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E:\sdp\Salidas masivas\2011\Variables adicionales\Resultados\"/>
    </mc:Choice>
  </mc:AlternateContent>
  <xr:revisionPtr revIDLastSave="0" documentId="13_ncr:1_{D661C87C-3988-43C1-9DC1-353D04A096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dice" sheetId="1" r:id="rId1"/>
    <sheet name="Tablas 1" sheetId="2" r:id="rId2"/>
    <sheet name="Tablas 2" sheetId="3" r:id="rId3"/>
    <sheet name="Tablas 3" sheetId="4" r:id="rId4"/>
    <sheet name="Tablas 4" sheetId="5" r:id="rId5"/>
    <sheet name="Tablas 5" sheetId="6" r:id="rId6"/>
    <sheet name="Tablas 6" sheetId="7" r:id="rId7"/>
    <sheet name="Tablas 7" sheetId="8" r:id="rId8"/>
    <sheet name="Tablas 8" sheetId="9" r:id="rId9"/>
    <sheet name="Tablas 9" sheetId="10" r:id="rId10"/>
    <sheet name="Tablas 10" sheetId="11" r:id="rId11"/>
    <sheet name="Tablas 11" sheetId="12" r:id="rId12"/>
    <sheet name="Tablas 12" sheetId="13" r:id="rId13"/>
    <sheet name="Tablas 13" sheetId="14" r:id="rId14"/>
    <sheet name="Tablas 14" sheetId="15" r:id="rId15"/>
    <sheet name="Tablas 15" sheetId="16" r:id="rId16"/>
    <sheet name="Tablas 16" sheetId="17" r:id="rId17"/>
    <sheet name="Tablas 17" sheetId="18" r:id="rId18"/>
    <sheet name="Tablas 18" sheetId="19" r:id="rId19"/>
    <sheet name="Tablas 19" sheetId="20" r:id="rId20"/>
    <sheet name="Tablas 20" sheetId="21" r:id="rId21"/>
    <sheet name="Tablas 21" sheetId="22" r:id="rId22"/>
    <sheet name="Tablas 22" sheetId="23" r:id="rId23"/>
    <sheet name="Tablas 23" sheetId="24" r:id="rId24"/>
    <sheet name="Tablas 24" sheetId="25" r:id="rId25"/>
    <sheet name="Tablas 25" sheetId="26" r:id="rId26"/>
    <sheet name="Tablas 26" sheetId="27" r:id="rId27"/>
    <sheet name="Tablas 27" sheetId="28" r:id="rId28"/>
    <sheet name="Tablas 28" sheetId="29" r:id="rId29"/>
    <sheet name="Tablas 29" sheetId="30" r:id="rId30"/>
    <sheet name="Tablas 30" sheetId="31" r:id="rId31"/>
    <sheet name="Tablas 31" sheetId="32" r:id="rId32"/>
    <sheet name="Tablas 32" sheetId="33" r:id="rId33"/>
    <sheet name="Tablas 33" sheetId="34" r:id="rId3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1" l="1"/>
  <c r="A41" i="1"/>
  <c r="N17" i="34"/>
  <c r="M17" i="34"/>
  <c r="L17" i="34"/>
  <c r="K17" i="34"/>
  <c r="J17" i="34"/>
  <c r="I17" i="34"/>
  <c r="L25" i="34"/>
  <c r="L1" i="34"/>
  <c r="L25" i="33"/>
  <c r="L1" i="33"/>
  <c r="J25" i="32"/>
  <c r="J1" i="32"/>
  <c r="J25" i="31"/>
  <c r="J1" i="31"/>
  <c r="J25" i="30"/>
  <c r="J1" i="30"/>
  <c r="F25" i="29"/>
  <c r="F1" i="29"/>
  <c r="F25" i="28"/>
  <c r="F1" i="28"/>
  <c r="F25" i="27"/>
  <c r="F1" i="27"/>
  <c r="J25" i="26"/>
  <c r="J1" i="26"/>
  <c r="F25" i="25"/>
  <c r="F1" i="25"/>
  <c r="F25" i="24"/>
  <c r="F1" i="24"/>
  <c r="F25" i="23"/>
  <c r="F1" i="23"/>
  <c r="F25" i="22"/>
  <c r="F1" i="22"/>
  <c r="F25" i="21"/>
  <c r="F1" i="21"/>
  <c r="F25" i="20"/>
  <c r="F1" i="20"/>
  <c r="F25" i="19"/>
  <c r="F1" i="19"/>
  <c r="F25" i="18"/>
  <c r="F1" i="18"/>
  <c r="F25" i="17"/>
  <c r="F1" i="17"/>
  <c r="F25" i="16"/>
  <c r="F1" i="16"/>
  <c r="F25" i="15"/>
  <c r="F1" i="15"/>
  <c r="F25" i="14"/>
  <c r="F1" i="14"/>
  <c r="F25" i="13"/>
  <c r="F1" i="13"/>
  <c r="F25" i="12"/>
  <c r="F1" i="12"/>
  <c r="F25" i="11"/>
  <c r="F1" i="11"/>
  <c r="F25" i="10"/>
  <c r="F1" i="10"/>
  <c r="F25" i="9"/>
  <c r="F1" i="9"/>
  <c r="F25" i="8"/>
  <c r="F1" i="8"/>
  <c r="L25" i="7"/>
  <c r="L1" i="7"/>
  <c r="J25" i="6"/>
  <c r="J1" i="6"/>
  <c r="L25" i="5"/>
  <c r="L1" i="5"/>
  <c r="C25" i="4"/>
  <c r="C1" i="4"/>
  <c r="C25" i="3"/>
  <c r="C1" i="3"/>
  <c r="C25" i="2"/>
  <c r="C1" i="2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</calcChain>
</file>

<file path=xl/sharedStrings.xml><?xml version="1.0" encoding="utf-8"?>
<sst xmlns="http://schemas.openxmlformats.org/spreadsheetml/2006/main" count="2434" uniqueCount="288">
  <si>
    <t>Encuesta Multipropósito 2011: Resultados por pregunta</t>
  </si>
  <si>
    <t>Indice</t>
  </si>
  <si>
    <t>Numero total de viviendas por zona geográfica</t>
  </si>
  <si>
    <t xml:space="preserve">Capítulo y pregunta principal: </t>
  </si>
  <si>
    <t xml:space="preserve">Subpreguntas relacionadas:      </t>
  </si>
  <si>
    <t>Código de pregunta en análisis: n_viviendase</t>
  </si>
  <si>
    <t>NOTA: En los resultados de esta pregunta solo se incluyen a quienes efectivamente la respondieron, por tanto, en las tablas pueden faltar localidades porque en ningún hogar de estas zonas contestaron la pregunta. Además, los resultados dependen de la respuesta a preguntas precedentes en el formulario de la encuesta. Para mejorar la interpretación de las tablas, le invitamos a revisar el formulario de la encuesta 2011.</t>
  </si>
  <si>
    <t>Viviendas según zona geográfica - Bogotá</t>
  </si>
  <si>
    <t>Codigo</t>
  </si>
  <si>
    <t>Municipio</t>
  </si>
  <si>
    <t>Total.Viviendas</t>
  </si>
  <si>
    <t>11001</t>
  </si>
  <si>
    <t>Bogotá urbano</t>
  </si>
  <si>
    <t>*Datos expandidos con base en las retroproyecciones de población calculadas a partir del Censo Nacional de Población y Vivienda 2018. Factores de expansión calculados por la SDP-Dirección de Estratificación</t>
  </si>
  <si>
    <t>**La categoría Urbano es lo mismo que el DANE denomina como Cabecera.</t>
  </si>
  <si>
    <t>***En las variables cuantitativas se excluyen del cálculo a quienes no saben o no responden, usualmente codificadas con 9999. Para mayor claridad, se invita a consultar las normas de validación y cosistencia.</t>
  </si>
  <si>
    <t xml:space="preserve"> </t>
  </si>
  <si>
    <t>Viviendas según zona geográfica - Localidades urbano (Cabecera)</t>
  </si>
  <si>
    <t>cod</t>
  </si>
  <si>
    <t>Localidad</t>
  </si>
  <si>
    <t>1</t>
  </si>
  <si>
    <t>Usaquen            </t>
  </si>
  <si>
    <t>10</t>
  </si>
  <si>
    <t>Engativa           </t>
  </si>
  <si>
    <t>11</t>
  </si>
  <si>
    <t>Suba               </t>
  </si>
  <si>
    <t>12</t>
  </si>
  <si>
    <t>Barrios Unidos     </t>
  </si>
  <si>
    <t>13</t>
  </si>
  <si>
    <t>Teusaquillo        </t>
  </si>
  <si>
    <t>14</t>
  </si>
  <si>
    <t>Los Martires       </t>
  </si>
  <si>
    <t>15</t>
  </si>
  <si>
    <t>Antonio Nariño</t>
  </si>
  <si>
    <t>16</t>
  </si>
  <si>
    <t>Puente Aranda      </t>
  </si>
  <si>
    <t>17</t>
  </si>
  <si>
    <t>Candelaria         </t>
  </si>
  <si>
    <t>18</t>
  </si>
  <si>
    <t>Rafael Uribe Uribe</t>
  </si>
  <si>
    <t>19</t>
  </si>
  <si>
    <t>Ciudad Bolivar     </t>
  </si>
  <si>
    <t>2</t>
  </si>
  <si>
    <t>Chapinero          </t>
  </si>
  <si>
    <t>3</t>
  </si>
  <si>
    <t>Santa Fe           </t>
  </si>
  <si>
    <t>4</t>
  </si>
  <si>
    <t>San Cristobal      </t>
  </si>
  <si>
    <t>5</t>
  </si>
  <si>
    <t>Usme               </t>
  </si>
  <si>
    <t>6</t>
  </si>
  <si>
    <t>Tunjuelito         </t>
  </si>
  <si>
    <t>7</t>
  </si>
  <si>
    <t>Bosa               </t>
  </si>
  <si>
    <t>8</t>
  </si>
  <si>
    <t>Kennedy            </t>
  </si>
  <si>
    <t>9</t>
  </si>
  <si>
    <t>Fontibon           </t>
  </si>
  <si>
    <t>Número total de hogares por zona geográfica</t>
  </si>
  <si>
    <t>Código de pregunta en análisis: n_hogarese</t>
  </si>
  <si>
    <t>Hogares según zona geográfica - Bogotá</t>
  </si>
  <si>
    <t>Total.hogares</t>
  </si>
  <si>
    <t>Hogares según zona geográfica - Localidades urbano (Cabecera)</t>
  </si>
  <si>
    <t>Número total de personas por zona geográfica</t>
  </si>
  <si>
    <t>Código de pregunta en análisis: n_personase</t>
  </si>
  <si>
    <t>Personas según zona geográfica - Bogotá</t>
  </si>
  <si>
    <t>Total.Personas</t>
  </si>
  <si>
    <t>Personas según zona geográfica - Localidades urbano (Cabecera)</t>
  </si>
  <si>
    <t>Ciclo de vida acorde a la edad</t>
  </si>
  <si>
    <t>Código de pregunta en análisis: n_ciclo</t>
  </si>
  <si>
    <t>Personas según la etapa del ciclo de vida en la que se encuentran según su edad - Bogotá</t>
  </si>
  <si>
    <t>Total.Primera infancia (0 a 5 años)</t>
  </si>
  <si>
    <t>Total.Infancia (6 a 11 años)</t>
  </si>
  <si>
    <t>Total.Adolescencia (12 a 18 años)</t>
  </si>
  <si>
    <t>Total.Jóvenes (19 a 28 años)</t>
  </si>
  <si>
    <t>Total.Adultos (29 a 59 años)</t>
  </si>
  <si>
    <t>Total.Adultos mayores (60 años o más)</t>
  </si>
  <si>
    <t>Porcentaje.Primera infancia (0 a 5 años)</t>
  </si>
  <si>
    <t>Porcentaje.Infancia (6 a 11 años)</t>
  </si>
  <si>
    <t>Porcentaje.Adolescencia (12 a 18 años)</t>
  </si>
  <si>
    <t>Porcentaje.Jóvenes (19 a 28 años)</t>
  </si>
  <si>
    <t>Porcentaje.Adultos (29 a 59 años)</t>
  </si>
  <si>
    <t>Porcentaje.Adultos mayores (60 años o más)</t>
  </si>
  <si>
    <t>Personas según la etapa del ciclo de vida en la que se encuentran según su edad - Localidades urbano (Cabecera)</t>
  </si>
  <si>
    <t>Código de pregunta en análisis: n_ciclo2</t>
  </si>
  <si>
    <t>Personas según si son jóvenes (14 a 28 años) - Bogotá</t>
  </si>
  <si>
    <t>Total.Personas de 0 a 13 años</t>
  </si>
  <si>
    <t>Total.Jóvenes (14 a 28 años)</t>
  </si>
  <si>
    <t>Porcentaje.Personas de 0 a 13 años</t>
  </si>
  <si>
    <t>Porcentaje.Jóvenes (14 a 28 años)</t>
  </si>
  <si>
    <t>Personas según si son jóvenes (14 a 28 años) - Localidades urbano (Cabecera)</t>
  </si>
  <si>
    <t>Rango de edad</t>
  </si>
  <si>
    <t>Código de pregunta en análisis: n_redad</t>
  </si>
  <si>
    <t>Personas según rango de edad - Bogotá</t>
  </si>
  <si>
    <t>Total.0 a 4 años</t>
  </si>
  <si>
    <t>Total.5 a 9 años</t>
  </si>
  <si>
    <t>Total.10 a 14 años</t>
  </si>
  <si>
    <t>Total.15 a 19 años</t>
  </si>
  <si>
    <t>Total.20 a 24 años</t>
  </si>
  <si>
    <t>Total.25 a 29 años</t>
  </si>
  <si>
    <t>Total.30 a 34 años</t>
  </si>
  <si>
    <t>Total.35 a 39 años</t>
  </si>
  <si>
    <t>Total.40 a 44 años</t>
  </si>
  <si>
    <t>Total.45 a 49 años</t>
  </si>
  <si>
    <t>Total.50 a 54 años</t>
  </si>
  <si>
    <t>Total.55 a 59 años</t>
  </si>
  <si>
    <t>Total.60 a 64 años</t>
  </si>
  <si>
    <t>Total.65 a 69 años</t>
  </si>
  <si>
    <t>Total.70 años o más</t>
  </si>
  <si>
    <t>Porcentaje.0 a 4 años</t>
  </si>
  <si>
    <t>Porcentaje.5 a 9 años</t>
  </si>
  <si>
    <t>Porcentaje.10 a 14 años</t>
  </si>
  <si>
    <t>Porcentaje.15 a 19 años</t>
  </si>
  <si>
    <t>Porcentaje.20 a 24 años</t>
  </si>
  <si>
    <t>Porcentaje.25 a 29 años</t>
  </si>
  <si>
    <t>Porcentaje.30 a 34 años</t>
  </si>
  <si>
    <t>Porcentaje.35 a 39 años</t>
  </si>
  <si>
    <t>Porcentaje.40 a 44 años</t>
  </si>
  <si>
    <t>Porcentaje.45 a 49 años</t>
  </si>
  <si>
    <t>Porcentaje.50 a 54 años</t>
  </si>
  <si>
    <t>Porcentaje.55 a 59 años</t>
  </si>
  <si>
    <t>Porcentaje.60 a 64 años</t>
  </si>
  <si>
    <t>Porcentaje.65 a 69 años</t>
  </si>
  <si>
    <t>Porcentaje.70 años o más</t>
  </si>
  <si>
    <t>Personas según rango de edad - Localidades urbano (Cabecera)</t>
  </si>
  <si>
    <t>Población en edad de trabajar-PET</t>
  </si>
  <si>
    <t>Código de pregunta en análisis: n_pet</t>
  </si>
  <si>
    <t>Personas según si pertenencen a la población en edad de trabajar-PET - Bogotá</t>
  </si>
  <si>
    <t>Total.Población en edad de trabajar (15 años o más)</t>
  </si>
  <si>
    <t>Total.Menores de 15 años</t>
  </si>
  <si>
    <t>Porcentaje.Población en edad de trabajar (15 años o más)</t>
  </si>
  <si>
    <t>Porcentaje.Menores de 15 años</t>
  </si>
  <si>
    <t>Personas según si pertenencen a la población en edad de trabajar-PET - Localidades urbano (Cabecera)</t>
  </si>
  <si>
    <t>Fuerza laboral</t>
  </si>
  <si>
    <t>Código de pregunta en análisis: n_fl</t>
  </si>
  <si>
    <t>Personas según si pertenecen a la fuerza labotal-FL - Bogotá</t>
  </si>
  <si>
    <t>Total.Fuerza laboral</t>
  </si>
  <si>
    <t>Total.Fuera de la fuerza laboral</t>
  </si>
  <si>
    <t>Porcentaje.Fuerza laboral</t>
  </si>
  <si>
    <t>Porcentaje.Fuera de la fuerza laboral</t>
  </si>
  <si>
    <t>Personas según si pertenecen a la fuerza labotal-FL - Localidades urbano (Cabecera)</t>
  </si>
  <si>
    <t>Población ocupada, desocupada y tasa de dempleo</t>
  </si>
  <si>
    <t>Código de pregunta en análisis: n_ocu</t>
  </si>
  <si>
    <t>Personas según si se encuentran desocupados (tasa de desempleo) - Bogotá</t>
  </si>
  <si>
    <t>Total.Ocupados</t>
  </si>
  <si>
    <t>Total.Desocupados</t>
  </si>
  <si>
    <t>Porcentaje.Ocupados</t>
  </si>
  <si>
    <t>Porcentaje.Desocupados</t>
  </si>
  <si>
    <t>Personas según si se encuentran desocupados (tasa de desempleo) - Localidades urbano (Cabecera)</t>
  </si>
  <si>
    <t>Informalidad (por tamaño de empresa)</t>
  </si>
  <si>
    <t>Código de pregunta en análisis: n_informal</t>
  </si>
  <si>
    <t>Personas según si se encuentran en un empleo informal (tamaño empresa) - Bogotá</t>
  </si>
  <si>
    <t>Total.Sí</t>
  </si>
  <si>
    <t>Total.No</t>
  </si>
  <si>
    <t>Porcentaje.Sí</t>
  </si>
  <si>
    <t>Porcentaje.No</t>
  </si>
  <si>
    <t>Personas según si se encuentran en un empleo informal (tamaño empresa) - Localidades urbano (Cabecera)</t>
  </si>
  <si>
    <t>Déficit cuantitativo</t>
  </si>
  <si>
    <t>Código de pregunta en análisis: n_deficit_cuantitativo</t>
  </si>
  <si>
    <t>Hogares según si se encuentran en déficit cuantitativo - Bogotá</t>
  </si>
  <si>
    <t>Hogares según si se encuentran en déficit cuantitativo - Localidades urbano (Cabecera)</t>
  </si>
  <si>
    <t>Déficit cualitativo</t>
  </si>
  <si>
    <t>Código de pregunta en análisis: n_deficit_cualitativo</t>
  </si>
  <si>
    <t>Hogares según si se encuentran en déficit cualitativo - Bogotá</t>
  </si>
  <si>
    <t>Hogares según si se encuentran en déficit cualitativo - Localidades urbano (Cabecera)</t>
  </si>
  <si>
    <t>Déficit habitacional (cuantitativo o cualitativo)</t>
  </si>
  <si>
    <t>Código de pregunta en análisis: n_deficit_habitacional</t>
  </si>
  <si>
    <t>Hogares según si se encuentran en déficit habitacional (cualitativo o cuantitativo) - Bogotá</t>
  </si>
  <si>
    <t>Hogares según si se encuentran en déficit habitacional (cualitativo o cuantitativo) - Localidades urbano (Cabecera)</t>
  </si>
  <si>
    <t>Déficit cuantitativo: componente  tipo de vivienda</t>
  </si>
  <si>
    <t>Código de pregunta en análisis: n_tipo_vivienda</t>
  </si>
  <si>
    <t>Hogares según si se encuentran en déficit cuantitativo: componente  tipo de vivienda - Bogotá</t>
  </si>
  <si>
    <t>Hogares según si se encuentran en déficit cuantitativo: componente  tipo de vivienda - Localidades urbano (Cabecera)</t>
  </si>
  <si>
    <t>Déficit cuantitativo: componente  paredes</t>
  </si>
  <si>
    <t>Código de pregunta en análisis: n_deficit_paredes</t>
  </si>
  <si>
    <t>Hogares según si se encuentran en déficit cuantitativo: componente  paredes - Bogotá</t>
  </si>
  <si>
    <t>Hogares según si se encuentran en déficit cuantitativo: componente  paredes - Localidades urbano (Cabecera)</t>
  </si>
  <si>
    <t>Déficit cuantitativo: componente  cohabitación</t>
  </si>
  <si>
    <t>Código de pregunta en análisis: n_cohabitacion</t>
  </si>
  <si>
    <t>Hogares según si se encuentran en déficit cuantitativo: componente  cohabitación - Bogotá</t>
  </si>
  <si>
    <t>Hogares según si se encuentran en déficit cuantitativo: componente  cohabitación - Localidades urbano (Cabecera)</t>
  </si>
  <si>
    <t>Déficit cuantitativo: componente  hacinamiento crítico</t>
  </si>
  <si>
    <t>Código de pregunta en análisis: n_hacinamiento_critico</t>
  </si>
  <si>
    <t>Hogares según si se encuentran en déficit cuantitativo: componente  hacinamiento crítico - Bogotá</t>
  </si>
  <si>
    <t>Hogares según si se encuentran en déficit cuantitativo: componente  hacinamiento crítico - Localidades urbano (Cabecera)</t>
  </si>
  <si>
    <t>Déficit cualitativo: componente hacinamiento mitigable (Jerarquizado)</t>
  </si>
  <si>
    <t>Código de pregunta en análisis: n_hacinamientomit_jer</t>
  </si>
  <si>
    <t>Hogares según si se encuentran en déficit cualitativo: componente hacinamiento mitigable (Jerarquizado) - Bogotá</t>
  </si>
  <si>
    <t>Hogares según si se encuentran en déficit cualitativo: componente hacinamiento mitigable (Jerarquizado) - Localidades urbano (Cabecera)</t>
  </si>
  <si>
    <t>Déficit cualitativo: componente pisos inadecuados (Jerarquizado)</t>
  </si>
  <si>
    <t>Código de pregunta en análisis: n_pisos_jer</t>
  </si>
  <si>
    <t>Hogares según si se encuentran en déficit cualitativo: componente pisos inadecuados (Jerarquizado) - Bogotá</t>
  </si>
  <si>
    <t>Hogares según si se encuentran en déficit cualitativo: componente pisos inadecuados (Jerarquizado) - Localidades urbano (Cabecera)</t>
  </si>
  <si>
    <t>Déficit cualitativo: componente cocina (Jerarquizado)</t>
  </si>
  <si>
    <t>Código de pregunta en análisis: n_cocina_jer</t>
  </si>
  <si>
    <t>Hogares según si se encuentran en déficit cualitativo: componente cocina (Jerarquizado) - Bogotá</t>
  </si>
  <si>
    <t>Hogares según si se encuentran en déficit cualitativo: componente cocina (Jerarquizado) - Localidades urbano (Cabecera)</t>
  </si>
  <si>
    <t>Déficit cualitativo: componente fuentes de agua (Jerarquizado)</t>
  </si>
  <si>
    <t>Código de pregunta en análisis: n_agua_jer</t>
  </si>
  <si>
    <t>Hogares según si se encuentran en déficit cualitativo: componente fuentes de agua (Jerarquizado) - Bogotá</t>
  </si>
  <si>
    <t>Hogares según si se encuentran en déficit cualitativo: componente fuentes de agua (Jerarquizado) - Localidades urbano (Cabecera)</t>
  </si>
  <si>
    <t>Déficit cualitativo: componente alcantarillado (Jerarquizado)</t>
  </si>
  <si>
    <t>Código de pregunta en análisis: n_alcantarillado_jer</t>
  </si>
  <si>
    <t>Hogares según si se encuentran en déficit cualitativo: componente alcantarillado (Jerarquizado) - Bogotá</t>
  </si>
  <si>
    <t>Hogares según si se encuentran en déficit cualitativo: componente alcantarillado (Jerarquizado) - Localidades urbano (Cabecera)</t>
  </si>
  <si>
    <t>Déficit cualitativo: componente energía eléctrica (Jerarquizado)</t>
  </si>
  <si>
    <t>Código de pregunta en análisis: n_energia_jer</t>
  </si>
  <si>
    <t>Hogares según si se encuentran en déficit cualitativo: componente energía eléctrica (Jerarquizado) - Bogotá</t>
  </si>
  <si>
    <t>Hogares según si se encuentran en déficit cualitativo: componente energía eléctrica (Jerarquizado) - Localidades urbano (Cabecera)</t>
  </si>
  <si>
    <t>Déficit cualitativo: componente recolección de basuras (Jerarquizado)</t>
  </si>
  <si>
    <t>Código de pregunta en análisis: n_recoleccion_jer</t>
  </si>
  <si>
    <t>Hogares según si se encuentran en déficit cualitativo: componente recolección de basuras (Jerarquizado) - Bogotá</t>
  </si>
  <si>
    <t>Hogares según si se encuentran en déficit cualitativo: componente recolección de basuras (Jerarquizado) - Localidades urbano (Cabecera)</t>
  </si>
  <si>
    <t>Tamaño del hogar</t>
  </si>
  <si>
    <t>Código de pregunta en análisis: n_tamanio_hog</t>
  </si>
  <si>
    <t>Hogares según el número de personas que lo conforman - Bogotá</t>
  </si>
  <si>
    <t>Total.Una persona</t>
  </si>
  <si>
    <t>Total.Dos personas</t>
  </si>
  <si>
    <t>Total.Tres personas</t>
  </si>
  <si>
    <t>Total.Cuatro o más personas</t>
  </si>
  <si>
    <t>Porcentaje.Una persona</t>
  </si>
  <si>
    <t>Porcentaje.Dos personas</t>
  </si>
  <si>
    <t>Porcentaje.Tres personas</t>
  </si>
  <si>
    <t>Porcentaje.Cuatro o más personas</t>
  </si>
  <si>
    <t>Hogares según el número de personas que lo conforman - Localidades urbano (Cabecera)</t>
  </si>
  <si>
    <t>Discapacidad</t>
  </si>
  <si>
    <t>Código de pregunta en análisis: n_discapacidad</t>
  </si>
  <si>
    <t>Personas según si se encuentran en condición de discapacidad - Bogotá</t>
  </si>
  <si>
    <t>Total.Sin discapacidad</t>
  </si>
  <si>
    <t>Total.Con discapacidad</t>
  </si>
  <si>
    <t>Porcentaje.Sin discapacidad</t>
  </si>
  <si>
    <t>Porcentaje.Con discapacidad</t>
  </si>
  <si>
    <t>Personas según si se encuentran en condición de discapacidad - Localidades urbano (Cabecera)</t>
  </si>
  <si>
    <t>Sexo del jefe de hogar</t>
  </si>
  <si>
    <t>Código de pregunta en análisis: n_sexo_jefe</t>
  </si>
  <si>
    <t>Personas según el sexo del jefe de hogar al que pertenencen - Bogotá</t>
  </si>
  <si>
    <t>Total.Jefe hombre</t>
  </si>
  <si>
    <t>Total.Jefe mujer</t>
  </si>
  <si>
    <t>Porcentaje.Jefe hombre</t>
  </si>
  <si>
    <t>Porcentaje.Jefe mujer</t>
  </si>
  <si>
    <t>Personas según el sexo del jefe de hogar al que pertenencen - Localidades urbano (Cabecera)</t>
  </si>
  <si>
    <t>Migración</t>
  </si>
  <si>
    <t>Código de pregunta en análisis: n_migracion</t>
  </si>
  <si>
    <t>Personas según lugar de nacimiento y lugar donde vivían hace menos de 5 años - Bogotá</t>
  </si>
  <si>
    <t>Total.Viene de otro país incluido Venezuela</t>
  </si>
  <si>
    <t>Total.No había nacido o vive en Colombia desde hace más de 5 años</t>
  </si>
  <si>
    <t>Porcentaje.Viene de otro país incluido Venezuela</t>
  </si>
  <si>
    <t>Porcentaje.No había nacido o vive en Colombia desde hace más de 5 años</t>
  </si>
  <si>
    <t>Personas según lugar de nacimiento y lugar donde vivían hace menos de 5 años - Localidades urbano (Cabecera)</t>
  </si>
  <si>
    <t>Tiempo de desplazamiento al sitio de estudio (educación preescolar, básica y media)</t>
  </si>
  <si>
    <t>Código de pregunta en análisis: n_viaje_pbm</t>
  </si>
  <si>
    <t>Personas según tiempo de desplazamiento al sitio de estudio (educación preescolar, básica y media) - Bogotá</t>
  </si>
  <si>
    <t>Total.Hasta 15 minutos</t>
  </si>
  <si>
    <t>Total.De 16 a 30 minutos</t>
  </si>
  <si>
    <t>Total.De 31 a 60 minutos</t>
  </si>
  <si>
    <t>Total.Más de 60 minutos</t>
  </si>
  <si>
    <t>Porcentaje.Hasta 15 minutos</t>
  </si>
  <si>
    <t>Porcentaje.De 16 a 30 minutos</t>
  </si>
  <si>
    <t>Porcentaje.De 31 a 60 minutos</t>
  </si>
  <si>
    <t>Porcentaje.Más de 60 minutos</t>
  </si>
  <si>
    <t>Personas según tiempo de desplazamiento al sitio de estudio (educación preescolar, básica y media) - Localidades urbano (Cabecera)</t>
  </si>
  <si>
    <t>Tiempo de desplazamiento al sitio de estudio (educación superior)</t>
  </si>
  <si>
    <t>Código de pregunta en análisis: n_viaje_superior</t>
  </si>
  <si>
    <t>Personas según tiempo de desplazamiento al sitio de estudio (educación superior) - Bogotá</t>
  </si>
  <si>
    <t>Personas según tiempo de desplazamiento al sitio de estudio (educación superior) - Localidades urbano (Cabecera)</t>
  </si>
  <si>
    <t>Tiempo de desplazamiento al sitio de trabajo</t>
  </si>
  <si>
    <t>Código de pregunta en análisis: n_viaje_trabajo</t>
  </si>
  <si>
    <t>Personas según tiempo de desplazamiento al sitio de trabajo - Bogotá</t>
  </si>
  <si>
    <t>Personas según tiempo de desplazamiento al sitio de trabajo - Localidades urbano (Cabecera)</t>
  </si>
  <si>
    <t>Máximo nivel educativo alcanzado (35 años o más)</t>
  </si>
  <si>
    <t>Código de pregunta en análisis: n_maxedu</t>
  </si>
  <si>
    <t>Personas según máximo nivel educativo alcanzado (35 años o más) - Bogotá</t>
  </si>
  <si>
    <t>Total.Ninguno</t>
  </si>
  <si>
    <t>Total.Primaria o preescolar</t>
  </si>
  <si>
    <t>Total.Media o secundaria</t>
  </si>
  <si>
    <t>Total.Técnico o Tecnólogo</t>
  </si>
  <si>
    <t>Total.Universitario incompleto</t>
  </si>
  <si>
    <t>Total.Universitario o más</t>
  </si>
  <si>
    <t>Porcentaje.Ninguno</t>
  </si>
  <si>
    <t>Porcentaje.Primaria o preescolar</t>
  </si>
  <si>
    <t>Porcentaje.Media o secundaria</t>
  </si>
  <si>
    <t>Porcentaje.Técnico o Tecnólogo</t>
  </si>
  <si>
    <t>Porcentaje.Universitario incompleto</t>
  </si>
  <si>
    <t>Porcentaje.Universitario o más</t>
  </si>
  <si>
    <t>Personas según máximo nivel educativo alcanzado (35 años o más) - Localidades urbano (Cabecera)</t>
  </si>
  <si>
    <t>Hogares según máximo nivel educativo alcanzado del jefe de hogar - Bogotá</t>
  </si>
  <si>
    <t>Hogares según máximo nivel educativo alcanzado del jefe de hogar - Localidades urbano (Cabecera)</t>
  </si>
  <si>
    <t>Fuente: DANE y SDP - Encuesta Multipropósito 2011. Cálculos: SDP-Dirección de Información y Estadísticas. Fecha de cálculo 2023-10-31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</si>
</sst>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  <family val="2"/>
      <scheme val="minor"/>
    </font>
    <font>
      <b/>
      <sz val="18"/>
      <color rgb="FF0000FF"/>
      <name val="Calibri"/>
      <family val="2"/>
    </font>
    <font>
      <b/>
      <sz val="16"/>
      <color rgb="FF0000FF"/>
      <name val="Calibri"/>
      <family val="2"/>
    </font>
    <font>
      <b/>
      <sz val="11"/>
      <color rgb="FFFF0000"/>
      <name val="Calibri"/>
      <family val="2"/>
    </font>
    <font>
      <b/>
      <sz val="13"/>
      <color rgb="FF0000FF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164" fontId="6" fillId="0" borderId="2" xfId="0" applyNumberFormat="1" applyFont="1" applyBorder="1"/>
    <xf numFmtId="0" fontId="7" fillId="0" borderId="0" xfId="0" applyFont="1"/>
    <xf numFmtId="0" fontId="8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86400" cy="11887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8E1752A1-EE21-4347-B7A0-E36EDB602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72000" cy="731520"/>
        </a:xfrm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3515CA5D-36CF-4B2A-96B3-4EE11C637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72000" cy="73152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A42"/>
  <sheetViews>
    <sheetView tabSelected="1" workbookViewId="0"/>
  </sheetViews>
  <sheetFormatPr baseColWidth="10" defaultRowHeight="15" x14ac:dyDescent="0.25"/>
  <sheetData>
    <row r="7" spans="1:1" ht="23.25" x14ac:dyDescent="0.35">
      <c r="A7" s="1" t="s">
        <v>0</v>
      </c>
    </row>
    <row r="9" spans="1:1" ht="21" x14ac:dyDescent="0.35">
      <c r="A9" s="2" t="s">
        <v>1</v>
      </c>
    </row>
    <row r="10" spans="1:1" x14ac:dyDescent="0.25">
      <c r="A10" s="7" t="str">
        <f>HYPERLINK("#'Tablas 1'!A1", "Tablas 1. Indicadores compuestos: Viviendas según zona geográfica")</f>
        <v>Tablas 1. Indicadores compuestos: Viviendas según zona geográfica</v>
      </c>
    </row>
    <row r="11" spans="1:1" x14ac:dyDescent="0.25">
      <c r="A11" s="7" t="str">
        <f>HYPERLINK("#'Tablas 2'!A1", "Tablas 2. Indicadores compuestos: Hogares según zona geográfica")</f>
        <v>Tablas 2. Indicadores compuestos: Hogares según zona geográfica</v>
      </c>
    </row>
    <row r="12" spans="1:1" x14ac:dyDescent="0.25">
      <c r="A12" s="7" t="str">
        <f>HYPERLINK("#'Tablas 3'!A1", "Tablas 3. Indicadores compuestos: Personas según zona geográfica")</f>
        <v>Tablas 3. Indicadores compuestos: Personas según zona geográfica</v>
      </c>
    </row>
    <row r="13" spans="1:1" x14ac:dyDescent="0.25">
      <c r="A13" s="7" t="str">
        <f>HYPERLINK("#'Tablas 4'!A1", "Tablas 4. Indicadores compuestos: Personas según la etapa del ciclo de vida en la que se encuentran según su edad")</f>
        <v>Tablas 4. Indicadores compuestos: Personas según la etapa del ciclo de vida en la que se encuentran según su edad</v>
      </c>
    </row>
    <row r="14" spans="1:1" x14ac:dyDescent="0.25">
      <c r="A14" s="7" t="str">
        <f>HYPERLINK("#'Tablas 5'!A1", "Tablas 5. Indicadores compuestos: Personas según si son jóvenes (14 a 28 años)")</f>
        <v>Tablas 5. Indicadores compuestos: Personas según si son jóvenes (14 a 28 años)</v>
      </c>
    </row>
    <row r="15" spans="1:1" x14ac:dyDescent="0.25">
      <c r="A15" s="7" t="str">
        <f>HYPERLINK("#'Tablas 6'!A1", "Tablas 6. Indicadores compuestos: Personas según rango de edad")</f>
        <v>Tablas 6. Indicadores compuestos: Personas según rango de edad</v>
      </c>
    </row>
    <row r="16" spans="1:1" x14ac:dyDescent="0.25">
      <c r="A16" s="7" t="str">
        <f>HYPERLINK("#'Tablas 7'!A1", "Tablas 7. Indicadores compuestos: Personas según si pertenencen a la población en edad de trabajar-PET")</f>
        <v>Tablas 7. Indicadores compuestos: Personas según si pertenencen a la población en edad de trabajar-PET</v>
      </c>
    </row>
    <row r="17" spans="1:1" x14ac:dyDescent="0.25">
      <c r="A17" s="7" t="str">
        <f>HYPERLINK("#'Tablas 8'!A1", "Tablas 8. Indicadores compuestos: Personas según si pertenecen a la fuerza labotal-FL")</f>
        <v>Tablas 8. Indicadores compuestos: Personas según si pertenecen a la fuerza labotal-FL</v>
      </c>
    </row>
    <row r="18" spans="1:1" x14ac:dyDescent="0.25">
      <c r="A18" s="7" t="str">
        <f>HYPERLINK("#'Tablas 9'!A1", "Tablas 9. Indicadores compuestos: Personas según si se encuentran desocupados (tasa de desempleo)")</f>
        <v>Tablas 9. Indicadores compuestos: Personas según si se encuentran desocupados (tasa de desempleo)</v>
      </c>
    </row>
    <row r="19" spans="1:1" x14ac:dyDescent="0.25">
      <c r="A19" s="7" t="str">
        <f>HYPERLINK("#'Tablas 10'!A1", "Tablas 10. Indicadores compuestos: Personas según si se encuentran en un empleo informal (tamaño empresa)")</f>
        <v>Tablas 10. Indicadores compuestos: Personas según si se encuentran en un empleo informal (tamaño empresa)</v>
      </c>
    </row>
    <row r="20" spans="1:1" x14ac:dyDescent="0.25">
      <c r="A20" s="7" t="str">
        <f>HYPERLINK("#'Tablas 11'!A1", "Tablas 11. Indicadores compuestos: Hogares según si se encuentran en déficit cuantitativo")</f>
        <v>Tablas 11. Indicadores compuestos: Hogares según si se encuentran en déficit cuantitativo</v>
      </c>
    </row>
    <row r="21" spans="1:1" x14ac:dyDescent="0.25">
      <c r="A21" s="7" t="str">
        <f>HYPERLINK("#'Tablas 12'!A1", "Tablas 12. Indicadores compuestos: Hogares según si se encuentran en déficit cualitativo")</f>
        <v>Tablas 12. Indicadores compuestos: Hogares según si se encuentran en déficit cualitativo</v>
      </c>
    </row>
    <row r="22" spans="1:1" x14ac:dyDescent="0.25">
      <c r="A22" s="7" t="str">
        <f>HYPERLINK("#'Tablas 13'!A1", "Tablas 13. Indicadores compuestos: Hogares según si se encuentran en déficit habitacional (cualitativo o cuantitativo)")</f>
        <v>Tablas 13. Indicadores compuestos: Hogares según si se encuentran en déficit habitacional (cualitativo o cuantitativo)</v>
      </c>
    </row>
    <row r="23" spans="1:1" x14ac:dyDescent="0.25">
      <c r="A23" s="7" t="str">
        <f>HYPERLINK("#'Tablas 14'!A1", "Tablas 14. Indicadores compuestos: Hogares según si se encuentran en déficit cuantitativo: componente  tipo de vivienda")</f>
        <v>Tablas 14. Indicadores compuestos: Hogares según si se encuentran en déficit cuantitativo: componente  tipo de vivienda</v>
      </c>
    </row>
    <row r="24" spans="1:1" x14ac:dyDescent="0.25">
      <c r="A24" s="7" t="str">
        <f>HYPERLINK("#'Tablas 15'!A1", "Tablas 15. Indicadores compuestos: Hogares según si se encuentran en déficit cuantitativo: componente  paredes")</f>
        <v>Tablas 15. Indicadores compuestos: Hogares según si se encuentran en déficit cuantitativo: componente  paredes</v>
      </c>
    </row>
    <row r="25" spans="1:1" x14ac:dyDescent="0.25">
      <c r="A25" s="7" t="str">
        <f>HYPERLINK("#'Tablas 16'!A1", "Tablas 16. Indicadores compuestos: Hogares según si se encuentran en déficit cuantitativo: componente  cohabitación")</f>
        <v>Tablas 16. Indicadores compuestos: Hogares según si se encuentran en déficit cuantitativo: componente  cohabitación</v>
      </c>
    </row>
    <row r="26" spans="1:1" x14ac:dyDescent="0.25">
      <c r="A26" s="7" t="str">
        <f>HYPERLINK("#'Tablas 17'!A1", "Tablas 17. Indicadores compuestos: Hogares según si se encuentran en déficit cuantitativo: componente  hacinamiento crítico")</f>
        <v>Tablas 17. Indicadores compuestos: Hogares según si se encuentran en déficit cuantitativo: componente  hacinamiento crítico</v>
      </c>
    </row>
    <row r="27" spans="1:1" x14ac:dyDescent="0.25">
      <c r="A27" s="7" t="str">
        <f>HYPERLINK("#'Tablas 18'!A1", "Tablas 18. Indicadores compuestos: Hogares según si se encuentran en déficit cualitativo: componente hacinamiento mitigable (Jerarquizado)")</f>
        <v>Tablas 18. Indicadores compuestos: Hogares según si se encuentran en déficit cualitativo: componente hacinamiento mitigable (Jerarquizado)</v>
      </c>
    </row>
    <row r="28" spans="1:1" x14ac:dyDescent="0.25">
      <c r="A28" s="7" t="str">
        <f>HYPERLINK("#'Tablas 19'!A1", "Tablas 19. Indicadores compuestos: Hogares según si se encuentran en déficit cualitativo: componente pisos inadecuados (Jerarquizado)")</f>
        <v>Tablas 19. Indicadores compuestos: Hogares según si se encuentran en déficit cualitativo: componente pisos inadecuados (Jerarquizado)</v>
      </c>
    </row>
    <row r="29" spans="1:1" x14ac:dyDescent="0.25">
      <c r="A29" s="7" t="str">
        <f>HYPERLINK("#'Tablas 20'!A1", "Tablas 20. Indicadores compuestos: Hogares según si se encuentran en déficit cualitativo: componente cocina (Jerarquizado)")</f>
        <v>Tablas 20. Indicadores compuestos: Hogares según si se encuentran en déficit cualitativo: componente cocina (Jerarquizado)</v>
      </c>
    </row>
    <row r="30" spans="1:1" x14ac:dyDescent="0.25">
      <c r="A30" s="7" t="str">
        <f>HYPERLINK("#'Tablas 21'!A1", "Tablas 21. Indicadores compuestos: Hogares según si se encuentran en déficit cualitativo: componente fuentes de agua (Jerarquizado)")</f>
        <v>Tablas 21. Indicadores compuestos: Hogares según si se encuentran en déficit cualitativo: componente fuentes de agua (Jerarquizado)</v>
      </c>
    </row>
    <row r="31" spans="1:1" x14ac:dyDescent="0.25">
      <c r="A31" s="7" t="str">
        <f>HYPERLINK("#'Tablas 22'!A1", "Tablas 22. Indicadores compuestos: Hogares según si se encuentran en déficit cualitativo: componente alcantarillado (Jerarquizado)")</f>
        <v>Tablas 22. Indicadores compuestos: Hogares según si se encuentran en déficit cualitativo: componente alcantarillado (Jerarquizado)</v>
      </c>
    </row>
    <row r="32" spans="1:1" x14ac:dyDescent="0.25">
      <c r="A32" s="7" t="str">
        <f>HYPERLINK("#'Tablas 23'!A1", "Tablas 23. Indicadores compuestos: Hogares según si se encuentran en déficit cualitativo: componente energía eléctrica (Jerarquizado)")</f>
        <v>Tablas 23. Indicadores compuestos: Hogares según si se encuentran en déficit cualitativo: componente energía eléctrica (Jerarquizado)</v>
      </c>
    </row>
    <row r="33" spans="1:1" x14ac:dyDescent="0.25">
      <c r="A33" s="7" t="str">
        <f>HYPERLINK("#'Tablas 24'!A1", "Tablas 24. Indicadores compuestos: Hogares según si se encuentran en déficit cualitativo: componente recolección de basuras (Jerarquizado)")</f>
        <v>Tablas 24. Indicadores compuestos: Hogares según si se encuentran en déficit cualitativo: componente recolección de basuras (Jerarquizado)</v>
      </c>
    </row>
    <row r="34" spans="1:1" x14ac:dyDescent="0.25">
      <c r="A34" s="7" t="str">
        <f>HYPERLINK("#'Tablas 25'!A1", "Tablas 25. Indicadores compuestos: Hogares según el número de personas que lo conforman")</f>
        <v>Tablas 25. Indicadores compuestos: Hogares según el número de personas que lo conforman</v>
      </c>
    </row>
    <row r="35" spans="1:1" x14ac:dyDescent="0.25">
      <c r="A35" s="7" t="str">
        <f>HYPERLINK("#'Tablas 26'!A1", "Tablas 26. Indicadores compuestos: Personas según si se encuentran en condición de discapacidad")</f>
        <v>Tablas 26. Indicadores compuestos: Personas según si se encuentran en condición de discapacidad</v>
      </c>
    </row>
    <row r="36" spans="1:1" x14ac:dyDescent="0.25">
      <c r="A36" s="7" t="str">
        <f>HYPERLINK("#'Tablas 27'!A1", "Tablas 27. Indicadores compuestos: Personas según el sexo del jefe de hogar al que pertenencen")</f>
        <v>Tablas 27. Indicadores compuestos: Personas según el sexo del jefe de hogar al que pertenencen</v>
      </c>
    </row>
    <row r="37" spans="1:1" x14ac:dyDescent="0.25">
      <c r="A37" s="7" t="str">
        <f>HYPERLINK("#'Tablas 28'!A1", "Tablas 28. Indicadores compuestos: Personas según lugar de nacimiento y lugar donde vivían hace menos de 5 años")</f>
        <v>Tablas 28. Indicadores compuestos: Personas según lugar de nacimiento y lugar donde vivían hace menos de 5 años</v>
      </c>
    </row>
    <row r="38" spans="1:1" x14ac:dyDescent="0.25">
      <c r="A38" s="7" t="str">
        <f>HYPERLINK("#'Tablas 29'!A1", "Tablas 29. Indicadores compuestos: Personas según tiempo de desplazamiento al sitio de estudio (educación preescolar, básica y media)")</f>
        <v>Tablas 29. Indicadores compuestos: Personas según tiempo de desplazamiento al sitio de estudio (educación preescolar, básica y media)</v>
      </c>
    </row>
    <row r="39" spans="1:1" x14ac:dyDescent="0.25">
      <c r="A39" s="7" t="str">
        <f>HYPERLINK("#'Tablas 30'!A1", "Tablas 30. Indicadores compuestos: Personas según tiempo de desplazamiento al sitio de estudio (educación superior)")</f>
        <v>Tablas 30. Indicadores compuestos: Personas según tiempo de desplazamiento al sitio de estudio (educación superior)</v>
      </c>
    </row>
    <row r="40" spans="1:1" x14ac:dyDescent="0.25">
      <c r="A40" s="7" t="str">
        <f>HYPERLINK("#'Tablas 31'!A1", "Tablas 31. Indicadores compuestos: Personas según tiempo de desplazamiento al sitio de trabajo")</f>
        <v>Tablas 31. Indicadores compuestos: Personas según tiempo de desplazamiento al sitio de trabajo</v>
      </c>
    </row>
    <row r="41" spans="1:1" x14ac:dyDescent="0.25">
      <c r="A41" s="8" t="str">
        <f>HYPERLINK("#'Tablas 32'!A1", "Tablas 32. Indicadores compuestos: Personas según máximo nivel educativo alcanzado (35 años o más)")</f>
        <v>Tablas 32. Indicadores compuestos: Personas según máximo nivel educativo alcanzado (35 años o más)</v>
      </c>
    </row>
    <row r="42" spans="1:1" x14ac:dyDescent="0.25">
      <c r="A42" s="8" t="str">
        <f>HYPERLINK("#'Tablas 33'!A1", "Tablas 33. Indicadores compuestos: Hogares según máximo nivel educativo alcanzado del jefe de hogar")</f>
        <v>Tablas 33. Indicadores compuestos: Hogares según máximo nivel educativo alcanzado del jefe de hogar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1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141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142</v>
      </c>
    </row>
    <row r="12" spans="1:6" x14ac:dyDescent="0.25">
      <c r="A12" s="3" t="s">
        <v>6</v>
      </c>
    </row>
    <row r="15" spans="1:6" ht="17.25" x14ac:dyDescent="0.3">
      <c r="A15" s="4" t="s">
        <v>143</v>
      </c>
    </row>
    <row r="16" spans="1:6" x14ac:dyDescent="0.25">
      <c r="A16" s="5" t="s">
        <v>8</v>
      </c>
      <c r="B16" s="5" t="s">
        <v>9</v>
      </c>
      <c r="C16" s="5" t="s">
        <v>144</v>
      </c>
      <c r="D16" s="5" t="s">
        <v>145</v>
      </c>
      <c r="E16" s="5" t="s">
        <v>146</v>
      </c>
      <c r="F16" s="5" t="s">
        <v>147</v>
      </c>
    </row>
    <row r="17" spans="1:6" x14ac:dyDescent="0.25">
      <c r="A17" s="6" t="s">
        <v>11</v>
      </c>
      <c r="B17" s="6" t="s">
        <v>12</v>
      </c>
      <c r="C17" s="6">
        <v>3258175.4485538499</v>
      </c>
      <c r="D17" s="6">
        <v>336620.56729940098</v>
      </c>
      <c r="E17" s="6">
        <v>90.635892389585194</v>
      </c>
      <c r="F17" s="6">
        <v>9.3641076104147505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287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148</v>
      </c>
    </row>
    <row r="27" spans="1:6" x14ac:dyDescent="0.25">
      <c r="A27" s="5" t="s">
        <v>18</v>
      </c>
      <c r="B27" s="5" t="s">
        <v>19</v>
      </c>
      <c r="C27" s="5" t="s">
        <v>144</v>
      </c>
      <c r="D27" s="5" t="s">
        <v>145</v>
      </c>
      <c r="E27" s="5" t="s">
        <v>146</v>
      </c>
      <c r="F27" s="5" t="s">
        <v>147</v>
      </c>
    </row>
    <row r="28" spans="1:6" x14ac:dyDescent="0.25">
      <c r="A28" s="6" t="s">
        <v>20</v>
      </c>
      <c r="B28" s="6" t="s">
        <v>21</v>
      </c>
      <c r="C28" s="6">
        <v>228627.66993239301</v>
      </c>
      <c r="D28" s="6">
        <v>21075.2029975113</v>
      </c>
      <c r="E28" s="6">
        <v>91.559887657589101</v>
      </c>
      <c r="F28" s="6">
        <v>8.4401123424108597</v>
      </c>
    </row>
    <row r="29" spans="1:6" x14ac:dyDescent="0.25">
      <c r="A29" s="6" t="s">
        <v>22</v>
      </c>
      <c r="B29" s="6" t="s">
        <v>23</v>
      </c>
      <c r="C29" s="6">
        <v>370352.12601691502</v>
      </c>
      <c r="D29" s="6">
        <v>41315.034178932103</v>
      </c>
      <c r="E29" s="6">
        <v>89.963971340517702</v>
      </c>
      <c r="F29" s="6">
        <v>10.0360286594823</v>
      </c>
    </row>
    <row r="30" spans="1:6" x14ac:dyDescent="0.25">
      <c r="A30" s="6" t="s">
        <v>24</v>
      </c>
      <c r="B30" s="6" t="s">
        <v>25</v>
      </c>
      <c r="C30" s="6">
        <v>511627.91261151998</v>
      </c>
      <c r="D30" s="6">
        <v>44004.577449593598</v>
      </c>
      <c r="E30" s="6">
        <v>92.080272799606504</v>
      </c>
      <c r="F30" s="6">
        <v>7.9197272003934804</v>
      </c>
    </row>
    <row r="31" spans="1:6" x14ac:dyDescent="0.25">
      <c r="A31" s="6" t="s">
        <v>26</v>
      </c>
      <c r="B31" s="6" t="s">
        <v>27</v>
      </c>
      <c r="C31" s="6">
        <v>73190.553678737298</v>
      </c>
      <c r="D31" s="6">
        <v>6847.95834710909</v>
      </c>
      <c r="E31" s="6">
        <v>91.444170845033099</v>
      </c>
      <c r="F31" s="6">
        <v>8.5558291549669505</v>
      </c>
    </row>
    <row r="32" spans="1:6" x14ac:dyDescent="0.25">
      <c r="A32" s="6" t="s">
        <v>28</v>
      </c>
      <c r="B32" s="6" t="s">
        <v>29</v>
      </c>
      <c r="C32" s="6">
        <v>74137.007802371299</v>
      </c>
      <c r="D32" s="6">
        <v>5983.0310007481803</v>
      </c>
      <c r="E32" s="6">
        <v>92.532416246763901</v>
      </c>
      <c r="F32" s="6">
        <v>7.4675837532360596</v>
      </c>
    </row>
    <row r="33" spans="1:6" x14ac:dyDescent="0.25">
      <c r="A33" s="6" t="s">
        <v>30</v>
      </c>
      <c r="B33" s="6" t="s">
        <v>31</v>
      </c>
      <c r="C33" s="6">
        <v>35653.304163874302</v>
      </c>
      <c r="D33" s="6">
        <v>4005.5005914978001</v>
      </c>
      <c r="E33" s="6">
        <v>89.900097554111895</v>
      </c>
      <c r="F33" s="6">
        <v>10.0999024458881</v>
      </c>
    </row>
    <row r="34" spans="1:6" x14ac:dyDescent="0.25">
      <c r="A34" s="6" t="s">
        <v>32</v>
      </c>
      <c r="B34" s="6" t="s">
        <v>33</v>
      </c>
      <c r="C34" s="6">
        <v>40347.683830722199</v>
      </c>
      <c r="D34" s="6">
        <v>3447.47009673096</v>
      </c>
      <c r="E34" s="6">
        <v>92.1281927620538</v>
      </c>
      <c r="F34" s="6">
        <v>7.87180723794624</v>
      </c>
    </row>
    <row r="35" spans="1:6" x14ac:dyDescent="0.25">
      <c r="A35" s="6" t="s">
        <v>34</v>
      </c>
      <c r="B35" s="6" t="s">
        <v>35</v>
      </c>
      <c r="C35" s="6">
        <v>111043.996220008</v>
      </c>
      <c r="D35" s="6">
        <v>10116.779945413</v>
      </c>
      <c r="E35" s="6">
        <v>91.650119563776499</v>
      </c>
      <c r="F35" s="6">
        <v>8.3498804362234598</v>
      </c>
    </row>
    <row r="36" spans="1:6" x14ac:dyDescent="0.25">
      <c r="A36" s="6" t="s">
        <v>36</v>
      </c>
      <c r="B36" s="6" t="s">
        <v>37</v>
      </c>
      <c r="C36" s="6">
        <v>8889.2527240318195</v>
      </c>
      <c r="D36" s="6">
        <v>1160.0222946715701</v>
      </c>
      <c r="E36" s="6">
        <v>88.456656898009399</v>
      </c>
      <c r="F36" s="6">
        <v>11.543343101990599</v>
      </c>
    </row>
    <row r="37" spans="1:6" x14ac:dyDescent="0.25">
      <c r="A37" s="6" t="s">
        <v>38</v>
      </c>
      <c r="B37" s="6" t="s">
        <v>39</v>
      </c>
      <c r="C37" s="6">
        <v>159252.24725816501</v>
      </c>
      <c r="D37" s="6">
        <v>16214.9107334244</v>
      </c>
      <c r="E37" s="6">
        <v>90.759005320983405</v>
      </c>
      <c r="F37" s="6">
        <v>9.2409946790165893</v>
      </c>
    </row>
    <row r="38" spans="1:6" x14ac:dyDescent="0.25">
      <c r="A38" s="6" t="s">
        <v>40</v>
      </c>
      <c r="B38" s="6" t="s">
        <v>41</v>
      </c>
      <c r="C38" s="6">
        <v>230194.79871291501</v>
      </c>
      <c r="D38" s="6">
        <v>33880.300079516703</v>
      </c>
      <c r="E38" s="6">
        <v>87.170202630068005</v>
      </c>
      <c r="F38" s="6">
        <v>12.829797369932001</v>
      </c>
    </row>
    <row r="39" spans="1:6" x14ac:dyDescent="0.25">
      <c r="A39" s="6" t="s">
        <v>42</v>
      </c>
      <c r="B39" s="6" t="s">
        <v>43</v>
      </c>
      <c r="C39" s="6">
        <v>79186.131622789995</v>
      </c>
      <c r="D39" s="6">
        <v>4578.5420483141197</v>
      </c>
      <c r="E39" s="6">
        <v>94.534041801092101</v>
      </c>
      <c r="F39" s="6">
        <v>5.4659581989078596</v>
      </c>
    </row>
    <row r="40" spans="1:6" x14ac:dyDescent="0.25">
      <c r="A40" s="6" t="s">
        <v>44</v>
      </c>
      <c r="B40" s="6" t="s">
        <v>45</v>
      </c>
      <c r="C40" s="6">
        <v>47839.288710112</v>
      </c>
      <c r="D40" s="6">
        <v>6682.7680995409301</v>
      </c>
      <c r="E40" s="6">
        <v>87.743000740284302</v>
      </c>
      <c r="F40" s="6">
        <v>12.2569992597157</v>
      </c>
    </row>
    <row r="41" spans="1:6" x14ac:dyDescent="0.25">
      <c r="A41" s="6" t="s">
        <v>46</v>
      </c>
      <c r="B41" s="6" t="s">
        <v>47</v>
      </c>
      <c r="C41" s="6">
        <v>159635.58827235401</v>
      </c>
      <c r="D41" s="6">
        <v>22018.4426221045</v>
      </c>
      <c r="E41" s="6">
        <v>87.878913276140196</v>
      </c>
      <c r="F41" s="6">
        <v>12.121086723859801</v>
      </c>
    </row>
    <row r="42" spans="1:6" x14ac:dyDescent="0.25">
      <c r="A42" s="6" t="s">
        <v>48</v>
      </c>
      <c r="B42" s="6" t="s">
        <v>49</v>
      </c>
      <c r="C42" s="6">
        <v>137613.50579226899</v>
      </c>
      <c r="D42" s="6">
        <v>18177.567486401</v>
      </c>
      <c r="E42" s="6">
        <v>88.332086618412305</v>
      </c>
      <c r="F42" s="6">
        <v>11.667913381587701</v>
      </c>
    </row>
    <row r="43" spans="1:6" x14ac:dyDescent="0.25">
      <c r="A43" s="6" t="s">
        <v>50</v>
      </c>
      <c r="B43" s="6" t="s">
        <v>51</v>
      </c>
      <c r="C43" s="6">
        <v>75694.324115370604</v>
      </c>
      <c r="D43" s="6">
        <v>7938.8947553008202</v>
      </c>
      <c r="E43" s="6">
        <v>90.5074863044822</v>
      </c>
      <c r="F43" s="6">
        <v>9.4925136955177596</v>
      </c>
    </row>
    <row r="44" spans="1:6" x14ac:dyDescent="0.25">
      <c r="A44" s="6" t="s">
        <v>52</v>
      </c>
      <c r="B44" s="6" t="s">
        <v>53</v>
      </c>
      <c r="C44" s="6">
        <v>275558.49803880299</v>
      </c>
      <c r="D44" s="6">
        <v>35678.510809606698</v>
      </c>
      <c r="E44" s="6">
        <v>88.536546170515294</v>
      </c>
      <c r="F44" s="6">
        <v>11.463453829484701</v>
      </c>
    </row>
    <row r="45" spans="1:6" x14ac:dyDescent="0.25">
      <c r="A45" s="6" t="s">
        <v>54</v>
      </c>
      <c r="B45" s="6" t="s">
        <v>55</v>
      </c>
      <c r="C45" s="6">
        <v>475492.20881356398</v>
      </c>
      <c r="D45" s="6">
        <v>35816.271607180097</v>
      </c>
      <c r="E45" s="6">
        <v>92.995173563773506</v>
      </c>
      <c r="F45" s="6">
        <v>7.0048264362264803</v>
      </c>
    </row>
    <row r="46" spans="1:6" x14ac:dyDescent="0.25">
      <c r="A46" s="6" t="s">
        <v>56</v>
      </c>
      <c r="B46" s="6" t="s">
        <v>57</v>
      </c>
      <c r="C46" s="6">
        <v>163839.350236939</v>
      </c>
      <c r="D46" s="6">
        <v>17678.7821558039</v>
      </c>
      <c r="E46" s="6">
        <v>90.260597152050295</v>
      </c>
      <c r="F46" s="6">
        <v>9.7394028479497106</v>
      </c>
    </row>
    <row r="47" spans="1:6" x14ac:dyDescent="0.25">
      <c r="A47" t="s">
        <v>13</v>
      </c>
    </row>
    <row r="48" spans="1:6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1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149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150</v>
      </c>
    </row>
    <row r="12" spans="1:6" x14ac:dyDescent="0.25">
      <c r="A12" s="3" t="s">
        <v>6</v>
      </c>
    </row>
    <row r="15" spans="1:6" ht="17.25" x14ac:dyDescent="0.3">
      <c r="A15" s="4" t="s">
        <v>151</v>
      </c>
    </row>
    <row r="16" spans="1:6" x14ac:dyDescent="0.25">
      <c r="A16" s="5" t="s">
        <v>8</v>
      </c>
      <c r="B16" s="5" t="s">
        <v>9</v>
      </c>
      <c r="C16" s="5" t="s">
        <v>152</v>
      </c>
      <c r="D16" s="5" t="s">
        <v>153</v>
      </c>
      <c r="E16" s="5" t="s">
        <v>154</v>
      </c>
      <c r="F16" s="5" t="s">
        <v>155</v>
      </c>
    </row>
    <row r="17" spans="1:6" x14ac:dyDescent="0.25">
      <c r="A17" s="6" t="s">
        <v>11</v>
      </c>
      <c r="B17" s="6" t="s">
        <v>12</v>
      </c>
      <c r="C17" s="6">
        <v>1285153.1011530401</v>
      </c>
      <c r="D17" s="6">
        <v>1973022.3474008101</v>
      </c>
      <c r="E17" s="6">
        <v>39.443950193764501</v>
      </c>
      <c r="F17" s="6">
        <v>60.556049806235499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287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156</v>
      </c>
    </row>
    <row r="27" spans="1:6" x14ac:dyDescent="0.25">
      <c r="A27" s="5" t="s">
        <v>18</v>
      </c>
      <c r="B27" s="5" t="s">
        <v>19</v>
      </c>
      <c r="C27" s="5" t="s">
        <v>152</v>
      </c>
      <c r="D27" s="5" t="s">
        <v>153</v>
      </c>
      <c r="E27" s="5" t="s">
        <v>154</v>
      </c>
      <c r="F27" s="5" t="s">
        <v>155</v>
      </c>
    </row>
    <row r="28" spans="1:6" x14ac:dyDescent="0.25">
      <c r="A28" s="6" t="s">
        <v>20</v>
      </c>
      <c r="B28" s="6" t="s">
        <v>21</v>
      </c>
      <c r="C28" s="6">
        <v>60387.956852194002</v>
      </c>
      <c r="D28" s="6">
        <v>168239.713080199</v>
      </c>
      <c r="E28" s="6">
        <v>26.413231989833601</v>
      </c>
      <c r="F28" s="6">
        <v>73.586768010166395</v>
      </c>
    </row>
    <row r="29" spans="1:6" x14ac:dyDescent="0.25">
      <c r="A29" s="6" t="s">
        <v>22</v>
      </c>
      <c r="B29" s="6" t="s">
        <v>23</v>
      </c>
      <c r="C29" s="6">
        <v>132621.710231648</v>
      </c>
      <c r="D29" s="6">
        <v>237730.41578526699</v>
      </c>
      <c r="E29" s="6">
        <v>35.809625735911403</v>
      </c>
      <c r="F29" s="6">
        <v>64.190374264088604</v>
      </c>
    </row>
    <row r="30" spans="1:6" x14ac:dyDescent="0.25">
      <c r="A30" s="6" t="s">
        <v>24</v>
      </c>
      <c r="B30" s="6" t="s">
        <v>25</v>
      </c>
      <c r="C30" s="6">
        <v>181793.299770596</v>
      </c>
      <c r="D30" s="6">
        <v>329834.612840924</v>
      </c>
      <c r="E30" s="6">
        <v>35.532326382011199</v>
      </c>
      <c r="F30" s="6">
        <v>64.467673617988794</v>
      </c>
    </row>
    <row r="31" spans="1:6" x14ac:dyDescent="0.25">
      <c r="A31" s="6" t="s">
        <v>26</v>
      </c>
      <c r="B31" s="6" t="s">
        <v>27</v>
      </c>
      <c r="C31" s="6">
        <v>30968.618013504802</v>
      </c>
      <c r="D31" s="6">
        <v>42221.935665232399</v>
      </c>
      <c r="E31" s="6">
        <v>42.3123155338304</v>
      </c>
      <c r="F31" s="6">
        <v>57.6876844661696</v>
      </c>
    </row>
    <row r="32" spans="1:6" x14ac:dyDescent="0.25">
      <c r="A32" s="6" t="s">
        <v>28</v>
      </c>
      <c r="B32" s="6" t="s">
        <v>29</v>
      </c>
      <c r="C32" s="6">
        <v>17299.517904927001</v>
      </c>
      <c r="D32" s="6">
        <v>56837.489897444197</v>
      </c>
      <c r="E32" s="6">
        <v>23.334524035610901</v>
      </c>
      <c r="F32" s="6">
        <v>76.665475964389103</v>
      </c>
    </row>
    <row r="33" spans="1:6" x14ac:dyDescent="0.25">
      <c r="A33" s="6" t="s">
        <v>30</v>
      </c>
      <c r="B33" s="6" t="s">
        <v>31</v>
      </c>
      <c r="C33" s="6">
        <v>18331.347059777501</v>
      </c>
      <c r="D33" s="6">
        <v>17321.9571040968</v>
      </c>
      <c r="E33" s="6">
        <v>51.415562988273301</v>
      </c>
      <c r="F33" s="6">
        <v>48.584437011726699</v>
      </c>
    </row>
    <row r="34" spans="1:6" x14ac:dyDescent="0.25">
      <c r="A34" s="6" t="s">
        <v>32</v>
      </c>
      <c r="B34" s="6" t="s">
        <v>33</v>
      </c>
      <c r="C34" s="6">
        <v>19298.519310992499</v>
      </c>
      <c r="D34" s="6">
        <v>21049.1645197297</v>
      </c>
      <c r="E34" s="6">
        <v>47.8305505514492</v>
      </c>
      <c r="F34" s="6">
        <v>52.1694494485508</v>
      </c>
    </row>
    <row r="35" spans="1:6" x14ac:dyDescent="0.25">
      <c r="A35" s="6" t="s">
        <v>34</v>
      </c>
      <c r="B35" s="6" t="s">
        <v>35</v>
      </c>
      <c r="C35" s="6">
        <v>44077.084089089702</v>
      </c>
      <c r="D35" s="6">
        <v>66966.912130918106</v>
      </c>
      <c r="E35" s="6">
        <v>39.693351815042</v>
      </c>
      <c r="F35" s="6">
        <v>60.306648184958</v>
      </c>
    </row>
    <row r="36" spans="1:6" x14ac:dyDescent="0.25">
      <c r="A36" s="6" t="s">
        <v>36</v>
      </c>
      <c r="B36" s="6" t="s">
        <v>37</v>
      </c>
      <c r="C36" s="6">
        <v>4045.8512184788801</v>
      </c>
      <c r="D36" s="6">
        <v>4843.4015055529399</v>
      </c>
      <c r="E36" s="6">
        <v>45.513963255213199</v>
      </c>
      <c r="F36" s="6">
        <v>54.486036744786801</v>
      </c>
    </row>
    <row r="37" spans="1:6" x14ac:dyDescent="0.25">
      <c r="A37" s="6" t="s">
        <v>38</v>
      </c>
      <c r="B37" s="6" t="s">
        <v>39</v>
      </c>
      <c r="C37" s="6">
        <v>78343.254967860994</v>
      </c>
      <c r="D37" s="6">
        <v>80908.992290303795</v>
      </c>
      <c r="E37" s="6">
        <v>49.194442349600401</v>
      </c>
      <c r="F37" s="6">
        <v>50.805557650399599</v>
      </c>
    </row>
    <row r="38" spans="1:6" x14ac:dyDescent="0.25">
      <c r="A38" s="6" t="s">
        <v>40</v>
      </c>
      <c r="B38" s="6" t="s">
        <v>41</v>
      </c>
      <c r="C38" s="6">
        <v>114053.831413769</v>
      </c>
      <c r="D38" s="6">
        <v>116140.967299146</v>
      </c>
      <c r="E38" s="6">
        <v>49.546658765304997</v>
      </c>
      <c r="F38" s="6">
        <v>50.453341234695003</v>
      </c>
    </row>
    <row r="39" spans="1:6" x14ac:dyDescent="0.25">
      <c r="A39" s="6" t="s">
        <v>42</v>
      </c>
      <c r="B39" s="6" t="s">
        <v>43</v>
      </c>
      <c r="C39" s="6">
        <v>20549.7930105085</v>
      </c>
      <c r="D39" s="6">
        <v>58636.338612281499</v>
      </c>
      <c r="E39" s="6">
        <v>25.9512525607378</v>
      </c>
      <c r="F39" s="6">
        <v>74.0487474392622</v>
      </c>
    </row>
    <row r="40" spans="1:6" x14ac:dyDescent="0.25">
      <c r="A40" s="6" t="s">
        <v>44</v>
      </c>
      <c r="B40" s="6" t="s">
        <v>45</v>
      </c>
      <c r="C40" s="6">
        <v>23160.788028404098</v>
      </c>
      <c r="D40" s="6">
        <v>24678.500681707901</v>
      </c>
      <c r="E40" s="6">
        <v>48.413738274307697</v>
      </c>
      <c r="F40" s="6">
        <v>51.586261725692303</v>
      </c>
    </row>
    <row r="41" spans="1:6" x14ac:dyDescent="0.25">
      <c r="A41" s="6" t="s">
        <v>46</v>
      </c>
      <c r="B41" s="6" t="s">
        <v>47</v>
      </c>
      <c r="C41" s="6">
        <v>76429.895837645396</v>
      </c>
      <c r="D41" s="6">
        <v>83205.692434708602</v>
      </c>
      <c r="E41" s="6">
        <v>47.877729937793298</v>
      </c>
      <c r="F41" s="6">
        <v>52.122270062206603</v>
      </c>
    </row>
    <row r="42" spans="1:6" x14ac:dyDescent="0.25">
      <c r="A42" s="6" t="s">
        <v>48</v>
      </c>
      <c r="B42" s="6" t="s">
        <v>49</v>
      </c>
      <c r="C42" s="6">
        <v>64921.409845337803</v>
      </c>
      <c r="D42" s="6">
        <v>72692.095946931106</v>
      </c>
      <c r="E42" s="6">
        <v>47.1766266483599</v>
      </c>
      <c r="F42" s="6">
        <v>52.8233733516401</v>
      </c>
    </row>
    <row r="43" spans="1:6" x14ac:dyDescent="0.25">
      <c r="A43" s="6" t="s">
        <v>50</v>
      </c>
      <c r="B43" s="6" t="s">
        <v>51</v>
      </c>
      <c r="C43" s="6">
        <v>33244.438219678203</v>
      </c>
      <c r="D43" s="6">
        <v>42449.885895692401</v>
      </c>
      <c r="E43" s="6">
        <v>43.919327648673097</v>
      </c>
      <c r="F43" s="6">
        <v>56.080672351326903</v>
      </c>
    </row>
    <row r="44" spans="1:6" x14ac:dyDescent="0.25">
      <c r="A44" s="6" t="s">
        <v>52</v>
      </c>
      <c r="B44" s="6" t="s">
        <v>53</v>
      </c>
      <c r="C44" s="6">
        <v>115244.10569991299</v>
      </c>
      <c r="D44" s="6">
        <v>160314.39233889</v>
      </c>
      <c r="E44" s="6">
        <v>41.822011122910503</v>
      </c>
      <c r="F44" s="6">
        <v>58.177988877089398</v>
      </c>
    </row>
    <row r="45" spans="1:6" x14ac:dyDescent="0.25">
      <c r="A45" s="6" t="s">
        <v>54</v>
      </c>
      <c r="B45" s="6" t="s">
        <v>55</v>
      </c>
      <c r="C45" s="6">
        <v>198982.10847435499</v>
      </c>
      <c r="D45" s="6">
        <v>276510.10033920902</v>
      </c>
      <c r="E45" s="6">
        <v>41.847606498295796</v>
      </c>
      <c r="F45" s="6">
        <v>58.152393501704204</v>
      </c>
    </row>
    <row r="46" spans="1:6" x14ac:dyDescent="0.25">
      <c r="A46" s="6" t="s">
        <v>56</v>
      </c>
      <c r="B46" s="6" t="s">
        <v>57</v>
      </c>
      <c r="C46" s="6">
        <v>51399.5712043639</v>
      </c>
      <c r="D46" s="6">
        <v>112439.779032575</v>
      </c>
      <c r="E46" s="6">
        <v>31.371933012448899</v>
      </c>
      <c r="F46" s="6">
        <v>68.628066987551094</v>
      </c>
    </row>
    <row r="47" spans="1:6" x14ac:dyDescent="0.25">
      <c r="A47" t="s">
        <v>13</v>
      </c>
    </row>
    <row r="48" spans="1:6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1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157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158</v>
      </c>
    </row>
    <row r="12" spans="1:6" x14ac:dyDescent="0.25">
      <c r="A12" s="3" t="s">
        <v>6</v>
      </c>
    </row>
    <row r="15" spans="1:6" ht="17.25" x14ac:dyDescent="0.3">
      <c r="A15" s="4" t="s">
        <v>159</v>
      </c>
    </row>
    <row r="16" spans="1:6" x14ac:dyDescent="0.25">
      <c r="A16" s="5" t="s">
        <v>8</v>
      </c>
      <c r="B16" s="5" t="s">
        <v>9</v>
      </c>
      <c r="C16" s="5" t="s">
        <v>152</v>
      </c>
      <c r="D16" s="5" t="s">
        <v>153</v>
      </c>
      <c r="E16" s="5" t="s">
        <v>154</v>
      </c>
      <c r="F16" s="5" t="s">
        <v>155</v>
      </c>
    </row>
    <row r="17" spans="1:6" x14ac:dyDescent="0.25">
      <c r="A17" s="6" t="s">
        <v>11</v>
      </c>
      <c r="B17" s="6" t="s">
        <v>12</v>
      </c>
      <c r="C17" s="6">
        <v>121181.666611402</v>
      </c>
      <c r="D17" s="6">
        <v>1665871.86780148</v>
      </c>
      <c r="E17" s="6">
        <v>6.7810876550609001</v>
      </c>
      <c r="F17" s="6">
        <v>93.218912344939099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287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160</v>
      </c>
    </row>
    <row r="27" spans="1:6" x14ac:dyDescent="0.25">
      <c r="A27" s="5" t="s">
        <v>18</v>
      </c>
      <c r="B27" s="5" t="s">
        <v>19</v>
      </c>
      <c r="C27" s="5" t="s">
        <v>152</v>
      </c>
      <c r="D27" s="5" t="s">
        <v>153</v>
      </c>
      <c r="E27" s="5" t="s">
        <v>154</v>
      </c>
      <c r="F27" s="5" t="s">
        <v>155</v>
      </c>
    </row>
    <row r="28" spans="1:6" x14ac:dyDescent="0.25">
      <c r="A28" s="6" t="s">
        <v>20</v>
      </c>
      <c r="B28" s="6" t="s">
        <v>21</v>
      </c>
      <c r="C28" s="6">
        <v>4396.4145970954296</v>
      </c>
      <c r="D28" s="6">
        <v>132537.98707008001</v>
      </c>
      <c r="E28" s="6">
        <v>3.2105990485729698</v>
      </c>
      <c r="F28" s="6">
        <v>96.789400951426998</v>
      </c>
    </row>
    <row r="29" spans="1:6" x14ac:dyDescent="0.25">
      <c r="A29" s="6" t="s">
        <v>22</v>
      </c>
      <c r="B29" s="6" t="s">
        <v>23</v>
      </c>
      <c r="C29" s="6">
        <v>4714.1433004578903</v>
      </c>
      <c r="D29" s="6">
        <v>185892.36859483199</v>
      </c>
      <c r="E29" s="6">
        <v>2.4732330777070302</v>
      </c>
      <c r="F29" s="6">
        <v>97.526766922293007</v>
      </c>
    </row>
    <row r="30" spans="1:6" x14ac:dyDescent="0.25">
      <c r="A30" s="6" t="s">
        <v>24</v>
      </c>
      <c r="B30" s="6" t="s">
        <v>25</v>
      </c>
      <c r="C30" s="6">
        <v>15325.572964377199</v>
      </c>
      <c r="D30" s="6">
        <v>263904.978499085</v>
      </c>
      <c r="E30" s="6">
        <v>5.4885014852619198</v>
      </c>
      <c r="F30" s="6">
        <v>94.511498514738093</v>
      </c>
    </row>
    <row r="31" spans="1:6" x14ac:dyDescent="0.25">
      <c r="A31" s="6" t="s">
        <v>26</v>
      </c>
      <c r="B31" s="6" t="s">
        <v>27</v>
      </c>
      <c r="C31" s="6">
        <v>3168.8833627714298</v>
      </c>
      <c r="D31" s="6">
        <v>39009.290510785097</v>
      </c>
      <c r="E31" s="6">
        <v>7.5130881016120696</v>
      </c>
      <c r="F31" s="6">
        <v>92.486911898387902</v>
      </c>
    </row>
    <row r="32" spans="1:6" x14ac:dyDescent="0.25">
      <c r="A32" s="6" t="s">
        <v>28</v>
      </c>
      <c r="B32" s="6" t="s">
        <v>29</v>
      </c>
      <c r="C32" s="6">
        <v>642.49442750624598</v>
      </c>
      <c r="D32" s="6">
        <v>43548.403392979897</v>
      </c>
      <c r="E32" s="6">
        <v>1.45390670747675</v>
      </c>
      <c r="F32" s="6">
        <v>98.546093292523196</v>
      </c>
    </row>
    <row r="33" spans="1:6" x14ac:dyDescent="0.25">
      <c r="A33" s="6" t="s">
        <v>30</v>
      </c>
      <c r="B33" s="6" t="s">
        <v>31</v>
      </c>
      <c r="C33" s="6">
        <v>326.13262642210202</v>
      </c>
      <c r="D33" s="6">
        <v>19554.373648125202</v>
      </c>
      <c r="E33" s="6">
        <v>1.6404643921953099</v>
      </c>
      <c r="F33" s="6">
        <v>98.359535607804702</v>
      </c>
    </row>
    <row r="34" spans="1:6" x14ac:dyDescent="0.25">
      <c r="A34" s="6" t="s">
        <v>32</v>
      </c>
      <c r="B34" s="6" t="s">
        <v>33</v>
      </c>
      <c r="C34" s="6">
        <v>2238.23661354255</v>
      </c>
      <c r="D34" s="6">
        <v>20156.7737270703</v>
      </c>
      <c r="E34" s="6">
        <v>9.9943540078816699</v>
      </c>
      <c r="F34" s="6">
        <v>90.005645992118303</v>
      </c>
    </row>
    <row r="35" spans="1:6" x14ac:dyDescent="0.25">
      <c r="A35" s="6" t="s">
        <v>34</v>
      </c>
      <c r="B35" s="6" t="s">
        <v>35</v>
      </c>
      <c r="C35" s="6">
        <v>4512.94640206434</v>
      </c>
      <c r="D35" s="6">
        <v>58914.982824607097</v>
      </c>
      <c r="E35" s="6">
        <v>7.1150776276117798</v>
      </c>
      <c r="F35" s="6">
        <v>92.884922372388203</v>
      </c>
    </row>
    <row r="36" spans="1:6" x14ac:dyDescent="0.25">
      <c r="A36" s="6" t="s">
        <v>36</v>
      </c>
      <c r="B36" s="6" t="s">
        <v>37</v>
      </c>
      <c r="C36" s="6">
        <v>395.07603028032099</v>
      </c>
      <c r="D36" s="6">
        <v>5425.4890770314896</v>
      </c>
      <c r="E36" s="6">
        <v>6.7875888852102202</v>
      </c>
      <c r="F36" s="6">
        <v>93.212411114789802</v>
      </c>
    </row>
    <row r="37" spans="1:6" x14ac:dyDescent="0.25">
      <c r="A37" s="6" t="s">
        <v>38</v>
      </c>
      <c r="B37" s="6" t="s">
        <v>39</v>
      </c>
      <c r="C37" s="6">
        <v>5325.3248405701697</v>
      </c>
      <c r="D37" s="6">
        <v>78627.473028435998</v>
      </c>
      <c r="E37" s="6">
        <v>6.3432368851832903</v>
      </c>
      <c r="F37" s="6">
        <v>93.656763114816698</v>
      </c>
    </row>
    <row r="38" spans="1:6" x14ac:dyDescent="0.25">
      <c r="A38" s="6" t="s">
        <v>40</v>
      </c>
      <c r="B38" s="6" t="s">
        <v>41</v>
      </c>
      <c r="C38" s="6">
        <v>25853.054376469499</v>
      </c>
      <c r="D38" s="6">
        <v>111457.006202993</v>
      </c>
      <c r="E38" s="6">
        <v>18.828230260307901</v>
      </c>
      <c r="F38" s="6">
        <v>81.171769739692095</v>
      </c>
    </row>
    <row r="39" spans="1:6" x14ac:dyDescent="0.25">
      <c r="A39" s="6" t="s">
        <v>42</v>
      </c>
      <c r="B39" s="6" t="s">
        <v>43</v>
      </c>
      <c r="C39" s="6">
        <v>725.64805878936102</v>
      </c>
      <c r="D39" s="6">
        <v>48750.189660507502</v>
      </c>
      <c r="E39" s="6">
        <v>1.4666715961564001</v>
      </c>
      <c r="F39" s="6">
        <v>98.533328403843598</v>
      </c>
    </row>
    <row r="40" spans="1:6" x14ac:dyDescent="0.25">
      <c r="A40" s="6" t="s">
        <v>44</v>
      </c>
      <c r="B40" s="6" t="s">
        <v>45</v>
      </c>
      <c r="C40" s="6">
        <v>3517.2258850530502</v>
      </c>
      <c r="D40" s="6">
        <v>24490.7251409727</v>
      </c>
      <c r="E40" s="6">
        <v>12.5579549956537</v>
      </c>
      <c r="F40" s="6">
        <v>87.442045004346298</v>
      </c>
    </row>
    <row r="41" spans="1:6" x14ac:dyDescent="0.25">
      <c r="A41" s="6" t="s">
        <v>46</v>
      </c>
      <c r="B41" s="6" t="s">
        <v>47</v>
      </c>
      <c r="C41" s="6">
        <v>9840.6712791897808</v>
      </c>
      <c r="D41" s="6">
        <v>77653.214196021698</v>
      </c>
      <c r="E41" s="6">
        <v>11.2472674241651</v>
      </c>
      <c r="F41" s="6">
        <v>88.752732575834898</v>
      </c>
    </row>
    <row r="42" spans="1:6" x14ac:dyDescent="0.25">
      <c r="A42" s="6" t="s">
        <v>48</v>
      </c>
      <c r="B42" s="6" t="s">
        <v>49</v>
      </c>
      <c r="C42" s="6">
        <v>6990.08946133676</v>
      </c>
      <c r="D42" s="6">
        <v>69229.172397724702</v>
      </c>
      <c r="E42" s="6">
        <v>9.1710274946801107</v>
      </c>
      <c r="F42" s="6">
        <v>90.828972505319896</v>
      </c>
    </row>
    <row r="43" spans="1:6" x14ac:dyDescent="0.25">
      <c r="A43" s="6" t="s">
        <v>50</v>
      </c>
      <c r="B43" s="6" t="s">
        <v>51</v>
      </c>
      <c r="C43" s="6">
        <v>2771.4074400724198</v>
      </c>
      <c r="D43" s="6">
        <v>38629.734703793598</v>
      </c>
      <c r="E43" s="6">
        <v>6.6940361945619298</v>
      </c>
      <c r="F43" s="6">
        <v>93.305963805438097</v>
      </c>
    </row>
    <row r="44" spans="1:6" x14ac:dyDescent="0.25">
      <c r="A44" s="6" t="s">
        <v>52</v>
      </c>
      <c r="B44" s="6" t="s">
        <v>53</v>
      </c>
      <c r="C44" s="6">
        <v>15769.537037648401</v>
      </c>
      <c r="D44" s="6">
        <v>136016.725085616</v>
      </c>
      <c r="E44" s="6">
        <v>10.389304550396099</v>
      </c>
      <c r="F44" s="6">
        <v>89.610695449603995</v>
      </c>
    </row>
    <row r="45" spans="1:6" x14ac:dyDescent="0.25">
      <c r="A45" s="6" t="s">
        <v>54</v>
      </c>
      <c r="B45" s="6" t="s">
        <v>55</v>
      </c>
      <c r="C45" s="6">
        <v>10076.5625970365</v>
      </c>
      <c r="D45" s="6">
        <v>227844.52306034599</v>
      </c>
      <c r="E45" s="6">
        <v>4.2352541260454899</v>
      </c>
      <c r="F45" s="6">
        <v>95.764745873954496</v>
      </c>
    </row>
    <row r="46" spans="1:6" x14ac:dyDescent="0.25">
      <c r="A46" s="6" t="s">
        <v>56</v>
      </c>
      <c r="B46" s="6" t="s">
        <v>57</v>
      </c>
      <c r="C46" s="6">
        <v>4592.24531071825</v>
      </c>
      <c r="D46" s="6">
        <v>84228.456980476694</v>
      </c>
      <c r="E46" s="6">
        <v>5.1702420632329202</v>
      </c>
      <c r="F46" s="6">
        <v>94.829757936767095</v>
      </c>
    </row>
    <row r="47" spans="1:6" x14ac:dyDescent="0.25">
      <c r="A47" t="s">
        <v>13</v>
      </c>
    </row>
    <row r="48" spans="1:6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1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161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162</v>
      </c>
    </row>
    <row r="12" spans="1:6" x14ac:dyDescent="0.25">
      <c r="A12" s="3" t="s">
        <v>6</v>
      </c>
    </row>
    <row r="15" spans="1:6" ht="17.25" x14ac:dyDescent="0.3">
      <c r="A15" s="4" t="s">
        <v>163</v>
      </c>
    </row>
    <row r="16" spans="1:6" x14ac:dyDescent="0.25">
      <c r="A16" s="5" t="s">
        <v>8</v>
      </c>
      <c r="B16" s="5" t="s">
        <v>9</v>
      </c>
      <c r="C16" s="5" t="s">
        <v>152</v>
      </c>
      <c r="D16" s="5" t="s">
        <v>153</v>
      </c>
      <c r="E16" s="5" t="s">
        <v>154</v>
      </c>
      <c r="F16" s="5" t="s">
        <v>155</v>
      </c>
    </row>
    <row r="17" spans="1:6" x14ac:dyDescent="0.25">
      <c r="A17" s="6" t="s">
        <v>11</v>
      </c>
      <c r="B17" s="6" t="s">
        <v>12</v>
      </c>
      <c r="C17" s="6">
        <v>294282.99242461001</v>
      </c>
      <c r="D17" s="6">
        <v>1492770.5419882799</v>
      </c>
      <c r="E17" s="6">
        <v>16.467497294158701</v>
      </c>
      <c r="F17" s="6">
        <v>83.532502705841296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287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164</v>
      </c>
    </row>
    <row r="27" spans="1:6" x14ac:dyDescent="0.25">
      <c r="A27" s="5" t="s">
        <v>18</v>
      </c>
      <c r="B27" s="5" t="s">
        <v>19</v>
      </c>
      <c r="C27" s="5" t="s">
        <v>152</v>
      </c>
      <c r="D27" s="5" t="s">
        <v>153</v>
      </c>
      <c r="E27" s="5" t="s">
        <v>154</v>
      </c>
      <c r="F27" s="5" t="s">
        <v>155</v>
      </c>
    </row>
    <row r="28" spans="1:6" x14ac:dyDescent="0.25">
      <c r="A28" s="6" t="s">
        <v>20</v>
      </c>
      <c r="B28" s="6" t="s">
        <v>21</v>
      </c>
      <c r="C28" s="6">
        <v>12258.1069844671</v>
      </c>
      <c r="D28" s="6">
        <v>124676.294682708</v>
      </c>
      <c r="E28" s="6">
        <v>8.95180965135477</v>
      </c>
      <c r="F28" s="6">
        <v>91.048190348645207</v>
      </c>
    </row>
    <row r="29" spans="1:6" x14ac:dyDescent="0.25">
      <c r="A29" s="6" t="s">
        <v>22</v>
      </c>
      <c r="B29" s="6" t="s">
        <v>23</v>
      </c>
      <c r="C29" s="6">
        <v>25066.522049562402</v>
      </c>
      <c r="D29" s="6">
        <v>165539.98984572699</v>
      </c>
      <c r="E29" s="6">
        <v>13.1509263772335</v>
      </c>
      <c r="F29" s="6">
        <v>86.849073622766497</v>
      </c>
    </row>
    <row r="30" spans="1:6" x14ac:dyDescent="0.25">
      <c r="A30" s="6" t="s">
        <v>24</v>
      </c>
      <c r="B30" s="6" t="s">
        <v>25</v>
      </c>
      <c r="C30" s="6">
        <v>33699.686457466902</v>
      </c>
      <c r="D30" s="6">
        <v>245530.86500599599</v>
      </c>
      <c r="E30" s="6">
        <v>12.068767647682201</v>
      </c>
      <c r="F30" s="6">
        <v>87.931232352317807</v>
      </c>
    </row>
    <row r="31" spans="1:6" x14ac:dyDescent="0.25">
      <c r="A31" s="6" t="s">
        <v>26</v>
      </c>
      <c r="B31" s="6" t="s">
        <v>27</v>
      </c>
      <c r="C31" s="6">
        <v>4760.63933760691</v>
      </c>
      <c r="D31" s="6">
        <v>37417.534535949599</v>
      </c>
      <c r="E31" s="6">
        <v>11.2869735704503</v>
      </c>
      <c r="F31" s="6">
        <v>88.7130264295497</v>
      </c>
    </row>
    <row r="32" spans="1:6" x14ac:dyDescent="0.25">
      <c r="A32" s="6" t="s">
        <v>28</v>
      </c>
      <c r="B32" s="6" t="s">
        <v>29</v>
      </c>
      <c r="C32" s="6">
        <v>2134.98811514817</v>
      </c>
      <c r="D32" s="6">
        <v>42055.909705338003</v>
      </c>
      <c r="E32" s="6">
        <v>4.8312847677840596</v>
      </c>
      <c r="F32" s="6">
        <v>95.168715232215902</v>
      </c>
    </row>
    <row r="33" spans="1:6" x14ac:dyDescent="0.25">
      <c r="A33" s="6" t="s">
        <v>30</v>
      </c>
      <c r="B33" s="6" t="s">
        <v>31</v>
      </c>
      <c r="C33" s="6">
        <v>3016.9875178355201</v>
      </c>
      <c r="D33" s="6">
        <v>16863.518756711801</v>
      </c>
      <c r="E33" s="6">
        <v>15.1756070804802</v>
      </c>
      <c r="F33" s="6">
        <v>84.824392919519795</v>
      </c>
    </row>
    <row r="34" spans="1:6" x14ac:dyDescent="0.25">
      <c r="A34" s="6" t="s">
        <v>32</v>
      </c>
      <c r="B34" s="6" t="s">
        <v>33</v>
      </c>
      <c r="C34" s="6">
        <v>2384.7301769639198</v>
      </c>
      <c r="D34" s="6">
        <v>20010.280163648898</v>
      </c>
      <c r="E34" s="6">
        <v>10.648488840566699</v>
      </c>
      <c r="F34" s="6">
        <v>89.351511159433301</v>
      </c>
    </row>
    <row r="35" spans="1:6" x14ac:dyDescent="0.25">
      <c r="A35" s="6" t="s">
        <v>34</v>
      </c>
      <c r="B35" s="6" t="s">
        <v>35</v>
      </c>
      <c r="C35" s="6">
        <v>6075.8099587045499</v>
      </c>
      <c r="D35" s="6">
        <v>57352.119267966897</v>
      </c>
      <c r="E35" s="6">
        <v>9.5790766509048595</v>
      </c>
      <c r="F35" s="6">
        <v>90.420923349095105</v>
      </c>
    </row>
    <row r="36" spans="1:6" x14ac:dyDescent="0.25">
      <c r="A36" s="6" t="s">
        <v>36</v>
      </c>
      <c r="B36" s="6" t="s">
        <v>37</v>
      </c>
      <c r="C36" s="6">
        <v>1022.82995704503</v>
      </c>
      <c r="D36" s="6">
        <v>4797.7351502667698</v>
      </c>
      <c r="E36" s="6">
        <v>17.572691623364001</v>
      </c>
      <c r="F36" s="6">
        <v>82.427308376636006</v>
      </c>
    </row>
    <row r="37" spans="1:6" x14ac:dyDescent="0.25">
      <c r="A37" s="6" t="s">
        <v>38</v>
      </c>
      <c r="B37" s="6" t="s">
        <v>39</v>
      </c>
      <c r="C37" s="6">
        <v>17627.0990799844</v>
      </c>
      <c r="D37" s="6">
        <v>66325.698789021801</v>
      </c>
      <c r="E37" s="6">
        <v>20.9964402943287</v>
      </c>
      <c r="F37" s="6">
        <v>79.003559705671293</v>
      </c>
    </row>
    <row r="38" spans="1:6" x14ac:dyDescent="0.25">
      <c r="A38" s="6" t="s">
        <v>40</v>
      </c>
      <c r="B38" s="6" t="s">
        <v>41</v>
      </c>
      <c r="C38" s="6">
        <v>33264.779211547699</v>
      </c>
      <c r="D38" s="6">
        <v>104045.281367915</v>
      </c>
      <c r="E38" s="6">
        <v>24.226031997340201</v>
      </c>
      <c r="F38" s="6">
        <v>75.773968002659799</v>
      </c>
    </row>
    <row r="39" spans="1:6" x14ac:dyDescent="0.25">
      <c r="A39" s="6" t="s">
        <v>42</v>
      </c>
      <c r="B39" s="6" t="s">
        <v>43</v>
      </c>
      <c r="C39" s="6">
        <v>3579.9765711415098</v>
      </c>
      <c r="D39" s="6">
        <v>45895.861148155302</v>
      </c>
      <c r="E39" s="6">
        <v>7.2358078936483201</v>
      </c>
      <c r="F39" s="6">
        <v>92.7641921063517</v>
      </c>
    </row>
    <row r="40" spans="1:6" x14ac:dyDescent="0.25">
      <c r="A40" s="6" t="s">
        <v>44</v>
      </c>
      <c r="B40" s="6" t="s">
        <v>45</v>
      </c>
      <c r="C40" s="6">
        <v>5114.0531323360901</v>
      </c>
      <c r="D40" s="6">
        <v>22893.897893689598</v>
      </c>
      <c r="E40" s="6">
        <v>18.2592904692813</v>
      </c>
      <c r="F40" s="6">
        <v>81.740709530718703</v>
      </c>
    </row>
    <row r="41" spans="1:6" x14ac:dyDescent="0.25">
      <c r="A41" s="6" t="s">
        <v>46</v>
      </c>
      <c r="B41" s="6" t="s">
        <v>47</v>
      </c>
      <c r="C41" s="6">
        <v>22663.7718524187</v>
      </c>
      <c r="D41" s="6">
        <v>64830.113622792698</v>
      </c>
      <c r="E41" s="6">
        <v>25.903263673025201</v>
      </c>
      <c r="F41" s="6">
        <v>74.096736326974806</v>
      </c>
    </row>
    <row r="42" spans="1:6" x14ac:dyDescent="0.25">
      <c r="A42" s="6" t="s">
        <v>48</v>
      </c>
      <c r="B42" s="6" t="s">
        <v>49</v>
      </c>
      <c r="C42" s="6">
        <v>23602.551183750598</v>
      </c>
      <c r="D42" s="6">
        <v>52616.710675310802</v>
      </c>
      <c r="E42" s="6">
        <v>30.966648860224598</v>
      </c>
      <c r="F42" s="6">
        <v>69.033351139775405</v>
      </c>
    </row>
    <row r="43" spans="1:6" x14ac:dyDescent="0.25">
      <c r="A43" s="6" t="s">
        <v>50</v>
      </c>
      <c r="B43" s="6" t="s">
        <v>51</v>
      </c>
      <c r="C43" s="6">
        <v>9813.8347133780208</v>
      </c>
      <c r="D43" s="6">
        <v>31587.307430487999</v>
      </c>
      <c r="E43" s="6">
        <v>23.7042608130849</v>
      </c>
      <c r="F43" s="6">
        <v>76.2957391869151</v>
      </c>
    </row>
    <row r="44" spans="1:6" x14ac:dyDescent="0.25">
      <c r="A44" s="6" t="s">
        <v>52</v>
      </c>
      <c r="B44" s="6" t="s">
        <v>53</v>
      </c>
      <c r="C44" s="6">
        <v>36716.637144042797</v>
      </c>
      <c r="D44" s="6">
        <v>115069.624979222</v>
      </c>
      <c r="E44" s="6">
        <v>24.1896971639143</v>
      </c>
      <c r="F44" s="6">
        <v>75.810302836085697</v>
      </c>
    </row>
    <row r="45" spans="1:6" x14ac:dyDescent="0.25">
      <c r="A45" s="6" t="s">
        <v>54</v>
      </c>
      <c r="B45" s="6" t="s">
        <v>55</v>
      </c>
      <c r="C45" s="6">
        <v>42082.265501743197</v>
      </c>
      <c r="D45" s="6">
        <v>195838.82015563999</v>
      </c>
      <c r="E45" s="6">
        <v>17.687488851805099</v>
      </c>
      <c r="F45" s="6">
        <v>82.312511148194901</v>
      </c>
    </row>
    <row r="46" spans="1:6" x14ac:dyDescent="0.25">
      <c r="A46" s="6" t="s">
        <v>56</v>
      </c>
      <c r="B46" s="6" t="s">
        <v>57</v>
      </c>
      <c r="C46" s="6">
        <v>9397.7234794662509</v>
      </c>
      <c r="D46" s="6">
        <v>79422.978811728695</v>
      </c>
      <c r="E46" s="6">
        <v>10.580555250122</v>
      </c>
      <c r="F46" s="6">
        <v>89.419444749877997</v>
      </c>
    </row>
    <row r="47" spans="1:6" x14ac:dyDescent="0.25">
      <c r="A47" t="s">
        <v>13</v>
      </c>
    </row>
    <row r="48" spans="1:6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1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165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166</v>
      </c>
    </row>
    <row r="12" spans="1:6" x14ac:dyDescent="0.25">
      <c r="A12" s="3" t="s">
        <v>6</v>
      </c>
    </row>
    <row r="15" spans="1:6" ht="17.25" x14ac:dyDescent="0.3">
      <c r="A15" s="4" t="s">
        <v>167</v>
      </c>
    </row>
    <row r="16" spans="1:6" x14ac:dyDescent="0.25">
      <c r="A16" s="5" t="s">
        <v>8</v>
      </c>
      <c r="B16" s="5" t="s">
        <v>9</v>
      </c>
      <c r="C16" s="5" t="s">
        <v>152</v>
      </c>
      <c r="D16" s="5" t="s">
        <v>153</v>
      </c>
      <c r="E16" s="5" t="s">
        <v>154</v>
      </c>
      <c r="F16" s="5" t="s">
        <v>155</v>
      </c>
    </row>
    <row r="17" spans="1:6" x14ac:dyDescent="0.25">
      <c r="A17" s="6" t="s">
        <v>11</v>
      </c>
      <c r="B17" s="6" t="s">
        <v>12</v>
      </c>
      <c r="C17" s="6">
        <v>415464.65903601202</v>
      </c>
      <c r="D17" s="6">
        <v>1371588.8753768699</v>
      </c>
      <c r="E17" s="6">
        <v>23.248584949219602</v>
      </c>
      <c r="F17" s="6">
        <v>76.751415050780395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287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168</v>
      </c>
    </row>
    <row r="27" spans="1:6" x14ac:dyDescent="0.25">
      <c r="A27" s="5" t="s">
        <v>18</v>
      </c>
      <c r="B27" s="5" t="s">
        <v>19</v>
      </c>
      <c r="C27" s="5" t="s">
        <v>152</v>
      </c>
      <c r="D27" s="5" t="s">
        <v>153</v>
      </c>
      <c r="E27" s="5" t="s">
        <v>154</v>
      </c>
      <c r="F27" s="5" t="s">
        <v>155</v>
      </c>
    </row>
    <row r="28" spans="1:6" x14ac:dyDescent="0.25">
      <c r="A28" s="6" t="s">
        <v>20</v>
      </c>
      <c r="B28" s="6" t="s">
        <v>21</v>
      </c>
      <c r="C28" s="6">
        <v>16654.5215815626</v>
      </c>
      <c r="D28" s="6">
        <v>120279.880085613</v>
      </c>
      <c r="E28" s="6">
        <v>12.162408699927701</v>
      </c>
      <c r="F28" s="6">
        <v>87.837591300072305</v>
      </c>
    </row>
    <row r="29" spans="1:6" x14ac:dyDescent="0.25">
      <c r="A29" s="6" t="s">
        <v>22</v>
      </c>
      <c r="B29" s="6" t="s">
        <v>23</v>
      </c>
      <c r="C29" s="6">
        <v>29780.665350020299</v>
      </c>
      <c r="D29" s="6">
        <v>160825.84654526901</v>
      </c>
      <c r="E29" s="6">
        <v>15.6241594549406</v>
      </c>
      <c r="F29" s="6">
        <v>84.375840545059404</v>
      </c>
    </row>
    <row r="30" spans="1:6" x14ac:dyDescent="0.25">
      <c r="A30" s="6" t="s">
        <v>24</v>
      </c>
      <c r="B30" s="6" t="s">
        <v>25</v>
      </c>
      <c r="C30" s="6">
        <v>49025.259421844101</v>
      </c>
      <c r="D30" s="6">
        <v>230205.292041618</v>
      </c>
      <c r="E30" s="6">
        <v>17.5572691329441</v>
      </c>
      <c r="F30" s="6">
        <v>82.4427308670559</v>
      </c>
    </row>
    <row r="31" spans="1:6" x14ac:dyDescent="0.25">
      <c r="A31" s="6" t="s">
        <v>26</v>
      </c>
      <c r="B31" s="6" t="s">
        <v>27</v>
      </c>
      <c r="C31" s="6">
        <v>7929.5227003783302</v>
      </c>
      <c r="D31" s="6">
        <v>34248.651173178201</v>
      </c>
      <c r="E31" s="6">
        <v>18.800061672062402</v>
      </c>
      <c r="F31" s="6">
        <v>81.199938327937602</v>
      </c>
    </row>
    <row r="32" spans="1:6" x14ac:dyDescent="0.25">
      <c r="A32" s="6" t="s">
        <v>28</v>
      </c>
      <c r="B32" s="6" t="s">
        <v>29</v>
      </c>
      <c r="C32" s="6">
        <v>2777.4825426544098</v>
      </c>
      <c r="D32" s="6">
        <v>41413.4152778317</v>
      </c>
      <c r="E32" s="6">
        <v>6.2851914752608096</v>
      </c>
      <c r="F32" s="6">
        <v>93.714808524739198</v>
      </c>
    </row>
    <row r="33" spans="1:6" x14ac:dyDescent="0.25">
      <c r="A33" s="6" t="s">
        <v>30</v>
      </c>
      <c r="B33" s="6" t="s">
        <v>31</v>
      </c>
      <c r="C33" s="6">
        <v>3343.1201442576198</v>
      </c>
      <c r="D33" s="6">
        <v>16537.386130289698</v>
      </c>
      <c r="E33" s="6">
        <v>16.8160714726755</v>
      </c>
      <c r="F33" s="6">
        <v>83.183928527324497</v>
      </c>
    </row>
    <row r="34" spans="1:6" x14ac:dyDescent="0.25">
      <c r="A34" s="6" t="s">
        <v>32</v>
      </c>
      <c r="B34" s="6" t="s">
        <v>33</v>
      </c>
      <c r="C34" s="6">
        <v>4622.9667905064698</v>
      </c>
      <c r="D34" s="6">
        <v>17772.0435501063</v>
      </c>
      <c r="E34" s="6">
        <v>20.642842848448399</v>
      </c>
      <c r="F34" s="6">
        <v>79.357157151551604</v>
      </c>
    </row>
    <row r="35" spans="1:6" x14ac:dyDescent="0.25">
      <c r="A35" s="6" t="s">
        <v>34</v>
      </c>
      <c r="B35" s="6" t="s">
        <v>35</v>
      </c>
      <c r="C35" s="6">
        <v>10588.756360768901</v>
      </c>
      <c r="D35" s="6">
        <v>52839.172865902598</v>
      </c>
      <c r="E35" s="6">
        <v>16.694154278516599</v>
      </c>
      <c r="F35" s="6">
        <v>83.305845721483394</v>
      </c>
    </row>
    <row r="36" spans="1:6" x14ac:dyDescent="0.25">
      <c r="A36" s="6" t="s">
        <v>36</v>
      </c>
      <c r="B36" s="6" t="s">
        <v>37</v>
      </c>
      <c r="C36" s="6">
        <v>1417.90598732535</v>
      </c>
      <c r="D36" s="6">
        <v>4402.6591199864497</v>
      </c>
      <c r="E36" s="6">
        <v>24.360280508574199</v>
      </c>
      <c r="F36" s="6">
        <v>75.639719491425794</v>
      </c>
    </row>
    <row r="37" spans="1:6" x14ac:dyDescent="0.25">
      <c r="A37" s="6" t="s">
        <v>38</v>
      </c>
      <c r="B37" s="6" t="s">
        <v>39</v>
      </c>
      <c r="C37" s="6">
        <v>22952.423920554498</v>
      </c>
      <c r="D37" s="6">
        <v>61000.373948451597</v>
      </c>
      <c r="E37" s="6">
        <v>27.339677179512002</v>
      </c>
      <c r="F37" s="6">
        <v>72.660322820488005</v>
      </c>
    </row>
    <row r="38" spans="1:6" x14ac:dyDescent="0.25">
      <c r="A38" s="6" t="s">
        <v>40</v>
      </c>
      <c r="B38" s="6" t="s">
        <v>41</v>
      </c>
      <c r="C38" s="6">
        <v>59117.833588017202</v>
      </c>
      <c r="D38" s="6">
        <v>78192.226991445103</v>
      </c>
      <c r="E38" s="6">
        <v>43.054262257648098</v>
      </c>
      <c r="F38" s="6">
        <v>56.945737742351902</v>
      </c>
    </row>
    <row r="39" spans="1:6" x14ac:dyDescent="0.25">
      <c r="A39" s="6" t="s">
        <v>42</v>
      </c>
      <c r="B39" s="6" t="s">
        <v>43</v>
      </c>
      <c r="C39" s="6">
        <v>4305.6246299308696</v>
      </c>
      <c r="D39" s="6">
        <v>45170.213089366</v>
      </c>
      <c r="E39" s="6">
        <v>8.7024794898047197</v>
      </c>
      <c r="F39" s="6">
        <v>91.297520510195298</v>
      </c>
    </row>
    <row r="40" spans="1:6" x14ac:dyDescent="0.25">
      <c r="A40" s="6" t="s">
        <v>44</v>
      </c>
      <c r="B40" s="6" t="s">
        <v>45</v>
      </c>
      <c r="C40" s="6">
        <v>8631.2790173891408</v>
      </c>
      <c r="D40" s="6">
        <v>19376.6720086366</v>
      </c>
      <c r="E40" s="6">
        <v>30.817245464934999</v>
      </c>
      <c r="F40" s="6">
        <v>69.182754535064902</v>
      </c>
    </row>
    <row r="41" spans="1:6" x14ac:dyDescent="0.25">
      <c r="A41" s="6" t="s">
        <v>46</v>
      </c>
      <c r="B41" s="6" t="s">
        <v>47</v>
      </c>
      <c r="C41" s="6">
        <v>32504.443131608499</v>
      </c>
      <c r="D41" s="6">
        <v>54989.442343602903</v>
      </c>
      <c r="E41" s="6">
        <v>37.150531097190303</v>
      </c>
      <c r="F41" s="6">
        <v>62.849468902809697</v>
      </c>
    </row>
    <row r="42" spans="1:6" x14ac:dyDescent="0.25">
      <c r="A42" s="6" t="s">
        <v>48</v>
      </c>
      <c r="B42" s="6" t="s">
        <v>49</v>
      </c>
      <c r="C42" s="6">
        <v>30592.640645087398</v>
      </c>
      <c r="D42" s="6">
        <v>45626.621213974096</v>
      </c>
      <c r="E42" s="6">
        <v>40.137676354904698</v>
      </c>
      <c r="F42" s="6">
        <v>59.862323645095302</v>
      </c>
    </row>
    <row r="43" spans="1:6" x14ac:dyDescent="0.25">
      <c r="A43" s="6" t="s">
        <v>50</v>
      </c>
      <c r="B43" s="6" t="s">
        <v>51</v>
      </c>
      <c r="C43" s="6">
        <v>12585.242153450399</v>
      </c>
      <c r="D43" s="6">
        <v>28815.899990415601</v>
      </c>
      <c r="E43" s="6">
        <v>30.398297007646899</v>
      </c>
      <c r="F43" s="6">
        <v>69.601702992353196</v>
      </c>
    </row>
    <row r="44" spans="1:6" x14ac:dyDescent="0.25">
      <c r="A44" s="6" t="s">
        <v>52</v>
      </c>
      <c r="B44" s="6" t="s">
        <v>53</v>
      </c>
      <c r="C44" s="6">
        <v>52486.174181691204</v>
      </c>
      <c r="D44" s="6">
        <v>99300.087941573205</v>
      </c>
      <c r="E44" s="6">
        <v>34.579001714310401</v>
      </c>
      <c r="F44" s="6">
        <v>65.420998285689606</v>
      </c>
    </row>
    <row r="45" spans="1:6" x14ac:dyDescent="0.25">
      <c r="A45" s="6" t="s">
        <v>54</v>
      </c>
      <c r="B45" s="6" t="s">
        <v>55</v>
      </c>
      <c r="C45" s="6">
        <v>52158.828098779799</v>
      </c>
      <c r="D45" s="6">
        <v>185762.25755860301</v>
      </c>
      <c r="E45" s="6">
        <v>21.9227429778506</v>
      </c>
      <c r="F45" s="6">
        <v>78.077257022149496</v>
      </c>
    </row>
    <row r="46" spans="1:6" x14ac:dyDescent="0.25">
      <c r="A46" s="6" t="s">
        <v>56</v>
      </c>
      <c r="B46" s="6" t="s">
        <v>57</v>
      </c>
      <c r="C46" s="6">
        <v>13989.968790184501</v>
      </c>
      <c r="D46" s="6">
        <v>74830.7335010104</v>
      </c>
      <c r="E46" s="6">
        <v>15.7507973133549</v>
      </c>
      <c r="F46" s="6">
        <v>84.249202686645106</v>
      </c>
    </row>
    <row r="47" spans="1:6" x14ac:dyDescent="0.25">
      <c r="A47" t="s">
        <v>13</v>
      </c>
    </row>
    <row r="48" spans="1:6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1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169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170</v>
      </c>
    </row>
    <row r="12" spans="1:6" x14ac:dyDescent="0.25">
      <c r="A12" s="3" t="s">
        <v>6</v>
      </c>
    </row>
    <row r="15" spans="1:6" ht="17.25" x14ac:dyDescent="0.3">
      <c r="A15" s="4" t="s">
        <v>171</v>
      </c>
    </row>
    <row r="16" spans="1:6" x14ac:dyDescent="0.25">
      <c r="A16" s="5" t="s">
        <v>8</v>
      </c>
      <c r="B16" s="5" t="s">
        <v>9</v>
      </c>
      <c r="C16" s="5" t="s">
        <v>152</v>
      </c>
      <c r="D16" s="5" t="s">
        <v>153</v>
      </c>
      <c r="E16" s="5" t="s">
        <v>154</v>
      </c>
      <c r="F16" s="5" t="s">
        <v>155</v>
      </c>
    </row>
    <row r="17" spans="1:6" x14ac:dyDescent="0.25">
      <c r="A17" s="6" t="s">
        <v>11</v>
      </c>
      <c r="B17" s="6" t="s">
        <v>12</v>
      </c>
      <c r="C17" s="6">
        <v>1687.8357346159801</v>
      </c>
      <c r="D17" s="6">
        <v>1785365.69867827</v>
      </c>
      <c r="E17" s="6">
        <v>9.4447967120945497E-2</v>
      </c>
      <c r="F17" s="6">
        <v>99.9055520328791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287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172</v>
      </c>
    </row>
    <row r="27" spans="1:6" x14ac:dyDescent="0.25">
      <c r="A27" s="5" t="s">
        <v>18</v>
      </c>
      <c r="B27" s="5" t="s">
        <v>19</v>
      </c>
      <c r="C27" s="5" t="s">
        <v>153</v>
      </c>
      <c r="D27" s="5" t="s">
        <v>152</v>
      </c>
      <c r="E27" s="5" t="s">
        <v>155</v>
      </c>
      <c r="F27" s="5" t="s">
        <v>154</v>
      </c>
    </row>
    <row r="28" spans="1:6" x14ac:dyDescent="0.25">
      <c r="A28" s="6" t="s">
        <v>20</v>
      </c>
      <c r="B28" s="6" t="s">
        <v>21</v>
      </c>
      <c r="C28" s="6">
        <v>136934.40166717599</v>
      </c>
      <c r="D28" s="6">
        <v>0</v>
      </c>
      <c r="E28" s="6">
        <v>100</v>
      </c>
      <c r="F28" s="6">
        <v>0</v>
      </c>
    </row>
    <row r="29" spans="1:6" x14ac:dyDescent="0.25">
      <c r="A29" s="6" t="s">
        <v>22</v>
      </c>
      <c r="B29" s="6" t="s">
        <v>23</v>
      </c>
      <c r="C29" s="6">
        <v>190606.51189528999</v>
      </c>
      <c r="D29" s="6">
        <v>0</v>
      </c>
      <c r="E29" s="6">
        <v>100</v>
      </c>
      <c r="F29" s="6">
        <v>0</v>
      </c>
    </row>
    <row r="30" spans="1:6" x14ac:dyDescent="0.25">
      <c r="A30" s="6" t="s">
        <v>24</v>
      </c>
      <c r="B30" s="6" t="s">
        <v>25</v>
      </c>
      <c r="C30" s="6">
        <v>279230.551463462</v>
      </c>
      <c r="D30" s="6">
        <v>0</v>
      </c>
      <c r="E30" s="6">
        <v>100</v>
      </c>
      <c r="F30" s="6">
        <v>0</v>
      </c>
    </row>
    <row r="31" spans="1:6" x14ac:dyDescent="0.25">
      <c r="A31" s="6" t="s">
        <v>26</v>
      </c>
      <c r="B31" s="6" t="s">
        <v>27</v>
      </c>
      <c r="C31" s="6">
        <v>42178.173873556501</v>
      </c>
      <c r="D31" s="6">
        <v>0</v>
      </c>
      <c r="E31" s="6">
        <v>100</v>
      </c>
      <c r="F31" s="6">
        <v>0</v>
      </c>
    </row>
    <row r="32" spans="1:6" x14ac:dyDescent="0.25">
      <c r="A32" s="6" t="s">
        <v>28</v>
      </c>
      <c r="B32" s="6" t="s">
        <v>29</v>
      </c>
      <c r="C32" s="6">
        <v>44190.897820486098</v>
      </c>
      <c r="D32" s="6">
        <v>0</v>
      </c>
      <c r="E32" s="6">
        <v>100</v>
      </c>
      <c r="F32" s="6">
        <v>0</v>
      </c>
    </row>
    <row r="33" spans="1:6" x14ac:dyDescent="0.25">
      <c r="A33" s="6" t="s">
        <v>30</v>
      </c>
      <c r="B33" s="6" t="s">
        <v>31</v>
      </c>
      <c r="C33" s="6">
        <v>19880.506274547301</v>
      </c>
      <c r="D33" s="6">
        <v>0</v>
      </c>
      <c r="E33" s="6">
        <v>100</v>
      </c>
      <c r="F33" s="6">
        <v>0</v>
      </c>
    </row>
    <row r="34" spans="1:6" x14ac:dyDescent="0.25">
      <c r="A34" s="6" t="s">
        <v>32</v>
      </c>
      <c r="B34" s="6" t="s">
        <v>33</v>
      </c>
      <c r="C34" s="6">
        <v>22395.0103406128</v>
      </c>
      <c r="D34" s="6">
        <v>0</v>
      </c>
      <c r="E34" s="6">
        <v>100</v>
      </c>
      <c r="F34" s="6">
        <v>0</v>
      </c>
    </row>
    <row r="35" spans="1:6" x14ac:dyDescent="0.25">
      <c r="A35" s="6" t="s">
        <v>34</v>
      </c>
      <c r="B35" s="6" t="s">
        <v>35</v>
      </c>
      <c r="C35" s="6">
        <v>63427.929226671498</v>
      </c>
      <c r="D35" s="6">
        <v>0</v>
      </c>
      <c r="E35" s="6">
        <v>100</v>
      </c>
      <c r="F35" s="6">
        <v>0</v>
      </c>
    </row>
    <row r="36" spans="1:6" x14ac:dyDescent="0.25">
      <c r="A36" s="6" t="s">
        <v>36</v>
      </c>
      <c r="B36" s="6" t="s">
        <v>37</v>
      </c>
      <c r="C36" s="6">
        <v>5820.5651073118097</v>
      </c>
      <c r="D36" s="6">
        <v>0</v>
      </c>
      <c r="E36" s="6">
        <v>100</v>
      </c>
      <c r="F36" s="6">
        <v>0</v>
      </c>
    </row>
    <row r="37" spans="1:6" x14ac:dyDescent="0.25">
      <c r="A37" s="6" t="s">
        <v>38</v>
      </c>
      <c r="B37" s="6" t="s">
        <v>39</v>
      </c>
      <c r="C37" s="6">
        <v>83700.687851583207</v>
      </c>
      <c r="D37" s="6">
        <v>252.110017422955</v>
      </c>
      <c r="E37" s="6">
        <v>99.699700279416106</v>
      </c>
      <c r="F37" s="6">
        <v>0.30029972058385601</v>
      </c>
    </row>
    <row r="38" spans="1:6" x14ac:dyDescent="0.25">
      <c r="A38" s="6" t="s">
        <v>40</v>
      </c>
      <c r="B38" s="6" t="s">
        <v>41</v>
      </c>
      <c r="C38" s="6">
        <v>136820.81496908999</v>
      </c>
      <c r="D38" s="6">
        <v>489.24561037268597</v>
      </c>
      <c r="E38" s="6">
        <v>99.643692815873806</v>
      </c>
      <c r="F38" s="6">
        <v>0.35630718412621798</v>
      </c>
    </row>
    <row r="39" spans="1:6" x14ac:dyDescent="0.25">
      <c r="A39" s="6" t="s">
        <v>42</v>
      </c>
      <c r="B39" s="6" t="s">
        <v>43</v>
      </c>
      <c r="C39" s="6">
        <v>48974.853853400098</v>
      </c>
      <c r="D39" s="6">
        <v>500.98386589675999</v>
      </c>
      <c r="E39" s="6">
        <v>98.987417113098502</v>
      </c>
      <c r="F39" s="6">
        <v>1.0125828869015101</v>
      </c>
    </row>
    <row r="40" spans="1:6" x14ac:dyDescent="0.25">
      <c r="A40" s="6" t="s">
        <v>44</v>
      </c>
      <c r="B40" s="6" t="s">
        <v>45</v>
      </c>
      <c r="C40" s="6">
        <v>28007.951026025701</v>
      </c>
      <c r="D40" s="6">
        <v>0</v>
      </c>
      <c r="E40" s="6">
        <v>100</v>
      </c>
      <c r="F40" s="6">
        <v>0</v>
      </c>
    </row>
    <row r="41" spans="1:6" x14ac:dyDescent="0.25">
      <c r="A41" s="6" t="s">
        <v>46</v>
      </c>
      <c r="B41" s="6" t="s">
        <v>47</v>
      </c>
      <c r="C41" s="6">
        <v>87493.8854752115</v>
      </c>
      <c r="D41" s="6">
        <v>0</v>
      </c>
      <c r="E41" s="6">
        <v>100</v>
      </c>
      <c r="F41" s="6">
        <v>0</v>
      </c>
    </row>
    <row r="42" spans="1:6" x14ac:dyDescent="0.25">
      <c r="A42" s="6" t="s">
        <v>48</v>
      </c>
      <c r="B42" s="6" t="s">
        <v>49</v>
      </c>
      <c r="C42" s="6">
        <v>75855.317312299099</v>
      </c>
      <c r="D42" s="6">
        <v>363.944546762399</v>
      </c>
      <c r="E42" s="6">
        <v>99.522503186352793</v>
      </c>
      <c r="F42" s="6">
        <v>0.47749681364715402</v>
      </c>
    </row>
    <row r="43" spans="1:6" x14ac:dyDescent="0.25">
      <c r="A43" s="6" t="s">
        <v>50</v>
      </c>
      <c r="B43" s="6" t="s">
        <v>51</v>
      </c>
      <c r="C43" s="6">
        <v>41401.142143866004</v>
      </c>
      <c r="D43" s="6">
        <v>0</v>
      </c>
      <c r="E43" s="6">
        <v>100</v>
      </c>
      <c r="F43" s="6">
        <v>0</v>
      </c>
    </row>
    <row r="44" spans="1:6" x14ac:dyDescent="0.25">
      <c r="A44" s="6" t="s">
        <v>52</v>
      </c>
      <c r="B44" s="6" t="s">
        <v>53</v>
      </c>
      <c r="C44" s="6">
        <v>151704.710429103</v>
      </c>
      <c r="D44" s="6">
        <v>81.551694161177494</v>
      </c>
      <c r="E44" s="6">
        <v>99.946272018942693</v>
      </c>
      <c r="F44" s="6">
        <v>5.37279810573041E-2</v>
      </c>
    </row>
    <row r="45" spans="1:6" x14ac:dyDescent="0.25">
      <c r="A45" s="6" t="s">
        <v>54</v>
      </c>
      <c r="B45" s="6" t="s">
        <v>55</v>
      </c>
      <c r="C45" s="6">
        <v>237921.085657383</v>
      </c>
      <c r="D45" s="6">
        <v>0</v>
      </c>
      <c r="E45" s="6">
        <v>100</v>
      </c>
      <c r="F45" s="6">
        <v>0</v>
      </c>
    </row>
    <row r="46" spans="1:6" x14ac:dyDescent="0.25">
      <c r="A46" s="6" t="s">
        <v>56</v>
      </c>
      <c r="B46" s="6" t="s">
        <v>57</v>
      </c>
      <c r="C46" s="6">
        <v>88820.702291194903</v>
      </c>
      <c r="D46" s="6">
        <v>0</v>
      </c>
      <c r="E46" s="6">
        <v>100</v>
      </c>
      <c r="F46" s="6">
        <v>0</v>
      </c>
    </row>
    <row r="47" spans="1:6" x14ac:dyDescent="0.25">
      <c r="A47" t="s">
        <v>13</v>
      </c>
    </row>
    <row r="48" spans="1:6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1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173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174</v>
      </c>
    </row>
    <row r="12" spans="1:6" x14ac:dyDescent="0.25">
      <c r="A12" s="3" t="s">
        <v>6</v>
      </c>
    </row>
    <row r="15" spans="1:6" ht="17.25" x14ac:dyDescent="0.3">
      <c r="A15" s="4" t="s">
        <v>175</v>
      </c>
    </row>
    <row r="16" spans="1:6" x14ac:dyDescent="0.25">
      <c r="A16" s="5" t="s">
        <v>8</v>
      </c>
      <c r="B16" s="5" t="s">
        <v>9</v>
      </c>
      <c r="C16" s="5" t="s">
        <v>152</v>
      </c>
      <c r="D16" s="5" t="s">
        <v>153</v>
      </c>
      <c r="E16" s="5" t="s">
        <v>154</v>
      </c>
      <c r="F16" s="5" t="s">
        <v>155</v>
      </c>
    </row>
    <row r="17" spans="1:6" x14ac:dyDescent="0.25">
      <c r="A17" s="6" t="s">
        <v>11</v>
      </c>
      <c r="B17" s="6" t="s">
        <v>12</v>
      </c>
      <c r="C17" s="6">
        <v>6868.9994417072403</v>
      </c>
      <c r="D17" s="6">
        <v>1780184.5349711799</v>
      </c>
      <c r="E17" s="6">
        <v>0.38437569493204699</v>
      </c>
      <c r="F17" s="6">
        <v>99.615624305067996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287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176</v>
      </c>
    </row>
    <row r="27" spans="1:6" x14ac:dyDescent="0.25">
      <c r="A27" s="5" t="s">
        <v>18</v>
      </c>
      <c r="B27" s="5" t="s">
        <v>19</v>
      </c>
      <c r="C27" s="5" t="s">
        <v>153</v>
      </c>
      <c r="D27" s="5" t="s">
        <v>152</v>
      </c>
      <c r="E27" s="5" t="s">
        <v>155</v>
      </c>
      <c r="F27" s="5" t="s">
        <v>154</v>
      </c>
    </row>
    <row r="28" spans="1:6" x14ac:dyDescent="0.25">
      <c r="A28" s="6" t="s">
        <v>20</v>
      </c>
      <c r="B28" s="6" t="s">
        <v>21</v>
      </c>
      <c r="C28" s="6">
        <v>136934.40166717599</v>
      </c>
      <c r="D28" s="6">
        <v>0</v>
      </c>
      <c r="E28" s="6">
        <v>100</v>
      </c>
      <c r="F28" s="6">
        <v>0</v>
      </c>
    </row>
    <row r="29" spans="1:6" x14ac:dyDescent="0.25">
      <c r="A29" s="6" t="s">
        <v>22</v>
      </c>
      <c r="B29" s="6" t="s">
        <v>23</v>
      </c>
      <c r="C29" s="6">
        <v>190606.51189528999</v>
      </c>
      <c r="D29" s="6">
        <v>0</v>
      </c>
      <c r="E29" s="6">
        <v>100</v>
      </c>
      <c r="F29" s="6">
        <v>0</v>
      </c>
    </row>
    <row r="30" spans="1:6" x14ac:dyDescent="0.25">
      <c r="A30" s="6" t="s">
        <v>24</v>
      </c>
      <c r="B30" s="6" t="s">
        <v>25</v>
      </c>
      <c r="C30" s="6">
        <v>279230.551463462</v>
      </c>
      <c r="D30" s="6">
        <v>0</v>
      </c>
      <c r="E30" s="6">
        <v>100</v>
      </c>
      <c r="F30" s="6">
        <v>0</v>
      </c>
    </row>
    <row r="31" spans="1:6" x14ac:dyDescent="0.25">
      <c r="A31" s="6" t="s">
        <v>26</v>
      </c>
      <c r="B31" s="6" t="s">
        <v>27</v>
      </c>
      <c r="C31" s="6">
        <v>42178.173873556501</v>
      </c>
      <c r="D31" s="6">
        <v>0</v>
      </c>
      <c r="E31" s="6">
        <v>100</v>
      </c>
      <c r="F31" s="6">
        <v>0</v>
      </c>
    </row>
    <row r="32" spans="1:6" x14ac:dyDescent="0.25">
      <c r="A32" s="6" t="s">
        <v>28</v>
      </c>
      <c r="B32" s="6" t="s">
        <v>29</v>
      </c>
      <c r="C32" s="6">
        <v>44190.897820486098</v>
      </c>
      <c r="D32" s="6">
        <v>0</v>
      </c>
      <c r="E32" s="6">
        <v>100</v>
      </c>
      <c r="F32" s="6">
        <v>0</v>
      </c>
    </row>
    <row r="33" spans="1:6" x14ac:dyDescent="0.25">
      <c r="A33" s="6" t="s">
        <v>30</v>
      </c>
      <c r="B33" s="6" t="s">
        <v>31</v>
      </c>
      <c r="C33" s="6">
        <v>19867.6564862411</v>
      </c>
      <c r="D33" s="6">
        <v>12.849788306264101</v>
      </c>
      <c r="E33" s="6">
        <v>99.935364883928003</v>
      </c>
      <c r="F33" s="6">
        <v>6.4635116072046195E-2</v>
      </c>
    </row>
    <row r="34" spans="1:6" x14ac:dyDescent="0.25">
      <c r="A34" s="6" t="s">
        <v>32</v>
      </c>
      <c r="B34" s="6" t="s">
        <v>33</v>
      </c>
      <c r="C34" s="6">
        <v>22395.0103406128</v>
      </c>
      <c r="D34" s="6">
        <v>0</v>
      </c>
      <c r="E34" s="6">
        <v>100</v>
      </c>
      <c r="F34" s="6">
        <v>0</v>
      </c>
    </row>
    <row r="35" spans="1:6" x14ac:dyDescent="0.25">
      <c r="A35" s="6" t="s">
        <v>34</v>
      </c>
      <c r="B35" s="6" t="s">
        <v>35</v>
      </c>
      <c r="C35" s="6">
        <v>63427.929226671498</v>
      </c>
      <c r="D35" s="6">
        <v>0</v>
      </c>
      <c r="E35" s="6">
        <v>100</v>
      </c>
      <c r="F35" s="6">
        <v>0</v>
      </c>
    </row>
    <row r="36" spans="1:6" x14ac:dyDescent="0.25">
      <c r="A36" s="6" t="s">
        <v>36</v>
      </c>
      <c r="B36" s="6" t="s">
        <v>37</v>
      </c>
      <c r="C36" s="6">
        <v>5783.1217842386905</v>
      </c>
      <c r="D36" s="6">
        <v>37.443323073115998</v>
      </c>
      <c r="E36" s="6">
        <v>99.356706395637104</v>
      </c>
      <c r="F36" s="6">
        <v>0.64329360436291005</v>
      </c>
    </row>
    <row r="37" spans="1:6" x14ac:dyDescent="0.25">
      <c r="A37" s="6" t="s">
        <v>38</v>
      </c>
      <c r="B37" s="6" t="s">
        <v>39</v>
      </c>
      <c r="C37" s="6">
        <v>82925.604809319106</v>
      </c>
      <c r="D37" s="6">
        <v>1027.19305968705</v>
      </c>
      <c r="E37" s="6">
        <v>98.776463577438093</v>
      </c>
      <c r="F37" s="6">
        <v>1.2235364225618901</v>
      </c>
    </row>
    <row r="38" spans="1:6" x14ac:dyDescent="0.25">
      <c r="A38" s="6" t="s">
        <v>40</v>
      </c>
      <c r="B38" s="6" t="s">
        <v>41</v>
      </c>
      <c r="C38" s="6">
        <v>136629.15880049899</v>
      </c>
      <c r="D38" s="6">
        <v>680.90177896353896</v>
      </c>
      <c r="E38" s="6">
        <v>99.504113699979399</v>
      </c>
      <c r="F38" s="6">
        <v>0.49588630002059902</v>
      </c>
    </row>
    <row r="39" spans="1:6" x14ac:dyDescent="0.25">
      <c r="A39" s="6" t="s">
        <v>42</v>
      </c>
      <c r="B39" s="6" t="s">
        <v>43</v>
      </c>
      <c r="C39" s="6">
        <v>48974.853853400098</v>
      </c>
      <c r="D39" s="6">
        <v>500.98386589675999</v>
      </c>
      <c r="E39" s="6">
        <v>98.987417113098502</v>
      </c>
      <c r="F39" s="6">
        <v>1.0125828869015101</v>
      </c>
    </row>
    <row r="40" spans="1:6" x14ac:dyDescent="0.25">
      <c r="A40" s="6" t="s">
        <v>44</v>
      </c>
      <c r="B40" s="6" t="s">
        <v>45</v>
      </c>
      <c r="C40" s="6">
        <v>27863.186978404701</v>
      </c>
      <c r="D40" s="6">
        <v>144.764047621016</v>
      </c>
      <c r="E40" s="6">
        <v>99.483132316653595</v>
      </c>
      <c r="F40" s="6">
        <v>0.51686768334640998</v>
      </c>
    </row>
    <row r="41" spans="1:6" x14ac:dyDescent="0.25">
      <c r="A41" s="6" t="s">
        <v>46</v>
      </c>
      <c r="B41" s="6" t="s">
        <v>47</v>
      </c>
      <c r="C41" s="6">
        <v>86392.230458689097</v>
      </c>
      <c r="D41" s="6">
        <v>1101.6550165224</v>
      </c>
      <c r="E41" s="6">
        <v>98.740877707580495</v>
      </c>
      <c r="F41" s="6">
        <v>1.25912229241953</v>
      </c>
    </row>
    <row r="42" spans="1:6" x14ac:dyDescent="0.25">
      <c r="A42" s="6" t="s">
        <v>48</v>
      </c>
      <c r="B42" s="6" t="s">
        <v>49</v>
      </c>
      <c r="C42" s="6">
        <v>74388.311697850004</v>
      </c>
      <c r="D42" s="6">
        <v>1830.95016121147</v>
      </c>
      <c r="E42" s="6">
        <v>97.597785498635403</v>
      </c>
      <c r="F42" s="6">
        <v>2.4022145013646501</v>
      </c>
    </row>
    <row r="43" spans="1:6" x14ac:dyDescent="0.25">
      <c r="A43" s="6" t="s">
        <v>50</v>
      </c>
      <c r="B43" s="6" t="s">
        <v>51</v>
      </c>
      <c r="C43" s="6">
        <v>41401.142143866004</v>
      </c>
      <c r="D43" s="6">
        <v>0</v>
      </c>
      <c r="E43" s="6">
        <v>100</v>
      </c>
      <c r="F43" s="6">
        <v>0</v>
      </c>
    </row>
    <row r="44" spans="1:6" x14ac:dyDescent="0.25">
      <c r="A44" s="6" t="s">
        <v>52</v>
      </c>
      <c r="B44" s="6" t="s">
        <v>53</v>
      </c>
      <c r="C44" s="6">
        <v>150769.41527139299</v>
      </c>
      <c r="D44" s="6">
        <v>1016.846851871</v>
      </c>
      <c r="E44" s="6">
        <v>99.330079786110502</v>
      </c>
      <c r="F44" s="6">
        <v>0.66992021388946899</v>
      </c>
    </row>
    <row r="45" spans="1:6" x14ac:dyDescent="0.25">
      <c r="A45" s="6" t="s">
        <v>54</v>
      </c>
      <c r="B45" s="6" t="s">
        <v>55</v>
      </c>
      <c r="C45" s="6">
        <v>237405.67410882801</v>
      </c>
      <c r="D45" s="6">
        <v>515.411548554619</v>
      </c>
      <c r="E45" s="6">
        <v>99.783368696754806</v>
      </c>
      <c r="F45" s="6">
        <v>0.216631303245159</v>
      </c>
    </row>
    <row r="46" spans="1:6" x14ac:dyDescent="0.25">
      <c r="A46" s="6" t="s">
        <v>56</v>
      </c>
      <c r="B46" s="6" t="s">
        <v>57</v>
      </c>
      <c r="C46" s="6">
        <v>88820.702291194903</v>
      </c>
      <c r="D46" s="6">
        <v>0</v>
      </c>
      <c r="E46" s="6">
        <v>100</v>
      </c>
      <c r="F46" s="6">
        <v>0</v>
      </c>
    </row>
    <row r="47" spans="1:6" x14ac:dyDescent="0.25">
      <c r="A47" t="s">
        <v>13</v>
      </c>
    </row>
    <row r="48" spans="1:6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51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177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178</v>
      </c>
    </row>
    <row r="12" spans="1:6" x14ac:dyDescent="0.25">
      <c r="A12" s="3" t="s">
        <v>6</v>
      </c>
    </row>
    <row r="15" spans="1:6" ht="17.25" x14ac:dyDescent="0.3">
      <c r="A15" s="4" t="s">
        <v>179</v>
      </c>
    </row>
    <row r="16" spans="1:6" x14ac:dyDescent="0.25">
      <c r="A16" s="5" t="s">
        <v>8</v>
      </c>
      <c r="B16" s="5" t="s">
        <v>9</v>
      </c>
      <c r="C16" s="5" t="s">
        <v>152</v>
      </c>
      <c r="D16" s="5" t="s">
        <v>153</v>
      </c>
      <c r="E16" s="5" t="s">
        <v>154</v>
      </c>
      <c r="F16" s="5" t="s">
        <v>155</v>
      </c>
    </row>
    <row r="17" spans="1:6" x14ac:dyDescent="0.25">
      <c r="A17" s="6" t="s">
        <v>11</v>
      </c>
      <c r="B17" s="6" t="s">
        <v>12</v>
      </c>
      <c r="C17" s="6">
        <v>98980.505904262202</v>
      </c>
      <c r="D17" s="6">
        <v>1688073.0285086201</v>
      </c>
      <c r="E17" s="6">
        <v>5.5387543796655798</v>
      </c>
      <c r="F17" s="6">
        <v>94.461245620334395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287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180</v>
      </c>
    </row>
    <row r="27" spans="1:6" x14ac:dyDescent="0.25">
      <c r="A27" s="5" t="s">
        <v>18</v>
      </c>
      <c r="B27" s="5" t="s">
        <v>19</v>
      </c>
      <c r="C27" s="5" t="s">
        <v>152</v>
      </c>
      <c r="D27" s="5" t="s">
        <v>153</v>
      </c>
      <c r="E27" s="5" t="s">
        <v>154</v>
      </c>
      <c r="F27" s="5" t="s">
        <v>155</v>
      </c>
    </row>
    <row r="28" spans="1:6" x14ac:dyDescent="0.25">
      <c r="A28" s="6" t="s">
        <v>20</v>
      </c>
      <c r="B28" s="6" t="s">
        <v>21</v>
      </c>
      <c r="C28" s="6">
        <v>3703.3918133674101</v>
      </c>
      <c r="D28" s="6">
        <v>133231.00985380801</v>
      </c>
      <c r="E28" s="6">
        <v>2.70450067205803</v>
      </c>
      <c r="F28" s="6">
        <v>97.295499327941997</v>
      </c>
    </row>
    <row r="29" spans="1:6" x14ac:dyDescent="0.25">
      <c r="A29" s="6" t="s">
        <v>22</v>
      </c>
      <c r="B29" s="6" t="s">
        <v>23</v>
      </c>
      <c r="C29" s="6">
        <v>3707.7498523711402</v>
      </c>
      <c r="D29" s="6">
        <v>186898.76204291801</v>
      </c>
      <c r="E29" s="6">
        <v>1.9452377652280901</v>
      </c>
      <c r="F29" s="6">
        <v>98.0547622347719</v>
      </c>
    </row>
    <row r="30" spans="1:6" x14ac:dyDescent="0.25">
      <c r="A30" s="6" t="s">
        <v>24</v>
      </c>
      <c r="B30" s="6" t="s">
        <v>25</v>
      </c>
      <c r="C30" s="6">
        <v>14527.268238843901</v>
      </c>
      <c r="D30" s="6">
        <v>264703.28322461899</v>
      </c>
      <c r="E30" s="6">
        <v>5.2026070079744802</v>
      </c>
      <c r="F30" s="6">
        <v>94.797392992025493</v>
      </c>
    </row>
    <row r="31" spans="1:6" x14ac:dyDescent="0.25">
      <c r="A31" s="6" t="s">
        <v>26</v>
      </c>
      <c r="B31" s="6" t="s">
        <v>27</v>
      </c>
      <c r="C31" s="6">
        <v>2909.8794596237599</v>
      </c>
      <c r="D31" s="6">
        <v>39268.294413932803</v>
      </c>
      <c r="E31" s="6">
        <v>6.8990171749661702</v>
      </c>
      <c r="F31" s="6">
        <v>93.100982825033796</v>
      </c>
    </row>
    <row r="32" spans="1:6" x14ac:dyDescent="0.25">
      <c r="A32" s="6" t="s">
        <v>28</v>
      </c>
      <c r="B32" s="6" t="s">
        <v>29</v>
      </c>
      <c r="C32" s="6">
        <v>642.49442750624598</v>
      </c>
      <c r="D32" s="6">
        <v>43548.403392979897</v>
      </c>
      <c r="E32" s="6">
        <v>1.45390670747675</v>
      </c>
      <c r="F32" s="6">
        <v>98.546093292523196</v>
      </c>
    </row>
    <row r="33" spans="1:6" x14ac:dyDescent="0.25">
      <c r="A33" s="6" t="s">
        <v>30</v>
      </c>
      <c r="B33" s="6" t="s">
        <v>31</v>
      </c>
      <c r="C33" s="6">
        <v>160.74717957860901</v>
      </c>
      <c r="D33" s="6">
        <v>19719.7590949687</v>
      </c>
      <c r="E33" s="6">
        <v>0.80856683103895899</v>
      </c>
      <c r="F33" s="6">
        <v>99.191433168960998</v>
      </c>
    </row>
    <row r="34" spans="1:6" x14ac:dyDescent="0.25">
      <c r="A34" s="6" t="s">
        <v>32</v>
      </c>
      <c r="B34" s="6" t="s">
        <v>33</v>
      </c>
      <c r="C34" s="6">
        <v>2116.5679207160701</v>
      </c>
      <c r="D34" s="6">
        <v>20278.442419896699</v>
      </c>
      <c r="E34" s="6">
        <v>9.4510691824853801</v>
      </c>
      <c r="F34" s="6">
        <v>90.548930817514602</v>
      </c>
    </row>
    <row r="35" spans="1:6" x14ac:dyDescent="0.25">
      <c r="A35" s="6" t="s">
        <v>34</v>
      </c>
      <c r="B35" s="6" t="s">
        <v>35</v>
      </c>
      <c r="C35" s="6">
        <v>4434.4114744930102</v>
      </c>
      <c r="D35" s="6">
        <v>58993.517752178501</v>
      </c>
      <c r="E35" s="6">
        <v>6.9912600467308703</v>
      </c>
      <c r="F35" s="6">
        <v>93.008739953269099</v>
      </c>
    </row>
    <row r="36" spans="1:6" x14ac:dyDescent="0.25">
      <c r="A36" s="6" t="s">
        <v>36</v>
      </c>
      <c r="B36" s="6" t="s">
        <v>37</v>
      </c>
      <c r="C36" s="6">
        <v>233.02641855142801</v>
      </c>
      <c r="D36" s="6">
        <v>5587.53868876038</v>
      </c>
      <c r="E36" s="6">
        <v>4.0035016232135199</v>
      </c>
      <c r="F36" s="6">
        <v>95.996498376786505</v>
      </c>
    </row>
    <row r="37" spans="1:6" x14ac:dyDescent="0.25">
      <c r="A37" s="6" t="s">
        <v>38</v>
      </c>
      <c r="B37" s="6" t="s">
        <v>39</v>
      </c>
      <c r="C37" s="6">
        <v>2793.5876373128399</v>
      </c>
      <c r="D37" s="6">
        <v>81159.210231693301</v>
      </c>
      <c r="E37" s="6">
        <v>3.3275694297547398</v>
      </c>
      <c r="F37" s="6">
        <v>96.672430570245297</v>
      </c>
    </row>
    <row r="38" spans="1:6" x14ac:dyDescent="0.25">
      <c r="A38" s="6" t="s">
        <v>40</v>
      </c>
      <c r="B38" s="6" t="s">
        <v>41</v>
      </c>
      <c r="C38" s="6">
        <v>22219.750890495001</v>
      </c>
      <c r="D38" s="6">
        <v>115090.309688967</v>
      </c>
      <c r="E38" s="6">
        <v>16.1821725201529</v>
      </c>
      <c r="F38" s="6">
        <v>83.817827479847097</v>
      </c>
    </row>
    <row r="39" spans="1:6" x14ac:dyDescent="0.25">
      <c r="A39" s="6" t="s">
        <v>42</v>
      </c>
      <c r="B39" s="6" t="s">
        <v>43</v>
      </c>
      <c r="C39" s="6">
        <v>250.49193294838</v>
      </c>
      <c r="D39" s="6">
        <v>49225.345786348502</v>
      </c>
      <c r="E39" s="6">
        <v>0.50629144345075305</v>
      </c>
      <c r="F39" s="6">
        <v>99.493708556549194</v>
      </c>
    </row>
    <row r="40" spans="1:6" x14ac:dyDescent="0.25">
      <c r="A40" s="6" t="s">
        <v>44</v>
      </c>
      <c r="B40" s="6" t="s">
        <v>45</v>
      </c>
      <c r="C40" s="6">
        <v>3159.7866415039198</v>
      </c>
      <c r="D40" s="6">
        <v>24848.164384521799</v>
      </c>
      <c r="E40" s="6">
        <v>11.2817486668974</v>
      </c>
      <c r="F40" s="6">
        <v>88.7182513331027</v>
      </c>
    </row>
    <row r="41" spans="1:6" x14ac:dyDescent="0.25">
      <c r="A41" s="6" t="s">
        <v>46</v>
      </c>
      <c r="B41" s="6" t="s">
        <v>47</v>
      </c>
      <c r="C41" s="6">
        <v>7123.3652448674202</v>
      </c>
      <c r="D41" s="6">
        <v>80370.520230344002</v>
      </c>
      <c r="E41" s="6">
        <v>8.1415577856416004</v>
      </c>
      <c r="F41" s="6">
        <v>91.858442214358405</v>
      </c>
    </row>
    <row r="42" spans="1:6" x14ac:dyDescent="0.25">
      <c r="A42" s="6" t="s">
        <v>48</v>
      </c>
      <c r="B42" s="6" t="s">
        <v>49</v>
      </c>
      <c r="C42" s="6">
        <v>3299.4616539069302</v>
      </c>
      <c r="D42" s="6">
        <v>72919.800205154606</v>
      </c>
      <c r="E42" s="6">
        <v>4.3289079078304802</v>
      </c>
      <c r="F42" s="6">
        <v>95.671092092169502</v>
      </c>
    </row>
    <row r="43" spans="1:6" x14ac:dyDescent="0.25">
      <c r="A43" s="6" t="s">
        <v>50</v>
      </c>
      <c r="B43" s="6" t="s">
        <v>51</v>
      </c>
      <c r="C43" s="6">
        <v>2133.9898831737401</v>
      </c>
      <c r="D43" s="6">
        <v>39267.152260692303</v>
      </c>
      <c r="E43" s="6">
        <v>5.1544227349049399</v>
      </c>
      <c r="F43" s="6">
        <v>94.845577265095102</v>
      </c>
    </row>
    <row r="44" spans="1:6" x14ac:dyDescent="0.25">
      <c r="A44" s="6" t="s">
        <v>52</v>
      </c>
      <c r="B44" s="6" t="s">
        <v>53</v>
      </c>
      <c r="C44" s="6">
        <v>11936.65364658</v>
      </c>
      <c r="D44" s="6">
        <v>139849.60847668399</v>
      </c>
      <c r="E44" s="6">
        <v>7.8641199009738996</v>
      </c>
      <c r="F44" s="6">
        <v>92.135880099026096</v>
      </c>
    </row>
    <row r="45" spans="1:6" x14ac:dyDescent="0.25">
      <c r="A45" s="6" t="s">
        <v>54</v>
      </c>
      <c r="B45" s="6" t="s">
        <v>55</v>
      </c>
      <c r="C45" s="6">
        <v>9227.7467303738995</v>
      </c>
      <c r="D45" s="6">
        <v>228693.338927009</v>
      </c>
      <c r="E45" s="6">
        <v>3.8784905107831702</v>
      </c>
      <c r="F45" s="6">
        <v>96.121509489216805</v>
      </c>
    </row>
    <row r="46" spans="1:6" x14ac:dyDescent="0.25">
      <c r="A46" s="6" t="s">
        <v>56</v>
      </c>
      <c r="B46" s="6" t="s">
        <v>57</v>
      </c>
      <c r="C46" s="6">
        <v>4400.13485804843</v>
      </c>
      <c r="D46" s="6">
        <v>84420.567433146498</v>
      </c>
      <c r="E46" s="6">
        <v>4.9539518879537496</v>
      </c>
      <c r="F46" s="6">
        <v>95.046048112046293</v>
      </c>
    </row>
    <row r="47" spans="1:6" x14ac:dyDescent="0.25">
      <c r="A47" t="s">
        <v>13</v>
      </c>
    </row>
    <row r="48" spans="1:6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51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181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182</v>
      </c>
    </row>
    <row r="12" spans="1:6" x14ac:dyDescent="0.25">
      <c r="A12" s="3" t="s">
        <v>6</v>
      </c>
    </row>
    <row r="15" spans="1:6" ht="17.25" x14ac:dyDescent="0.3">
      <c r="A15" s="4" t="s">
        <v>183</v>
      </c>
    </row>
    <row r="16" spans="1:6" x14ac:dyDescent="0.25">
      <c r="A16" s="5" t="s">
        <v>8</v>
      </c>
      <c r="B16" s="5" t="s">
        <v>9</v>
      </c>
      <c r="C16" s="5" t="s">
        <v>152</v>
      </c>
      <c r="D16" s="5" t="s">
        <v>153</v>
      </c>
      <c r="E16" s="5" t="s">
        <v>154</v>
      </c>
      <c r="F16" s="5" t="s">
        <v>155</v>
      </c>
    </row>
    <row r="17" spans="1:6" x14ac:dyDescent="0.25">
      <c r="A17" s="6" t="s">
        <v>11</v>
      </c>
      <c r="B17" s="6" t="s">
        <v>12</v>
      </c>
      <c r="C17" s="6">
        <v>22104.401326616298</v>
      </c>
      <c r="D17" s="6">
        <v>1764949.13308627</v>
      </c>
      <c r="E17" s="6">
        <v>1.23691881082222</v>
      </c>
      <c r="F17" s="6">
        <v>98.763081189177797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287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184</v>
      </c>
    </row>
    <row r="27" spans="1:6" x14ac:dyDescent="0.25">
      <c r="A27" s="5" t="s">
        <v>18</v>
      </c>
      <c r="B27" s="5" t="s">
        <v>19</v>
      </c>
      <c r="C27" s="5" t="s">
        <v>152</v>
      </c>
      <c r="D27" s="5" t="s">
        <v>153</v>
      </c>
      <c r="E27" s="5" t="s">
        <v>154</v>
      </c>
      <c r="F27" s="5" t="s">
        <v>155</v>
      </c>
    </row>
    <row r="28" spans="1:6" x14ac:dyDescent="0.25">
      <c r="A28" s="6" t="s">
        <v>20</v>
      </c>
      <c r="B28" s="6" t="s">
        <v>21</v>
      </c>
      <c r="C28" s="6">
        <v>1309.6762337242101</v>
      </c>
      <c r="D28" s="6">
        <v>135624.72543345101</v>
      </c>
      <c r="E28" s="6">
        <v>0.95642600966514302</v>
      </c>
      <c r="F28" s="6">
        <v>99.043573990334906</v>
      </c>
    </row>
    <row r="29" spans="1:6" x14ac:dyDescent="0.25">
      <c r="A29" s="6" t="s">
        <v>22</v>
      </c>
      <c r="B29" s="6" t="s">
        <v>23</v>
      </c>
      <c r="C29" s="6">
        <v>1006.39344808675</v>
      </c>
      <c r="D29" s="6">
        <v>189600.11844720301</v>
      </c>
      <c r="E29" s="6">
        <v>0.52799531247894604</v>
      </c>
      <c r="F29" s="6">
        <v>99.472004687520993</v>
      </c>
    </row>
    <row r="30" spans="1:6" x14ac:dyDescent="0.25">
      <c r="A30" s="6" t="s">
        <v>24</v>
      </c>
      <c r="B30" s="6" t="s">
        <v>25</v>
      </c>
      <c r="C30" s="6">
        <v>1392.55990633636</v>
      </c>
      <c r="D30" s="6">
        <v>277837.99155712599</v>
      </c>
      <c r="E30" s="6">
        <v>0.49871330305293399</v>
      </c>
      <c r="F30" s="6">
        <v>99.501286696947105</v>
      </c>
    </row>
    <row r="31" spans="1:6" x14ac:dyDescent="0.25">
      <c r="A31" s="6" t="s">
        <v>26</v>
      </c>
      <c r="B31" s="6" t="s">
        <v>27</v>
      </c>
      <c r="C31" s="6">
        <v>259.00390314766503</v>
      </c>
      <c r="D31" s="6">
        <v>41919.169970408897</v>
      </c>
      <c r="E31" s="6">
        <v>0.61407092664589502</v>
      </c>
      <c r="F31" s="6">
        <v>99.385929073354106</v>
      </c>
    </row>
    <row r="32" spans="1:6" x14ac:dyDescent="0.25">
      <c r="A32" s="6" t="s">
        <v>28</v>
      </c>
      <c r="B32" s="6" t="s">
        <v>29</v>
      </c>
      <c r="C32" s="6">
        <v>0</v>
      </c>
      <c r="D32" s="6">
        <v>44190.897820486098</v>
      </c>
      <c r="E32" s="6">
        <v>0</v>
      </c>
      <c r="F32" s="6">
        <v>100</v>
      </c>
    </row>
    <row r="33" spans="1:6" x14ac:dyDescent="0.25">
      <c r="A33" s="6" t="s">
        <v>30</v>
      </c>
      <c r="B33" s="6" t="s">
        <v>31</v>
      </c>
      <c r="C33" s="6">
        <v>152.53565853723001</v>
      </c>
      <c r="D33" s="6">
        <v>19727.970616010101</v>
      </c>
      <c r="E33" s="6">
        <v>0.76726244508429997</v>
      </c>
      <c r="F33" s="6">
        <v>99.232737554915701</v>
      </c>
    </row>
    <row r="34" spans="1:6" x14ac:dyDescent="0.25">
      <c r="A34" s="6" t="s">
        <v>32</v>
      </c>
      <c r="B34" s="6" t="s">
        <v>33</v>
      </c>
      <c r="C34" s="6">
        <v>121.66869282648</v>
      </c>
      <c r="D34" s="6">
        <v>22273.341647786299</v>
      </c>
      <c r="E34" s="6">
        <v>0.54328482539629097</v>
      </c>
      <c r="F34" s="6">
        <v>99.456715174603701</v>
      </c>
    </row>
    <row r="35" spans="1:6" x14ac:dyDescent="0.25">
      <c r="A35" s="6" t="s">
        <v>34</v>
      </c>
      <c r="B35" s="6" t="s">
        <v>35</v>
      </c>
      <c r="C35" s="6">
        <v>78.534927571322697</v>
      </c>
      <c r="D35" s="6">
        <v>63349.394299100197</v>
      </c>
      <c r="E35" s="6">
        <v>0.123817580880914</v>
      </c>
      <c r="F35" s="6">
        <v>99.876182419119104</v>
      </c>
    </row>
    <row r="36" spans="1:6" x14ac:dyDescent="0.25">
      <c r="A36" s="6" t="s">
        <v>36</v>
      </c>
      <c r="B36" s="6" t="s">
        <v>37</v>
      </c>
      <c r="C36" s="6">
        <v>124.606288655776</v>
      </c>
      <c r="D36" s="6">
        <v>5695.9588186560304</v>
      </c>
      <c r="E36" s="6">
        <v>2.14079365763379</v>
      </c>
      <c r="F36" s="6">
        <v>97.859206342366207</v>
      </c>
    </row>
    <row r="37" spans="1:6" x14ac:dyDescent="0.25">
      <c r="A37" s="6" t="s">
        <v>38</v>
      </c>
      <c r="B37" s="6" t="s">
        <v>39</v>
      </c>
      <c r="C37" s="6">
        <v>2188.56765681554</v>
      </c>
      <c r="D37" s="6">
        <v>81764.230212190596</v>
      </c>
      <c r="E37" s="6">
        <v>2.6069025837952702</v>
      </c>
      <c r="F37" s="6">
        <v>97.393097416204697</v>
      </c>
    </row>
    <row r="38" spans="1:6" x14ac:dyDescent="0.25">
      <c r="A38" s="6" t="s">
        <v>40</v>
      </c>
      <c r="B38" s="6" t="s">
        <v>41</v>
      </c>
      <c r="C38" s="6">
        <v>4761.58040540608</v>
      </c>
      <c r="D38" s="6">
        <v>132548.48017405599</v>
      </c>
      <c r="E38" s="6">
        <v>3.4677578505986602</v>
      </c>
      <c r="F38" s="6">
        <v>96.532242149401398</v>
      </c>
    </row>
    <row r="39" spans="1:6" x14ac:dyDescent="0.25">
      <c r="A39" s="6" t="s">
        <v>42</v>
      </c>
      <c r="B39" s="6" t="s">
        <v>43</v>
      </c>
      <c r="C39" s="6">
        <v>224.66419289260099</v>
      </c>
      <c r="D39" s="6">
        <v>49251.1735264042</v>
      </c>
      <c r="E39" s="6">
        <v>0.45408870925489397</v>
      </c>
      <c r="F39" s="6">
        <v>99.545911290745096</v>
      </c>
    </row>
    <row r="40" spans="1:6" x14ac:dyDescent="0.25">
      <c r="A40" s="6" t="s">
        <v>44</v>
      </c>
      <c r="B40" s="6" t="s">
        <v>45</v>
      </c>
      <c r="C40" s="6">
        <v>212.67519592811001</v>
      </c>
      <c r="D40" s="6">
        <v>27795.275830097598</v>
      </c>
      <c r="E40" s="6">
        <v>0.75933864540996399</v>
      </c>
      <c r="F40" s="6">
        <v>99.240661354590003</v>
      </c>
    </row>
    <row r="41" spans="1:6" x14ac:dyDescent="0.25">
      <c r="A41" s="6" t="s">
        <v>46</v>
      </c>
      <c r="B41" s="6" t="s">
        <v>47</v>
      </c>
      <c r="C41" s="6">
        <v>3187.49129627912</v>
      </c>
      <c r="D41" s="6">
        <v>84306.3941789323</v>
      </c>
      <c r="E41" s="6">
        <v>3.6431017767317999</v>
      </c>
      <c r="F41" s="6">
        <v>96.356898223268203</v>
      </c>
    </row>
    <row r="42" spans="1:6" x14ac:dyDescent="0.25">
      <c r="A42" s="6" t="s">
        <v>48</v>
      </c>
      <c r="B42" s="6" t="s">
        <v>49</v>
      </c>
      <c r="C42" s="6">
        <v>2408.5556187367501</v>
      </c>
      <c r="D42" s="6">
        <v>73810.706240324696</v>
      </c>
      <c r="E42" s="6">
        <v>3.16003535063152</v>
      </c>
      <c r="F42" s="6">
        <v>96.839964649368497</v>
      </c>
    </row>
    <row r="43" spans="1:6" x14ac:dyDescent="0.25">
      <c r="A43" s="6" t="s">
        <v>50</v>
      </c>
      <c r="B43" s="6" t="s">
        <v>51</v>
      </c>
      <c r="C43" s="6">
        <v>637.41755689868</v>
      </c>
      <c r="D43" s="6">
        <v>40763.724586967299</v>
      </c>
      <c r="E43" s="6">
        <v>1.5396134596569799</v>
      </c>
      <c r="F43" s="6">
        <v>98.460386540342995</v>
      </c>
    </row>
    <row r="44" spans="1:6" x14ac:dyDescent="0.25">
      <c r="A44" s="6" t="s">
        <v>52</v>
      </c>
      <c r="B44" s="6" t="s">
        <v>53</v>
      </c>
      <c r="C44" s="6">
        <v>2980.5734903688399</v>
      </c>
      <c r="D44" s="6">
        <v>148805.688632896</v>
      </c>
      <c r="E44" s="6">
        <v>1.9636648591743699</v>
      </c>
      <c r="F44" s="6">
        <v>98.036335140825599</v>
      </c>
    </row>
    <row r="45" spans="1:6" x14ac:dyDescent="0.25">
      <c r="A45" s="6" t="s">
        <v>54</v>
      </c>
      <c r="B45" s="6" t="s">
        <v>55</v>
      </c>
      <c r="C45" s="6">
        <v>865.78640173503004</v>
      </c>
      <c r="D45" s="6">
        <v>237055.29925564799</v>
      </c>
      <c r="E45" s="6">
        <v>0.36389645724036401</v>
      </c>
      <c r="F45" s="6">
        <v>99.636103542759599</v>
      </c>
    </row>
    <row r="46" spans="1:6" x14ac:dyDescent="0.25">
      <c r="A46" s="6" t="s">
        <v>56</v>
      </c>
      <c r="B46" s="6" t="s">
        <v>57</v>
      </c>
      <c r="C46" s="6">
        <v>192.11045266981799</v>
      </c>
      <c r="D46" s="6">
        <v>88628.591838525099</v>
      </c>
      <c r="E46" s="6">
        <v>0.21629017527917299</v>
      </c>
      <c r="F46" s="6">
        <v>99.783709824720802</v>
      </c>
    </row>
    <row r="47" spans="1:6" x14ac:dyDescent="0.25">
      <c r="A47" t="s">
        <v>13</v>
      </c>
    </row>
    <row r="48" spans="1:6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51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185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186</v>
      </c>
    </row>
    <row r="12" spans="1:6" x14ac:dyDescent="0.25">
      <c r="A12" s="3" t="s">
        <v>6</v>
      </c>
    </row>
    <row r="15" spans="1:6" ht="17.25" x14ac:dyDescent="0.3">
      <c r="A15" s="4" t="s">
        <v>187</v>
      </c>
    </row>
    <row r="16" spans="1:6" x14ac:dyDescent="0.25">
      <c r="A16" s="5" t="s">
        <v>8</v>
      </c>
      <c r="B16" s="5" t="s">
        <v>9</v>
      </c>
      <c r="C16" s="5" t="s">
        <v>152</v>
      </c>
      <c r="D16" s="5" t="s">
        <v>153</v>
      </c>
      <c r="E16" s="5" t="s">
        <v>154</v>
      </c>
      <c r="F16" s="5" t="s">
        <v>155</v>
      </c>
    </row>
    <row r="17" spans="1:6" x14ac:dyDescent="0.25">
      <c r="A17" s="6" t="s">
        <v>11</v>
      </c>
      <c r="B17" s="6" t="s">
        <v>12</v>
      </c>
      <c r="C17" s="6">
        <v>272006.52071805799</v>
      </c>
      <c r="D17" s="6">
        <v>1515047.01369483</v>
      </c>
      <c r="E17" s="6">
        <v>15.2209497634004</v>
      </c>
      <c r="F17" s="6">
        <v>84.779050236599602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287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188</v>
      </c>
    </row>
    <row r="27" spans="1:6" x14ac:dyDescent="0.25">
      <c r="A27" s="5" t="s">
        <v>18</v>
      </c>
      <c r="B27" s="5" t="s">
        <v>19</v>
      </c>
      <c r="C27" s="5" t="s">
        <v>152</v>
      </c>
      <c r="D27" s="5" t="s">
        <v>153</v>
      </c>
      <c r="E27" s="5" t="s">
        <v>154</v>
      </c>
      <c r="F27" s="5" t="s">
        <v>155</v>
      </c>
    </row>
    <row r="28" spans="1:6" x14ac:dyDescent="0.25">
      <c r="A28" s="6" t="s">
        <v>20</v>
      </c>
      <c r="B28" s="6" t="s">
        <v>21</v>
      </c>
      <c r="C28" s="6">
        <v>10782.958497228399</v>
      </c>
      <c r="D28" s="6">
        <v>126151.443169947</v>
      </c>
      <c r="E28" s="6">
        <v>7.8745431140356104</v>
      </c>
      <c r="F28" s="6">
        <v>92.125456885964397</v>
      </c>
    </row>
    <row r="29" spans="1:6" x14ac:dyDescent="0.25">
      <c r="A29" s="6" t="s">
        <v>22</v>
      </c>
      <c r="B29" s="6" t="s">
        <v>23</v>
      </c>
      <c r="C29" s="6">
        <v>24407.363684218199</v>
      </c>
      <c r="D29" s="6">
        <v>166199.14821107101</v>
      </c>
      <c r="E29" s="6">
        <v>12.8051048421822</v>
      </c>
      <c r="F29" s="6">
        <v>87.194895157817797</v>
      </c>
    </row>
    <row r="30" spans="1:6" x14ac:dyDescent="0.25">
      <c r="A30" s="6" t="s">
        <v>24</v>
      </c>
      <c r="B30" s="6" t="s">
        <v>25</v>
      </c>
      <c r="C30" s="6">
        <v>31675.5395623199</v>
      </c>
      <c r="D30" s="6">
        <v>247555.01190114301</v>
      </c>
      <c r="E30" s="6">
        <v>11.3438659904178</v>
      </c>
      <c r="F30" s="6">
        <v>88.656134009582203</v>
      </c>
    </row>
    <row r="31" spans="1:6" x14ac:dyDescent="0.25">
      <c r="A31" s="6" t="s">
        <v>26</v>
      </c>
      <c r="B31" s="6" t="s">
        <v>27</v>
      </c>
      <c r="C31" s="6">
        <v>4230.9528747658796</v>
      </c>
      <c r="D31" s="6">
        <v>37947.220998790697</v>
      </c>
      <c r="E31" s="6">
        <v>10.0311428547134</v>
      </c>
      <c r="F31" s="6">
        <v>89.968857145286506</v>
      </c>
    </row>
    <row r="32" spans="1:6" x14ac:dyDescent="0.25">
      <c r="A32" s="6" t="s">
        <v>28</v>
      </c>
      <c r="B32" s="6" t="s">
        <v>29</v>
      </c>
      <c r="C32" s="6">
        <v>1160.9284946688199</v>
      </c>
      <c r="D32" s="6">
        <v>43029.969325817299</v>
      </c>
      <c r="E32" s="6">
        <v>2.6270760539529801</v>
      </c>
      <c r="F32" s="6">
        <v>97.372923946046996</v>
      </c>
    </row>
    <row r="33" spans="1:6" x14ac:dyDescent="0.25">
      <c r="A33" s="6" t="s">
        <v>30</v>
      </c>
      <c r="B33" s="6" t="s">
        <v>31</v>
      </c>
      <c r="C33" s="6">
        <v>2488.0307653810801</v>
      </c>
      <c r="D33" s="6">
        <v>17392.475509166201</v>
      </c>
      <c r="E33" s="6">
        <v>12.5149265869877</v>
      </c>
      <c r="F33" s="6">
        <v>87.485073413012302</v>
      </c>
    </row>
    <row r="34" spans="1:6" x14ac:dyDescent="0.25">
      <c r="A34" s="6" t="s">
        <v>32</v>
      </c>
      <c r="B34" s="6" t="s">
        <v>33</v>
      </c>
      <c r="C34" s="6">
        <v>2047.0518601241699</v>
      </c>
      <c r="D34" s="6">
        <v>20347.9584804886</v>
      </c>
      <c r="E34" s="6">
        <v>9.1406604819105404</v>
      </c>
      <c r="F34" s="6">
        <v>90.859339518089499</v>
      </c>
    </row>
    <row r="35" spans="1:6" x14ac:dyDescent="0.25">
      <c r="A35" s="6" t="s">
        <v>34</v>
      </c>
      <c r="B35" s="6" t="s">
        <v>35</v>
      </c>
      <c r="C35" s="6">
        <v>4893.5958676664004</v>
      </c>
      <c r="D35" s="6">
        <v>58534.333359005097</v>
      </c>
      <c r="E35" s="6">
        <v>7.7152067351564098</v>
      </c>
      <c r="F35" s="6">
        <v>92.2847932648436</v>
      </c>
    </row>
    <row r="36" spans="1:6" x14ac:dyDescent="0.25">
      <c r="A36" s="6" t="s">
        <v>36</v>
      </c>
      <c r="B36" s="6" t="s">
        <v>37</v>
      </c>
      <c r="C36" s="6">
        <v>845.02686496736703</v>
      </c>
      <c r="D36" s="6">
        <v>4975.5382423444398</v>
      </c>
      <c r="E36" s="6">
        <v>14.5179522844928</v>
      </c>
      <c r="F36" s="6">
        <v>85.482047715507207</v>
      </c>
    </row>
    <row r="37" spans="1:6" x14ac:dyDescent="0.25">
      <c r="A37" s="6" t="s">
        <v>38</v>
      </c>
      <c r="B37" s="6" t="s">
        <v>39</v>
      </c>
      <c r="C37" s="6">
        <v>16327.608874007899</v>
      </c>
      <c r="D37" s="6">
        <v>67625.188994998301</v>
      </c>
      <c r="E37" s="6">
        <v>19.4485583428491</v>
      </c>
      <c r="F37" s="6">
        <v>80.551441657150903</v>
      </c>
    </row>
    <row r="38" spans="1:6" x14ac:dyDescent="0.25">
      <c r="A38" s="6" t="s">
        <v>40</v>
      </c>
      <c r="B38" s="6" t="s">
        <v>41</v>
      </c>
      <c r="C38" s="6">
        <v>30327.805500730701</v>
      </c>
      <c r="D38" s="6">
        <v>106982.25507873201</v>
      </c>
      <c r="E38" s="6">
        <v>22.087096439069601</v>
      </c>
      <c r="F38" s="6">
        <v>77.912903560930403</v>
      </c>
    </row>
    <row r="39" spans="1:6" x14ac:dyDescent="0.25">
      <c r="A39" s="6" t="s">
        <v>42</v>
      </c>
      <c r="B39" s="6" t="s">
        <v>43</v>
      </c>
      <c r="C39" s="6">
        <v>2940.6570400313899</v>
      </c>
      <c r="D39" s="6">
        <v>46535.180679265402</v>
      </c>
      <c r="E39" s="6">
        <v>5.9436225349337697</v>
      </c>
      <c r="F39" s="6">
        <v>94.056377465066205</v>
      </c>
    </row>
    <row r="40" spans="1:6" x14ac:dyDescent="0.25">
      <c r="A40" s="6" t="s">
        <v>44</v>
      </c>
      <c r="B40" s="6" t="s">
        <v>45</v>
      </c>
      <c r="C40" s="6">
        <v>4642.5030885910801</v>
      </c>
      <c r="D40" s="6">
        <v>23365.447937434601</v>
      </c>
      <c r="E40" s="6">
        <v>16.5756612623221</v>
      </c>
      <c r="F40" s="6">
        <v>83.4243387376779</v>
      </c>
    </row>
    <row r="41" spans="1:6" x14ac:dyDescent="0.25">
      <c r="A41" s="6" t="s">
        <v>46</v>
      </c>
      <c r="B41" s="6" t="s">
        <v>47</v>
      </c>
      <c r="C41" s="6">
        <v>20582.030506491599</v>
      </c>
      <c r="D41" s="6">
        <v>66911.854968719897</v>
      </c>
      <c r="E41" s="6">
        <v>23.523964440146901</v>
      </c>
      <c r="F41" s="6">
        <v>76.476035559853102</v>
      </c>
    </row>
    <row r="42" spans="1:6" x14ac:dyDescent="0.25">
      <c r="A42" s="6" t="s">
        <v>48</v>
      </c>
      <c r="B42" s="6" t="s">
        <v>49</v>
      </c>
      <c r="C42" s="6">
        <v>22925.2146782573</v>
      </c>
      <c r="D42" s="6">
        <v>53294.047180804198</v>
      </c>
      <c r="E42" s="6">
        <v>30.0779804462667</v>
      </c>
      <c r="F42" s="6">
        <v>69.922019553733307</v>
      </c>
    </row>
    <row r="43" spans="1:6" x14ac:dyDescent="0.25">
      <c r="A43" s="6" t="s">
        <v>50</v>
      </c>
      <c r="B43" s="6" t="s">
        <v>51</v>
      </c>
      <c r="C43" s="6">
        <v>9353.9377523889907</v>
      </c>
      <c r="D43" s="6">
        <v>32047.204391477</v>
      </c>
      <c r="E43" s="6">
        <v>22.593429234113199</v>
      </c>
      <c r="F43" s="6">
        <v>77.406570765886798</v>
      </c>
    </row>
    <row r="44" spans="1:6" x14ac:dyDescent="0.25">
      <c r="A44" s="6" t="s">
        <v>52</v>
      </c>
      <c r="B44" s="6" t="s">
        <v>53</v>
      </c>
      <c r="C44" s="6">
        <v>34256.921013440602</v>
      </c>
      <c r="D44" s="6">
        <v>117529.341109824</v>
      </c>
      <c r="E44" s="6">
        <v>22.569184150289399</v>
      </c>
      <c r="F44" s="6">
        <v>77.430815849710598</v>
      </c>
    </row>
    <row r="45" spans="1:6" x14ac:dyDescent="0.25">
      <c r="A45" s="6" t="s">
        <v>54</v>
      </c>
      <c r="B45" s="6" t="s">
        <v>55</v>
      </c>
      <c r="C45" s="6">
        <v>39163.241822563003</v>
      </c>
      <c r="D45" s="6">
        <v>198757.84383482</v>
      </c>
      <c r="E45" s="6">
        <v>16.460601511780201</v>
      </c>
      <c r="F45" s="6">
        <v>83.539398488219803</v>
      </c>
    </row>
    <row r="46" spans="1:6" x14ac:dyDescent="0.25">
      <c r="A46" s="6" t="s">
        <v>56</v>
      </c>
      <c r="B46" s="6" t="s">
        <v>57</v>
      </c>
      <c r="C46" s="6">
        <v>8955.1519702147998</v>
      </c>
      <c r="D46" s="6">
        <v>79865.550320980095</v>
      </c>
      <c r="E46" s="6">
        <v>10.0822800757145</v>
      </c>
      <c r="F46" s="6">
        <v>89.917719924285507</v>
      </c>
    </row>
    <row r="47" spans="1:6" x14ac:dyDescent="0.25">
      <c r="A47" t="s">
        <v>13</v>
      </c>
    </row>
    <row r="48" spans="1:6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1"/>
  <sheetViews>
    <sheetView workbookViewId="0"/>
  </sheetViews>
  <sheetFormatPr baseColWidth="10" defaultRowHeight="15" x14ac:dyDescent="0.25"/>
  <sheetData>
    <row r="1" spans="1:3" x14ac:dyDescent="0.25">
      <c r="C1" s="7" t="str">
        <f>HYPERLINK("#'Indice'!A1", "Ir al Índice")</f>
        <v>Ir al Índice</v>
      </c>
    </row>
    <row r="5" spans="1:3" ht="23.25" x14ac:dyDescent="0.35">
      <c r="A5" s="1" t="s">
        <v>0</v>
      </c>
    </row>
    <row r="7" spans="1:3" ht="21" x14ac:dyDescent="0.35">
      <c r="A7" s="2" t="s">
        <v>2</v>
      </c>
    </row>
    <row r="9" spans="1:3" x14ac:dyDescent="0.25">
      <c r="A9" t="s">
        <v>3</v>
      </c>
    </row>
    <row r="10" spans="1:3" x14ac:dyDescent="0.25">
      <c r="A10" t="s">
        <v>4</v>
      </c>
    </row>
    <row r="11" spans="1:3" x14ac:dyDescent="0.25">
      <c r="A11" t="s">
        <v>5</v>
      </c>
    </row>
    <row r="12" spans="1:3" x14ac:dyDescent="0.25">
      <c r="A12" s="3" t="s">
        <v>6</v>
      </c>
    </row>
    <row r="15" spans="1:3" ht="17.25" x14ac:dyDescent="0.3">
      <c r="A15" s="4" t="s">
        <v>7</v>
      </c>
    </row>
    <row r="16" spans="1:3" x14ac:dyDescent="0.25">
      <c r="A16" s="5" t="s">
        <v>8</v>
      </c>
      <c r="B16" s="5" t="s">
        <v>9</v>
      </c>
      <c r="C16" s="5" t="s">
        <v>10</v>
      </c>
    </row>
    <row r="17" spans="1:3" x14ac:dyDescent="0.25">
      <c r="A17" s="6" t="s">
        <v>11</v>
      </c>
      <c r="B17" s="6" t="s">
        <v>12</v>
      </c>
      <c r="C17" s="6">
        <v>1655098.38064187</v>
      </c>
    </row>
    <row r="18" spans="1:3" x14ac:dyDescent="0.25">
      <c r="A18" t="s">
        <v>13</v>
      </c>
    </row>
    <row r="19" spans="1:3" x14ac:dyDescent="0.25">
      <c r="A19" t="s">
        <v>14</v>
      </c>
    </row>
    <row r="20" spans="1:3" x14ac:dyDescent="0.25">
      <c r="A20" t="s">
        <v>15</v>
      </c>
    </row>
    <row r="21" spans="1:3" x14ac:dyDescent="0.25">
      <c r="A21" t="s">
        <v>287</v>
      </c>
    </row>
    <row r="22" spans="1:3" x14ac:dyDescent="0.25">
      <c r="A22" t="s">
        <v>16</v>
      </c>
    </row>
    <row r="25" spans="1:3" x14ac:dyDescent="0.25">
      <c r="C25" s="7" t="str">
        <f>HYPERLINK("#'Indice'!A1", "Ir al Índice")</f>
        <v>Ir al Índice</v>
      </c>
    </row>
    <row r="26" spans="1:3" ht="17.25" x14ac:dyDescent="0.3">
      <c r="A26" s="4" t="s">
        <v>17</v>
      </c>
    </row>
    <row r="27" spans="1:3" x14ac:dyDescent="0.25">
      <c r="A27" s="5" t="s">
        <v>18</v>
      </c>
      <c r="B27" s="5" t="s">
        <v>19</v>
      </c>
      <c r="C27" s="5" t="s">
        <v>10</v>
      </c>
    </row>
    <row r="28" spans="1:3" x14ac:dyDescent="0.25">
      <c r="A28" s="6" t="s">
        <v>20</v>
      </c>
      <c r="B28" s="6" t="s">
        <v>21</v>
      </c>
      <c r="C28" s="6">
        <v>132561.29203488701</v>
      </c>
    </row>
    <row r="29" spans="1:3" x14ac:dyDescent="0.25">
      <c r="A29" s="6" t="s">
        <v>22</v>
      </c>
      <c r="B29" s="6" t="s">
        <v>23</v>
      </c>
      <c r="C29" s="6">
        <v>184409.44243214099</v>
      </c>
    </row>
    <row r="30" spans="1:3" x14ac:dyDescent="0.25">
      <c r="A30" s="6" t="s">
        <v>24</v>
      </c>
      <c r="B30" s="6" t="s">
        <v>25</v>
      </c>
      <c r="C30" s="6">
        <v>261090.235810026</v>
      </c>
    </row>
    <row r="31" spans="1:3" x14ac:dyDescent="0.25">
      <c r="A31" s="6" t="s">
        <v>26</v>
      </c>
      <c r="B31" s="6" t="s">
        <v>27</v>
      </c>
      <c r="C31" s="6">
        <v>37742.317654118102</v>
      </c>
    </row>
    <row r="32" spans="1:3" x14ac:dyDescent="0.25">
      <c r="A32" s="6" t="s">
        <v>28</v>
      </c>
      <c r="B32" s="6" t="s">
        <v>29</v>
      </c>
      <c r="C32" s="6">
        <v>42250.206320072102</v>
      </c>
    </row>
    <row r="33" spans="1:3" x14ac:dyDescent="0.25">
      <c r="A33" s="6" t="s">
        <v>30</v>
      </c>
      <c r="B33" s="6" t="s">
        <v>31</v>
      </c>
      <c r="C33" s="6">
        <v>19305.988277687698</v>
      </c>
    </row>
    <row r="34" spans="1:3" x14ac:dyDescent="0.25">
      <c r="A34" s="6" t="s">
        <v>32</v>
      </c>
      <c r="B34" s="6" t="s">
        <v>33</v>
      </c>
      <c r="C34" s="6">
        <v>19198.5320814314</v>
      </c>
    </row>
    <row r="35" spans="1:3" x14ac:dyDescent="0.25">
      <c r="A35" s="6" t="s">
        <v>34</v>
      </c>
      <c r="B35" s="6" t="s">
        <v>35</v>
      </c>
      <c r="C35" s="6">
        <v>57209.447812066399</v>
      </c>
    </row>
    <row r="36" spans="1:3" x14ac:dyDescent="0.25">
      <c r="A36" s="6" t="s">
        <v>36</v>
      </c>
      <c r="B36" s="6" t="s">
        <v>37</v>
      </c>
      <c r="C36" s="6">
        <v>5365.9107643829302</v>
      </c>
    </row>
    <row r="37" spans="1:3" x14ac:dyDescent="0.25">
      <c r="A37" s="6" t="s">
        <v>38</v>
      </c>
      <c r="B37" s="6" t="s">
        <v>39</v>
      </c>
      <c r="C37" s="6">
        <v>80797.934312419005</v>
      </c>
    </row>
    <row r="38" spans="1:3" x14ac:dyDescent="0.25">
      <c r="A38" s="6" t="s">
        <v>40</v>
      </c>
      <c r="B38" s="6" t="s">
        <v>41</v>
      </c>
      <c r="C38" s="6">
        <v>110668.031931313</v>
      </c>
    </row>
    <row r="39" spans="1:3" x14ac:dyDescent="0.25">
      <c r="A39" s="6" t="s">
        <v>42</v>
      </c>
      <c r="B39" s="6" t="s">
        <v>43</v>
      </c>
      <c r="C39" s="6">
        <v>48777.222165179599</v>
      </c>
    </row>
    <row r="40" spans="1:3" x14ac:dyDescent="0.25">
      <c r="A40" s="6" t="s">
        <v>44</v>
      </c>
      <c r="B40" s="6" t="s">
        <v>45</v>
      </c>
      <c r="C40" s="6">
        <v>23450.706025041502</v>
      </c>
    </row>
    <row r="41" spans="1:3" x14ac:dyDescent="0.25">
      <c r="A41" s="6" t="s">
        <v>46</v>
      </c>
      <c r="B41" s="6" t="s">
        <v>47</v>
      </c>
      <c r="C41" s="6">
        <v>79082.044470750596</v>
      </c>
    </row>
    <row r="42" spans="1:3" x14ac:dyDescent="0.25">
      <c r="A42" s="6" t="s">
        <v>48</v>
      </c>
      <c r="B42" s="6" t="s">
        <v>49</v>
      </c>
      <c r="C42" s="6">
        <v>71435.591063012194</v>
      </c>
    </row>
    <row r="43" spans="1:3" x14ac:dyDescent="0.25">
      <c r="A43" s="6" t="s">
        <v>50</v>
      </c>
      <c r="B43" s="6" t="s">
        <v>51</v>
      </c>
      <c r="C43" s="6">
        <v>38970.443958104297</v>
      </c>
    </row>
    <row r="44" spans="1:3" x14ac:dyDescent="0.25">
      <c r="A44" s="6" t="s">
        <v>52</v>
      </c>
      <c r="B44" s="6" t="s">
        <v>53</v>
      </c>
      <c r="C44" s="6">
        <v>137103.48535935499</v>
      </c>
    </row>
    <row r="45" spans="1:3" x14ac:dyDescent="0.25">
      <c r="A45" s="6" t="s">
        <v>54</v>
      </c>
      <c r="B45" s="6" t="s">
        <v>55</v>
      </c>
      <c r="C45" s="6">
        <v>222853.52091626599</v>
      </c>
    </row>
    <row r="46" spans="1:3" x14ac:dyDescent="0.25">
      <c r="A46" s="6" t="s">
        <v>56</v>
      </c>
      <c r="B46" s="6" t="s">
        <v>57</v>
      </c>
      <c r="C46" s="6">
        <v>82826.027253615699</v>
      </c>
    </row>
    <row r="47" spans="1:3" x14ac:dyDescent="0.25">
      <c r="A47" t="s">
        <v>13</v>
      </c>
    </row>
    <row r="48" spans="1:3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51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189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190</v>
      </c>
    </row>
    <row r="12" spans="1:6" x14ac:dyDescent="0.25">
      <c r="A12" s="3" t="s">
        <v>6</v>
      </c>
    </row>
    <row r="15" spans="1:6" ht="17.25" x14ac:dyDescent="0.3">
      <c r="A15" s="4" t="s">
        <v>191</v>
      </c>
    </row>
    <row r="16" spans="1:6" x14ac:dyDescent="0.25">
      <c r="A16" s="5" t="s">
        <v>8</v>
      </c>
      <c r="B16" s="5" t="s">
        <v>9</v>
      </c>
      <c r="C16" s="5" t="s">
        <v>152</v>
      </c>
      <c r="D16" s="5" t="s">
        <v>153</v>
      </c>
      <c r="E16" s="5" t="s">
        <v>154</v>
      </c>
      <c r="F16" s="5" t="s">
        <v>155</v>
      </c>
    </row>
    <row r="17" spans="1:6" x14ac:dyDescent="0.25">
      <c r="A17" s="6" t="s">
        <v>11</v>
      </c>
      <c r="B17" s="6" t="s">
        <v>12</v>
      </c>
      <c r="C17" s="6">
        <v>3827.7693350919699</v>
      </c>
      <c r="D17" s="6">
        <v>1783225.76507779</v>
      </c>
      <c r="E17" s="6">
        <v>0.21419444137411001</v>
      </c>
      <c r="F17" s="6">
        <v>99.785805558625896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287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192</v>
      </c>
    </row>
    <row r="27" spans="1:6" x14ac:dyDescent="0.25">
      <c r="A27" s="5" t="s">
        <v>18</v>
      </c>
      <c r="B27" s="5" t="s">
        <v>19</v>
      </c>
      <c r="C27" s="5" t="s">
        <v>152</v>
      </c>
      <c r="D27" s="5" t="s">
        <v>153</v>
      </c>
      <c r="E27" s="5" t="s">
        <v>154</v>
      </c>
      <c r="F27" s="5" t="s">
        <v>155</v>
      </c>
    </row>
    <row r="28" spans="1:6" x14ac:dyDescent="0.25">
      <c r="A28" s="6" t="s">
        <v>20</v>
      </c>
      <c r="B28" s="6" t="s">
        <v>21</v>
      </c>
      <c r="C28" s="6">
        <v>127.93233613819901</v>
      </c>
      <c r="D28" s="6">
        <v>136806.46933103699</v>
      </c>
      <c r="E28" s="6">
        <v>9.3426001487298294E-2</v>
      </c>
      <c r="F28" s="6">
        <v>99.906573998512698</v>
      </c>
    </row>
    <row r="29" spans="1:6" x14ac:dyDescent="0.25">
      <c r="A29" s="6" t="s">
        <v>22</v>
      </c>
      <c r="B29" s="6" t="s">
        <v>23</v>
      </c>
      <c r="C29" s="6">
        <v>0</v>
      </c>
      <c r="D29" s="6">
        <v>190606.51189528999</v>
      </c>
      <c r="E29" s="6">
        <v>0</v>
      </c>
      <c r="F29" s="6">
        <v>100</v>
      </c>
    </row>
    <row r="30" spans="1:6" x14ac:dyDescent="0.25">
      <c r="A30" s="6" t="s">
        <v>24</v>
      </c>
      <c r="B30" s="6" t="s">
        <v>25</v>
      </c>
      <c r="C30" s="6">
        <v>469.637883335065</v>
      </c>
      <c r="D30" s="6">
        <v>278760.913580127</v>
      </c>
      <c r="E30" s="6">
        <v>0.16819000674305401</v>
      </c>
      <c r="F30" s="6">
        <v>99.831809993256897</v>
      </c>
    </row>
    <row r="31" spans="1:6" x14ac:dyDescent="0.25">
      <c r="A31" s="6" t="s">
        <v>26</v>
      </c>
      <c r="B31" s="6" t="s">
        <v>27</v>
      </c>
      <c r="C31" s="6">
        <v>0</v>
      </c>
      <c r="D31" s="6">
        <v>42178.173873556501</v>
      </c>
      <c r="E31" s="6">
        <v>0</v>
      </c>
      <c r="F31" s="6">
        <v>100</v>
      </c>
    </row>
    <row r="32" spans="1:6" x14ac:dyDescent="0.25">
      <c r="A32" s="6" t="s">
        <v>28</v>
      </c>
      <c r="B32" s="6" t="s">
        <v>29</v>
      </c>
      <c r="C32" s="6">
        <v>0</v>
      </c>
      <c r="D32" s="6">
        <v>44190.897820486098</v>
      </c>
      <c r="E32" s="6">
        <v>0</v>
      </c>
      <c r="F32" s="6">
        <v>100</v>
      </c>
    </row>
    <row r="33" spans="1:6" x14ac:dyDescent="0.25">
      <c r="A33" s="6" t="s">
        <v>30</v>
      </c>
      <c r="B33" s="6" t="s">
        <v>31</v>
      </c>
      <c r="C33" s="6">
        <v>0</v>
      </c>
      <c r="D33" s="6">
        <v>19880.506274547301</v>
      </c>
      <c r="E33" s="6">
        <v>0</v>
      </c>
      <c r="F33" s="6">
        <v>100</v>
      </c>
    </row>
    <row r="34" spans="1:6" x14ac:dyDescent="0.25">
      <c r="A34" s="6" t="s">
        <v>32</v>
      </c>
      <c r="B34" s="6" t="s">
        <v>33</v>
      </c>
      <c r="C34" s="6">
        <v>0</v>
      </c>
      <c r="D34" s="6">
        <v>22395.0103406128</v>
      </c>
      <c r="E34" s="6">
        <v>0</v>
      </c>
      <c r="F34" s="6">
        <v>100</v>
      </c>
    </row>
    <row r="35" spans="1:6" x14ac:dyDescent="0.25">
      <c r="A35" s="6" t="s">
        <v>34</v>
      </c>
      <c r="B35" s="6" t="s">
        <v>35</v>
      </c>
      <c r="C35" s="6">
        <v>71.740747468925505</v>
      </c>
      <c r="D35" s="6">
        <v>63356.188479202603</v>
      </c>
      <c r="E35" s="6">
        <v>0.11310592722102999</v>
      </c>
      <c r="F35" s="6">
        <v>99.886894072779</v>
      </c>
    </row>
    <row r="36" spans="1:6" x14ac:dyDescent="0.25">
      <c r="A36" s="6" t="s">
        <v>36</v>
      </c>
      <c r="B36" s="6" t="s">
        <v>37</v>
      </c>
      <c r="C36" s="6">
        <v>4.9510022399207196</v>
      </c>
      <c r="D36" s="6">
        <v>5815.6141050718898</v>
      </c>
      <c r="E36" s="6">
        <v>8.5060507848306002E-2</v>
      </c>
      <c r="F36" s="6">
        <v>99.914939492151703</v>
      </c>
    </row>
    <row r="37" spans="1:6" x14ac:dyDescent="0.25">
      <c r="A37" s="6" t="s">
        <v>38</v>
      </c>
      <c r="B37" s="6" t="s">
        <v>39</v>
      </c>
      <c r="C37" s="6">
        <v>193.03694635570099</v>
      </c>
      <c r="D37" s="6">
        <v>83759.760922650399</v>
      </c>
      <c r="E37" s="6">
        <v>0.22993509597726799</v>
      </c>
      <c r="F37" s="6">
        <v>99.770064904022703</v>
      </c>
    </row>
    <row r="38" spans="1:6" x14ac:dyDescent="0.25">
      <c r="A38" s="6" t="s">
        <v>40</v>
      </c>
      <c r="B38" s="6" t="s">
        <v>41</v>
      </c>
      <c r="C38" s="6">
        <v>710.59003372432699</v>
      </c>
      <c r="D38" s="6">
        <v>136599.470545738</v>
      </c>
      <c r="E38" s="6">
        <v>0.51750762524287397</v>
      </c>
      <c r="F38" s="6">
        <v>99.482492374757101</v>
      </c>
    </row>
    <row r="39" spans="1:6" x14ac:dyDescent="0.25">
      <c r="A39" s="6" t="s">
        <v>42</v>
      </c>
      <c r="B39" s="6" t="s">
        <v>43</v>
      </c>
      <c r="C39" s="6">
        <v>0</v>
      </c>
      <c r="D39" s="6">
        <v>49475.837719296796</v>
      </c>
      <c r="E39" s="6">
        <v>0</v>
      </c>
      <c r="F39" s="6">
        <v>100</v>
      </c>
    </row>
    <row r="40" spans="1:6" x14ac:dyDescent="0.25">
      <c r="A40" s="6" t="s">
        <v>44</v>
      </c>
      <c r="B40" s="6" t="s">
        <v>45</v>
      </c>
      <c r="C40" s="6">
        <v>61.155912915786203</v>
      </c>
      <c r="D40" s="6">
        <v>27946.7951131099</v>
      </c>
      <c r="E40" s="6">
        <v>0.21835197033498999</v>
      </c>
      <c r="F40" s="6">
        <v>99.781648029665007</v>
      </c>
    </row>
    <row r="41" spans="1:6" x14ac:dyDescent="0.25">
      <c r="A41" s="6" t="s">
        <v>46</v>
      </c>
      <c r="B41" s="6" t="s">
        <v>47</v>
      </c>
      <c r="C41" s="6">
        <v>331.12995757088299</v>
      </c>
      <c r="D41" s="6">
        <v>87162.755517640602</v>
      </c>
      <c r="E41" s="6">
        <v>0.378460684163692</v>
      </c>
      <c r="F41" s="6">
        <v>99.621539315836301</v>
      </c>
    </row>
    <row r="42" spans="1:6" x14ac:dyDescent="0.25">
      <c r="A42" s="6" t="s">
        <v>48</v>
      </c>
      <c r="B42" s="6" t="s">
        <v>49</v>
      </c>
      <c r="C42" s="6">
        <v>501.52019825509001</v>
      </c>
      <c r="D42" s="6">
        <v>75717.741660806394</v>
      </c>
      <c r="E42" s="6">
        <v>0.65799666124090805</v>
      </c>
      <c r="F42" s="6">
        <v>99.342003338759099</v>
      </c>
    </row>
    <row r="43" spans="1:6" x14ac:dyDescent="0.25">
      <c r="A43" s="6" t="s">
        <v>50</v>
      </c>
      <c r="B43" s="6" t="s">
        <v>51</v>
      </c>
      <c r="C43" s="6">
        <v>27.088933636430099</v>
      </c>
      <c r="D43" s="6">
        <v>41374.053210229598</v>
      </c>
      <c r="E43" s="6">
        <v>6.5430401756304102E-2</v>
      </c>
      <c r="F43" s="6">
        <v>99.934569598243698</v>
      </c>
    </row>
    <row r="44" spans="1:6" x14ac:dyDescent="0.25">
      <c r="A44" s="6" t="s">
        <v>52</v>
      </c>
      <c r="B44" s="6" t="s">
        <v>53</v>
      </c>
      <c r="C44" s="6">
        <v>808.54015033534699</v>
      </c>
      <c r="D44" s="6">
        <v>150977.72197292899</v>
      </c>
      <c r="E44" s="6">
        <v>0.53268335291025104</v>
      </c>
      <c r="F44" s="6">
        <v>99.467316647089703</v>
      </c>
    </row>
    <row r="45" spans="1:6" x14ac:dyDescent="0.25">
      <c r="A45" s="6" t="s">
        <v>54</v>
      </c>
      <c r="B45" s="6" t="s">
        <v>55</v>
      </c>
      <c r="C45" s="6">
        <v>520.44523311629405</v>
      </c>
      <c r="D45" s="6">
        <v>237400.64042426701</v>
      </c>
      <c r="E45" s="6">
        <v>0.21874699826553301</v>
      </c>
      <c r="F45" s="6">
        <v>99.781253001734498</v>
      </c>
    </row>
    <row r="46" spans="1:6" x14ac:dyDescent="0.25">
      <c r="A46" s="6" t="s">
        <v>56</v>
      </c>
      <c r="B46" s="6" t="s">
        <v>57</v>
      </c>
      <c r="C46" s="6">
        <v>0</v>
      </c>
      <c r="D46" s="6">
        <v>88820.702291194903</v>
      </c>
      <c r="E46" s="6">
        <v>0</v>
      </c>
      <c r="F46" s="6">
        <v>100</v>
      </c>
    </row>
    <row r="47" spans="1:6" x14ac:dyDescent="0.25">
      <c r="A47" t="s">
        <v>13</v>
      </c>
    </row>
    <row r="48" spans="1:6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51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193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194</v>
      </c>
    </row>
    <row r="12" spans="1:6" x14ac:dyDescent="0.25">
      <c r="A12" s="3" t="s">
        <v>6</v>
      </c>
    </row>
    <row r="15" spans="1:6" ht="17.25" x14ac:dyDescent="0.3">
      <c r="A15" s="4" t="s">
        <v>195</v>
      </c>
    </row>
    <row r="16" spans="1:6" x14ac:dyDescent="0.25">
      <c r="A16" s="5" t="s">
        <v>8</v>
      </c>
      <c r="B16" s="5" t="s">
        <v>9</v>
      </c>
      <c r="C16" s="5" t="s">
        <v>152</v>
      </c>
      <c r="D16" s="5" t="s">
        <v>153</v>
      </c>
      <c r="E16" s="5" t="s">
        <v>154</v>
      </c>
      <c r="F16" s="5" t="s">
        <v>155</v>
      </c>
    </row>
    <row r="17" spans="1:6" x14ac:dyDescent="0.25">
      <c r="A17" s="6" t="s">
        <v>11</v>
      </c>
      <c r="B17" s="6" t="s">
        <v>12</v>
      </c>
      <c r="C17" s="6">
        <v>12439.4383841705</v>
      </c>
      <c r="D17" s="6">
        <v>1774614.09602872</v>
      </c>
      <c r="E17" s="6">
        <v>0.69608649906827103</v>
      </c>
      <c r="F17" s="6">
        <v>99.303913500931699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287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196</v>
      </c>
    </row>
    <row r="27" spans="1:6" x14ac:dyDescent="0.25">
      <c r="A27" s="5" t="s">
        <v>18</v>
      </c>
      <c r="B27" s="5" t="s">
        <v>19</v>
      </c>
      <c r="C27" s="5" t="s">
        <v>152</v>
      </c>
      <c r="D27" s="5" t="s">
        <v>153</v>
      </c>
      <c r="E27" s="5" t="s">
        <v>154</v>
      </c>
      <c r="F27" s="5" t="s">
        <v>155</v>
      </c>
    </row>
    <row r="28" spans="1:6" x14ac:dyDescent="0.25">
      <c r="A28" s="6" t="s">
        <v>20</v>
      </c>
      <c r="B28" s="6" t="s">
        <v>21</v>
      </c>
      <c r="C28" s="6">
        <v>443.83655483428601</v>
      </c>
      <c r="D28" s="6">
        <v>136490.56511234099</v>
      </c>
      <c r="E28" s="6">
        <v>0.32412348499031601</v>
      </c>
      <c r="F28" s="6">
        <v>99.675876515009705</v>
      </c>
    </row>
    <row r="29" spans="1:6" x14ac:dyDescent="0.25">
      <c r="A29" s="6" t="s">
        <v>22</v>
      </c>
      <c r="B29" s="6" t="s">
        <v>23</v>
      </c>
      <c r="C29" s="6">
        <v>920.59594130389701</v>
      </c>
      <c r="D29" s="6">
        <v>189685.915953986</v>
      </c>
      <c r="E29" s="6">
        <v>0.48298241867498798</v>
      </c>
      <c r="F29" s="6">
        <v>99.517017581325007</v>
      </c>
    </row>
    <row r="30" spans="1:6" x14ac:dyDescent="0.25">
      <c r="A30" s="6" t="s">
        <v>24</v>
      </c>
      <c r="B30" s="6" t="s">
        <v>25</v>
      </c>
      <c r="C30" s="6">
        <v>1462.3900768458</v>
      </c>
      <c r="D30" s="6">
        <v>277768.16138661699</v>
      </c>
      <c r="E30" s="6">
        <v>0.52372137260100604</v>
      </c>
      <c r="F30" s="6">
        <v>99.476278627398997</v>
      </c>
    </row>
    <row r="31" spans="1:6" x14ac:dyDescent="0.25">
      <c r="A31" s="6" t="s">
        <v>26</v>
      </c>
      <c r="B31" s="6" t="s">
        <v>27</v>
      </c>
      <c r="C31" s="6">
        <v>278.13165488262598</v>
      </c>
      <c r="D31" s="6">
        <v>41900.042218673902</v>
      </c>
      <c r="E31" s="6">
        <v>0.65942080782449397</v>
      </c>
      <c r="F31" s="6">
        <v>99.340579192175497</v>
      </c>
    </row>
    <row r="32" spans="1:6" x14ac:dyDescent="0.25">
      <c r="A32" s="6" t="s">
        <v>28</v>
      </c>
      <c r="B32" s="6" t="s">
        <v>29</v>
      </c>
      <c r="C32" s="6">
        <v>239.080870997343</v>
      </c>
      <c r="D32" s="6">
        <v>43951.816949488799</v>
      </c>
      <c r="E32" s="6">
        <v>0.54101836076864895</v>
      </c>
      <c r="F32" s="6">
        <v>99.458981639231396</v>
      </c>
    </row>
    <row r="33" spans="1:6" x14ac:dyDescent="0.25">
      <c r="A33" s="6" t="s">
        <v>30</v>
      </c>
      <c r="B33" s="6" t="s">
        <v>31</v>
      </c>
      <c r="C33" s="6">
        <v>276.46458748983503</v>
      </c>
      <c r="D33" s="6">
        <v>19604.041687057499</v>
      </c>
      <c r="E33" s="6">
        <v>1.3906315245290699</v>
      </c>
      <c r="F33" s="6">
        <v>98.609368475470902</v>
      </c>
    </row>
    <row r="34" spans="1:6" x14ac:dyDescent="0.25">
      <c r="A34" s="6" t="s">
        <v>32</v>
      </c>
      <c r="B34" s="6" t="s">
        <v>33</v>
      </c>
      <c r="C34" s="6">
        <v>175.54485568308499</v>
      </c>
      <c r="D34" s="6">
        <v>22219.4654849297</v>
      </c>
      <c r="E34" s="6">
        <v>0.78385699766674799</v>
      </c>
      <c r="F34" s="6">
        <v>99.216143002333297</v>
      </c>
    </row>
    <row r="35" spans="1:6" x14ac:dyDescent="0.25">
      <c r="A35" s="6" t="s">
        <v>34</v>
      </c>
      <c r="B35" s="6" t="s">
        <v>35</v>
      </c>
      <c r="C35" s="6">
        <v>471.75646205519098</v>
      </c>
      <c r="D35" s="6">
        <v>62956.172764616298</v>
      </c>
      <c r="E35" s="6">
        <v>0.74376771842776301</v>
      </c>
      <c r="F35" s="6">
        <v>99.256232281572196</v>
      </c>
    </row>
    <row r="36" spans="1:6" x14ac:dyDescent="0.25">
      <c r="A36" s="6" t="s">
        <v>36</v>
      </c>
      <c r="B36" s="6" t="s">
        <v>37</v>
      </c>
      <c r="C36" s="6">
        <v>250.37993053226899</v>
      </c>
      <c r="D36" s="6">
        <v>5570.1851767795397</v>
      </c>
      <c r="E36" s="6">
        <v>4.3016429833890397</v>
      </c>
      <c r="F36" s="6">
        <v>95.698357016610998</v>
      </c>
    </row>
    <row r="37" spans="1:6" x14ac:dyDescent="0.25">
      <c r="A37" s="6" t="s">
        <v>38</v>
      </c>
      <c r="B37" s="6" t="s">
        <v>39</v>
      </c>
      <c r="C37" s="6">
        <v>551.30154765841405</v>
      </c>
      <c r="D37" s="6">
        <v>83401.496321347702</v>
      </c>
      <c r="E37" s="6">
        <v>0.65668037474894503</v>
      </c>
      <c r="F37" s="6">
        <v>99.343319625251098</v>
      </c>
    </row>
    <row r="38" spans="1:6" x14ac:dyDescent="0.25">
      <c r="A38" s="6" t="s">
        <v>40</v>
      </c>
      <c r="B38" s="6" t="s">
        <v>41</v>
      </c>
      <c r="C38" s="6">
        <v>1472.5966128774701</v>
      </c>
      <c r="D38" s="6">
        <v>135837.463966585</v>
      </c>
      <c r="E38" s="6">
        <v>1.0724608281891099</v>
      </c>
      <c r="F38" s="6">
        <v>98.927539171810906</v>
      </c>
    </row>
    <row r="39" spans="1:6" x14ac:dyDescent="0.25">
      <c r="A39" s="6" t="s">
        <v>42</v>
      </c>
      <c r="B39" s="6" t="s">
        <v>43</v>
      </c>
      <c r="C39" s="6">
        <v>64.431953111012007</v>
      </c>
      <c r="D39" s="6">
        <v>49411.405766185802</v>
      </c>
      <c r="E39" s="6">
        <v>0.130229130179805</v>
      </c>
      <c r="F39" s="6">
        <v>99.869770869820201</v>
      </c>
    </row>
    <row r="40" spans="1:6" x14ac:dyDescent="0.25">
      <c r="A40" s="6" t="s">
        <v>44</v>
      </c>
      <c r="B40" s="6" t="s">
        <v>45</v>
      </c>
      <c r="C40" s="6">
        <v>359.06973747435597</v>
      </c>
      <c r="D40" s="6">
        <v>27648.881288551402</v>
      </c>
      <c r="E40" s="6">
        <v>1.2820278682317701</v>
      </c>
      <c r="F40" s="6">
        <v>98.717972131768207</v>
      </c>
    </row>
    <row r="41" spans="1:6" x14ac:dyDescent="0.25">
      <c r="A41" s="6" t="s">
        <v>46</v>
      </c>
      <c r="B41" s="6" t="s">
        <v>47</v>
      </c>
      <c r="C41" s="6">
        <v>1174.7516774860401</v>
      </c>
      <c r="D41" s="6">
        <v>86319.133797725401</v>
      </c>
      <c r="E41" s="6">
        <v>1.34266717166066</v>
      </c>
      <c r="F41" s="6">
        <v>98.657332828339307</v>
      </c>
    </row>
    <row r="42" spans="1:6" x14ac:dyDescent="0.25">
      <c r="A42" s="6" t="s">
        <v>48</v>
      </c>
      <c r="B42" s="6" t="s">
        <v>49</v>
      </c>
      <c r="C42" s="6">
        <v>253.86449349383301</v>
      </c>
      <c r="D42" s="6">
        <v>75965.397365567696</v>
      </c>
      <c r="E42" s="6">
        <v>0.33307130940635299</v>
      </c>
      <c r="F42" s="6">
        <v>99.666928690593707</v>
      </c>
    </row>
    <row r="43" spans="1:6" x14ac:dyDescent="0.25">
      <c r="A43" s="6" t="s">
        <v>50</v>
      </c>
      <c r="B43" s="6" t="s">
        <v>51</v>
      </c>
      <c r="C43" s="6">
        <v>88.371551913921607</v>
      </c>
      <c r="D43" s="6">
        <v>41312.770591952103</v>
      </c>
      <c r="E43" s="6">
        <v>0.213451966148269</v>
      </c>
      <c r="F43" s="6">
        <v>99.786548033851702</v>
      </c>
    </row>
    <row r="44" spans="1:6" x14ac:dyDescent="0.25">
      <c r="A44" s="6" t="s">
        <v>52</v>
      </c>
      <c r="B44" s="6" t="s">
        <v>53</v>
      </c>
      <c r="C44" s="6">
        <v>1891.0818700303801</v>
      </c>
      <c r="D44" s="6">
        <v>149895.18025323399</v>
      </c>
      <c r="E44" s="6">
        <v>1.2458847352698199</v>
      </c>
      <c r="F44" s="6">
        <v>98.754115264730203</v>
      </c>
    </row>
    <row r="45" spans="1:6" x14ac:dyDescent="0.25">
      <c r="A45" s="6" t="s">
        <v>54</v>
      </c>
      <c r="B45" s="6" t="s">
        <v>55</v>
      </c>
      <c r="C45" s="6">
        <v>1791.8476131934001</v>
      </c>
      <c r="D45" s="6">
        <v>236129.23804418999</v>
      </c>
      <c r="E45" s="6">
        <v>0.75312686483523295</v>
      </c>
      <c r="F45" s="6">
        <v>99.246873135164805</v>
      </c>
    </row>
    <row r="46" spans="1:6" x14ac:dyDescent="0.25">
      <c r="A46" s="6" t="s">
        <v>56</v>
      </c>
      <c r="B46" s="6" t="s">
        <v>57</v>
      </c>
      <c r="C46" s="6">
        <v>273.94039230728799</v>
      </c>
      <c r="D46" s="6">
        <v>88546.761898887606</v>
      </c>
      <c r="E46" s="6">
        <v>0.30841952972763698</v>
      </c>
      <c r="F46" s="6">
        <v>99.691580470272399</v>
      </c>
    </row>
    <row r="47" spans="1:6" x14ac:dyDescent="0.25">
      <c r="A47" t="s">
        <v>13</v>
      </c>
    </row>
    <row r="48" spans="1:6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51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197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198</v>
      </c>
    </row>
    <row r="12" spans="1:6" x14ac:dyDescent="0.25">
      <c r="A12" s="3" t="s">
        <v>6</v>
      </c>
    </row>
    <row r="15" spans="1:6" ht="17.25" x14ac:dyDescent="0.3">
      <c r="A15" s="4" t="s">
        <v>199</v>
      </c>
    </row>
    <row r="16" spans="1:6" x14ac:dyDescent="0.25">
      <c r="A16" s="5" t="s">
        <v>8</v>
      </c>
      <c r="B16" s="5" t="s">
        <v>9</v>
      </c>
      <c r="C16" s="5" t="s">
        <v>152</v>
      </c>
      <c r="D16" s="5" t="s">
        <v>153</v>
      </c>
      <c r="E16" s="5" t="s">
        <v>154</v>
      </c>
      <c r="F16" s="5" t="s">
        <v>155</v>
      </c>
    </row>
    <row r="17" spans="1:6" x14ac:dyDescent="0.25">
      <c r="A17" s="6" t="s">
        <v>11</v>
      </c>
      <c r="B17" s="6" t="s">
        <v>12</v>
      </c>
      <c r="C17" s="6">
        <v>1127.2392723963801</v>
      </c>
      <c r="D17" s="6">
        <v>1785926.2951404899</v>
      </c>
      <c r="E17" s="6">
        <v>6.30780919927348E-2</v>
      </c>
      <c r="F17" s="6">
        <v>99.936921908007307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287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200</v>
      </c>
    </row>
    <row r="27" spans="1:6" x14ac:dyDescent="0.25">
      <c r="A27" s="5" t="s">
        <v>18</v>
      </c>
      <c r="B27" s="5" t="s">
        <v>19</v>
      </c>
      <c r="C27" s="5" t="s">
        <v>152</v>
      </c>
      <c r="D27" s="5" t="s">
        <v>153</v>
      </c>
      <c r="E27" s="5" t="s">
        <v>154</v>
      </c>
      <c r="F27" s="5" t="s">
        <v>155</v>
      </c>
    </row>
    <row r="28" spans="1:6" x14ac:dyDescent="0.25">
      <c r="A28" s="6" t="s">
        <v>20</v>
      </c>
      <c r="B28" s="6" t="s">
        <v>21</v>
      </c>
      <c r="C28" s="6">
        <v>127.93233613819901</v>
      </c>
      <c r="D28" s="6">
        <v>136806.46933103699</v>
      </c>
      <c r="E28" s="6">
        <v>9.3426001487298294E-2</v>
      </c>
      <c r="F28" s="6">
        <v>99.906573998512698</v>
      </c>
    </row>
    <row r="29" spans="1:6" x14ac:dyDescent="0.25">
      <c r="A29" s="6" t="s">
        <v>22</v>
      </c>
      <c r="B29" s="6" t="s">
        <v>23</v>
      </c>
      <c r="C29" s="6">
        <v>0</v>
      </c>
      <c r="D29" s="6">
        <v>190606.51189528999</v>
      </c>
      <c r="E29" s="6">
        <v>0</v>
      </c>
      <c r="F29" s="6">
        <v>100</v>
      </c>
    </row>
    <row r="30" spans="1:6" x14ac:dyDescent="0.25">
      <c r="A30" s="6" t="s">
        <v>24</v>
      </c>
      <c r="B30" s="6" t="s">
        <v>25</v>
      </c>
      <c r="C30" s="6">
        <v>0</v>
      </c>
      <c r="D30" s="6">
        <v>279230.551463462</v>
      </c>
      <c r="E30" s="6">
        <v>0</v>
      </c>
      <c r="F30" s="6">
        <v>100</v>
      </c>
    </row>
    <row r="31" spans="1:6" x14ac:dyDescent="0.25">
      <c r="A31" s="6" t="s">
        <v>26</v>
      </c>
      <c r="B31" s="6" t="s">
        <v>27</v>
      </c>
      <c r="C31" s="6">
        <v>0</v>
      </c>
      <c r="D31" s="6">
        <v>42178.173873556501</v>
      </c>
      <c r="E31" s="6">
        <v>0</v>
      </c>
      <c r="F31" s="6">
        <v>100</v>
      </c>
    </row>
    <row r="32" spans="1:6" x14ac:dyDescent="0.25">
      <c r="A32" s="6" t="s">
        <v>28</v>
      </c>
      <c r="B32" s="6" t="s">
        <v>29</v>
      </c>
      <c r="C32" s="6">
        <v>0</v>
      </c>
      <c r="D32" s="6">
        <v>44190.897820486098</v>
      </c>
      <c r="E32" s="6">
        <v>0</v>
      </c>
      <c r="F32" s="6">
        <v>100</v>
      </c>
    </row>
    <row r="33" spans="1:6" x14ac:dyDescent="0.25">
      <c r="A33" s="6" t="s">
        <v>30</v>
      </c>
      <c r="B33" s="6" t="s">
        <v>31</v>
      </c>
      <c r="C33" s="6">
        <v>12.849788306264101</v>
      </c>
      <c r="D33" s="6">
        <v>19867.6564862411</v>
      </c>
      <c r="E33" s="6">
        <v>6.4635116072046195E-2</v>
      </c>
      <c r="F33" s="6">
        <v>99.935364883928003</v>
      </c>
    </row>
    <row r="34" spans="1:6" x14ac:dyDescent="0.25">
      <c r="A34" s="6" t="s">
        <v>32</v>
      </c>
      <c r="B34" s="6" t="s">
        <v>33</v>
      </c>
      <c r="C34" s="6">
        <v>0</v>
      </c>
      <c r="D34" s="6">
        <v>22395.0103406128</v>
      </c>
      <c r="E34" s="6">
        <v>0</v>
      </c>
      <c r="F34" s="6">
        <v>100</v>
      </c>
    </row>
    <row r="35" spans="1:6" x14ac:dyDescent="0.25">
      <c r="A35" s="6" t="s">
        <v>34</v>
      </c>
      <c r="B35" s="6" t="s">
        <v>35</v>
      </c>
      <c r="C35" s="6">
        <v>30.345056039733201</v>
      </c>
      <c r="D35" s="6">
        <v>63397.584170631802</v>
      </c>
      <c r="E35" s="6">
        <v>4.7841788955917897E-2</v>
      </c>
      <c r="F35" s="6">
        <v>99.952158211044093</v>
      </c>
    </row>
    <row r="36" spans="1:6" x14ac:dyDescent="0.25">
      <c r="A36" s="6" t="s">
        <v>36</v>
      </c>
      <c r="B36" s="6" t="s">
        <v>37</v>
      </c>
      <c r="C36" s="6">
        <v>14.853006719762201</v>
      </c>
      <c r="D36" s="6">
        <v>5805.7121005920399</v>
      </c>
      <c r="E36" s="6">
        <v>0.25518152354491802</v>
      </c>
      <c r="F36" s="6">
        <v>99.744818476455094</v>
      </c>
    </row>
    <row r="37" spans="1:6" x14ac:dyDescent="0.25">
      <c r="A37" s="6" t="s">
        <v>38</v>
      </c>
      <c r="B37" s="6" t="s">
        <v>39</v>
      </c>
      <c r="C37" s="6">
        <v>158.98420359628099</v>
      </c>
      <c r="D37" s="6">
        <v>83793.813665409805</v>
      </c>
      <c r="E37" s="6">
        <v>0.18937332361971801</v>
      </c>
      <c r="F37" s="6">
        <v>99.810626676380295</v>
      </c>
    </row>
    <row r="38" spans="1:6" x14ac:dyDescent="0.25">
      <c r="A38" s="6" t="s">
        <v>40</v>
      </c>
      <c r="B38" s="6" t="s">
        <v>41</v>
      </c>
      <c r="C38" s="6">
        <v>135.654555644189</v>
      </c>
      <c r="D38" s="6">
        <v>137174.40602381801</v>
      </c>
      <c r="E38" s="6">
        <v>9.8794330926454496E-2</v>
      </c>
      <c r="F38" s="6">
        <v>99.901205669073505</v>
      </c>
    </row>
    <row r="39" spans="1:6" x14ac:dyDescent="0.25">
      <c r="A39" s="6" t="s">
        <v>42</v>
      </c>
      <c r="B39" s="6" t="s">
        <v>43</v>
      </c>
      <c r="C39" s="6">
        <v>0</v>
      </c>
      <c r="D39" s="6">
        <v>49475.837719296796</v>
      </c>
      <c r="E39" s="6">
        <v>0</v>
      </c>
      <c r="F39" s="6">
        <v>100</v>
      </c>
    </row>
    <row r="40" spans="1:6" x14ac:dyDescent="0.25">
      <c r="A40" s="6" t="s">
        <v>44</v>
      </c>
      <c r="B40" s="6" t="s">
        <v>45</v>
      </c>
      <c r="C40" s="6">
        <v>142.868632244396</v>
      </c>
      <c r="D40" s="6">
        <v>27865.0823937813</v>
      </c>
      <c r="E40" s="6">
        <v>0.51010026442719203</v>
      </c>
      <c r="F40" s="6">
        <v>99.489899735572806</v>
      </c>
    </row>
    <row r="41" spans="1:6" x14ac:dyDescent="0.25">
      <c r="A41" s="6" t="s">
        <v>46</v>
      </c>
      <c r="B41" s="6" t="s">
        <v>47</v>
      </c>
      <c r="C41" s="6">
        <v>211.94897385631299</v>
      </c>
      <c r="D41" s="6">
        <v>87281.936501355201</v>
      </c>
      <c r="E41" s="6">
        <v>0.24224432679511201</v>
      </c>
      <c r="F41" s="6">
        <v>99.757755673204898</v>
      </c>
    </row>
    <row r="42" spans="1:6" x14ac:dyDescent="0.25">
      <c r="A42" s="6" t="s">
        <v>48</v>
      </c>
      <c r="B42" s="6" t="s">
        <v>49</v>
      </c>
      <c r="C42" s="6">
        <v>291.80271985124301</v>
      </c>
      <c r="D42" s="6">
        <v>75927.459139210201</v>
      </c>
      <c r="E42" s="6">
        <v>0.38284642586912099</v>
      </c>
      <c r="F42" s="6">
        <v>99.617153574130896</v>
      </c>
    </row>
    <row r="43" spans="1:6" x14ac:dyDescent="0.25">
      <c r="A43" s="6" t="s">
        <v>50</v>
      </c>
      <c r="B43" s="6" t="s">
        <v>51</v>
      </c>
      <c r="C43" s="6">
        <v>0</v>
      </c>
      <c r="D43" s="6">
        <v>41401.142143866004</v>
      </c>
      <c r="E43" s="6">
        <v>0</v>
      </c>
      <c r="F43" s="6">
        <v>100</v>
      </c>
    </row>
    <row r="44" spans="1:6" x14ac:dyDescent="0.25">
      <c r="A44" s="6" t="s">
        <v>52</v>
      </c>
      <c r="B44" s="6" t="s">
        <v>53</v>
      </c>
      <c r="C44" s="6">
        <v>0</v>
      </c>
      <c r="D44" s="6">
        <v>151786.26212326399</v>
      </c>
      <c r="E44" s="6">
        <v>0</v>
      </c>
      <c r="F44" s="6">
        <v>100</v>
      </c>
    </row>
    <row r="45" spans="1:6" x14ac:dyDescent="0.25">
      <c r="A45" s="6" t="s">
        <v>54</v>
      </c>
      <c r="B45" s="6" t="s">
        <v>55</v>
      </c>
      <c r="C45" s="6">
        <v>0</v>
      </c>
      <c r="D45" s="6">
        <v>237921.085657383</v>
      </c>
      <c r="E45" s="6">
        <v>0</v>
      </c>
      <c r="F45" s="6">
        <v>100</v>
      </c>
    </row>
    <row r="46" spans="1:6" x14ac:dyDescent="0.25">
      <c r="A46" s="6" t="s">
        <v>56</v>
      </c>
      <c r="B46" s="6" t="s">
        <v>57</v>
      </c>
      <c r="C46" s="6">
        <v>0</v>
      </c>
      <c r="D46" s="6">
        <v>88820.702291194903</v>
      </c>
      <c r="E46" s="6">
        <v>0</v>
      </c>
      <c r="F46" s="6">
        <v>100</v>
      </c>
    </row>
    <row r="47" spans="1:6" x14ac:dyDescent="0.25">
      <c r="A47" t="s">
        <v>13</v>
      </c>
    </row>
    <row r="48" spans="1:6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51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201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202</v>
      </c>
    </row>
    <row r="12" spans="1:6" x14ac:dyDescent="0.25">
      <c r="A12" s="3" t="s">
        <v>6</v>
      </c>
    </row>
    <row r="15" spans="1:6" ht="17.25" x14ac:dyDescent="0.3">
      <c r="A15" s="4" t="s">
        <v>203</v>
      </c>
    </row>
    <row r="16" spans="1:6" x14ac:dyDescent="0.25">
      <c r="A16" s="5" t="s">
        <v>8</v>
      </c>
      <c r="B16" s="5" t="s">
        <v>9</v>
      </c>
      <c r="C16" s="5" t="s">
        <v>152</v>
      </c>
      <c r="D16" s="5" t="s">
        <v>153</v>
      </c>
      <c r="E16" s="5" t="s">
        <v>154</v>
      </c>
      <c r="F16" s="5" t="s">
        <v>155</v>
      </c>
    </row>
    <row r="17" spans="1:6" x14ac:dyDescent="0.25">
      <c r="A17" s="6" t="s">
        <v>11</v>
      </c>
      <c r="B17" s="6" t="s">
        <v>12</v>
      </c>
      <c r="C17" s="6">
        <v>5061.7473219225303</v>
      </c>
      <c r="D17" s="6">
        <v>1781991.78709096</v>
      </c>
      <c r="E17" s="6">
        <v>0.28324542183262003</v>
      </c>
      <c r="F17" s="6">
        <v>99.716754578167397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287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204</v>
      </c>
    </row>
    <row r="27" spans="1:6" x14ac:dyDescent="0.25">
      <c r="A27" s="5" t="s">
        <v>18</v>
      </c>
      <c r="B27" s="5" t="s">
        <v>19</v>
      </c>
      <c r="C27" s="5" t="s">
        <v>153</v>
      </c>
      <c r="D27" s="5" t="s">
        <v>152</v>
      </c>
      <c r="E27" s="5" t="s">
        <v>155</v>
      </c>
      <c r="F27" s="5" t="s">
        <v>154</v>
      </c>
    </row>
    <row r="28" spans="1:6" x14ac:dyDescent="0.25">
      <c r="A28" s="6" t="s">
        <v>20</v>
      </c>
      <c r="B28" s="6" t="s">
        <v>21</v>
      </c>
      <c r="C28" s="6">
        <v>136934.40166717599</v>
      </c>
      <c r="D28" s="6">
        <v>0</v>
      </c>
      <c r="E28" s="6">
        <v>100</v>
      </c>
      <c r="F28" s="6">
        <v>0</v>
      </c>
    </row>
    <row r="29" spans="1:6" x14ac:dyDescent="0.25">
      <c r="A29" s="6" t="s">
        <v>22</v>
      </c>
      <c r="B29" s="6" t="s">
        <v>23</v>
      </c>
      <c r="C29" s="6">
        <v>190606.51189528999</v>
      </c>
      <c r="D29" s="6">
        <v>0</v>
      </c>
      <c r="E29" s="6">
        <v>100</v>
      </c>
      <c r="F29" s="6">
        <v>0</v>
      </c>
    </row>
    <row r="30" spans="1:6" x14ac:dyDescent="0.25">
      <c r="A30" s="6" t="s">
        <v>24</v>
      </c>
      <c r="B30" s="6" t="s">
        <v>25</v>
      </c>
      <c r="C30" s="6">
        <v>279026.50191873201</v>
      </c>
      <c r="D30" s="6">
        <v>204.04954473024301</v>
      </c>
      <c r="E30" s="6">
        <v>99.926924348478096</v>
      </c>
      <c r="F30" s="6">
        <v>7.3075651521944299E-2</v>
      </c>
    </row>
    <row r="31" spans="1:6" x14ac:dyDescent="0.25">
      <c r="A31" s="6" t="s">
        <v>26</v>
      </c>
      <c r="B31" s="6" t="s">
        <v>27</v>
      </c>
      <c r="C31" s="6">
        <v>42098.764834206399</v>
      </c>
      <c r="D31" s="6">
        <v>79.409039350159603</v>
      </c>
      <c r="E31" s="6">
        <v>99.811729546214593</v>
      </c>
      <c r="F31" s="6">
        <v>0.18827045378544699</v>
      </c>
    </row>
    <row r="32" spans="1:6" x14ac:dyDescent="0.25">
      <c r="A32" s="6" t="s">
        <v>28</v>
      </c>
      <c r="B32" s="6" t="s">
        <v>29</v>
      </c>
      <c r="C32" s="6">
        <v>44190.897820486098</v>
      </c>
      <c r="D32" s="6">
        <v>0</v>
      </c>
      <c r="E32" s="6">
        <v>100</v>
      </c>
      <c r="F32" s="6">
        <v>0</v>
      </c>
    </row>
    <row r="33" spans="1:6" x14ac:dyDescent="0.25">
      <c r="A33" s="6" t="s">
        <v>30</v>
      </c>
      <c r="B33" s="6" t="s">
        <v>31</v>
      </c>
      <c r="C33" s="6">
        <v>19867.6564862411</v>
      </c>
      <c r="D33" s="6">
        <v>12.849788306264101</v>
      </c>
      <c r="E33" s="6">
        <v>99.935364883928003</v>
      </c>
      <c r="F33" s="6">
        <v>6.4635116072046195E-2</v>
      </c>
    </row>
    <row r="34" spans="1:6" x14ac:dyDescent="0.25">
      <c r="A34" s="6" t="s">
        <v>32</v>
      </c>
      <c r="B34" s="6" t="s">
        <v>33</v>
      </c>
      <c r="C34" s="6">
        <v>22395.0103406128</v>
      </c>
      <c r="D34" s="6">
        <v>0</v>
      </c>
      <c r="E34" s="6">
        <v>100</v>
      </c>
      <c r="F34" s="6">
        <v>0</v>
      </c>
    </row>
    <row r="35" spans="1:6" x14ac:dyDescent="0.25">
      <c r="A35" s="6" t="s">
        <v>34</v>
      </c>
      <c r="B35" s="6" t="s">
        <v>35</v>
      </c>
      <c r="C35" s="6">
        <v>63030.051834743601</v>
      </c>
      <c r="D35" s="6">
        <v>397.877391927921</v>
      </c>
      <c r="E35" s="6">
        <v>99.372709472343004</v>
      </c>
      <c r="F35" s="6">
        <v>0.62729052765703897</v>
      </c>
    </row>
    <row r="36" spans="1:6" x14ac:dyDescent="0.25">
      <c r="A36" s="6" t="s">
        <v>36</v>
      </c>
      <c r="B36" s="6" t="s">
        <v>37</v>
      </c>
      <c r="C36" s="6">
        <v>5820.5651073118097</v>
      </c>
      <c r="D36" s="6">
        <v>0</v>
      </c>
      <c r="E36" s="6">
        <v>100</v>
      </c>
      <c r="F36" s="6">
        <v>0</v>
      </c>
    </row>
    <row r="37" spans="1:6" x14ac:dyDescent="0.25">
      <c r="A37" s="6" t="s">
        <v>38</v>
      </c>
      <c r="B37" s="6" t="s">
        <v>39</v>
      </c>
      <c r="C37" s="6">
        <v>83616.536043672895</v>
      </c>
      <c r="D37" s="6">
        <v>336.26182533319798</v>
      </c>
      <c r="E37" s="6">
        <v>99.599463229494901</v>
      </c>
      <c r="F37" s="6">
        <v>0.400536770505107</v>
      </c>
    </row>
    <row r="38" spans="1:6" x14ac:dyDescent="0.25">
      <c r="A38" s="6" t="s">
        <v>40</v>
      </c>
      <c r="B38" s="6" t="s">
        <v>41</v>
      </c>
      <c r="C38" s="6">
        <v>136555.05456770401</v>
      </c>
      <c r="D38" s="6">
        <v>755.00601175842996</v>
      </c>
      <c r="E38" s="6">
        <v>99.450145161561906</v>
      </c>
      <c r="F38" s="6">
        <v>0.54985483843807803</v>
      </c>
    </row>
    <row r="39" spans="1:6" x14ac:dyDescent="0.25">
      <c r="A39" s="6" t="s">
        <v>42</v>
      </c>
      <c r="B39" s="6" t="s">
        <v>43</v>
      </c>
      <c r="C39" s="6">
        <v>49475.837719296796</v>
      </c>
      <c r="D39" s="6">
        <v>0</v>
      </c>
      <c r="E39" s="6">
        <v>100</v>
      </c>
      <c r="F39" s="6">
        <v>0</v>
      </c>
    </row>
    <row r="40" spans="1:6" x14ac:dyDescent="0.25">
      <c r="A40" s="6" t="s">
        <v>44</v>
      </c>
      <c r="B40" s="6" t="s">
        <v>45</v>
      </c>
      <c r="C40" s="6">
        <v>27861.527984448901</v>
      </c>
      <c r="D40" s="6">
        <v>146.423041576857</v>
      </c>
      <c r="E40" s="6">
        <v>99.477209020250001</v>
      </c>
      <c r="F40" s="6">
        <v>0.522790979749989</v>
      </c>
    </row>
    <row r="41" spans="1:6" x14ac:dyDescent="0.25">
      <c r="A41" s="6" t="s">
        <v>46</v>
      </c>
      <c r="B41" s="6" t="s">
        <v>47</v>
      </c>
      <c r="C41" s="6">
        <v>86904.0927903681</v>
      </c>
      <c r="D41" s="6">
        <v>589.79268484337103</v>
      </c>
      <c r="E41" s="6">
        <v>99.325904111310194</v>
      </c>
      <c r="F41" s="6">
        <v>0.67409588868980996</v>
      </c>
    </row>
    <row r="42" spans="1:6" x14ac:dyDescent="0.25">
      <c r="A42" s="6" t="s">
        <v>48</v>
      </c>
      <c r="B42" s="6" t="s">
        <v>49</v>
      </c>
      <c r="C42" s="6">
        <v>75425.512258226998</v>
      </c>
      <c r="D42" s="6">
        <v>793.74960083446103</v>
      </c>
      <c r="E42" s="6">
        <v>98.958597103312002</v>
      </c>
      <c r="F42" s="6">
        <v>1.04140289668798</v>
      </c>
    </row>
    <row r="43" spans="1:6" x14ac:dyDescent="0.25">
      <c r="A43" s="6" t="s">
        <v>50</v>
      </c>
      <c r="B43" s="6" t="s">
        <v>51</v>
      </c>
      <c r="C43" s="6">
        <v>41259.416740640103</v>
      </c>
      <c r="D43" s="6">
        <v>141.72540322588901</v>
      </c>
      <c r="E43" s="6">
        <v>99.657677552147206</v>
      </c>
      <c r="F43" s="6">
        <v>0.34232244785277499</v>
      </c>
    </row>
    <row r="44" spans="1:6" x14ac:dyDescent="0.25">
      <c r="A44" s="6" t="s">
        <v>52</v>
      </c>
      <c r="B44" s="6" t="s">
        <v>53</v>
      </c>
      <c r="C44" s="6">
        <v>151156.166809847</v>
      </c>
      <c r="D44" s="6">
        <v>630.09531341714398</v>
      </c>
      <c r="E44" s="6">
        <v>99.584879880034606</v>
      </c>
      <c r="F44" s="6">
        <v>0.41512011996543402</v>
      </c>
    </row>
    <row r="45" spans="1:6" x14ac:dyDescent="0.25">
      <c r="A45" s="6" t="s">
        <v>54</v>
      </c>
      <c r="B45" s="6" t="s">
        <v>55</v>
      </c>
      <c r="C45" s="6">
        <v>236946.57798076401</v>
      </c>
      <c r="D45" s="6">
        <v>974.50767661859197</v>
      </c>
      <c r="E45" s="6">
        <v>99.590407183152394</v>
      </c>
      <c r="F45" s="6">
        <v>0.40959281684765297</v>
      </c>
    </row>
    <row r="46" spans="1:6" x14ac:dyDescent="0.25">
      <c r="A46" s="6" t="s">
        <v>56</v>
      </c>
      <c r="B46" s="6" t="s">
        <v>57</v>
      </c>
      <c r="C46" s="6">
        <v>88820.702291194903</v>
      </c>
      <c r="D46" s="6">
        <v>0</v>
      </c>
      <c r="E46" s="6">
        <v>100</v>
      </c>
      <c r="F46" s="6">
        <v>0</v>
      </c>
    </row>
    <row r="47" spans="1:6" x14ac:dyDescent="0.25">
      <c r="A47" t="s">
        <v>13</v>
      </c>
    </row>
    <row r="48" spans="1:6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51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205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206</v>
      </c>
    </row>
    <row r="12" spans="1:6" x14ac:dyDescent="0.25">
      <c r="A12" s="3" t="s">
        <v>6</v>
      </c>
    </row>
    <row r="15" spans="1:6" ht="17.25" x14ac:dyDescent="0.3">
      <c r="A15" s="4" t="s">
        <v>207</v>
      </c>
    </row>
    <row r="16" spans="1:6" x14ac:dyDescent="0.25">
      <c r="A16" s="5" t="s">
        <v>8</v>
      </c>
      <c r="B16" s="5" t="s">
        <v>9</v>
      </c>
      <c r="C16" s="5" t="s">
        <v>152</v>
      </c>
      <c r="D16" s="5" t="s">
        <v>153</v>
      </c>
      <c r="E16" s="5" t="s">
        <v>154</v>
      </c>
      <c r="F16" s="5" t="s">
        <v>155</v>
      </c>
    </row>
    <row r="17" spans="1:6" x14ac:dyDescent="0.25">
      <c r="A17" s="6" t="s">
        <v>11</v>
      </c>
      <c r="B17" s="6" t="s">
        <v>12</v>
      </c>
      <c r="C17" s="6">
        <v>11170.837763182501</v>
      </c>
      <c r="D17" s="6">
        <v>1775882.6966496999</v>
      </c>
      <c r="E17" s="6">
        <v>0.62509810411765498</v>
      </c>
      <c r="F17" s="6">
        <v>99.374901895882303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287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208</v>
      </c>
    </row>
    <row r="27" spans="1:6" x14ac:dyDescent="0.25">
      <c r="A27" s="5" t="s">
        <v>18</v>
      </c>
      <c r="B27" s="5" t="s">
        <v>19</v>
      </c>
      <c r="C27" s="5" t="s">
        <v>152</v>
      </c>
      <c r="D27" s="5" t="s">
        <v>153</v>
      </c>
      <c r="E27" s="5" t="s">
        <v>154</v>
      </c>
      <c r="F27" s="5" t="s">
        <v>155</v>
      </c>
    </row>
    <row r="28" spans="1:6" x14ac:dyDescent="0.25">
      <c r="A28" s="6" t="s">
        <v>20</v>
      </c>
      <c r="B28" s="6" t="s">
        <v>21</v>
      </c>
      <c r="C28" s="6">
        <v>1150.39102524379</v>
      </c>
      <c r="D28" s="6">
        <v>135784.01064193199</v>
      </c>
      <c r="E28" s="6">
        <v>0.84010373670734395</v>
      </c>
      <c r="F28" s="6">
        <v>99.159896263292694</v>
      </c>
    </row>
    <row r="29" spans="1:6" x14ac:dyDescent="0.25">
      <c r="A29" s="6" t="s">
        <v>22</v>
      </c>
      <c r="B29" s="6" t="s">
        <v>23</v>
      </c>
      <c r="C29" s="6">
        <v>839.44831389728495</v>
      </c>
      <c r="D29" s="6">
        <v>189767.06358139199</v>
      </c>
      <c r="E29" s="6">
        <v>0.44040904245624102</v>
      </c>
      <c r="F29" s="6">
        <v>99.559590957543804</v>
      </c>
    </row>
    <row r="30" spans="1:6" x14ac:dyDescent="0.25">
      <c r="A30" s="6" t="s">
        <v>24</v>
      </c>
      <c r="B30" s="6" t="s">
        <v>25</v>
      </c>
      <c r="C30" s="6">
        <v>1849.2223927407699</v>
      </c>
      <c r="D30" s="6">
        <v>277381.32907072199</v>
      </c>
      <c r="E30" s="6">
        <v>0.66225646980564901</v>
      </c>
      <c r="F30" s="6">
        <v>99.337743530194302</v>
      </c>
    </row>
    <row r="31" spans="1:6" x14ac:dyDescent="0.25">
      <c r="A31" s="6" t="s">
        <v>26</v>
      </c>
      <c r="B31" s="6" t="s">
        <v>27</v>
      </c>
      <c r="C31" s="6">
        <v>448.22100857371998</v>
      </c>
      <c r="D31" s="6">
        <v>41729.952864982799</v>
      </c>
      <c r="E31" s="6">
        <v>1.06268471915692</v>
      </c>
      <c r="F31" s="6">
        <v>98.937315280843094</v>
      </c>
    </row>
    <row r="32" spans="1:6" x14ac:dyDescent="0.25">
      <c r="A32" s="6" t="s">
        <v>28</v>
      </c>
      <c r="B32" s="6" t="s">
        <v>29</v>
      </c>
      <c r="C32" s="6">
        <v>734.97874948200297</v>
      </c>
      <c r="D32" s="6">
        <v>43455.9190710041</v>
      </c>
      <c r="E32" s="6">
        <v>1.6631903530624299</v>
      </c>
      <c r="F32" s="6">
        <v>98.336809646937596</v>
      </c>
    </row>
    <row r="33" spans="1:6" x14ac:dyDescent="0.25">
      <c r="A33" s="6" t="s">
        <v>30</v>
      </c>
      <c r="B33" s="6" t="s">
        <v>31</v>
      </c>
      <c r="C33" s="6">
        <v>439.97502583896198</v>
      </c>
      <c r="D33" s="6">
        <v>19440.531248708401</v>
      </c>
      <c r="E33" s="6">
        <v>2.2130976936047899</v>
      </c>
      <c r="F33" s="6">
        <v>97.786902306395206</v>
      </c>
    </row>
    <row r="34" spans="1:6" x14ac:dyDescent="0.25">
      <c r="A34" s="6" t="s">
        <v>32</v>
      </c>
      <c r="B34" s="6" t="s">
        <v>33</v>
      </c>
      <c r="C34" s="6">
        <v>185.688836172256</v>
      </c>
      <c r="D34" s="6">
        <v>22209.321504440599</v>
      </c>
      <c r="E34" s="6">
        <v>0.82915271459158002</v>
      </c>
      <c r="F34" s="6">
        <v>99.170847285408399</v>
      </c>
    </row>
    <row r="35" spans="1:6" x14ac:dyDescent="0.25">
      <c r="A35" s="6" t="s">
        <v>34</v>
      </c>
      <c r="B35" s="6" t="s">
        <v>35</v>
      </c>
      <c r="C35" s="6">
        <v>451.95626939042103</v>
      </c>
      <c r="D35" s="6">
        <v>62975.972957281097</v>
      </c>
      <c r="E35" s="6">
        <v>0.71255088239641495</v>
      </c>
      <c r="F35" s="6">
        <v>99.2874491176036</v>
      </c>
    </row>
    <row r="36" spans="1:6" x14ac:dyDescent="0.25">
      <c r="A36" s="6" t="s">
        <v>36</v>
      </c>
      <c r="B36" s="6" t="s">
        <v>37</v>
      </c>
      <c r="C36" s="6">
        <v>7.6845889615495002</v>
      </c>
      <c r="D36" s="6">
        <v>5812.88051835026</v>
      </c>
      <c r="E36" s="6">
        <v>0.132024791749105</v>
      </c>
      <c r="F36" s="6">
        <v>99.867975208250897</v>
      </c>
    </row>
    <row r="37" spans="1:6" x14ac:dyDescent="0.25">
      <c r="A37" s="6" t="s">
        <v>38</v>
      </c>
      <c r="B37" s="6" t="s">
        <v>39</v>
      </c>
      <c r="C37" s="6">
        <v>831.833805996264</v>
      </c>
      <c r="D37" s="6">
        <v>83120.964063009902</v>
      </c>
      <c r="E37" s="6">
        <v>0.99083512058072998</v>
      </c>
      <c r="F37" s="6">
        <v>99.009164879419302</v>
      </c>
    </row>
    <row r="38" spans="1:6" x14ac:dyDescent="0.25">
      <c r="A38" s="6" t="s">
        <v>40</v>
      </c>
      <c r="B38" s="6" t="s">
        <v>41</v>
      </c>
      <c r="C38" s="6">
        <v>1156.9997634221199</v>
      </c>
      <c r="D38" s="6">
        <v>136153.06081604</v>
      </c>
      <c r="E38" s="6">
        <v>0.84261834751180298</v>
      </c>
      <c r="F38" s="6">
        <v>99.157381652488198</v>
      </c>
    </row>
    <row r="39" spans="1:6" x14ac:dyDescent="0.25">
      <c r="A39" s="6" t="s">
        <v>42</v>
      </c>
      <c r="B39" s="6" t="s">
        <v>43</v>
      </c>
      <c r="C39" s="6">
        <v>574.88757799910798</v>
      </c>
      <c r="D39" s="6">
        <v>48900.950141297697</v>
      </c>
      <c r="E39" s="6">
        <v>1.16195622853474</v>
      </c>
      <c r="F39" s="6">
        <v>98.838043771465294</v>
      </c>
    </row>
    <row r="40" spans="1:6" x14ac:dyDescent="0.25">
      <c r="A40" s="6" t="s">
        <v>44</v>
      </c>
      <c r="B40" s="6" t="s">
        <v>45</v>
      </c>
      <c r="C40" s="6">
        <v>111.34843267011</v>
      </c>
      <c r="D40" s="6">
        <v>27896.602593355601</v>
      </c>
      <c r="E40" s="6">
        <v>0.39756008058798098</v>
      </c>
      <c r="F40" s="6">
        <v>99.602439919412006</v>
      </c>
    </row>
    <row r="41" spans="1:6" x14ac:dyDescent="0.25">
      <c r="A41" s="6" t="s">
        <v>46</v>
      </c>
      <c r="B41" s="6" t="s">
        <v>47</v>
      </c>
      <c r="C41" s="6">
        <v>624.44194256549201</v>
      </c>
      <c r="D41" s="6">
        <v>86869.443532645993</v>
      </c>
      <c r="E41" s="6">
        <v>0.71369780776555802</v>
      </c>
      <c r="F41" s="6">
        <v>99.286302192234402</v>
      </c>
    </row>
    <row r="42" spans="1:6" x14ac:dyDescent="0.25">
      <c r="A42" s="6" t="s">
        <v>48</v>
      </c>
      <c r="B42" s="6" t="s">
        <v>49</v>
      </c>
      <c r="C42" s="6">
        <v>325.62225488496898</v>
      </c>
      <c r="D42" s="6">
        <v>75893.639604176497</v>
      </c>
      <c r="E42" s="6">
        <v>0.42721780156712102</v>
      </c>
      <c r="F42" s="6">
        <v>99.572782198432904</v>
      </c>
    </row>
    <row r="43" spans="1:6" x14ac:dyDescent="0.25">
      <c r="A43" s="6" t="s">
        <v>50</v>
      </c>
      <c r="B43" s="6" t="s">
        <v>51</v>
      </c>
      <c r="C43" s="6">
        <v>427.064324135493</v>
      </c>
      <c r="D43" s="6">
        <v>40974.077819730497</v>
      </c>
      <c r="E43" s="6">
        <v>1.03152788068376</v>
      </c>
      <c r="F43" s="6">
        <v>98.968472119316203</v>
      </c>
    </row>
    <row r="44" spans="1:6" x14ac:dyDescent="0.25">
      <c r="A44" s="6" t="s">
        <v>52</v>
      </c>
      <c r="B44" s="6" t="s">
        <v>53</v>
      </c>
      <c r="C44" s="6">
        <v>253.56107415852699</v>
      </c>
      <c r="D44" s="6">
        <v>151532.70104910599</v>
      </c>
      <c r="E44" s="6">
        <v>0.16705139886283801</v>
      </c>
      <c r="F44" s="6">
        <v>99.832948601137204</v>
      </c>
    </row>
    <row r="45" spans="1:6" x14ac:dyDescent="0.25">
      <c r="A45" s="6" t="s">
        <v>54</v>
      </c>
      <c r="B45" s="6" t="s">
        <v>55</v>
      </c>
      <c r="C45" s="6">
        <v>390.27531255786698</v>
      </c>
      <c r="D45" s="6">
        <v>237530.810344825</v>
      </c>
      <c r="E45" s="6">
        <v>0.16403561352266199</v>
      </c>
      <c r="F45" s="6">
        <v>99.835964386477301</v>
      </c>
    </row>
    <row r="46" spans="1:6" x14ac:dyDescent="0.25">
      <c r="A46" s="6" t="s">
        <v>56</v>
      </c>
      <c r="B46" s="6" t="s">
        <v>57</v>
      </c>
      <c r="C46" s="6">
        <v>367.237064491789</v>
      </c>
      <c r="D46" s="6">
        <v>88453.465226703105</v>
      </c>
      <c r="E46" s="6">
        <v>0.41345886152511901</v>
      </c>
      <c r="F46" s="6">
        <v>99.5865411384749</v>
      </c>
    </row>
    <row r="47" spans="1:6" x14ac:dyDescent="0.25">
      <c r="A47" t="s">
        <v>13</v>
      </c>
    </row>
    <row r="48" spans="1:6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51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209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210</v>
      </c>
    </row>
    <row r="12" spans="1:6" x14ac:dyDescent="0.25">
      <c r="A12" s="3" t="s">
        <v>6</v>
      </c>
    </row>
    <row r="15" spans="1:6" ht="17.25" x14ac:dyDescent="0.3">
      <c r="A15" s="4" t="s">
        <v>211</v>
      </c>
    </row>
    <row r="16" spans="1:6" x14ac:dyDescent="0.25">
      <c r="A16" s="5" t="s">
        <v>8</v>
      </c>
      <c r="B16" s="5" t="s">
        <v>9</v>
      </c>
      <c r="C16" s="5" t="s">
        <v>152</v>
      </c>
      <c r="D16" s="5" t="s">
        <v>153</v>
      </c>
      <c r="E16" s="5" t="s">
        <v>154</v>
      </c>
      <c r="F16" s="5" t="s">
        <v>155</v>
      </c>
    </row>
    <row r="17" spans="1:6" x14ac:dyDescent="0.25">
      <c r="A17" s="6" t="s">
        <v>11</v>
      </c>
      <c r="B17" s="6" t="s">
        <v>12</v>
      </c>
      <c r="C17" s="6">
        <v>328.158013310417</v>
      </c>
      <c r="D17" s="6">
        <v>1786725.3763995799</v>
      </c>
      <c r="E17" s="6">
        <v>1.8363076818413801E-2</v>
      </c>
      <c r="F17" s="6">
        <v>99.981636923181597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287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212</v>
      </c>
    </row>
    <row r="27" spans="1:6" x14ac:dyDescent="0.25">
      <c r="A27" s="5" t="s">
        <v>18</v>
      </c>
      <c r="B27" s="5" t="s">
        <v>19</v>
      </c>
      <c r="C27" s="5" t="s">
        <v>153</v>
      </c>
      <c r="D27" s="5" t="s">
        <v>152</v>
      </c>
      <c r="E27" s="5" t="s">
        <v>155</v>
      </c>
      <c r="F27" s="5" t="s">
        <v>154</v>
      </c>
    </row>
    <row r="28" spans="1:6" x14ac:dyDescent="0.25">
      <c r="A28" s="6" t="s">
        <v>20</v>
      </c>
      <c r="B28" s="6" t="s">
        <v>21</v>
      </c>
      <c r="C28" s="6">
        <v>136934.40166717599</v>
      </c>
      <c r="D28" s="6">
        <v>0</v>
      </c>
      <c r="E28" s="6">
        <v>100</v>
      </c>
      <c r="F28" s="6">
        <v>0</v>
      </c>
    </row>
    <row r="29" spans="1:6" x14ac:dyDescent="0.25">
      <c r="A29" s="6" t="s">
        <v>22</v>
      </c>
      <c r="B29" s="6" t="s">
        <v>23</v>
      </c>
      <c r="C29" s="6">
        <v>190606.51189528999</v>
      </c>
      <c r="D29" s="6">
        <v>0</v>
      </c>
      <c r="E29" s="6">
        <v>100</v>
      </c>
      <c r="F29" s="6">
        <v>0</v>
      </c>
    </row>
    <row r="30" spans="1:6" x14ac:dyDescent="0.25">
      <c r="A30" s="6" t="s">
        <v>24</v>
      </c>
      <c r="B30" s="6" t="s">
        <v>25</v>
      </c>
      <c r="C30" s="6">
        <v>279230.551463462</v>
      </c>
      <c r="D30" s="6">
        <v>0</v>
      </c>
      <c r="E30" s="6">
        <v>100</v>
      </c>
      <c r="F30" s="6">
        <v>0</v>
      </c>
    </row>
    <row r="31" spans="1:6" x14ac:dyDescent="0.25">
      <c r="A31" s="6" t="s">
        <v>26</v>
      </c>
      <c r="B31" s="6" t="s">
        <v>27</v>
      </c>
      <c r="C31" s="6">
        <v>42178.173873556501</v>
      </c>
      <c r="D31" s="6">
        <v>0</v>
      </c>
      <c r="E31" s="6">
        <v>100</v>
      </c>
      <c r="F31" s="6">
        <v>0</v>
      </c>
    </row>
    <row r="32" spans="1:6" x14ac:dyDescent="0.25">
      <c r="A32" s="6" t="s">
        <v>28</v>
      </c>
      <c r="B32" s="6" t="s">
        <v>29</v>
      </c>
      <c r="C32" s="6">
        <v>44190.897820486098</v>
      </c>
      <c r="D32" s="6">
        <v>0</v>
      </c>
      <c r="E32" s="6">
        <v>100</v>
      </c>
      <c r="F32" s="6">
        <v>0</v>
      </c>
    </row>
    <row r="33" spans="1:6" x14ac:dyDescent="0.25">
      <c r="A33" s="6" t="s">
        <v>30</v>
      </c>
      <c r="B33" s="6" t="s">
        <v>31</v>
      </c>
      <c r="C33" s="6">
        <v>19867.6564862411</v>
      </c>
      <c r="D33" s="6">
        <v>12.849788306264101</v>
      </c>
      <c r="E33" s="6">
        <v>99.935364883928003</v>
      </c>
      <c r="F33" s="6">
        <v>6.4635116072046195E-2</v>
      </c>
    </row>
    <row r="34" spans="1:6" x14ac:dyDescent="0.25">
      <c r="A34" s="6" t="s">
        <v>32</v>
      </c>
      <c r="B34" s="6" t="s">
        <v>33</v>
      </c>
      <c r="C34" s="6">
        <v>22395.0103406128</v>
      </c>
      <c r="D34" s="6">
        <v>0</v>
      </c>
      <c r="E34" s="6">
        <v>100</v>
      </c>
      <c r="F34" s="6">
        <v>0</v>
      </c>
    </row>
    <row r="35" spans="1:6" x14ac:dyDescent="0.25">
      <c r="A35" s="6" t="s">
        <v>34</v>
      </c>
      <c r="B35" s="6" t="s">
        <v>35</v>
      </c>
      <c r="C35" s="6">
        <v>63427.929226671498</v>
      </c>
      <c r="D35" s="6">
        <v>0</v>
      </c>
      <c r="E35" s="6">
        <v>100</v>
      </c>
      <c r="F35" s="6">
        <v>0</v>
      </c>
    </row>
    <row r="36" spans="1:6" x14ac:dyDescent="0.25">
      <c r="A36" s="6" t="s">
        <v>36</v>
      </c>
      <c r="B36" s="6" t="s">
        <v>37</v>
      </c>
      <c r="C36" s="6">
        <v>5820.5651073118097</v>
      </c>
      <c r="D36" s="6">
        <v>0</v>
      </c>
      <c r="E36" s="6">
        <v>100</v>
      </c>
      <c r="F36" s="6">
        <v>0</v>
      </c>
    </row>
    <row r="37" spans="1:6" x14ac:dyDescent="0.25">
      <c r="A37" s="6" t="s">
        <v>38</v>
      </c>
      <c r="B37" s="6" t="s">
        <v>39</v>
      </c>
      <c r="C37" s="6">
        <v>83952.797869006099</v>
      </c>
      <c r="D37" s="6">
        <v>0</v>
      </c>
      <c r="E37" s="6">
        <v>100</v>
      </c>
      <c r="F37" s="6">
        <v>0</v>
      </c>
    </row>
    <row r="38" spans="1:6" x14ac:dyDescent="0.25">
      <c r="A38" s="6" t="s">
        <v>40</v>
      </c>
      <c r="B38" s="6" t="s">
        <v>41</v>
      </c>
      <c r="C38" s="6">
        <v>137310.06057946201</v>
      </c>
      <c r="D38" s="6">
        <v>0</v>
      </c>
      <c r="E38" s="6">
        <v>100</v>
      </c>
      <c r="F38" s="6">
        <v>0</v>
      </c>
    </row>
    <row r="39" spans="1:6" x14ac:dyDescent="0.25">
      <c r="A39" s="6" t="s">
        <v>42</v>
      </c>
      <c r="B39" s="6" t="s">
        <v>43</v>
      </c>
      <c r="C39" s="6">
        <v>49475.837719296796</v>
      </c>
      <c r="D39" s="6">
        <v>0</v>
      </c>
      <c r="E39" s="6">
        <v>100</v>
      </c>
      <c r="F39" s="6">
        <v>0</v>
      </c>
    </row>
    <row r="40" spans="1:6" x14ac:dyDescent="0.25">
      <c r="A40" s="6" t="s">
        <v>44</v>
      </c>
      <c r="B40" s="6" t="s">
        <v>45</v>
      </c>
      <c r="C40" s="6">
        <v>28007.951026025701</v>
      </c>
      <c r="D40" s="6">
        <v>0</v>
      </c>
      <c r="E40" s="6">
        <v>100</v>
      </c>
      <c r="F40" s="6">
        <v>0</v>
      </c>
    </row>
    <row r="41" spans="1:6" x14ac:dyDescent="0.25">
      <c r="A41" s="6" t="s">
        <v>46</v>
      </c>
      <c r="B41" s="6" t="s">
        <v>47</v>
      </c>
      <c r="C41" s="6">
        <v>87434.142134738693</v>
      </c>
      <c r="D41" s="6">
        <v>59.743340472781597</v>
      </c>
      <c r="E41" s="6">
        <v>99.931717124975904</v>
      </c>
      <c r="F41" s="6">
        <v>6.8282875024115799E-2</v>
      </c>
    </row>
    <row r="42" spans="1:6" x14ac:dyDescent="0.25">
      <c r="A42" s="6" t="s">
        <v>48</v>
      </c>
      <c r="B42" s="6" t="s">
        <v>49</v>
      </c>
      <c r="C42" s="6">
        <v>75963.696974530103</v>
      </c>
      <c r="D42" s="6">
        <v>255.564884531372</v>
      </c>
      <c r="E42" s="6">
        <v>99.664697770225104</v>
      </c>
      <c r="F42" s="6">
        <v>0.33530222977485902</v>
      </c>
    </row>
    <row r="43" spans="1:6" x14ac:dyDescent="0.25">
      <c r="A43" s="6" t="s">
        <v>50</v>
      </c>
      <c r="B43" s="6" t="s">
        <v>51</v>
      </c>
      <c r="C43" s="6">
        <v>41401.142143866004</v>
      </c>
      <c r="D43" s="6">
        <v>0</v>
      </c>
      <c r="E43" s="6">
        <v>100</v>
      </c>
      <c r="F43" s="6">
        <v>0</v>
      </c>
    </row>
    <row r="44" spans="1:6" x14ac:dyDescent="0.25">
      <c r="A44" s="6" t="s">
        <v>52</v>
      </c>
      <c r="B44" s="6" t="s">
        <v>53</v>
      </c>
      <c r="C44" s="6">
        <v>151786.26212326399</v>
      </c>
      <c r="D44" s="6">
        <v>0</v>
      </c>
      <c r="E44" s="6">
        <v>100</v>
      </c>
      <c r="F44" s="6">
        <v>0</v>
      </c>
    </row>
    <row r="45" spans="1:6" x14ac:dyDescent="0.25">
      <c r="A45" s="6" t="s">
        <v>54</v>
      </c>
      <c r="B45" s="6" t="s">
        <v>55</v>
      </c>
      <c r="C45" s="6">
        <v>237921.085657383</v>
      </c>
      <c r="D45" s="6">
        <v>0</v>
      </c>
      <c r="E45" s="6">
        <v>100</v>
      </c>
      <c r="F45" s="6">
        <v>0</v>
      </c>
    </row>
    <row r="46" spans="1:6" x14ac:dyDescent="0.25">
      <c r="A46" s="6" t="s">
        <v>56</v>
      </c>
      <c r="B46" s="6" t="s">
        <v>57</v>
      </c>
      <c r="C46" s="6">
        <v>88820.702291194903</v>
      </c>
      <c r="D46" s="6">
        <v>0</v>
      </c>
      <c r="E46" s="6">
        <v>100</v>
      </c>
      <c r="F46" s="6">
        <v>0</v>
      </c>
    </row>
    <row r="47" spans="1:6" x14ac:dyDescent="0.25">
      <c r="A47" t="s">
        <v>13</v>
      </c>
    </row>
    <row r="48" spans="1:6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51"/>
  <sheetViews>
    <sheetView workbookViewId="0"/>
  </sheetViews>
  <sheetFormatPr baseColWidth="10" defaultRowHeight="15" x14ac:dyDescent="0.25"/>
  <sheetData>
    <row r="1" spans="1:10" x14ac:dyDescent="0.25">
      <c r="J1" s="7" t="str">
        <f>HYPERLINK("#'Indice'!A1", "Ir al Índice")</f>
        <v>Ir al Índice</v>
      </c>
    </row>
    <row r="5" spans="1:10" ht="23.25" x14ac:dyDescent="0.35">
      <c r="A5" s="1" t="s">
        <v>0</v>
      </c>
    </row>
    <row r="7" spans="1:10" ht="21" x14ac:dyDescent="0.35">
      <c r="A7" s="2" t="s">
        <v>213</v>
      </c>
    </row>
    <row r="9" spans="1:10" x14ac:dyDescent="0.25">
      <c r="A9" t="s">
        <v>3</v>
      </c>
    </row>
    <row r="10" spans="1:10" x14ac:dyDescent="0.25">
      <c r="A10" t="s">
        <v>4</v>
      </c>
    </row>
    <row r="11" spans="1:10" x14ac:dyDescent="0.25">
      <c r="A11" t="s">
        <v>214</v>
      </c>
    </row>
    <row r="12" spans="1:10" x14ac:dyDescent="0.25">
      <c r="A12" s="3" t="s">
        <v>6</v>
      </c>
    </row>
    <row r="15" spans="1:10" ht="17.25" x14ac:dyDescent="0.3">
      <c r="A15" s="4" t="s">
        <v>215</v>
      </c>
    </row>
    <row r="16" spans="1:10" x14ac:dyDescent="0.25">
      <c r="A16" s="5" t="s">
        <v>8</v>
      </c>
      <c r="B16" s="5" t="s">
        <v>9</v>
      </c>
      <c r="C16" s="5" t="s">
        <v>216</v>
      </c>
      <c r="D16" s="5" t="s">
        <v>217</v>
      </c>
      <c r="E16" s="5" t="s">
        <v>218</v>
      </c>
      <c r="F16" s="5" t="s">
        <v>219</v>
      </c>
      <c r="G16" s="5" t="s">
        <v>220</v>
      </c>
      <c r="H16" s="5" t="s">
        <v>221</v>
      </c>
      <c r="I16" s="5" t="s">
        <v>222</v>
      </c>
      <c r="J16" s="5" t="s">
        <v>223</v>
      </c>
    </row>
    <row r="17" spans="1:10" x14ac:dyDescent="0.25">
      <c r="A17" s="6" t="s">
        <v>11</v>
      </c>
      <c r="B17" s="6" t="s">
        <v>12</v>
      </c>
      <c r="C17" s="6">
        <v>95361.500358686593</v>
      </c>
      <c r="D17" s="6">
        <v>233344.66202622399</v>
      </c>
      <c r="E17" s="6">
        <v>410653.209083831</v>
      </c>
      <c r="F17" s="6">
        <v>1047694.16294414</v>
      </c>
      <c r="G17" s="6">
        <v>5.3362419492383202</v>
      </c>
      <c r="H17" s="6">
        <v>13.057508212975099</v>
      </c>
      <c r="I17" s="6">
        <v>22.979345675771601</v>
      </c>
      <c r="J17" s="6">
        <v>58.626904162015002</v>
      </c>
    </row>
    <row r="18" spans="1:10" x14ac:dyDescent="0.25">
      <c r="A18" t="s">
        <v>13</v>
      </c>
    </row>
    <row r="19" spans="1:10" x14ac:dyDescent="0.25">
      <c r="A19" t="s">
        <v>14</v>
      </c>
    </row>
    <row r="20" spans="1:10" x14ac:dyDescent="0.25">
      <c r="A20" t="s">
        <v>15</v>
      </c>
    </row>
    <row r="21" spans="1:10" x14ac:dyDescent="0.25">
      <c r="A21" t="s">
        <v>287</v>
      </c>
    </row>
    <row r="22" spans="1:10" x14ac:dyDescent="0.25">
      <c r="A22" t="s">
        <v>16</v>
      </c>
    </row>
    <row r="25" spans="1:10" x14ac:dyDescent="0.25">
      <c r="J25" s="7" t="str">
        <f>HYPERLINK("#'Indice'!A1", "Ir al Índice")</f>
        <v>Ir al Índice</v>
      </c>
    </row>
    <row r="26" spans="1:10" ht="17.25" x14ac:dyDescent="0.3">
      <c r="A26" s="4" t="s">
        <v>224</v>
      </c>
    </row>
    <row r="27" spans="1:10" x14ac:dyDescent="0.25">
      <c r="A27" s="5" t="s">
        <v>18</v>
      </c>
      <c r="B27" s="5" t="s">
        <v>19</v>
      </c>
      <c r="C27" s="5" t="s">
        <v>216</v>
      </c>
      <c r="D27" s="5" t="s">
        <v>217</v>
      </c>
      <c r="E27" s="5" t="s">
        <v>218</v>
      </c>
      <c r="F27" s="5" t="s">
        <v>219</v>
      </c>
      <c r="G27" s="5" t="s">
        <v>220</v>
      </c>
      <c r="H27" s="5" t="s">
        <v>221</v>
      </c>
      <c r="I27" s="5" t="s">
        <v>222</v>
      </c>
      <c r="J27" s="5" t="s">
        <v>223</v>
      </c>
    </row>
    <row r="28" spans="1:10" x14ac:dyDescent="0.25">
      <c r="A28" s="6" t="s">
        <v>20</v>
      </c>
      <c r="B28" s="6" t="s">
        <v>21</v>
      </c>
      <c r="C28" s="6">
        <v>8225.9092529643403</v>
      </c>
      <c r="D28" s="6">
        <v>25014.7171898247</v>
      </c>
      <c r="E28" s="6">
        <v>37730.458228011899</v>
      </c>
      <c r="F28" s="6">
        <v>65963.316996374706</v>
      </c>
      <c r="G28" s="6">
        <v>6.0071896855822402</v>
      </c>
      <c r="H28" s="6">
        <v>18.267664579003199</v>
      </c>
      <c r="I28" s="6">
        <v>27.553673707004101</v>
      </c>
      <c r="J28" s="6">
        <v>48.171472028410399</v>
      </c>
    </row>
    <row r="29" spans="1:10" x14ac:dyDescent="0.25">
      <c r="A29" s="6" t="s">
        <v>22</v>
      </c>
      <c r="B29" s="6" t="s">
        <v>23</v>
      </c>
      <c r="C29" s="6">
        <v>7699.0208965340498</v>
      </c>
      <c r="D29" s="6">
        <v>23867.364419775498</v>
      </c>
      <c r="E29" s="6">
        <v>41296.384873394702</v>
      </c>
      <c r="F29" s="6">
        <v>117743.74170558499</v>
      </c>
      <c r="G29" s="6">
        <v>4.0392223854154299</v>
      </c>
      <c r="H29" s="6">
        <v>12.5217990626087</v>
      </c>
      <c r="I29" s="6">
        <v>21.665778604710599</v>
      </c>
      <c r="J29" s="6">
        <v>61.773199947265297</v>
      </c>
    </row>
    <row r="30" spans="1:10" x14ac:dyDescent="0.25">
      <c r="A30" s="6" t="s">
        <v>24</v>
      </c>
      <c r="B30" s="6" t="s">
        <v>25</v>
      </c>
      <c r="C30" s="6">
        <v>12859.2438998792</v>
      </c>
      <c r="D30" s="6">
        <v>34820.729954237599</v>
      </c>
      <c r="E30" s="6">
        <v>68975.351588864505</v>
      </c>
      <c r="F30" s="6">
        <v>162575.226020481</v>
      </c>
      <c r="G30" s="6">
        <v>4.6052424537656096</v>
      </c>
      <c r="H30" s="6">
        <v>12.470243593238701</v>
      </c>
      <c r="I30" s="6">
        <v>24.701935811594002</v>
      </c>
      <c r="J30" s="6">
        <v>58.222578141401598</v>
      </c>
    </row>
    <row r="31" spans="1:10" x14ac:dyDescent="0.25">
      <c r="A31" s="6" t="s">
        <v>26</v>
      </c>
      <c r="B31" s="6" t="s">
        <v>27</v>
      </c>
      <c r="C31" s="6">
        <v>3149.8091800434599</v>
      </c>
      <c r="D31" s="6">
        <v>7681.6174395792495</v>
      </c>
      <c r="E31" s="6">
        <v>9720.7315861311708</v>
      </c>
      <c r="F31" s="6">
        <v>21626.015667802702</v>
      </c>
      <c r="G31" s="6">
        <v>7.4678652268969499</v>
      </c>
      <c r="H31" s="6">
        <v>18.212304455398002</v>
      </c>
      <c r="I31" s="6">
        <v>23.046828948243199</v>
      </c>
      <c r="J31" s="6">
        <v>51.273001369461902</v>
      </c>
    </row>
    <row r="32" spans="1:10" x14ac:dyDescent="0.25">
      <c r="A32" s="6" t="s">
        <v>28</v>
      </c>
      <c r="B32" s="6" t="s">
        <v>29</v>
      </c>
      <c r="C32" s="6">
        <v>5098.5043456281401</v>
      </c>
      <c r="D32" s="6">
        <v>9669.0171181185397</v>
      </c>
      <c r="E32" s="6">
        <v>10996.977731667201</v>
      </c>
      <c r="F32" s="6">
        <v>18426.398625072299</v>
      </c>
      <c r="G32" s="6">
        <v>11.5374536320567</v>
      </c>
      <c r="H32" s="6">
        <v>21.8801101471085</v>
      </c>
      <c r="I32" s="6">
        <v>24.885164760262398</v>
      </c>
      <c r="J32" s="6">
        <v>41.697271460572402</v>
      </c>
    </row>
    <row r="33" spans="1:10" x14ac:dyDescent="0.25">
      <c r="A33" s="6" t="s">
        <v>30</v>
      </c>
      <c r="B33" s="6" t="s">
        <v>31</v>
      </c>
      <c r="C33" s="6">
        <v>1524.8442684044101</v>
      </c>
      <c r="D33" s="6">
        <v>3116.7819166424601</v>
      </c>
      <c r="E33" s="6">
        <v>3685.9839389890099</v>
      </c>
      <c r="F33" s="6">
        <v>11552.8961505114</v>
      </c>
      <c r="G33" s="6">
        <v>7.6700474693475904</v>
      </c>
      <c r="H33" s="6">
        <v>15.6775781944388</v>
      </c>
      <c r="I33" s="6">
        <v>18.540694528026801</v>
      </c>
      <c r="J33" s="6">
        <v>58.111679808186899</v>
      </c>
    </row>
    <row r="34" spans="1:10" x14ac:dyDescent="0.25">
      <c r="A34" s="6" t="s">
        <v>32</v>
      </c>
      <c r="B34" s="6" t="s">
        <v>33</v>
      </c>
      <c r="C34" s="6">
        <v>1556.9262140860801</v>
      </c>
      <c r="D34" s="6">
        <v>2919.6323121016098</v>
      </c>
      <c r="E34" s="6">
        <v>4346.7493277797203</v>
      </c>
      <c r="F34" s="6">
        <v>13571.702486645399</v>
      </c>
      <c r="G34" s="6">
        <v>6.9521120571336699</v>
      </c>
      <c r="H34" s="6">
        <v>13.036976843037801</v>
      </c>
      <c r="I34" s="6">
        <v>19.409454435022099</v>
      </c>
      <c r="J34" s="6">
        <v>60.601456664806499</v>
      </c>
    </row>
    <row r="35" spans="1:10" x14ac:dyDescent="0.25">
      <c r="A35" s="6" t="s">
        <v>34</v>
      </c>
      <c r="B35" s="6" t="s">
        <v>35</v>
      </c>
      <c r="C35" s="6">
        <v>3427.7833878922802</v>
      </c>
      <c r="D35" s="6">
        <v>8644.0165364142595</v>
      </c>
      <c r="E35" s="6">
        <v>16147.9545833631</v>
      </c>
      <c r="F35" s="6">
        <v>35208.1747190018</v>
      </c>
      <c r="G35" s="6">
        <v>5.4042177155783504</v>
      </c>
      <c r="H35" s="6">
        <v>13.6280919806214</v>
      </c>
      <c r="I35" s="6">
        <v>25.458744720571602</v>
      </c>
      <c r="J35" s="6">
        <v>55.508945583228602</v>
      </c>
    </row>
    <row r="36" spans="1:10" x14ac:dyDescent="0.25">
      <c r="A36" s="6" t="s">
        <v>36</v>
      </c>
      <c r="B36" s="6" t="s">
        <v>37</v>
      </c>
      <c r="C36" s="6">
        <v>1070.45201504997</v>
      </c>
      <c r="D36" s="6">
        <v>1424.9525668391</v>
      </c>
      <c r="E36" s="6">
        <v>1279.5892626585601</v>
      </c>
      <c r="F36" s="6">
        <v>2045.5712627641799</v>
      </c>
      <c r="G36" s="6">
        <v>18.390860600549999</v>
      </c>
      <c r="H36" s="6">
        <v>24.481344002991602</v>
      </c>
      <c r="I36" s="6">
        <v>21.983935220501898</v>
      </c>
      <c r="J36" s="6">
        <v>35.143860175956497</v>
      </c>
    </row>
    <row r="37" spans="1:10" x14ac:dyDescent="0.25">
      <c r="A37" s="6" t="s">
        <v>38</v>
      </c>
      <c r="B37" s="6" t="s">
        <v>39</v>
      </c>
      <c r="C37" s="6">
        <v>3024.6670659832398</v>
      </c>
      <c r="D37" s="6">
        <v>8216.2032023808406</v>
      </c>
      <c r="E37" s="6">
        <v>17301.079670963401</v>
      </c>
      <c r="F37" s="6">
        <v>55410.847929678603</v>
      </c>
      <c r="G37" s="6">
        <v>3.6028186585308402</v>
      </c>
      <c r="H37" s="6">
        <v>9.7866937266352991</v>
      </c>
      <c r="I37" s="6">
        <v>20.608103732240998</v>
      </c>
      <c r="J37" s="6">
        <v>66.002383882592795</v>
      </c>
    </row>
    <row r="38" spans="1:10" x14ac:dyDescent="0.25">
      <c r="A38" s="6" t="s">
        <v>40</v>
      </c>
      <c r="B38" s="6" t="s">
        <v>41</v>
      </c>
      <c r="C38" s="6">
        <v>6237.3343714554503</v>
      </c>
      <c r="D38" s="6">
        <v>17316.081836781301</v>
      </c>
      <c r="E38" s="6">
        <v>27091.071995041799</v>
      </c>
      <c r="F38" s="6">
        <v>86665.572376183802</v>
      </c>
      <c r="G38" s="6">
        <v>4.5425181120256397</v>
      </c>
      <c r="H38" s="6">
        <v>12.6109345256318</v>
      </c>
      <c r="I38" s="6">
        <v>19.729852190520301</v>
      </c>
      <c r="J38" s="6">
        <v>63.1166951718223</v>
      </c>
    </row>
    <row r="39" spans="1:10" x14ac:dyDescent="0.25">
      <c r="A39" s="6" t="s">
        <v>42</v>
      </c>
      <c r="B39" s="6" t="s">
        <v>43</v>
      </c>
      <c r="C39" s="6">
        <v>8814.8432525132503</v>
      </c>
      <c r="D39" s="6">
        <v>14706.4962834206</v>
      </c>
      <c r="E39" s="6">
        <v>10264.4939880983</v>
      </c>
      <c r="F39" s="6">
        <v>15690.004195264701</v>
      </c>
      <c r="G39" s="6">
        <v>17.8164608399854</v>
      </c>
      <c r="H39" s="6">
        <v>29.7246028796087</v>
      </c>
      <c r="I39" s="6">
        <v>20.746478404942401</v>
      </c>
      <c r="J39" s="6">
        <v>31.7124578754634</v>
      </c>
    </row>
    <row r="40" spans="1:10" x14ac:dyDescent="0.25">
      <c r="A40" s="6" t="s">
        <v>44</v>
      </c>
      <c r="B40" s="6" t="s">
        <v>45</v>
      </c>
      <c r="C40" s="6">
        <v>3959.2633781203199</v>
      </c>
      <c r="D40" s="6">
        <v>4603.93083768832</v>
      </c>
      <c r="E40" s="6">
        <v>5911.0417736499903</v>
      </c>
      <c r="F40" s="6">
        <v>13533.7150365671</v>
      </c>
      <c r="G40" s="6">
        <v>14.136212157902101</v>
      </c>
      <c r="H40" s="6">
        <v>16.437942330769701</v>
      </c>
      <c r="I40" s="6">
        <v>21.1048704282484</v>
      </c>
      <c r="J40" s="6">
        <v>48.320975083079801</v>
      </c>
    </row>
    <row r="41" spans="1:10" x14ac:dyDescent="0.25">
      <c r="A41" s="6" t="s">
        <v>46</v>
      </c>
      <c r="B41" s="6" t="s">
        <v>47</v>
      </c>
      <c r="C41" s="6">
        <v>3141.4636022303498</v>
      </c>
      <c r="D41" s="6">
        <v>8121.37758584528</v>
      </c>
      <c r="E41" s="6">
        <v>17588.571279637301</v>
      </c>
      <c r="F41" s="6">
        <v>58642.473007498498</v>
      </c>
      <c r="G41" s="6">
        <v>3.5904950216439699</v>
      </c>
      <c r="H41" s="6">
        <v>9.28222302819802</v>
      </c>
      <c r="I41" s="6">
        <v>20.102629097001799</v>
      </c>
      <c r="J41" s="6">
        <v>67.024652853156198</v>
      </c>
    </row>
    <row r="42" spans="1:10" x14ac:dyDescent="0.25">
      <c r="A42" s="6" t="s">
        <v>48</v>
      </c>
      <c r="B42" s="6" t="s">
        <v>49</v>
      </c>
      <c r="C42" s="6">
        <v>3285.9896841838899</v>
      </c>
      <c r="D42" s="6">
        <v>6379.4352797628799</v>
      </c>
      <c r="E42" s="6">
        <v>15069.209518881</v>
      </c>
      <c r="F42" s="6">
        <v>51484.6273762337</v>
      </c>
      <c r="G42" s="6">
        <v>4.3112326255009901</v>
      </c>
      <c r="H42" s="6">
        <v>8.3698465770492803</v>
      </c>
      <c r="I42" s="6">
        <v>19.770867824390301</v>
      </c>
      <c r="J42" s="6">
        <v>67.548052973059399</v>
      </c>
    </row>
    <row r="43" spans="1:10" x14ac:dyDescent="0.25">
      <c r="A43" s="6" t="s">
        <v>50</v>
      </c>
      <c r="B43" s="6" t="s">
        <v>51</v>
      </c>
      <c r="C43" s="6">
        <v>1114.87909618094</v>
      </c>
      <c r="D43" s="6">
        <v>4283.4060421939903</v>
      </c>
      <c r="E43" s="6">
        <v>10887.6185472698</v>
      </c>
      <c r="F43" s="6">
        <v>25115.2384582212</v>
      </c>
      <c r="G43" s="6">
        <v>2.6928703858140302</v>
      </c>
      <c r="H43" s="6">
        <v>10.3461059777275</v>
      </c>
      <c r="I43" s="6">
        <v>26.2978700187453</v>
      </c>
      <c r="J43" s="6">
        <v>60.663153617713199</v>
      </c>
    </row>
    <row r="44" spans="1:10" x14ac:dyDescent="0.25">
      <c r="A44" s="6" t="s">
        <v>52</v>
      </c>
      <c r="B44" s="6" t="s">
        <v>53</v>
      </c>
      <c r="C44" s="6">
        <v>6611.6621289714703</v>
      </c>
      <c r="D44" s="6">
        <v>13933.3834431125</v>
      </c>
      <c r="E44" s="6">
        <v>35841.6458872515</v>
      </c>
      <c r="F44" s="6">
        <v>95399.570663928898</v>
      </c>
      <c r="G44" s="6">
        <v>4.35590285740233</v>
      </c>
      <c r="H44" s="6">
        <v>9.1796077248396593</v>
      </c>
      <c r="I44" s="6">
        <v>23.6132344165276</v>
      </c>
      <c r="J44" s="6">
        <v>62.851255001230399</v>
      </c>
    </row>
    <row r="45" spans="1:10" x14ac:dyDescent="0.25">
      <c r="A45" s="6" t="s">
        <v>54</v>
      </c>
      <c r="B45" s="6" t="s">
        <v>55</v>
      </c>
      <c r="C45" s="6">
        <v>11094.415406116001</v>
      </c>
      <c r="D45" s="6">
        <v>26055.8031917025</v>
      </c>
      <c r="E45" s="6">
        <v>55546.008252876702</v>
      </c>
      <c r="F45" s="6">
        <v>145224.85880668799</v>
      </c>
      <c r="G45" s="6">
        <v>4.6630652241106798</v>
      </c>
      <c r="H45" s="6">
        <v>10.951447670016099</v>
      </c>
      <c r="I45" s="6">
        <v>23.346399962576399</v>
      </c>
      <c r="J45" s="6">
        <v>61.039087143296697</v>
      </c>
    </row>
    <row r="46" spans="1:10" x14ac:dyDescent="0.25">
      <c r="A46" s="6" t="s">
        <v>56</v>
      </c>
      <c r="B46" s="6" t="s">
        <v>57</v>
      </c>
      <c r="C46" s="6">
        <v>3464.4889124497299</v>
      </c>
      <c r="D46" s="6">
        <v>12569.7148698029</v>
      </c>
      <c r="E46" s="6">
        <v>20972.287049300699</v>
      </c>
      <c r="F46" s="6">
        <v>51814.2114596416</v>
      </c>
      <c r="G46" s="6">
        <v>3.9005421293467801</v>
      </c>
      <c r="H46" s="6">
        <v>14.1517850518605</v>
      </c>
      <c r="I46" s="6">
        <v>23.611935627962001</v>
      </c>
      <c r="J46" s="6">
        <v>58.335737190830699</v>
      </c>
    </row>
    <row r="47" spans="1:10" x14ac:dyDescent="0.25">
      <c r="A47" t="s">
        <v>13</v>
      </c>
    </row>
    <row r="48" spans="1:10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51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225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226</v>
      </c>
    </row>
    <row r="12" spans="1:6" x14ac:dyDescent="0.25">
      <c r="A12" s="3" t="s">
        <v>6</v>
      </c>
    </row>
    <row r="15" spans="1:6" ht="17.25" x14ac:dyDescent="0.3">
      <c r="A15" s="4" t="s">
        <v>227</v>
      </c>
    </row>
    <row r="16" spans="1:6" x14ac:dyDescent="0.25">
      <c r="A16" s="5" t="s">
        <v>8</v>
      </c>
      <c r="B16" s="5" t="s">
        <v>9</v>
      </c>
      <c r="C16" s="5" t="s">
        <v>228</v>
      </c>
      <c r="D16" s="5" t="s">
        <v>229</v>
      </c>
      <c r="E16" s="5" t="s">
        <v>230</v>
      </c>
      <c r="F16" s="5" t="s">
        <v>231</v>
      </c>
    </row>
    <row r="17" spans="1:6" x14ac:dyDescent="0.25">
      <c r="A17" s="6" t="s">
        <v>11</v>
      </c>
      <c r="B17" s="6" t="s">
        <v>12</v>
      </c>
      <c r="C17" s="6">
        <v>6823394.5928910496</v>
      </c>
      <c r="D17" s="6">
        <v>309520.40710895299</v>
      </c>
      <c r="E17" s="6">
        <v>95.660674393162495</v>
      </c>
      <c r="F17" s="6">
        <v>4.3393256068374999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287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232</v>
      </c>
    </row>
    <row r="27" spans="1:6" x14ac:dyDescent="0.25">
      <c r="A27" s="5" t="s">
        <v>18</v>
      </c>
      <c r="B27" s="5" t="s">
        <v>19</v>
      </c>
      <c r="C27" s="5" t="s">
        <v>228</v>
      </c>
      <c r="D27" s="5" t="s">
        <v>229</v>
      </c>
      <c r="E27" s="5" t="s">
        <v>230</v>
      </c>
      <c r="F27" s="5" t="s">
        <v>231</v>
      </c>
    </row>
    <row r="28" spans="1:6" x14ac:dyDescent="0.25">
      <c r="A28" s="6" t="s">
        <v>20</v>
      </c>
      <c r="B28" s="6" t="s">
        <v>21</v>
      </c>
      <c r="C28" s="6">
        <v>477770.27264065499</v>
      </c>
      <c r="D28" s="6">
        <v>19996.727359344699</v>
      </c>
      <c r="E28" s="6">
        <v>95.982713325844301</v>
      </c>
      <c r="F28" s="6">
        <v>4.0172866741557103</v>
      </c>
    </row>
    <row r="29" spans="1:6" x14ac:dyDescent="0.25">
      <c r="A29" s="6" t="s">
        <v>22</v>
      </c>
      <c r="B29" s="6" t="s">
        <v>23</v>
      </c>
      <c r="C29" s="6">
        <v>751089.34868846496</v>
      </c>
      <c r="D29" s="6">
        <v>33845.651311535301</v>
      </c>
      <c r="E29" s="6">
        <v>95.688095025507195</v>
      </c>
      <c r="F29" s="6">
        <v>4.3119049744928297</v>
      </c>
    </row>
    <row r="30" spans="1:6" x14ac:dyDescent="0.25">
      <c r="A30" s="6" t="s">
        <v>24</v>
      </c>
      <c r="B30" s="6" t="s">
        <v>25</v>
      </c>
      <c r="C30" s="6">
        <v>1031681.34706642</v>
      </c>
      <c r="D30" s="6">
        <v>40727.652933577803</v>
      </c>
      <c r="E30" s="6">
        <v>96.202227607789794</v>
      </c>
      <c r="F30" s="6">
        <v>3.7977723922102302</v>
      </c>
    </row>
    <row r="31" spans="1:6" x14ac:dyDescent="0.25">
      <c r="A31" s="6" t="s">
        <v>26</v>
      </c>
      <c r="B31" s="6" t="s">
        <v>27</v>
      </c>
      <c r="C31" s="6">
        <v>148040.55430572899</v>
      </c>
      <c r="D31" s="6">
        <v>7473.4456942706702</v>
      </c>
      <c r="E31" s="6">
        <v>95.194358260818504</v>
      </c>
      <c r="F31" s="6">
        <v>4.8056417391814703</v>
      </c>
    </row>
    <row r="32" spans="1:6" x14ac:dyDescent="0.25">
      <c r="A32" s="6" t="s">
        <v>28</v>
      </c>
      <c r="B32" s="6" t="s">
        <v>29</v>
      </c>
      <c r="C32" s="6">
        <v>133805.227112072</v>
      </c>
      <c r="D32" s="6">
        <v>7044.7728879280503</v>
      </c>
      <c r="E32" s="6">
        <v>94.998386306050406</v>
      </c>
      <c r="F32" s="6">
        <v>5.0016136939496301</v>
      </c>
    </row>
    <row r="33" spans="1:6" x14ac:dyDescent="0.25">
      <c r="A33" s="6" t="s">
        <v>30</v>
      </c>
      <c r="B33" s="6" t="s">
        <v>31</v>
      </c>
      <c r="C33" s="6">
        <v>72942.056832468996</v>
      </c>
      <c r="D33" s="6">
        <v>5176.9431675309697</v>
      </c>
      <c r="E33" s="6">
        <v>93.373003792251595</v>
      </c>
      <c r="F33" s="6">
        <v>6.6269962077483999</v>
      </c>
    </row>
    <row r="34" spans="1:6" x14ac:dyDescent="0.25">
      <c r="A34" s="6" t="s">
        <v>32</v>
      </c>
      <c r="B34" s="6" t="s">
        <v>33</v>
      </c>
      <c r="C34" s="6">
        <v>83076.385125882502</v>
      </c>
      <c r="D34" s="6">
        <v>4988.6148741174802</v>
      </c>
      <c r="E34" s="6">
        <v>94.335303611971298</v>
      </c>
      <c r="F34" s="6">
        <v>5.6646963880287098</v>
      </c>
    </row>
    <row r="35" spans="1:6" x14ac:dyDescent="0.25">
      <c r="A35" s="6" t="s">
        <v>34</v>
      </c>
      <c r="B35" s="6" t="s">
        <v>35</v>
      </c>
      <c r="C35" s="6">
        <v>233095.32366423999</v>
      </c>
      <c r="D35" s="6">
        <v>9492.6763357603704</v>
      </c>
      <c r="E35" s="6">
        <v>96.086914300888594</v>
      </c>
      <c r="F35" s="6">
        <v>3.9130856991114</v>
      </c>
    </row>
    <row r="36" spans="1:6" x14ac:dyDescent="0.25">
      <c r="A36" s="6" t="s">
        <v>36</v>
      </c>
      <c r="B36" s="6" t="s">
        <v>37</v>
      </c>
      <c r="C36" s="6">
        <v>17100.304443161102</v>
      </c>
      <c r="D36" s="6">
        <v>1262.6955568389401</v>
      </c>
      <c r="E36" s="6">
        <v>93.1236967987859</v>
      </c>
      <c r="F36" s="6">
        <v>6.8763032012140899</v>
      </c>
    </row>
    <row r="37" spans="1:6" x14ac:dyDescent="0.25">
      <c r="A37" s="6" t="s">
        <v>38</v>
      </c>
      <c r="B37" s="6" t="s">
        <v>39</v>
      </c>
      <c r="C37" s="6">
        <v>345703.24859442801</v>
      </c>
      <c r="D37" s="6">
        <v>17516.751405571598</v>
      </c>
      <c r="E37" s="6">
        <v>95.177371453782399</v>
      </c>
      <c r="F37" s="6">
        <v>4.8226285462176</v>
      </c>
    </row>
    <row r="38" spans="1:6" x14ac:dyDescent="0.25">
      <c r="A38" s="6" t="s">
        <v>40</v>
      </c>
      <c r="B38" s="6" t="s">
        <v>41</v>
      </c>
      <c r="C38" s="6">
        <v>563405.61236126395</v>
      </c>
      <c r="D38" s="6">
        <v>23617.387638736302</v>
      </c>
      <c r="E38" s="6">
        <v>95.976752590829307</v>
      </c>
      <c r="F38" s="6">
        <v>4.02324740917072</v>
      </c>
    </row>
    <row r="39" spans="1:6" x14ac:dyDescent="0.25">
      <c r="A39" s="6" t="s">
        <v>42</v>
      </c>
      <c r="B39" s="6" t="s">
        <v>43</v>
      </c>
      <c r="C39" s="6">
        <v>138043.14882128499</v>
      </c>
      <c r="D39" s="6">
        <v>6800.85117871481</v>
      </c>
      <c r="E39" s="6">
        <v>95.304706319409306</v>
      </c>
      <c r="F39" s="6">
        <v>4.6952936805907104</v>
      </c>
    </row>
    <row r="40" spans="1:6" x14ac:dyDescent="0.25">
      <c r="A40" s="6" t="s">
        <v>44</v>
      </c>
      <c r="B40" s="6" t="s">
        <v>45</v>
      </c>
      <c r="C40" s="6">
        <v>95589.681884952603</v>
      </c>
      <c r="D40" s="6">
        <v>4559.3181150473702</v>
      </c>
      <c r="E40" s="6">
        <v>95.447465161861501</v>
      </c>
      <c r="F40" s="6">
        <v>4.5525348381385502</v>
      </c>
    </row>
    <row r="41" spans="1:6" x14ac:dyDescent="0.25">
      <c r="A41" s="6" t="s">
        <v>46</v>
      </c>
      <c r="B41" s="6" t="s">
        <v>47</v>
      </c>
      <c r="C41" s="6">
        <v>367243.21718490898</v>
      </c>
      <c r="D41" s="6">
        <v>18786.782815091199</v>
      </c>
      <c r="E41" s="6">
        <v>95.133336058054795</v>
      </c>
      <c r="F41" s="6">
        <v>4.8666639419452302</v>
      </c>
    </row>
    <row r="42" spans="1:6" x14ac:dyDescent="0.25">
      <c r="A42" s="6" t="s">
        <v>48</v>
      </c>
      <c r="B42" s="6" t="s">
        <v>49</v>
      </c>
      <c r="C42" s="6">
        <v>322924.05729322199</v>
      </c>
      <c r="D42" s="6">
        <v>12246.9427067775</v>
      </c>
      <c r="E42" s="6">
        <v>96.346061351734605</v>
      </c>
      <c r="F42" s="6">
        <v>3.65393864826537</v>
      </c>
    </row>
    <row r="43" spans="1:6" x14ac:dyDescent="0.25">
      <c r="A43" s="6" t="s">
        <v>50</v>
      </c>
      <c r="B43" s="6" t="s">
        <v>51</v>
      </c>
      <c r="C43" s="6">
        <v>161592.71655768601</v>
      </c>
      <c r="D43" s="6">
        <v>11020.283442313699</v>
      </c>
      <c r="E43" s="6">
        <v>93.6156121252086</v>
      </c>
      <c r="F43" s="6">
        <v>6.3843878747913996</v>
      </c>
    </row>
    <row r="44" spans="1:6" x14ac:dyDescent="0.25">
      <c r="A44" s="6" t="s">
        <v>52</v>
      </c>
      <c r="B44" s="6" t="s">
        <v>53</v>
      </c>
      <c r="C44" s="6">
        <v>605454.37604718504</v>
      </c>
      <c r="D44" s="6">
        <v>29196.623952815102</v>
      </c>
      <c r="E44" s="6">
        <v>95.399578043237099</v>
      </c>
      <c r="F44" s="6">
        <v>4.6004219567628599</v>
      </c>
    </row>
    <row r="45" spans="1:6" x14ac:dyDescent="0.25">
      <c r="A45" s="6" t="s">
        <v>54</v>
      </c>
      <c r="B45" s="6" t="s">
        <v>55</v>
      </c>
      <c r="C45" s="6">
        <v>950963.633345215</v>
      </c>
      <c r="D45" s="6">
        <v>36136.366654784797</v>
      </c>
      <c r="E45" s="6">
        <v>96.339138217527605</v>
      </c>
      <c r="F45" s="6">
        <v>3.6608617824723799</v>
      </c>
    </row>
    <row r="46" spans="1:6" x14ac:dyDescent="0.25">
      <c r="A46" s="6" t="s">
        <v>56</v>
      </c>
      <c r="B46" s="6" t="s">
        <v>57</v>
      </c>
      <c r="C46" s="6">
        <v>323874.08092180401</v>
      </c>
      <c r="D46" s="6">
        <v>19629.919078196399</v>
      </c>
      <c r="E46" s="6">
        <v>94.2853885025512</v>
      </c>
      <c r="F46" s="6">
        <v>5.7146114974487796</v>
      </c>
    </row>
    <row r="47" spans="1:6" x14ac:dyDescent="0.25">
      <c r="A47" t="s">
        <v>13</v>
      </c>
    </row>
    <row r="48" spans="1:6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51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233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234</v>
      </c>
    </row>
    <row r="12" spans="1:6" x14ac:dyDescent="0.25">
      <c r="A12" s="3" t="s">
        <v>6</v>
      </c>
    </row>
    <row r="15" spans="1:6" ht="17.25" x14ac:dyDescent="0.3">
      <c r="A15" s="4" t="s">
        <v>235</v>
      </c>
    </row>
    <row r="16" spans="1:6" x14ac:dyDescent="0.25">
      <c r="A16" s="5" t="s">
        <v>8</v>
      </c>
      <c r="B16" s="5" t="s">
        <v>9</v>
      </c>
      <c r="C16" s="5" t="s">
        <v>236</v>
      </c>
      <c r="D16" s="5" t="s">
        <v>237</v>
      </c>
      <c r="E16" s="5" t="s">
        <v>238</v>
      </c>
      <c r="F16" s="5" t="s">
        <v>239</v>
      </c>
    </row>
    <row r="17" spans="1:6" x14ac:dyDescent="0.25">
      <c r="A17" s="6" t="s">
        <v>11</v>
      </c>
      <c r="B17" s="6" t="s">
        <v>12</v>
      </c>
      <c r="C17" s="6">
        <v>4871199.6740212599</v>
      </c>
      <c r="D17" s="6">
        <v>2261715.3259787401</v>
      </c>
      <c r="E17" s="6">
        <v>68.291850863514497</v>
      </c>
      <c r="F17" s="6">
        <v>31.708149136485499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287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240</v>
      </c>
    </row>
    <row r="27" spans="1:6" x14ac:dyDescent="0.25">
      <c r="A27" s="5" t="s">
        <v>18</v>
      </c>
      <c r="B27" s="5" t="s">
        <v>19</v>
      </c>
      <c r="C27" s="5" t="s">
        <v>236</v>
      </c>
      <c r="D27" s="5" t="s">
        <v>237</v>
      </c>
      <c r="E27" s="5" t="s">
        <v>238</v>
      </c>
      <c r="F27" s="5" t="s">
        <v>239</v>
      </c>
    </row>
    <row r="28" spans="1:6" x14ac:dyDescent="0.25">
      <c r="A28" s="6" t="s">
        <v>20</v>
      </c>
      <c r="B28" s="6" t="s">
        <v>21</v>
      </c>
      <c r="C28" s="6">
        <v>335163.10776773898</v>
      </c>
      <c r="D28" s="6">
        <v>162603.89223226099</v>
      </c>
      <c r="E28" s="6">
        <v>67.333332215221006</v>
      </c>
      <c r="F28" s="6">
        <v>32.666667784779001</v>
      </c>
    </row>
    <row r="29" spans="1:6" x14ac:dyDescent="0.25">
      <c r="A29" s="6" t="s">
        <v>22</v>
      </c>
      <c r="B29" s="6" t="s">
        <v>23</v>
      </c>
      <c r="C29" s="6">
        <v>486401.19961732801</v>
      </c>
      <c r="D29" s="6">
        <v>298533.80038267199</v>
      </c>
      <c r="E29" s="6">
        <v>61.967067288033803</v>
      </c>
      <c r="F29" s="6">
        <v>38.032932711966197</v>
      </c>
    </row>
    <row r="30" spans="1:6" x14ac:dyDescent="0.25">
      <c r="A30" s="6" t="s">
        <v>24</v>
      </c>
      <c r="B30" s="6" t="s">
        <v>25</v>
      </c>
      <c r="C30" s="6">
        <v>743472.16900348302</v>
      </c>
      <c r="D30" s="6">
        <v>328936.83099651698</v>
      </c>
      <c r="E30" s="6">
        <v>69.327296675380694</v>
      </c>
      <c r="F30" s="6">
        <v>30.672703324619299</v>
      </c>
    </row>
    <row r="31" spans="1:6" x14ac:dyDescent="0.25">
      <c r="A31" s="6" t="s">
        <v>26</v>
      </c>
      <c r="B31" s="6" t="s">
        <v>27</v>
      </c>
      <c r="C31" s="6">
        <v>101399.41278412299</v>
      </c>
      <c r="D31" s="6">
        <v>54114.5872158774</v>
      </c>
      <c r="E31" s="6">
        <v>65.202755240121604</v>
      </c>
      <c r="F31" s="6">
        <v>34.797244759878403</v>
      </c>
    </row>
    <row r="32" spans="1:6" x14ac:dyDescent="0.25">
      <c r="A32" s="6" t="s">
        <v>28</v>
      </c>
      <c r="B32" s="6" t="s">
        <v>29</v>
      </c>
      <c r="C32" s="6">
        <v>95423.081479949498</v>
      </c>
      <c r="D32" s="6">
        <v>45426.918520050502</v>
      </c>
      <c r="E32" s="6">
        <v>67.748016670180704</v>
      </c>
      <c r="F32" s="6">
        <v>32.251983329819303</v>
      </c>
    </row>
    <row r="33" spans="1:6" x14ac:dyDescent="0.25">
      <c r="A33" s="6" t="s">
        <v>30</v>
      </c>
      <c r="B33" s="6" t="s">
        <v>31</v>
      </c>
      <c r="C33" s="6">
        <v>56337.009255038698</v>
      </c>
      <c r="D33" s="6">
        <v>21781.990744961298</v>
      </c>
      <c r="E33" s="6">
        <v>72.116910425170204</v>
      </c>
      <c r="F33" s="6">
        <v>27.8830895748298</v>
      </c>
    </row>
    <row r="34" spans="1:6" x14ac:dyDescent="0.25">
      <c r="A34" s="6" t="s">
        <v>32</v>
      </c>
      <c r="B34" s="6" t="s">
        <v>33</v>
      </c>
      <c r="C34" s="6">
        <v>57962.3827274141</v>
      </c>
      <c r="D34" s="6">
        <v>30102.6172725859</v>
      </c>
      <c r="E34" s="6">
        <v>65.817728640679107</v>
      </c>
      <c r="F34" s="6">
        <v>34.1822713593209</v>
      </c>
    </row>
    <row r="35" spans="1:6" x14ac:dyDescent="0.25">
      <c r="A35" s="6" t="s">
        <v>34</v>
      </c>
      <c r="B35" s="6" t="s">
        <v>35</v>
      </c>
      <c r="C35" s="6">
        <v>167610.447021303</v>
      </c>
      <c r="D35" s="6">
        <v>74977.552978697</v>
      </c>
      <c r="E35" s="6">
        <v>69.092637319778007</v>
      </c>
      <c r="F35" s="6">
        <v>30.907362680222001</v>
      </c>
    </row>
    <row r="36" spans="1:6" x14ac:dyDescent="0.25">
      <c r="A36" s="6" t="s">
        <v>36</v>
      </c>
      <c r="B36" s="6" t="s">
        <v>37</v>
      </c>
      <c r="C36" s="6">
        <v>10912.5872392253</v>
      </c>
      <c r="D36" s="6">
        <v>7450.4127607746595</v>
      </c>
      <c r="E36" s="6">
        <v>59.427039368432901</v>
      </c>
      <c r="F36" s="6">
        <v>40.572960631567</v>
      </c>
    </row>
    <row r="37" spans="1:6" x14ac:dyDescent="0.25">
      <c r="A37" s="6" t="s">
        <v>38</v>
      </c>
      <c r="B37" s="6" t="s">
        <v>39</v>
      </c>
      <c r="C37" s="6">
        <v>237762.02508634399</v>
      </c>
      <c r="D37" s="6">
        <v>125457.974913656</v>
      </c>
      <c r="E37" s="6">
        <v>65.459508035445097</v>
      </c>
      <c r="F37" s="6">
        <v>34.540491964555002</v>
      </c>
    </row>
    <row r="38" spans="1:6" x14ac:dyDescent="0.25">
      <c r="A38" s="6" t="s">
        <v>40</v>
      </c>
      <c r="B38" s="6" t="s">
        <v>41</v>
      </c>
      <c r="C38" s="6">
        <v>439064.35761148599</v>
      </c>
      <c r="D38" s="6">
        <v>147958.642388515</v>
      </c>
      <c r="E38" s="6">
        <v>74.7950859866624</v>
      </c>
      <c r="F38" s="6">
        <v>25.2049140133376</v>
      </c>
    </row>
    <row r="39" spans="1:6" x14ac:dyDescent="0.25">
      <c r="A39" s="6" t="s">
        <v>42</v>
      </c>
      <c r="B39" s="6" t="s">
        <v>43</v>
      </c>
      <c r="C39" s="6">
        <v>94922.659887345202</v>
      </c>
      <c r="D39" s="6">
        <v>49921.340112654798</v>
      </c>
      <c r="E39" s="6">
        <v>65.534409355820898</v>
      </c>
      <c r="F39" s="6">
        <v>34.465590644179102</v>
      </c>
    </row>
    <row r="40" spans="1:6" x14ac:dyDescent="0.25">
      <c r="A40" s="6" t="s">
        <v>44</v>
      </c>
      <c r="B40" s="6" t="s">
        <v>45</v>
      </c>
      <c r="C40" s="6">
        <v>63364.688448366498</v>
      </c>
      <c r="D40" s="6">
        <v>36784.311551633502</v>
      </c>
      <c r="E40" s="6">
        <v>63.270415529227897</v>
      </c>
      <c r="F40" s="6">
        <v>36.729584470772103</v>
      </c>
    </row>
    <row r="41" spans="1:6" x14ac:dyDescent="0.25">
      <c r="A41" s="6" t="s">
        <v>46</v>
      </c>
      <c r="B41" s="6" t="s">
        <v>47</v>
      </c>
      <c r="C41" s="6">
        <v>265198.56455392099</v>
      </c>
      <c r="D41" s="6">
        <v>120831.43544607901</v>
      </c>
      <c r="E41" s="6">
        <v>68.698952038422206</v>
      </c>
      <c r="F41" s="6">
        <v>31.301047961577801</v>
      </c>
    </row>
    <row r="42" spans="1:6" x14ac:dyDescent="0.25">
      <c r="A42" s="6" t="s">
        <v>48</v>
      </c>
      <c r="B42" s="6" t="s">
        <v>49</v>
      </c>
      <c r="C42" s="6">
        <v>232209.84207357699</v>
      </c>
      <c r="D42" s="6">
        <v>102961.15792642299</v>
      </c>
      <c r="E42" s="6">
        <v>69.281006433604702</v>
      </c>
      <c r="F42" s="6">
        <v>30.718993566395302</v>
      </c>
    </row>
    <row r="43" spans="1:6" x14ac:dyDescent="0.25">
      <c r="A43" s="6" t="s">
        <v>50</v>
      </c>
      <c r="B43" s="6" t="s">
        <v>51</v>
      </c>
      <c r="C43" s="6">
        <v>120680.71127681401</v>
      </c>
      <c r="D43" s="6">
        <v>51932.288723185797</v>
      </c>
      <c r="E43" s="6">
        <v>69.914033865823697</v>
      </c>
      <c r="F43" s="6">
        <v>30.085966134176299</v>
      </c>
    </row>
    <row r="44" spans="1:6" x14ac:dyDescent="0.25">
      <c r="A44" s="6" t="s">
        <v>52</v>
      </c>
      <c r="B44" s="6" t="s">
        <v>53</v>
      </c>
      <c r="C44" s="6">
        <v>454441.32284562598</v>
      </c>
      <c r="D44" s="6">
        <v>180209.67715437399</v>
      </c>
      <c r="E44" s="6">
        <v>71.6049171663838</v>
      </c>
      <c r="F44" s="6">
        <v>28.3950828336162</v>
      </c>
    </row>
    <row r="45" spans="1:6" x14ac:dyDescent="0.25">
      <c r="A45" s="6" t="s">
        <v>54</v>
      </c>
      <c r="B45" s="6" t="s">
        <v>55</v>
      </c>
      <c r="C45" s="6">
        <v>670211.59310063696</v>
      </c>
      <c r="D45" s="6">
        <v>316888.40689936298</v>
      </c>
      <c r="E45" s="6">
        <v>67.897031010093897</v>
      </c>
      <c r="F45" s="6">
        <v>32.102968989906103</v>
      </c>
    </row>
    <row r="46" spans="1:6" x14ac:dyDescent="0.25">
      <c r="A46" s="6" t="s">
        <v>56</v>
      </c>
      <c r="B46" s="6" t="s">
        <v>57</v>
      </c>
      <c r="C46" s="6">
        <v>238662.51224153599</v>
      </c>
      <c r="D46" s="6">
        <v>104841.48775846401</v>
      </c>
      <c r="E46" s="6">
        <v>69.478816037523799</v>
      </c>
      <c r="F46" s="6">
        <v>30.521183962476201</v>
      </c>
    </row>
    <row r="47" spans="1:6" x14ac:dyDescent="0.25">
      <c r="A47" t="s">
        <v>13</v>
      </c>
    </row>
    <row r="48" spans="1:6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51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241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242</v>
      </c>
    </row>
    <row r="12" spans="1:6" x14ac:dyDescent="0.25">
      <c r="A12" s="3" t="s">
        <v>6</v>
      </c>
    </row>
    <row r="15" spans="1:6" ht="17.25" x14ac:dyDescent="0.3">
      <c r="A15" s="4" t="s">
        <v>243</v>
      </c>
    </row>
    <row r="16" spans="1:6" x14ac:dyDescent="0.25">
      <c r="A16" s="5" t="s">
        <v>8</v>
      </c>
      <c r="B16" s="5" t="s">
        <v>9</v>
      </c>
      <c r="C16" s="5" t="s">
        <v>244</v>
      </c>
      <c r="D16" s="5" t="s">
        <v>245</v>
      </c>
      <c r="E16" s="5" t="s">
        <v>246</v>
      </c>
      <c r="F16" s="5" t="s">
        <v>247</v>
      </c>
    </row>
    <row r="17" spans="1:6" x14ac:dyDescent="0.25">
      <c r="A17" s="6" t="s">
        <v>11</v>
      </c>
      <c r="B17" s="6" t="s">
        <v>12</v>
      </c>
      <c r="C17" s="6">
        <v>29437.92768438</v>
      </c>
      <c r="D17" s="6">
        <v>5521548.8807539698</v>
      </c>
      <c r="E17" s="6">
        <v>0.53031881898241595</v>
      </c>
      <c r="F17" s="6">
        <v>99.469681181017606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287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248</v>
      </c>
    </row>
    <row r="27" spans="1:6" x14ac:dyDescent="0.25">
      <c r="A27" s="5" t="s">
        <v>18</v>
      </c>
      <c r="B27" s="5" t="s">
        <v>19</v>
      </c>
      <c r="C27" s="5" t="s">
        <v>244</v>
      </c>
      <c r="D27" s="5" t="s">
        <v>245</v>
      </c>
      <c r="E27" s="5" t="s">
        <v>246</v>
      </c>
      <c r="F27" s="5" t="s">
        <v>247</v>
      </c>
    </row>
    <row r="28" spans="1:6" x14ac:dyDescent="0.25">
      <c r="A28" s="6" t="s">
        <v>20</v>
      </c>
      <c r="B28" s="6" t="s">
        <v>21</v>
      </c>
      <c r="C28" s="6">
        <v>6521.3119287641102</v>
      </c>
      <c r="D28" s="6">
        <v>391185.087834245</v>
      </c>
      <c r="E28" s="6">
        <v>1.6397301961070101</v>
      </c>
      <c r="F28" s="6">
        <v>98.360269803893004</v>
      </c>
    </row>
    <row r="29" spans="1:6" x14ac:dyDescent="0.25">
      <c r="A29" s="6" t="s">
        <v>22</v>
      </c>
      <c r="B29" s="6" t="s">
        <v>23</v>
      </c>
      <c r="C29" s="6">
        <v>2030.9502026224</v>
      </c>
      <c r="D29" s="6">
        <v>603696.10968576302</v>
      </c>
      <c r="E29" s="6">
        <v>0.33529131140296597</v>
      </c>
      <c r="F29" s="6">
        <v>99.664708688597003</v>
      </c>
    </row>
    <row r="30" spans="1:6" x14ac:dyDescent="0.25">
      <c r="A30" s="6" t="s">
        <v>24</v>
      </c>
      <c r="B30" s="6" t="s">
        <v>25</v>
      </c>
      <c r="C30" s="6">
        <v>7086.1460319654298</v>
      </c>
      <c r="D30" s="6">
        <v>783920.45368501195</v>
      </c>
      <c r="E30" s="6">
        <v>0.895839052986518</v>
      </c>
      <c r="F30" s="6">
        <v>99.104160947013497</v>
      </c>
    </row>
    <row r="31" spans="1:6" x14ac:dyDescent="0.25">
      <c r="A31" s="6" t="s">
        <v>26</v>
      </c>
      <c r="B31" s="6" t="s">
        <v>27</v>
      </c>
      <c r="C31" s="6">
        <v>593.43166063783804</v>
      </c>
      <c r="D31" s="6">
        <v>121547.556924419</v>
      </c>
      <c r="E31" s="6">
        <v>0.48585791511305798</v>
      </c>
      <c r="F31" s="6">
        <v>99.514142084886899</v>
      </c>
    </row>
    <row r="32" spans="1:6" x14ac:dyDescent="0.25">
      <c r="A32" s="6" t="s">
        <v>28</v>
      </c>
      <c r="B32" s="6" t="s">
        <v>29</v>
      </c>
      <c r="C32" s="6">
        <v>2542.3982862903299</v>
      </c>
      <c r="D32" s="6">
        <v>98623.639358497501</v>
      </c>
      <c r="E32" s="6">
        <v>2.5130946565458601</v>
      </c>
      <c r="F32" s="6">
        <v>97.486905343454097</v>
      </c>
    </row>
    <row r="33" spans="1:6" x14ac:dyDescent="0.25">
      <c r="A33" s="6" t="s">
        <v>30</v>
      </c>
      <c r="B33" s="6" t="s">
        <v>31</v>
      </c>
      <c r="C33" s="6">
        <v>132.324087308815</v>
      </c>
      <c r="D33" s="6">
        <v>59721.598002583203</v>
      </c>
      <c r="E33" s="6">
        <v>0.22107839000104901</v>
      </c>
      <c r="F33" s="6">
        <v>99.778921609999003</v>
      </c>
    </row>
    <row r="34" spans="1:6" x14ac:dyDescent="0.25">
      <c r="A34" s="6" t="s">
        <v>32</v>
      </c>
      <c r="B34" s="6" t="s">
        <v>33</v>
      </c>
      <c r="C34" s="6">
        <v>130.434105651891</v>
      </c>
      <c r="D34" s="6">
        <v>69815.486533608302</v>
      </c>
      <c r="E34" s="6">
        <v>0.18647850290597101</v>
      </c>
      <c r="F34" s="6">
        <v>99.813521497094001</v>
      </c>
    </row>
    <row r="35" spans="1:6" x14ac:dyDescent="0.25">
      <c r="A35" s="6" t="s">
        <v>34</v>
      </c>
      <c r="B35" s="6" t="s">
        <v>35</v>
      </c>
      <c r="C35" s="6">
        <v>1106.33592816592</v>
      </c>
      <c r="D35" s="6">
        <v>201584.882939273</v>
      </c>
      <c r="E35" s="6">
        <v>0.54582331407729501</v>
      </c>
      <c r="F35" s="6">
        <v>99.454176685922704</v>
      </c>
    </row>
    <row r="36" spans="1:6" x14ac:dyDescent="0.25">
      <c r="A36" s="6" t="s">
        <v>36</v>
      </c>
      <c r="B36" s="6" t="s">
        <v>37</v>
      </c>
      <c r="C36" s="6">
        <v>226.55781062229099</v>
      </c>
      <c r="D36" s="6">
        <v>13941.1073177708</v>
      </c>
      <c r="E36" s="6">
        <v>1.59911889905029</v>
      </c>
      <c r="F36" s="6">
        <v>98.400881100949704</v>
      </c>
    </row>
    <row r="37" spans="1:6" x14ac:dyDescent="0.25">
      <c r="A37" s="6" t="s">
        <v>38</v>
      </c>
      <c r="B37" s="6" t="s">
        <v>39</v>
      </c>
      <c r="C37" s="6">
        <v>303.480067471045</v>
      </c>
      <c r="D37" s="6">
        <v>305379.16659725801</v>
      </c>
      <c r="E37" s="6">
        <v>9.9279455599551994E-2</v>
      </c>
      <c r="F37" s="6">
        <v>99.9007205444005</v>
      </c>
    </row>
    <row r="38" spans="1:6" x14ac:dyDescent="0.25">
      <c r="A38" s="6" t="s">
        <v>40</v>
      </c>
      <c r="B38" s="6" t="s">
        <v>41</v>
      </c>
      <c r="C38" s="6">
        <v>82.060866964858405</v>
      </c>
      <c r="D38" s="6">
        <v>469359.87425869901</v>
      </c>
      <c r="E38" s="6">
        <v>1.7480514803793899E-2</v>
      </c>
      <c r="F38" s="6">
        <v>99.982519485196207</v>
      </c>
    </row>
    <row r="39" spans="1:6" x14ac:dyDescent="0.25">
      <c r="A39" s="6" t="s">
        <v>42</v>
      </c>
      <c r="B39" s="6" t="s">
        <v>43</v>
      </c>
      <c r="C39" s="6">
        <v>4909.5029943828704</v>
      </c>
      <c r="D39" s="6">
        <v>102261.939894255</v>
      </c>
      <c r="E39" s="6">
        <v>4.5809805877899299</v>
      </c>
      <c r="F39" s="6">
        <v>95.419019412210105</v>
      </c>
    </row>
    <row r="40" spans="1:6" x14ac:dyDescent="0.25">
      <c r="A40" s="6" t="s">
        <v>44</v>
      </c>
      <c r="B40" s="6" t="s">
        <v>45</v>
      </c>
      <c r="C40" s="6">
        <v>710.11864361848802</v>
      </c>
      <c r="D40" s="6">
        <v>83468.626642498202</v>
      </c>
      <c r="E40" s="6">
        <v>0.843584257765843</v>
      </c>
      <c r="F40" s="6">
        <v>99.156415742234103</v>
      </c>
    </row>
    <row r="41" spans="1:6" x14ac:dyDescent="0.25">
      <c r="A41" s="6" t="s">
        <v>46</v>
      </c>
      <c r="B41" s="6" t="s">
        <v>47</v>
      </c>
      <c r="C41" s="6">
        <v>88.358188526207996</v>
      </c>
      <c r="D41" s="6">
        <v>334714.55340481299</v>
      </c>
      <c r="E41" s="6">
        <v>2.63911051745961E-2</v>
      </c>
      <c r="F41" s="6">
        <v>99.973608894825404</v>
      </c>
    </row>
    <row r="42" spans="1:6" x14ac:dyDescent="0.25">
      <c r="A42" s="6" t="s">
        <v>48</v>
      </c>
      <c r="B42" s="6" t="s">
        <v>49</v>
      </c>
      <c r="C42" s="6">
        <v>0</v>
      </c>
      <c r="D42" s="6">
        <v>269892.47481576097</v>
      </c>
      <c r="E42" s="6">
        <v>0</v>
      </c>
      <c r="F42" s="6">
        <v>100</v>
      </c>
    </row>
    <row r="43" spans="1:6" x14ac:dyDescent="0.25">
      <c r="A43" s="6" t="s">
        <v>50</v>
      </c>
      <c r="B43" s="6" t="s">
        <v>51</v>
      </c>
      <c r="C43" s="6">
        <v>91.632914541409406</v>
      </c>
      <c r="D43" s="6">
        <v>142301.53110272801</v>
      </c>
      <c r="E43" s="6">
        <v>6.4352046092813794E-2</v>
      </c>
      <c r="F43" s="6">
        <v>99.935647953907207</v>
      </c>
    </row>
    <row r="44" spans="1:6" x14ac:dyDescent="0.25">
      <c r="A44" s="6" t="s">
        <v>52</v>
      </c>
      <c r="B44" s="6" t="s">
        <v>53</v>
      </c>
      <c r="C44" s="6">
        <v>229.83090570070499</v>
      </c>
      <c r="D44" s="6">
        <v>463396.56225862401</v>
      </c>
      <c r="E44" s="6">
        <v>4.9572437870085903E-2</v>
      </c>
      <c r="F44" s="6">
        <v>99.950427562129903</v>
      </c>
    </row>
    <row r="45" spans="1:6" x14ac:dyDescent="0.25">
      <c r="A45" s="6" t="s">
        <v>54</v>
      </c>
      <c r="B45" s="6" t="s">
        <v>55</v>
      </c>
      <c r="C45" s="6">
        <v>846.53159441027105</v>
      </c>
      <c r="D45" s="6">
        <v>725699.95279940602</v>
      </c>
      <c r="E45" s="6">
        <v>0.116514443685811</v>
      </c>
      <c r="F45" s="6">
        <v>99.883485556314199</v>
      </c>
    </row>
    <row r="46" spans="1:6" x14ac:dyDescent="0.25">
      <c r="A46" s="6" t="s">
        <v>56</v>
      </c>
      <c r="B46" s="6" t="s">
        <v>57</v>
      </c>
      <c r="C46" s="6">
        <v>1806.5214667350899</v>
      </c>
      <c r="D46" s="6">
        <v>281038.27669875103</v>
      </c>
      <c r="E46" s="6">
        <v>0.63869707997179903</v>
      </c>
      <c r="F46" s="6">
        <v>99.361302920028194</v>
      </c>
    </row>
    <row r="47" spans="1:6" x14ac:dyDescent="0.25">
      <c r="A47" t="s">
        <v>13</v>
      </c>
    </row>
    <row r="48" spans="1:6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1"/>
  <sheetViews>
    <sheetView workbookViewId="0"/>
  </sheetViews>
  <sheetFormatPr baseColWidth="10" defaultRowHeight="15" x14ac:dyDescent="0.25"/>
  <sheetData>
    <row r="1" spans="1:3" x14ac:dyDescent="0.25">
      <c r="C1" s="7" t="str">
        <f>HYPERLINK("#'Indice'!A1", "Ir al Índice")</f>
        <v>Ir al Índice</v>
      </c>
    </row>
    <row r="5" spans="1:3" ht="23.25" x14ac:dyDescent="0.35">
      <c r="A5" s="1" t="s">
        <v>0</v>
      </c>
    </row>
    <row r="7" spans="1:3" ht="21" x14ac:dyDescent="0.35">
      <c r="A7" s="2" t="s">
        <v>58</v>
      </c>
    </row>
    <row r="9" spans="1:3" x14ac:dyDescent="0.25">
      <c r="A9" t="s">
        <v>3</v>
      </c>
    </row>
    <row r="10" spans="1:3" x14ac:dyDescent="0.25">
      <c r="A10" t="s">
        <v>4</v>
      </c>
    </row>
    <row r="11" spans="1:3" x14ac:dyDescent="0.25">
      <c r="A11" t="s">
        <v>59</v>
      </c>
    </row>
    <row r="12" spans="1:3" x14ac:dyDescent="0.25">
      <c r="A12" s="3" t="s">
        <v>6</v>
      </c>
    </row>
    <row r="15" spans="1:3" ht="17.25" x14ac:dyDescent="0.3">
      <c r="A15" s="4" t="s">
        <v>60</v>
      </c>
    </row>
    <row r="16" spans="1:3" x14ac:dyDescent="0.25">
      <c r="A16" s="5" t="s">
        <v>8</v>
      </c>
      <c r="B16" s="5" t="s">
        <v>9</v>
      </c>
      <c r="C16" s="5" t="s">
        <v>61</v>
      </c>
    </row>
    <row r="17" spans="1:3" x14ac:dyDescent="0.25">
      <c r="A17" s="6" t="s">
        <v>11</v>
      </c>
      <c r="B17" s="6" t="s">
        <v>12</v>
      </c>
      <c r="C17" s="6">
        <v>1787053.53441289</v>
      </c>
    </row>
    <row r="18" spans="1:3" x14ac:dyDescent="0.25">
      <c r="A18" t="s">
        <v>13</v>
      </c>
    </row>
    <row r="19" spans="1:3" x14ac:dyDescent="0.25">
      <c r="A19" t="s">
        <v>14</v>
      </c>
    </row>
    <row r="20" spans="1:3" x14ac:dyDescent="0.25">
      <c r="A20" t="s">
        <v>15</v>
      </c>
    </row>
    <row r="21" spans="1:3" x14ac:dyDescent="0.25">
      <c r="A21" t="s">
        <v>287</v>
      </c>
    </row>
    <row r="22" spans="1:3" x14ac:dyDescent="0.25">
      <c r="A22" t="s">
        <v>16</v>
      </c>
    </row>
    <row r="25" spans="1:3" x14ac:dyDescent="0.25">
      <c r="C25" s="7" t="str">
        <f>HYPERLINK("#'Indice'!A1", "Ir al Índice")</f>
        <v>Ir al Índice</v>
      </c>
    </row>
    <row r="26" spans="1:3" ht="17.25" x14ac:dyDescent="0.3">
      <c r="A26" s="4" t="s">
        <v>62</v>
      </c>
    </row>
    <row r="27" spans="1:3" x14ac:dyDescent="0.25">
      <c r="A27" s="5" t="s">
        <v>18</v>
      </c>
      <c r="B27" s="5" t="s">
        <v>19</v>
      </c>
      <c r="C27" s="5" t="s">
        <v>61</v>
      </c>
    </row>
    <row r="28" spans="1:3" x14ac:dyDescent="0.25">
      <c r="A28" s="6" t="s">
        <v>20</v>
      </c>
      <c r="B28" s="6" t="s">
        <v>21</v>
      </c>
      <c r="C28" s="6">
        <v>136934.40166717599</v>
      </c>
    </row>
    <row r="29" spans="1:3" x14ac:dyDescent="0.25">
      <c r="A29" s="6" t="s">
        <v>22</v>
      </c>
      <c r="B29" s="6" t="s">
        <v>23</v>
      </c>
      <c r="C29" s="6">
        <v>190606.51189528999</v>
      </c>
    </row>
    <row r="30" spans="1:3" x14ac:dyDescent="0.25">
      <c r="A30" s="6" t="s">
        <v>24</v>
      </c>
      <c r="B30" s="6" t="s">
        <v>25</v>
      </c>
      <c r="C30" s="6">
        <v>279230.551463462</v>
      </c>
    </row>
    <row r="31" spans="1:3" x14ac:dyDescent="0.25">
      <c r="A31" s="6" t="s">
        <v>26</v>
      </c>
      <c r="B31" s="6" t="s">
        <v>27</v>
      </c>
      <c r="C31" s="6">
        <v>42178.173873556501</v>
      </c>
    </row>
    <row r="32" spans="1:3" x14ac:dyDescent="0.25">
      <c r="A32" s="6" t="s">
        <v>28</v>
      </c>
      <c r="B32" s="6" t="s">
        <v>29</v>
      </c>
      <c r="C32" s="6">
        <v>44190.897820486098</v>
      </c>
    </row>
    <row r="33" spans="1:3" x14ac:dyDescent="0.25">
      <c r="A33" s="6" t="s">
        <v>30</v>
      </c>
      <c r="B33" s="6" t="s">
        <v>31</v>
      </c>
      <c r="C33" s="6">
        <v>19880.506274547301</v>
      </c>
    </row>
    <row r="34" spans="1:3" x14ac:dyDescent="0.25">
      <c r="A34" s="6" t="s">
        <v>32</v>
      </c>
      <c r="B34" s="6" t="s">
        <v>33</v>
      </c>
      <c r="C34" s="6">
        <v>22395.0103406128</v>
      </c>
    </row>
    <row r="35" spans="1:3" x14ac:dyDescent="0.25">
      <c r="A35" s="6" t="s">
        <v>34</v>
      </c>
      <c r="B35" s="6" t="s">
        <v>35</v>
      </c>
      <c r="C35" s="6">
        <v>63427.929226671498</v>
      </c>
    </row>
    <row r="36" spans="1:3" x14ac:dyDescent="0.25">
      <c r="A36" s="6" t="s">
        <v>36</v>
      </c>
      <c r="B36" s="6" t="s">
        <v>37</v>
      </c>
      <c r="C36" s="6">
        <v>5820.5651073118097</v>
      </c>
    </row>
    <row r="37" spans="1:3" x14ac:dyDescent="0.25">
      <c r="A37" s="6" t="s">
        <v>38</v>
      </c>
      <c r="B37" s="6" t="s">
        <v>39</v>
      </c>
      <c r="C37" s="6">
        <v>83952.797869006099</v>
      </c>
    </row>
    <row r="38" spans="1:3" x14ac:dyDescent="0.25">
      <c r="A38" s="6" t="s">
        <v>40</v>
      </c>
      <c r="B38" s="6" t="s">
        <v>41</v>
      </c>
      <c r="C38" s="6">
        <v>137310.06057946201</v>
      </c>
    </row>
    <row r="39" spans="1:3" x14ac:dyDescent="0.25">
      <c r="A39" s="6" t="s">
        <v>42</v>
      </c>
      <c r="B39" s="6" t="s">
        <v>43</v>
      </c>
      <c r="C39" s="6">
        <v>49475.837719296796</v>
      </c>
    </row>
    <row r="40" spans="1:3" x14ac:dyDescent="0.25">
      <c r="A40" s="6" t="s">
        <v>44</v>
      </c>
      <c r="B40" s="6" t="s">
        <v>45</v>
      </c>
      <c r="C40" s="6">
        <v>28007.951026025701</v>
      </c>
    </row>
    <row r="41" spans="1:3" x14ac:dyDescent="0.25">
      <c r="A41" s="6" t="s">
        <v>46</v>
      </c>
      <c r="B41" s="6" t="s">
        <v>47</v>
      </c>
      <c r="C41" s="6">
        <v>87493.8854752115</v>
      </c>
    </row>
    <row r="42" spans="1:3" x14ac:dyDescent="0.25">
      <c r="A42" s="6" t="s">
        <v>48</v>
      </c>
      <c r="B42" s="6" t="s">
        <v>49</v>
      </c>
      <c r="C42" s="6">
        <v>76219.261859061502</v>
      </c>
    </row>
    <row r="43" spans="1:3" x14ac:dyDescent="0.25">
      <c r="A43" s="6" t="s">
        <v>50</v>
      </c>
      <c r="B43" s="6" t="s">
        <v>51</v>
      </c>
      <c r="C43" s="6">
        <v>41401.142143866004</v>
      </c>
    </row>
    <row r="44" spans="1:3" x14ac:dyDescent="0.25">
      <c r="A44" s="6" t="s">
        <v>52</v>
      </c>
      <c r="B44" s="6" t="s">
        <v>53</v>
      </c>
      <c r="C44" s="6">
        <v>151786.26212326399</v>
      </c>
    </row>
    <row r="45" spans="1:3" x14ac:dyDescent="0.25">
      <c r="A45" s="6" t="s">
        <v>54</v>
      </c>
      <c r="B45" s="6" t="s">
        <v>55</v>
      </c>
      <c r="C45" s="6">
        <v>237921.085657383</v>
      </c>
    </row>
    <row r="46" spans="1:3" x14ac:dyDescent="0.25">
      <c r="A46" s="6" t="s">
        <v>56</v>
      </c>
      <c r="B46" s="6" t="s">
        <v>57</v>
      </c>
      <c r="C46" s="6">
        <v>88820.702291194903</v>
      </c>
    </row>
    <row r="47" spans="1:3" x14ac:dyDescent="0.25">
      <c r="A47" t="s">
        <v>13</v>
      </c>
    </row>
    <row r="48" spans="1:3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51"/>
  <sheetViews>
    <sheetView workbookViewId="0"/>
  </sheetViews>
  <sheetFormatPr baseColWidth="10" defaultRowHeight="15" x14ac:dyDescent="0.25"/>
  <sheetData>
    <row r="1" spans="1:10" x14ac:dyDescent="0.25">
      <c r="J1" s="7" t="str">
        <f>HYPERLINK("#'Indice'!A1", "Ir al Índice")</f>
        <v>Ir al Índice</v>
      </c>
    </row>
    <row r="5" spans="1:10" ht="23.25" x14ac:dyDescent="0.35">
      <c r="A5" s="1" t="s">
        <v>0</v>
      </c>
    </row>
    <row r="7" spans="1:10" ht="21" x14ac:dyDescent="0.35">
      <c r="A7" s="2" t="s">
        <v>249</v>
      </c>
    </row>
    <row r="9" spans="1:10" x14ac:dyDescent="0.25">
      <c r="A9" t="s">
        <v>3</v>
      </c>
    </row>
    <row r="10" spans="1:10" x14ac:dyDescent="0.25">
      <c r="A10" t="s">
        <v>4</v>
      </c>
    </row>
    <row r="11" spans="1:10" x14ac:dyDescent="0.25">
      <c r="A11" t="s">
        <v>250</v>
      </c>
    </row>
    <row r="12" spans="1:10" x14ac:dyDescent="0.25">
      <c r="A12" s="3" t="s">
        <v>6</v>
      </c>
    </row>
    <row r="15" spans="1:10" ht="17.25" x14ac:dyDescent="0.3">
      <c r="A15" s="4" t="s">
        <v>251</v>
      </c>
    </row>
    <row r="16" spans="1:10" x14ac:dyDescent="0.25">
      <c r="A16" s="5" t="s">
        <v>8</v>
      </c>
      <c r="B16" s="5" t="s">
        <v>9</v>
      </c>
      <c r="C16" s="5" t="s">
        <v>252</v>
      </c>
      <c r="D16" s="5" t="s">
        <v>253</v>
      </c>
      <c r="E16" s="5" t="s">
        <v>254</v>
      </c>
      <c r="F16" s="5" t="s">
        <v>255</v>
      </c>
      <c r="G16" s="5" t="s">
        <v>256</v>
      </c>
      <c r="H16" s="5" t="s">
        <v>257</v>
      </c>
      <c r="I16" s="5" t="s">
        <v>258</v>
      </c>
      <c r="J16" s="5" t="s">
        <v>259</v>
      </c>
    </row>
    <row r="17" spans="1:10" x14ac:dyDescent="0.25">
      <c r="A17" s="6" t="s">
        <v>11</v>
      </c>
      <c r="B17" s="6" t="s">
        <v>12</v>
      </c>
      <c r="C17" s="6">
        <v>884948.75114142697</v>
      </c>
      <c r="D17" s="6">
        <v>391311.87047821202</v>
      </c>
      <c r="E17" s="6">
        <v>179517.086435381</v>
      </c>
      <c r="F17" s="6">
        <v>39169.919856544497</v>
      </c>
      <c r="G17" s="6">
        <v>59.195970120886201</v>
      </c>
      <c r="H17" s="6">
        <v>26.175624026700799</v>
      </c>
      <c r="I17" s="6">
        <v>12.0082525356534</v>
      </c>
      <c r="J17" s="6">
        <v>2.62015331675964</v>
      </c>
    </row>
    <row r="18" spans="1:10" x14ac:dyDescent="0.25">
      <c r="A18" t="s">
        <v>13</v>
      </c>
    </row>
    <row r="19" spans="1:10" x14ac:dyDescent="0.25">
      <c r="A19" t="s">
        <v>14</v>
      </c>
    </row>
    <row r="20" spans="1:10" x14ac:dyDescent="0.25">
      <c r="A20" t="s">
        <v>15</v>
      </c>
    </row>
    <row r="21" spans="1:10" x14ac:dyDescent="0.25">
      <c r="A21" t="s">
        <v>287</v>
      </c>
    </row>
    <row r="22" spans="1:10" x14ac:dyDescent="0.25">
      <c r="A22" t="s">
        <v>16</v>
      </c>
    </row>
    <row r="25" spans="1:10" x14ac:dyDescent="0.25">
      <c r="J25" s="7" t="str">
        <f>HYPERLINK("#'Indice'!A1", "Ir al Índice")</f>
        <v>Ir al Índice</v>
      </c>
    </row>
    <row r="26" spans="1:10" ht="17.25" x14ac:dyDescent="0.3">
      <c r="A26" s="4" t="s">
        <v>260</v>
      </c>
    </row>
    <row r="27" spans="1:10" x14ac:dyDescent="0.25">
      <c r="A27" s="5" t="s">
        <v>18</v>
      </c>
      <c r="B27" s="5" t="s">
        <v>19</v>
      </c>
      <c r="C27" s="5" t="s">
        <v>252</v>
      </c>
      <c r="D27" s="5" t="s">
        <v>253</v>
      </c>
      <c r="E27" s="5" t="s">
        <v>254</v>
      </c>
      <c r="F27" s="5" t="s">
        <v>255</v>
      </c>
      <c r="G27" s="5" t="s">
        <v>256</v>
      </c>
      <c r="H27" s="5" t="s">
        <v>257</v>
      </c>
      <c r="I27" s="5" t="s">
        <v>258</v>
      </c>
      <c r="J27" s="5" t="s">
        <v>259</v>
      </c>
    </row>
    <row r="28" spans="1:10" x14ac:dyDescent="0.25">
      <c r="A28" s="6" t="s">
        <v>20</v>
      </c>
      <c r="B28" s="6" t="s">
        <v>21</v>
      </c>
      <c r="C28" s="6">
        <v>33275.120909752601</v>
      </c>
      <c r="D28" s="6">
        <v>25517.198692777201</v>
      </c>
      <c r="E28" s="6">
        <v>21063.023731453399</v>
      </c>
      <c r="F28" s="6">
        <v>2852.3959022635099</v>
      </c>
      <c r="G28" s="6">
        <v>40.232173212600301</v>
      </c>
      <c r="H28" s="6">
        <v>30.852250259059598</v>
      </c>
      <c r="I28" s="6">
        <v>25.4668111182303</v>
      </c>
      <c r="J28" s="6">
        <v>3.4487654101098202</v>
      </c>
    </row>
    <row r="29" spans="1:10" x14ac:dyDescent="0.25">
      <c r="A29" s="6" t="s">
        <v>22</v>
      </c>
      <c r="B29" s="6" t="s">
        <v>23</v>
      </c>
      <c r="C29" s="6">
        <v>93229.435559003396</v>
      </c>
      <c r="D29" s="6">
        <v>39734.029193887603</v>
      </c>
      <c r="E29" s="6">
        <v>19507.0519044422</v>
      </c>
      <c r="F29" s="6">
        <v>3194.1584802042498</v>
      </c>
      <c r="G29" s="6">
        <v>59.8911959162415</v>
      </c>
      <c r="H29" s="6">
        <v>25.525398847735101</v>
      </c>
      <c r="I29" s="6">
        <v>12.5314570484323</v>
      </c>
      <c r="J29" s="6">
        <v>2.0519481875910901</v>
      </c>
    </row>
    <row r="30" spans="1:10" x14ac:dyDescent="0.25">
      <c r="A30" s="6" t="s">
        <v>24</v>
      </c>
      <c r="B30" s="6" t="s">
        <v>25</v>
      </c>
      <c r="C30" s="6">
        <v>98933.542884606693</v>
      </c>
      <c r="D30" s="6">
        <v>54661.975165774202</v>
      </c>
      <c r="E30" s="6">
        <v>42804.626653751402</v>
      </c>
      <c r="F30" s="6">
        <v>8708.3929093672105</v>
      </c>
      <c r="G30" s="6">
        <v>48.234726860095002</v>
      </c>
      <c r="H30" s="6">
        <v>26.6502680979461</v>
      </c>
      <c r="I30" s="6">
        <v>20.869256419940498</v>
      </c>
      <c r="J30" s="6">
        <v>4.2457486220183798</v>
      </c>
    </row>
    <row r="31" spans="1:10" x14ac:dyDescent="0.25">
      <c r="A31" s="6" t="s">
        <v>26</v>
      </c>
      <c r="B31" s="6" t="s">
        <v>27</v>
      </c>
      <c r="C31" s="6">
        <v>16471.0047605166</v>
      </c>
      <c r="D31" s="6">
        <v>5437.2767853483101</v>
      </c>
      <c r="E31" s="6">
        <v>4102.4548712222104</v>
      </c>
      <c r="F31" s="6">
        <v>468.740826477665</v>
      </c>
      <c r="G31" s="6">
        <v>62.202907591461297</v>
      </c>
      <c r="H31" s="6">
        <v>20.533927974993201</v>
      </c>
      <c r="I31" s="6">
        <v>15.492960202676199</v>
      </c>
      <c r="J31" s="6">
        <v>1.77020423086933</v>
      </c>
    </row>
    <row r="32" spans="1:10" x14ac:dyDescent="0.25">
      <c r="A32" s="6" t="s">
        <v>28</v>
      </c>
      <c r="B32" s="6" t="s">
        <v>29</v>
      </c>
      <c r="C32" s="6">
        <v>6113.8597429290503</v>
      </c>
      <c r="D32" s="6">
        <v>5020.2025306625801</v>
      </c>
      <c r="E32" s="6">
        <v>5772.8543912990999</v>
      </c>
      <c r="F32" s="6">
        <v>2356.11597425834</v>
      </c>
      <c r="G32" s="6">
        <v>31.738822528409099</v>
      </c>
      <c r="H32" s="6">
        <v>26.061330137913</v>
      </c>
      <c r="I32" s="6">
        <v>29.968564656671401</v>
      </c>
      <c r="J32" s="6">
        <v>12.231282677006501</v>
      </c>
    </row>
    <row r="33" spans="1:10" x14ac:dyDescent="0.25">
      <c r="A33" s="6" t="s">
        <v>30</v>
      </c>
      <c r="B33" s="6" t="s">
        <v>31</v>
      </c>
      <c r="C33" s="6">
        <v>10072.0190648359</v>
      </c>
      <c r="D33" s="6">
        <v>3932.3963937963299</v>
      </c>
      <c r="E33" s="6">
        <v>797.52085519704599</v>
      </c>
      <c r="F33" s="6">
        <v>308.63013149203402</v>
      </c>
      <c r="G33" s="6">
        <v>66.655469874556005</v>
      </c>
      <c r="H33" s="6">
        <v>26.0241494455286</v>
      </c>
      <c r="I33" s="6">
        <v>5.2779017787515201</v>
      </c>
      <c r="J33" s="6">
        <v>2.04247890116386</v>
      </c>
    </row>
    <row r="34" spans="1:10" x14ac:dyDescent="0.25">
      <c r="A34" s="6" t="s">
        <v>32</v>
      </c>
      <c r="B34" s="6" t="s">
        <v>33</v>
      </c>
      <c r="C34" s="6">
        <v>14495.9726883372</v>
      </c>
      <c r="D34" s="6">
        <v>3351.7383216357098</v>
      </c>
      <c r="E34" s="6">
        <v>906.99376074435202</v>
      </c>
      <c r="F34" s="6">
        <v>57.630004618816599</v>
      </c>
      <c r="G34" s="6">
        <v>77.055681080809606</v>
      </c>
      <c r="H34" s="6">
        <v>17.8167056968921</v>
      </c>
      <c r="I34" s="6">
        <v>4.8212716368064399</v>
      </c>
      <c r="J34" s="6">
        <v>0.30634158549194301</v>
      </c>
    </row>
    <row r="35" spans="1:10" x14ac:dyDescent="0.25">
      <c r="A35" s="6" t="s">
        <v>34</v>
      </c>
      <c r="B35" s="6" t="s">
        <v>35</v>
      </c>
      <c r="C35" s="6">
        <v>28612.382206282298</v>
      </c>
      <c r="D35" s="6">
        <v>11181.4884868188</v>
      </c>
      <c r="E35" s="6">
        <v>4416.9528613284301</v>
      </c>
      <c r="F35" s="6">
        <v>1163.73763215748</v>
      </c>
      <c r="G35" s="6">
        <v>63.058201463643698</v>
      </c>
      <c r="H35" s="6">
        <v>24.642637183506501</v>
      </c>
      <c r="I35" s="6">
        <v>9.7344255146959107</v>
      </c>
      <c r="J35" s="6">
        <v>2.56473583815393</v>
      </c>
    </row>
    <row r="36" spans="1:10" x14ac:dyDescent="0.25">
      <c r="A36" s="6" t="s">
        <v>36</v>
      </c>
      <c r="B36" s="6" t="s">
        <v>37</v>
      </c>
      <c r="C36" s="6">
        <v>1916.5112161117299</v>
      </c>
      <c r="D36" s="6">
        <v>813.78197265951701</v>
      </c>
      <c r="E36" s="6">
        <v>348.19132436920398</v>
      </c>
      <c r="F36" s="6">
        <v>62.957689240110902</v>
      </c>
      <c r="G36" s="6">
        <v>61.007368356464198</v>
      </c>
      <c r="H36" s="6">
        <v>25.904725289640499</v>
      </c>
      <c r="I36" s="6">
        <v>11.083804887619699</v>
      </c>
      <c r="J36" s="6">
        <v>2.00410146627565</v>
      </c>
    </row>
    <row r="37" spans="1:10" x14ac:dyDescent="0.25">
      <c r="A37" s="6" t="s">
        <v>38</v>
      </c>
      <c r="B37" s="6" t="s">
        <v>39</v>
      </c>
      <c r="C37" s="6">
        <v>55348.8725154329</v>
      </c>
      <c r="D37" s="6">
        <v>22181.905765428801</v>
      </c>
      <c r="E37" s="6">
        <v>5087.0150761054401</v>
      </c>
      <c r="F37" s="6">
        <v>600.89136260886903</v>
      </c>
      <c r="G37" s="6">
        <v>66.510150577293203</v>
      </c>
      <c r="H37" s="6">
        <v>26.654958366832702</v>
      </c>
      <c r="I37" s="6">
        <v>6.1128280184279298</v>
      </c>
      <c r="J37" s="6">
        <v>0.722063037446107</v>
      </c>
    </row>
    <row r="38" spans="1:10" x14ac:dyDescent="0.25">
      <c r="A38" s="6" t="s">
        <v>40</v>
      </c>
      <c r="B38" s="6" t="s">
        <v>41</v>
      </c>
      <c r="C38" s="6">
        <v>105683.870302835</v>
      </c>
      <c r="D38" s="6">
        <v>40806.553634358301</v>
      </c>
      <c r="E38" s="6">
        <v>10434.489072352801</v>
      </c>
      <c r="F38" s="6">
        <v>954.27577106094498</v>
      </c>
      <c r="G38" s="6">
        <v>66.939709482353706</v>
      </c>
      <c r="H38" s="6">
        <v>25.8466957865258</v>
      </c>
      <c r="I38" s="6">
        <v>6.6091605568437499</v>
      </c>
      <c r="J38" s="6">
        <v>0.60443417427678203</v>
      </c>
    </row>
    <row r="39" spans="1:10" x14ac:dyDescent="0.25">
      <c r="A39" s="6" t="s">
        <v>42</v>
      </c>
      <c r="B39" s="6" t="s">
        <v>43</v>
      </c>
      <c r="C39" s="6">
        <v>6693.9852210875097</v>
      </c>
      <c r="D39" s="6">
        <v>5553.1880673373898</v>
      </c>
      <c r="E39" s="6">
        <v>5095.0395723179799</v>
      </c>
      <c r="F39" s="6">
        <v>781.27359730788305</v>
      </c>
      <c r="G39" s="6">
        <v>36.935416574408201</v>
      </c>
      <c r="H39" s="6">
        <v>30.6408376787269</v>
      </c>
      <c r="I39" s="6">
        <v>28.1129107476706</v>
      </c>
      <c r="J39" s="6">
        <v>4.3108349991942498</v>
      </c>
    </row>
    <row r="40" spans="1:10" x14ac:dyDescent="0.25">
      <c r="A40" s="6" t="s">
        <v>44</v>
      </c>
      <c r="B40" s="6" t="s">
        <v>45</v>
      </c>
      <c r="C40" s="6">
        <v>12901.9091074811</v>
      </c>
      <c r="D40" s="6">
        <v>5463.7506660402596</v>
      </c>
      <c r="E40" s="6">
        <v>1110.75605266912</v>
      </c>
      <c r="F40" s="6">
        <v>401.32342942153798</v>
      </c>
      <c r="G40" s="6">
        <v>64.906320289107001</v>
      </c>
      <c r="H40" s="6">
        <v>27.486781045775601</v>
      </c>
      <c r="I40" s="6">
        <v>5.5879395457686201</v>
      </c>
      <c r="J40" s="6">
        <v>2.01895911934872</v>
      </c>
    </row>
    <row r="41" spans="1:10" x14ac:dyDescent="0.25">
      <c r="A41" s="6" t="s">
        <v>46</v>
      </c>
      <c r="B41" s="6" t="s">
        <v>47</v>
      </c>
      <c r="C41" s="6">
        <v>58944.038536628701</v>
      </c>
      <c r="D41" s="6">
        <v>25470.540411236001</v>
      </c>
      <c r="E41" s="6">
        <v>5215.3449542031203</v>
      </c>
      <c r="F41" s="6">
        <v>863.45871884870803</v>
      </c>
      <c r="G41" s="6">
        <v>65.136297074394506</v>
      </c>
      <c r="H41" s="6">
        <v>28.146301611836101</v>
      </c>
      <c r="I41" s="6">
        <v>5.7632335129415901</v>
      </c>
      <c r="J41" s="6">
        <v>0.95416780082782504</v>
      </c>
    </row>
    <row r="42" spans="1:10" x14ac:dyDescent="0.25">
      <c r="A42" s="6" t="s">
        <v>48</v>
      </c>
      <c r="B42" s="6" t="s">
        <v>49</v>
      </c>
      <c r="C42" s="6">
        <v>63897.354390507899</v>
      </c>
      <c r="D42" s="6">
        <v>17167.946478969199</v>
      </c>
      <c r="E42" s="6">
        <v>5926.7105198582103</v>
      </c>
      <c r="F42" s="6">
        <v>959.80533328706701</v>
      </c>
      <c r="G42" s="6">
        <v>72.650408793742002</v>
      </c>
      <c r="H42" s="6">
        <v>19.519717862238799</v>
      </c>
      <c r="I42" s="6">
        <v>6.7385879458858096</v>
      </c>
      <c r="J42" s="6">
        <v>1.0912853981334401</v>
      </c>
    </row>
    <row r="43" spans="1:10" x14ac:dyDescent="0.25">
      <c r="A43" s="6" t="s">
        <v>50</v>
      </c>
      <c r="B43" s="6" t="s">
        <v>51</v>
      </c>
      <c r="C43" s="6">
        <v>27918.822629899299</v>
      </c>
      <c r="D43" s="6">
        <v>8075.6794433784598</v>
      </c>
      <c r="E43" s="6">
        <v>1382.68815917292</v>
      </c>
      <c r="F43" s="6">
        <v>102.555869843818</v>
      </c>
      <c r="G43" s="6">
        <v>74.490426252354197</v>
      </c>
      <c r="H43" s="6">
        <v>21.546782684539199</v>
      </c>
      <c r="I43" s="6">
        <v>3.6891609548237199</v>
      </c>
      <c r="J43" s="6">
        <v>0.27363010828277701</v>
      </c>
    </row>
    <row r="44" spans="1:10" x14ac:dyDescent="0.25">
      <c r="A44" s="6" t="s">
        <v>52</v>
      </c>
      <c r="B44" s="6" t="s">
        <v>53</v>
      </c>
      <c r="C44" s="6">
        <v>102020.395605841</v>
      </c>
      <c r="D44" s="6">
        <v>36449.289742553403</v>
      </c>
      <c r="E44" s="6">
        <v>7225.1120292475698</v>
      </c>
      <c r="F44" s="6">
        <v>1728.0929461545099</v>
      </c>
      <c r="G44" s="6">
        <v>69.202547434638902</v>
      </c>
      <c r="H44" s="6">
        <v>24.724308187485001</v>
      </c>
      <c r="I44" s="6">
        <v>4.9009431394124103</v>
      </c>
      <c r="J44" s="6">
        <v>1.17220123846369</v>
      </c>
    </row>
    <row r="45" spans="1:10" x14ac:dyDescent="0.25">
      <c r="A45" s="6" t="s">
        <v>54</v>
      </c>
      <c r="B45" s="6" t="s">
        <v>55</v>
      </c>
      <c r="C45" s="6">
        <v>114618.00471983801</v>
      </c>
      <c r="D45" s="6">
        <v>59921.183706469397</v>
      </c>
      <c r="E45" s="6">
        <v>28030.1465664768</v>
      </c>
      <c r="F45" s="6">
        <v>9455.1945072160397</v>
      </c>
      <c r="G45" s="6">
        <v>54.058841677485098</v>
      </c>
      <c r="H45" s="6">
        <v>28.261439300337798</v>
      </c>
      <c r="I45" s="6">
        <v>13.2202375982524</v>
      </c>
      <c r="J45" s="6">
        <v>4.4594814239245997</v>
      </c>
    </row>
    <row r="46" spans="1:10" x14ac:dyDescent="0.25">
      <c r="A46" s="6" t="s">
        <v>56</v>
      </c>
      <c r="B46" s="6" t="s">
        <v>57</v>
      </c>
      <c r="C46" s="6">
        <v>33801.649079500501</v>
      </c>
      <c r="D46" s="6">
        <v>20571.745019081201</v>
      </c>
      <c r="E46" s="6">
        <v>10290.1140791694</v>
      </c>
      <c r="F46" s="6">
        <v>4150.2887707156497</v>
      </c>
      <c r="G46" s="6">
        <v>49.120453424207803</v>
      </c>
      <c r="H46" s="6">
        <v>29.894797164712401</v>
      </c>
      <c r="I46" s="6">
        <v>14.9535624184137</v>
      </c>
      <c r="J46" s="6">
        <v>6.0311869926661998</v>
      </c>
    </row>
    <row r="47" spans="1:10" x14ac:dyDescent="0.25">
      <c r="A47" t="s">
        <v>13</v>
      </c>
    </row>
    <row r="48" spans="1:10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51"/>
  <sheetViews>
    <sheetView workbookViewId="0"/>
  </sheetViews>
  <sheetFormatPr baseColWidth="10" defaultRowHeight="15" x14ac:dyDescent="0.25"/>
  <sheetData>
    <row r="1" spans="1:10" x14ac:dyDescent="0.25">
      <c r="J1" s="7" t="str">
        <f>HYPERLINK("#'Indice'!A1", "Ir al Índice")</f>
        <v>Ir al Índice</v>
      </c>
    </row>
    <row r="5" spans="1:10" ht="23.25" x14ac:dyDescent="0.35">
      <c r="A5" s="1" t="s">
        <v>0</v>
      </c>
    </row>
    <row r="7" spans="1:10" ht="21" x14ac:dyDescent="0.35">
      <c r="A7" s="2" t="s">
        <v>261</v>
      </c>
    </row>
    <row r="9" spans="1:10" x14ac:dyDescent="0.25">
      <c r="A9" t="s">
        <v>3</v>
      </c>
    </row>
    <row r="10" spans="1:10" x14ac:dyDescent="0.25">
      <c r="A10" t="s">
        <v>4</v>
      </c>
    </row>
    <row r="11" spans="1:10" x14ac:dyDescent="0.25">
      <c r="A11" t="s">
        <v>262</v>
      </c>
    </row>
    <row r="12" spans="1:10" x14ac:dyDescent="0.25">
      <c r="A12" s="3" t="s">
        <v>6</v>
      </c>
    </row>
    <row r="15" spans="1:10" ht="17.25" x14ac:dyDescent="0.3">
      <c r="A15" s="4" t="s">
        <v>263</v>
      </c>
    </row>
    <row r="16" spans="1:10" x14ac:dyDescent="0.25">
      <c r="A16" s="5" t="s">
        <v>8</v>
      </c>
      <c r="B16" s="5" t="s">
        <v>9</v>
      </c>
      <c r="C16" s="5" t="s">
        <v>252</v>
      </c>
      <c r="D16" s="5" t="s">
        <v>253</v>
      </c>
      <c r="E16" s="5" t="s">
        <v>254</v>
      </c>
      <c r="F16" s="5" t="s">
        <v>255</v>
      </c>
      <c r="G16" s="5" t="s">
        <v>256</v>
      </c>
      <c r="H16" s="5" t="s">
        <v>257</v>
      </c>
      <c r="I16" s="5" t="s">
        <v>258</v>
      </c>
      <c r="J16" s="5" t="s">
        <v>259</v>
      </c>
    </row>
    <row r="17" spans="1:10" x14ac:dyDescent="0.25">
      <c r="A17" s="6" t="s">
        <v>11</v>
      </c>
      <c r="B17" s="6" t="s">
        <v>12</v>
      </c>
      <c r="C17" s="6">
        <v>58338.956284463296</v>
      </c>
      <c r="D17" s="6">
        <v>135528.420358982</v>
      </c>
      <c r="E17" s="6">
        <v>339652.36635662703</v>
      </c>
      <c r="F17" s="6">
        <v>102465.249717286</v>
      </c>
      <c r="G17" s="6">
        <v>9.1730083181994306</v>
      </c>
      <c r="H17" s="6">
        <v>21.310002894865899</v>
      </c>
      <c r="I17" s="6">
        <v>53.405720299374003</v>
      </c>
      <c r="J17" s="6">
        <v>16.111268487560601</v>
      </c>
    </row>
    <row r="18" spans="1:10" x14ac:dyDescent="0.25">
      <c r="A18" t="s">
        <v>13</v>
      </c>
    </row>
    <row r="19" spans="1:10" x14ac:dyDescent="0.25">
      <c r="A19" t="s">
        <v>14</v>
      </c>
    </row>
    <row r="20" spans="1:10" x14ac:dyDescent="0.25">
      <c r="A20" t="s">
        <v>15</v>
      </c>
    </row>
    <row r="21" spans="1:10" x14ac:dyDescent="0.25">
      <c r="A21" t="s">
        <v>287</v>
      </c>
    </row>
    <row r="22" spans="1:10" x14ac:dyDescent="0.25">
      <c r="A22" t="s">
        <v>16</v>
      </c>
    </row>
    <row r="25" spans="1:10" x14ac:dyDescent="0.25">
      <c r="J25" s="7" t="str">
        <f>HYPERLINK("#'Indice'!A1", "Ir al Índice")</f>
        <v>Ir al Índice</v>
      </c>
    </row>
    <row r="26" spans="1:10" ht="17.25" x14ac:dyDescent="0.3">
      <c r="A26" s="4" t="s">
        <v>264</v>
      </c>
    </row>
    <row r="27" spans="1:10" x14ac:dyDescent="0.25">
      <c r="A27" s="5" t="s">
        <v>18</v>
      </c>
      <c r="B27" s="5" t="s">
        <v>19</v>
      </c>
      <c r="C27" s="5" t="s">
        <v>252</v>
      </c>
      <c r="D27" s="5" t="s">
        <v>253</v>
      </c>
      <c r="E27" s="5" t="s">
        <v>254</v>
      </c>
      <c r="F27" s="5" t="s">
        <v>255</v>
      </c>
      <c r="G27" s="5" t="s">
        <v>256</v>
      </c>
      <c r="H27" s="5" t="s">
        <v>257</v>
      </c>
      <c r="I27" s="5" t="s">
        <v>258</v>
      </c>
      <c r="J27" s="5" t="s">
        <v>259</v>
      </c>
    </row>
    <row r="28" spans="1:10" x14ac:dyDescent="0.25">
      <c r="A28" s="6" t="s">
        <v>20</v>
      </c>
      <c r="B28" s="6" t="s">
        <v>21</v>
      </c>
      <c r="C28" s="6">
        <v>2818.2471696709699</v>
      </c>
      <c r="D28" s="6">
        <v>11625.2377671959</v>
      </c>
      <c r="E28" s="6">
        <v>34545.101367076997</v>
      </c>
      <c r="F28" s="6">
        <v>7869.7661861098304</v>
      </c>
      <c r="G28" s="6">
        <v>4.9566106759142601</v>
      </c>
      <c r="H28" s="6">
        <v>20.4459630961512</v>
      </c>
      <c r="I28" s="6">
        <v>60.756423382334198</v>
      </c>
      <c r="J28" s="6">
        <v>13.8410028456004</v>
      </c>
    </row>
    <row r="29" spans="1:10" x14ac:dyDescent="0.25">
      <c r="A29" s="6" t="s">
        <v>22</v>
      </c>
      <c r="B29" s="6" t="s">
        <v>23</v>
      </c>
      <c r="C29" s="6">
        <v>7632.0852346982401</v>
      </c>
      <c r="D29" s="6">
        <v>19528.1915436977</v>
      </c>
      <c r="E29" s="6">
        <v>47094.804448515701</v>
      </c>
      <c r="F29" s="6">
        <v>13595.4886234567</v>
      </c>
      <c r="G29" s="6">
        <v>8.6875762419044094</v>
      </c>
      <c r="H29" s="6">
        <v>22.2288729338457</v>
      </c>
      <c r="I29" s="6">
        <v>53.607853117777204</v>
      </c>
      <c r="J29" s="6">
        <v>15.475697706472801</v>
      </c>
    </row>
    <row r="30" spans="1:10" x14ac:dyDescent="0.25">
      <c r="A30" s="6" t="s">
        <v>24</v>
      </c>
      <c r="B30" s="6" t="s">
        <v>25</v>
      </c>
      <c r="C30" s="6">
        <v>6326.9620267805303</v>
      </c>
      <c r="D30" s="6">
        <v>16042.6230289656</v>
      </c>
      <c r="E30" s="6">
        <v>61790.742796447201</v>
      </c>
      <c r="F30" s="6">
        <v>16505.882818588401</v>
      </c>
      <c r="G30" s="6">
        <v>6.2850900859596299</v>
      </c>
      <c r="H30" s="6">
        <v>15.936452680662899</v>
      </c>
      <c r="I30" s="6">
        <v>61.381810624150098</v>
      </c>
      <c r="J30" s="6">
        <v>16.3966466092274</v>
      </c>
    </row>
    <row r="31" spans="1:10" x14ac:dyDescent="0.25">
      <c r="A31" s="6" t="s">
        <v>26</v>
      </c>
      <c r="B31" s="6" t="s">
        <v>27</v>
      </c>
      <c r="C31" s="6">
        <v>1913.69377306517</v>
      </c>
      <c r="D31" s="6">
        <v>6026.1422943254402</v>
      </c>
      <c r="E31" s="6">
        <v>6705.2862432315796</v>
      </c>
      <c r="F31" s="6">
        <v>1207.2957149045101</v>
      </c>
      <c r="G31" s="6">
        <v>12.071936091917401</v>
      </c>
      <c r="H31" s="6">
        <v>38.014025902053</v>
      </c>
      <c r="I31" s="6">
        <v>42.2981921902024</v>
      </c>
      <c r="J31" s="6">
        <v>7.6158458158271696</v>
      </c>
    </row>
    <row r="32" spans="1:10" x14ac:dyDescent="0.25">
      <c r="A32" s="6" t="s">
        <v>28</v>
      </c>
      <c r="B32" s="6" t="s">
        <v>29</v>
      </c>
      <c r="C32" s="6">
        <v>6480.0977828383602</v>
      </c>
      <c r="D32" s="6">
        <v>8429.0258051825003</v>
      </c>
      <c r="E32" s="6">
        <v>7512.5819658425498</v>
      </c>
      <c r="F32" s="6">
        <v>763.46257673205798</v>
      </c>
      <c r="G32" s="6">
        <v>27.949324095205199</v>
      </c>
      <c r="H32" s="6">
        <v>36.355249863637802</v>
      </c>
      <c r="I32" s="6">
        <v>32.402533911017201</v>
      </c>
      <c r="J32" s="6">
        <v>3.2928921301397902</v>
      </c>
    </row>
    <row r="33" spans="1:10" x14ac:dyDescent="0.25">
      <c r="A33" s="6" t="s">
        <v>30</v>
      </c>
      <c r="B33" s="6" t="s">
        <v>31</v>
      </c>
      <c r="C33" s="6">
        <v>958.13878251883796</v>
      </c>
      <c r="D33" s="6">
        <v>2834.5032533067001</v>
      </c>
      <c r="E33" s="6">
        <v>1855.62711203459</v>
      </c>
      <c r="F33" s="6">
        <v>268.10649318474401</v>
      </c>
      <c r="G33" s="6">
        <v>16.194691491049799</v>
      </c>
      <c r="H33" s="6">
        <v>47.909453781844498</v>
      </c>
      <c r="I33" s="6">
        <v>31.364254479738701</v>
      </c>
      <c r="J33" s="6">
        <v>4.5316002473668897</v>
      </c>
    </row>
    <row r="34" spans="1:10" x14ac:dyDescent="0.25">
      <c r="A34" s="6" t="s">
        <v>32</v>
      </c>
      <c r="B34" s="6" t="s">
        <v>33</v>
      </c>
      <c r="C34" s="6">
        <v>835.19069075996902</v>
      </c>
      <c r="D34" s="6">
        <v>2729.3777268887602</v>
      </c>
      <c r="E34" s="6">
        <v>3549.0066500952498</v>
      </c>
      <c r="F34" s="6">
        <v>388.94629657748698</v>
      </c>
      <c r="G34" s="6">
        <v>11.1321334549176</v>
      </c>
      <c r="H34" s="6">
        <v>36.379472904514799</v>
      </c>
      <c r="I34" s="6">
        <v>47.304185856406797</v>
      </c>
      <c r="J34" s="6">
        <v>5.1842077841608898</v>
      </c>
    </row>
    <row r="35" spans="1:10" x14ac:dyDescent="0.25">
      <c r="A35" s="6" t="s">
        <v>34</v>
      </c>
      <c r="B35" s="6" t="s">
        <v>35</v>
      </c>
      <c r="C35" s="6">
        <v>2253.6905451491998</v>
      </c>
      <c r="D35" s="6">
        <v>5017.4263144626502</v>
      </c>
      <c r="E35" s="6">
        <v>14184.948978976099</v>
      </c>
      <c r="F35" s="6">
        <v>2369.51730464807</v>
      </c>
      <c r="G35" s="6">
        <v>9.4591201885818794</v>
      </c>
      <c r="H35" s="6">
        <v>21.058986402551401</v>
      </c>
      <c r="I35" s="6">
        <v>59.536628730966299</v>
      </c>
      <c r="J35" s="6">
        <v>9.9452646779004805</v>
      </c>
    </row>
    <row r="36" spans="1:10" x14ac:dyDescent="0.25">
      <c r="A36" s="6" t="s">
        <v>36</v>
      </c>
      <c r="B36" s="6" t="s">
        <v>37</v>
      </c>
      <c r="C36" s="6">
        <v>616.361635292963</v>
      </c>
      <c r="D36" s="6">
        <v>688.82349328009502</v>
      </c>
      <c r="E36" s="6">
        <v>537.25798037117795</v>
      </c>
      <c r="F36" s="6">
        <v>154.82506201294501</v>
      </c>
      <c r="G36" s="6">
        <v>30.860234206685199</v>
      </c>
      <c r="H36" s="6">
        <v>34.488282710177103</v>
      </c>
      <c r="I36" s="6">
        <v>26.8996416296816</v>
      </c>
      <c r="J36" s="6">
        <v>7.7518414534561799</v>
      </c>
    </row>
    <row r="37" spans="1:10" x14ac:dyDescent="0.25">
      <c r="A37" s="6" t="s">
        <v>38</v>
      </c>
      <c r="B37" s="6" t="s">
        <v>39</v>
      </c>
      <c r="C37" s="6">
        <v>1786.80108269377</v>
      </c>
      <c r="D37" s="6">
        <v>6604.3450805937</v>
      </c>
      <c r="E37" s="6">
        <v>13237.0062685291</v>
      </c>
      <c r="F37" s="6">
        <v>2180.2929008875799</v>
      </c>
      <c r="G37" s="6">
        <v>7.5049044896659201</v>
      </c>
      <c r="H37" s="6">
        <v>27.739505827882599</v>
      </c>
      <c r="I37" s="6">
        <v>55.597944693794197</v>
      </c>
      <c r="J37" s="6">
        <v>9.1576449886572604</v>
      </c>
    </row>
    <row r="38" spans="1:10" x14ac:dyDescent="0.25">
      <c r="A38" s="6" t="s">
        <v>40</v>
      </c>
      <c r="B38" s="6" t="s">
        <v>41</v>
      </c>
      <c r="C38" s="6">
        <v>2534.65453335648</v>
      </c>
      <c r="D38" s="6">
        <v>5123.3569884509598</v>
      </c>
      <c r="E38" s="6">
        <v>16157.2831338902</v>
      </c>
      <c r="F38" s="6">
        <v>4219.5670463917804</v>
      </c>
      <c r="G38" s="6">
        <v>9.0410809237827596</v>
      </c>
      <c r="H38" s="6">
        <v>18.274950106385301</v>
      </c>
      <c r="I38" s="6">
        <v>57.632826248919898</v>
      </c>
      <c r="J38" s="6">
        <v>15.051142720912001</v>
      </c>
    </row>
    <row r="39" spans="1:10" x14ac:dyDescent="0.25">
      <c r="A39" s="6" t="s">
        <v>42</v>
      </c>
      <c r="B39" s="6" t="s">
        <v>43</v>
      </c>
      <c r="C39" s="6">
        <v>6670.1329799765099</v>
      </c>
      <c r="D39" s="6">
        <v>8747.2205565169897</v>
      </c>
      <c r="E39" s="6">
        <v>5735.3851163516501</v>
      </c>
      <c r="F39" s="6">
        <v>637.75322566612397</v>
      </c>
      <c r="G39" s="6">
        <v>30.61029102585</v>
      </c>
      <c r="H39" s="6">
        <v>40.1423731290026</v>
      </c>
      <c r="I39" s="6">
        <v>26.320585823983201</v>
      </c>
      <c r="J39" s="6">
        <v>2.9267500211642501</v>
      </c>
    </row>
    <row r="40" spans="1:10" x14ac:dyDescent="0.25">
      <c r="A40" s="6" t="s">
        <v>44</v>
      </c>
      <c r="B40" s="6" t="s">
        <v>45</v>
      </c>
      <c r="C40" s="6">
        <v>2174.11796039705</v>
      </c>
      <c r="D40" s="6">
        <v>2656.6865865856798</v>
      </c>
      <c r="E40" s="6">
        <v>3087.8114600630802</v>
      </c>
      <c r="F40" s="6">
        <v>193.87930853228301</v>
      </c>
      <c r="G40" s="6">
        <v>26.7996205337977</v>
      </c>
      <c r="H40" s="6">
        <v>32.748081610403602</v>
      </c>
      <c r="I40" s="6">
        <v>38.062412857529601</v>
      </c>
      <c r="J40" s="6">
        <v>2.3898849982690802</v>
      </c>
    </row>
    <row r="41" spans="1:10" x14ac:dyDescent="0.25">
      <c r="A41" s="6" t="s">
        <v>46</v>
      </c>
      <c r="B41" s="6" t="s">
        <v>47</v>
      </c>
      <c r="C41" s="6">
        <v>1149.24297050776</v>
      </c>
      <c r="D41" s="6">
        <v>7754.9684377424501</v>
      </c>
      <c r="E41" s="6">
        <v>11961.366759336101</v>
      </c>
      <c r="F41" s="6">
        <v>4966.2781926157504</v>
      </c>
      <c r="G41" s="6">
        <v>4.4489368262295796</v>
      </c>
      <c r="H41" s="6">
        <v>30.0209490545564</v>
      </c>
      <c r="I41" s="6">
        <v>46.304712261269898</v>
      </c>
      <c r="J41" s="6">
        <v>19.2254018579441</v>
      </c>
    </row>
    <row r="42" spans="1:10" x14ac:dyDescent="0.25">
      <c r="A42" s="6" t="s">
        <v>48</v>
      </c>
      <c r="B42" s="6" t="s">
        <v>49</v>
      </c>
      <c r="C42" s="6">
        <v>671.27909384199404</v>
      </c>
      <c r="D42" s="6">
        <v>2266.2556036398701</v>
      </c>
      <c r="E42" s="6">
        <v>9013.1354219432797</v>
      </c>
      <c r="F42" s="6">
        <v>5365.44071925552</v>
      </c>
      <c r="G42" s="6">
        <v>3.8766158295920201</v>
      </c>
      <c r="H42" s="6">
        <v>13.0875554259997</v>
      </c>
      <c r="I42" s="6">
        <v>52.0505759400071</v>
      </c>
      <c r="J42" s="6">
        <v>30.985252804401199</v>
      </c>
    </row>
    <row r="43" spans="1:10" x14ac:dyDescent="0.25">
      <c r="A43" s="6" t="s">
        <v>50</v>
      </c>
      <c r="B43" s="6" t="s">
        <v>51</v>
      </c>
      <c r="C43" s="6">
        <v>1129.6119667769201</v>
      </c>
      <c r="D43" s="6">
        <v>2206.6178321275902</v>
      </c>
      <c r="E43" s="6">
        <v>9125.9211182490908</v>
      </c>
      <c r="F43" s="6">
        <v>2259.4018955686101</v>
      </c>
      <c r="G43" s="6">
        <v>7.6731848952830601</v>
      </c>
      <c r="H43" s="6">
        <v>14.9890290800075</v>
      </c>
      <c r="I43" s="6">
        <v>61.990207380586703</v>
      </c>
      <c r="J43" s="6">
        <v>15.3475786441228</v>
      </c>
    </row>
    <row r="44" spans="1:10" x14ac:dyDescent="0.25">
      <c r="A44" s="6" t="s">
        <v>52</v>
      </c>
      <c r="B44" s="6" t="s">
        <v>53</v>
      </c>
      <c r="C44" s="6">
        <v>2154.4050462714299</v>
      </c>
      <c r="D44" s="6">
        <v>4171.3256326401797</v>
      </c>
      <c r="E44" s="6">
        <v>19790.122075651499</v>
      </c>
      <c r="F44" s="6">
        <v>11315.820343077001</v>
      </c>
      <c r="G44" s="6">
        <v>5.7555670585487597</v>
      </c>
      <c r="H44" s="6">
        <v>11.143839661559699</v>
      </c>
      <c r="I44" s="6">
        <v>52.869990673484402</v>
      </c>
      <c r="J44" s="6">
        <v>30.230602606407199</v>
      </c>
    </row>
    <row r="45" spans="1:10" x14ac:dyDescent="0.25">
      <c r="A45" s="6" t="s">
        <v>54</v>
      </c>
      <c r="B45" s="6" t="s">
        <v>55</v>
      </c>
      <c r="C45" s="6">
        <v>7116.8854135668998</v>
      </c>
      <c r="D45" s="6">
        <v>17245.212849868502</v>
      </c>
      <c r="E45" s="6">
        <v>49967.664111376602</v>
      </c>
      <c r="F45" s="6">
        <v>21542.816928963599</v>
      </c>
      <c r="G45" s="6">
        <v>7.4232752109618296</v>
      </c>
      <c r="H45" s="6">
        <v>17.987638358228001</v>
      </c>
      <c r="I45" s="6">
        <v>52.118827379257503</v>
      </c>
      <c r="J45" s="6">
        <v>22.470259051552599</v>
      </c>
    </row>
    <row r="46" spans="1:10" x14ac:dyDescent="0.25">
      <c r="A46" s="6" t="s">
        <v>56</v>
      </c>
      <c r="B46" s="6" t="s">
        <v>57</v>
      </c>
      <c r="C46" s="6">
        <v>3117.3575963003</v>
      </c>
      <c r="D46" s="6">
        <v>5831.0795635107297</v>
      </c>
      <c r="E46" s="6">
        <v>23801.313348645199</v>
      </c>
      <c r="F46" s="6">
        <v>6660.7080801132697</v>
      </c>
      <c r="G46" s="6">
        <v>7.9099754429258198</v>
      </c>
      <c r="H46" s="6">
        <v>14.795766840434499</v>
      </c>
      <c r="I46" s="6">
        <v>60.3933935332294</v>
      </c>
      <c r="J46" s="6">
        <v>16.900864183410299</v>
      </c>
    </row>
    <row r="47" spans="1:10" x14ac:dyDescent="0.25">
      <c r="A47" t="s">
        <v>13</v>
      </c>
    </row>
    <row r="48" spans="1:10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51"/>
  <sheetViews>
    <sheetView topLeftCell="A19" workbookViewId="0">
      <selection activeCell="A24" sqref="A24"/>
    </sheetView>
  </sheetViews>
  <sheetFormatPr baseColWidth="10" defaultRowHeight="15" x14ac:dyDescent="0.25"/>
  <sheetData>
    <row r="1" spans="1:10" x14ac:dyDescent="0.25">
      <c r="J1" s="7" t="str">
        <f>HYPERLINK("#'Indice'!A1", "Ir al Índice")</f>
        <v>Ir al Índice</v>
      </c>
    </row>
    <row r="5" spans="1:10" ht="23.25" x14ac:dyDescent="0.35">
      <c r="A5" s="1" t="s">
        <v>0</v>
      </c>
    </row>
    <row r="7" spans="1:10" ht="21" x14ac:dyDescent="0.35">
      <c r="A7" s="2" t="s">
        <v>265</v>
      </c>
    </row>
    <row r="9" spans="1:10" x14ac:dyDescent="0.25">
      <c r="A9" t="s">
        <v>3</v>
      </c>
    </row>
    <row r="10" spans="1:10" x14ac:dyDescent="0.25">
      <c r="A10" t="s">
        <v>4</v>
      </c>
    </row>
    <row r="11" spans="1:10" x14ac:dyDescent="0.25">
      <c r="A11" t="s">
        <v>266</v>
      </c>
    </row>
    <row r="12" spans="1:10" x14ac:dyDescent="0.25">
      <c r="A12" s="3" t="s">
        <v>6</v>
      </c>
    </row>
    <row r="15" spans="1:10" ht="17.25" x14ac:dyDescent="0.3">
      <c r="A15" s="4" t="s">
        <v>267</v>
      </c>
    </row>
    <row r="16" spans="1:10" x14ac:dyDescent="0.25">
      <c r="A16" s="5" t="s">
        <v>8</v>
      </c>
      <c r="B16" s="5" t="s">
        <v>9</v>
      </c>
      <c r="C16" s="5" t="s">
        <v>252</v>
      </c>
      <c r="D16" s="5" t="s">
        <v>253</v>
      </c>
      <c r="E16" s="5" t="s">
        <v>254</v>
      </c>
      <c r="F16" s="5" t="s">
        <v>255</v>
      </c>
      <c r="G16" s="5" t="s">
        <v>256</v>
      </c>
      <c r="H16" s="5" t="s">
        <v>257</v>
      </c>
      <c r="I16" s="5" t="s">
        <v>258</v>
      </c>
      <c r="J16" s="5" t="s">
        <v>259</v>
      </c>
    </row>
    <row r="17" spans="1:10" x14ac:dyDescent="0.25">
      <c r="A17" s="6" t="s">
        <v>11</v>
      </c>
      <c r="B17" s="6" t="s">
        <v>12</v>
      </c>
      <c r="C17" s="6">
        <v>706413.63758040802</v>
      </c>
      <c r="D17" s="6">
        <v>697799.72264202405</v>
      </c>
      <c r="E17" s="6">
        <v>1216329.6745303399</v>
      </c>
      <c r="F17" s="6">
        <v>522550.42640660203</v>
      </c>
      <c r="G17" s="6">
        <v>22.475107606881</v>
      </c>
      <c r="H17" s="6">
        <v>22.2010491022635</v>
      </c>
      <c r="I17" s="6">
        <v>38.698488911038503</v>
      </c>
      <c r="J17" s="6">
        <v>16.625354379817001</v>
      </c>
    </row>
    <row r="18" spans="1:10" x14ac:dyDescent="0.25">
      <c r="A18" t="s">
        <v>13</v>
      </c>
    </row>
    <row r="19" spans="1:10" x14ac:dyDescent="0.25">
      <c r="A19" t="s">
        <v>14</v>
      </c>
    </row>
    <row r="20" spans="1:10" x14ac:dyDescent="0.25">
      <c r="A20" t="s">
        <v>15</v>
      </c>
    </row>
    <row r="21" spans="1:10" x14ac:dyDescent="0.25">
      <c r="A21" t="s">
        <v>287</v>
      </c>
    </row>
    <row r="22" spans="1:10" x14ac:dyDescent="0.25">
      <c r="A22" t="s">
        <v>16</v>
      </c>
    </row>
    <row r="25" spans="1:10" x14ac:dyDescent="0.25">
      <c r="J25" s="7" t="str">
        <f>HYPERLINK("#'Indice'!A1", "Ir al Índice")</f>
        <v>Ir al Índice</v>
      </c>
    </row>
    <row r="26" spans="1:10" ht="17.25" x14ac:dyDescent="0.3">
      <c r="A26" s="4" t="s">
        <v>268</v>
      </c>
    </row>
    <row r="27" spans="1:10" x14ac:dyDescent="0.25">
      <c r="A27" s="5" t="s">
        <v>18</v>
      </c>
      <c r="B27" s="5" t="s">
        <v>19</v>
      </c>
      <c r="C27" s="5" t="s">
        <v>252</v>
      </c>
      <c r="D27" s="5" t="s">
        <v>253</v>
      </c>
      <c r="E27" s="5" t="s">
        <v>254</v>
      </c>
      <c r="F27" s="5" t="s">
        <v>255</v>
      </c>
      <c r="G27" s="5" t="s">
        <v>256</v>
      </c>
      <c r="H27" s="5" t="s">
        <v>257</v>
      </c>
      <c r="I27" s="5" t="s">
        <v>258</v>
      </c>
      <c r="J27" s="5" t="s">
        <v>259</v>
      </c>
    </row>
    <row r="28" spans="1:10" x14ac:dyDescent="0.25">
      <c r="A28" s="6" t="s">
        <v>20</v>
      </c>
      <c r="B28" s="6" t="s">
        <v>21</v>
      </c>
      <c r="C28" s="6">
        <v>37416.815091256998</v>
      </c>
      <c r="D28" s="6">
        <v>52013.631146914799</v>
      </c>
      <c r="E28" s="6">
        <v>97301.970308599397</v>
      </c>
      <c r="F28" s="6">
        <v>29844.003085891</v>
      </c>
      <c r="G28" s="6">
        <v>17.2764953611848</v>
      </c>
      <c r="H28" s="6">
        <v>24.016294680249899</v>
      </c>
      <c r="I28" s="6">
        <v>44.9273150205523</v>
      </c>
      <c r="J28" s="6">
        <v>13.779894938012999</v>
      </c>
    </row>
    <row r="29" spans="1:10" x14ac:dyDescent="0.25">
      <c r="A29" s="6" t="s">
        <v>22</v>
      </c>
      <c r="B29" s="6" t="s">
        <v>23</v>
      </c>
      <c r="C29" s="6">
        <v>71610.684921955501</v>
      </c>
      <c r="D29" s="6">
        <v>87208.6521922471</v>
      </c>
      <c r="E29" s="6">
        <v>148028.334673623</v>
      </c>
      <c r="F29" s="6">
        <v>47167.6981109724</v>
      </c>
      <c r="G29" s="6">
        <v>20.228128779388001</v>
      </c>
      <c r="H29" s="6">
        <v>24.634142923562099</v>
      </c>
      <c r="I29" s="6">
        <v>41.8140982737388</v>
      </c>
      <c r="J29" s="6">
        <v>13.3236300233112</v>
      </c>
    </row>
    <row r="30" spans="1:10" x14ac:dyDescent="0.25">
      <c r="A30" s="6" t="s">
        <v>24</v>
      </c>
      <c r="B30" s="6" t="s">
        <v>25</v>
      </c>
      <c r="C30" s="6">
        <v>95601.468912745506</v>
      </c>
      <c r="D30" s="6">
        <v>105211.57749685099</v>
      </c>
      <c r="E30" s="6">
        <v>234969.188444481</v>
      </c>
      <c r="F30" s="6">
        <v>62774.475427470999</v>
      </c>
      <c r="G30" s="6">
        <v>19.1756458074262</v>
      </c>
      <c r="H30" s="6">
        <v>21.103231653914602</v>
      </c>
      <c r="I30" s="6">
        <v>47.129881836669597</v>
      </c>
      <c r="J30" s="6">
        <v>12.591240701989699</v>
      </c>
    </row>
    <row r="31" spans="1:10" x14ac:dyDescent="0.25">
      <c r="A31" s="6" t="s">
        <v>26</v>
      </c>
      <c r="B31" s="6" t="s">
        <v>27</v>
      </c>
      <c r="C31" s="6">
        <v>24598.0954255008</v>
      </c>
      <c r="D31" s="6">
        <v>23383.4428317405</v>
      </c>
      <c r="E31" s="6">
        <v>19665.2858199111</v>
      </c>
      <c r="F31" s="6">
        <v>2587.2062827516702</v>
      </c>
      <c r="G31" s="6">
        <v>35.023044099066297</v>
      </c>
      <c r="H31" s="6">
        <v>33.293608115489697</v>
      </c>
      <c r="I31" s="6">
        <v>27.999654468267298</v>
      </c>
      <c r="J31" s="6">
        <v>3.6836933171767399</v>
      </c>
    </row>
    <row r="32" spans="1:10" x14ac:dyDescent="0.25">
      <c r="A32" s="6" t="s">
        <v>28</v>
      </c>
      <c r="B32" s="6" t="s">
        <v>29</v>
      </c>
      <c r="C32" s="6">
        <v>24706.321678112501</v>
      </c>
      <c r="D32" s="6">
        <v>24082.6532850972</v>
      </c>
      <c r="E32" s="6">
        <v>20055.029822484299</v>
      </c>
      <c r="F32" s="6">
        <v>2513.8304830697698</v>
      </c>
      <c r="G32" s="6">
        <v>34.623137858734196</v>
      </c>
      <c r="H32" s="6">
        <v>33.749136579594499</v>
      </c>
      <c r="I32" s="6">
        <v>28.104874183680899</v>
      </c>
      <c r="J32" s="6">
        <v>3.5228513779904</v>
      </c>
    </row>
    <row r="33" spans="1:10" x14ac:dyDescent="0.25">
      <c r="A33" s="6" t="s">
        <v>30</v>
      </c>
      <c r="B33" s="6" t="s">
        <v>31</v>
      </c>
      <c r="C33" s="6">
        <v>14673.9291401645</v>
      </c>
      <c r="D33" s="6">
        <v>8889.4217138806598</v>
      </c>
      <c r="E33" s="6">
        <v>9121.7407983739395</v>
      </c>
      <c r="F33" s="6">
        <v>1979.06183488632</v>
      </c>
      <c r="G33" s="6">
        <v>42.331710611477398</v>
      </c>
      <c r="H33" s="6">
        <v>25.644421742870801</v>
      </c>
      <c r="I33" s="6">
        <v>26.314621534648101</v>
      </c>
      <c r="J33" s="6">
        <v>5.7092461110036599</v>
      </c>
    </row>
    <row r="34" spans="1:10" x14ac:dyDescent="0.25">
      <c r="A34" s="6" t="s">
        <v>32</v>
      </c>
      <c r="B34" s="6" t="s">
        <v>33</v>
      </c>
      <c r="C34" s="6">
        <v>13723.908593045</v>
      </c>
      <c r="D34" s="6">
        <v>10821.6859964337</v>
      </c>
      <c r="E34" s="6">
        <v>10529.6837902159</v>
      </c>
      <c r="F34" s="6">
        <v>2289.7866911789301</v>
      </c>
      <c r="G34" s="6">
        <v>36.729251152148898</v>
      </c>
      <c r="H34" s="6">
        <v>28.962042420928</v>
      </c>
      <c r="I34" s="6">
        <v>28.180557882726301</v>
      </c>
      <c r="J34" s="6">
        <v>6.1281485441968098</v>
      </c>
    </row>
    <row r="35" spans="1:10" x14ac:dyDescent="0.25">
      <c r="A35" s="6" t="s">
        <v>34</v>
      </c>
      <c r="B35" s="6" t="s">
        <v>35</v>
      </c>
      <c r="C35" s="6">
        <v>33295.866879230998</v>
      </c>
      <c r="D35" s="6">
        <v>28959.130255208602</v>
      </c>
      <c r="E35" s="6">
        <v>37977.342779769497</v>
      </c>
      <c r="F35" s="6">
        <v>6443.1150366900602</v>
      </c>
      <c r="G35" s="6">
        <v>31.212303612444401</v>
      </c>
      <c r="H35" s="6">
        <v>27.146947972744002</v>
      </c>
      <c r="I35" s="6">
        <v>35.600825698141897</v>
      </c>
      <c r="J35" s="6">
        <v>6.0399227166696496</v>
      </c>
    </row>
    <row r="36" spans="1:10" x14ac:dyDescent="0.25">
      <c r="A36" s="6" t="s">
        <v>36</v>
      </c>
      <c r="B36" s="6" t="s">
        <v>37</v>
      </c>
      <c r="C36" s="6">
        <v>3325.98889104614</v>
      </c>
      <c r="D36" s="6">
        <v>2307.0033886288902</v>
      </c>
      <c r="E36" s="6">
        <v>2152.3450414876902</v>
      </c>
      <c r="F36" s="6">
        <v>736.39265268181896</v>
      </c>
      <c r="G36" s="6">
        <v>39.029503413678697</v>
      </c>
      <c r="H36" s="6">
        <v>27.072007628846499</v>
      </c>
      <c r="I36" s="6">
        <v>25.257137319462199</v>
      </c>
      <c r="J36" s="6">
        <v>8.6413516380125195</v>
      </c>
    </row>
    <row r="37" spans="1:10" x14ac:dyDescent="0.25">
      <c r="A37" s="6" t="s">
        <v>38</v>
      </c>
      <c r="B37" s="6" t="s">
        <v>39</v>
      </c>
      <c r="C37" s="6">
        <v>32001.5665574819</v>
      </c>
      <c r="D37" s="6">
        <v>39064.814493071397</v>
      </c>
      <c r="E37" s="6">
        <v>59719.387694999197</v>
      </c>
      <c r="F37" s="6">
        <v>23464.0227467324</v>
      </c>
      <c r="G37" s="6">
        <v>20.746586590415301</v>
      </c>
      <c r="H37" s="6">
        <v>25.3256838243605</v>
      </c>
      <c r="I37" s="6">
        <v>38.716024908199799</v>
      </c>
      <c r="J37" s="6">
        <v>15.2117046770245</v>
      </c>
    </row>
    <row r="38" spans="1:10" x14ac:dyDescent="0.25">
      <c r="A38" s="6" t="s">
        <v>40</v>
      </c>
      <c r="B38" s="6" t="s">
        <v>41</v>
      </c>
      <c r="C38" s="6">
        <v>34834.024639893403</v>
      </c>
      <c r="D38" s="6">
        <v>36074.076726943204</v>
      </c>
      <c r="E38" s="6">
        <v>92392.233324537199</v>
      </c>
      <c r="F38" s="6">
        <v>57052.252234522697</v>
      </c>
      <c r="G38" s="6">
        <v>15.8083120901176</v>
      </c>
      <c r="H38" s="6">
        <v>16.371070215333901</v>
      </c>
      <c r="I38" s="6">
        <v>41.929270998578403</v>
      </c>
      <c r="J38" s="6">
        <v>25.8913466959701</v>
      </c>
    </row>
    <row r="39" spans="1:10" x14ac:dyDescent="0.25">
      <c r="A39" s="6" t="s">
        <v>42</v>
      </c>
      <c r="B39" s="6" t="s">
        <v>43</v>
      </c>
      <c r="C39" s="6">
        <v>29316.0517672717</v>
      </c>
      <c r="D39" s="6">
        <v>24421.892271360499</v>
      </c>
      <c r="E39" s="6">
        <v>16868.411651452599</v>
      </c>
      <c r="F39" s="6">
        <v>5151.93240619484</v>
      </c>
      <c r="G39" s="6">
        <v>38.696824471554301</v>
      </c>
      <c r="H39" s="6">
        <v>32.236594681658097</v>
      </c>
      <c r="I39" s="6">
        <v>22.266094014710202</v>
      </c>
      <c r="J39" s="6">
        <v>6.8004868320774996</v>
      </c>
    </row>
    <row r="40" spans="1:10" x14ac:dyDescent="0.25">
      <c r="A40" s="6" t="s">
        <v>44</v>
      </c>
      <c r="B40" s="6" t="s">
        <v>45</v>
      </c>
      <c r="C40" s="6">
        <v>14474.370936072901</v>
      </c>
      <c r="D40" s="6">
        <v>11121.744263865199</v>
      </c>
      <c r="E40" s="6">
        <v>15739.8607835044</v>
      </c>
      <c r="F40" s="6">
        <v>5449.11486494166</v>
      </c>
      <c r="G40" s="6">
        <v>30.9379989941236</v>
      </c>
      <c r="H40" s="6">
        <v>23.771983899544601</v>
      </c>
      <c r="I40" s="6">
        <v>33.642898833973298</v>
      </c>
      <c r="J40" s="6">
        <v>11.647118272358499</v>
      </c>
    </row>
    <row r="41" spans="1:10" x14ac:dyDescent="0.25">
      <c r="A41" s="6" t="s">
        <v>46</v>
      </c>
      <c r="B41" s="6" t="s">
        <v>47</v>
      </c>
      <c r="C41" s="6">
        <v>28030.113703318199</v>
      </c>
      <c r="D41" s="6">
        <v>27061.683894104401</v>
      </c>
      <c r="E41" s="6">
        <v>58960.4508534958</v>
      </c>
      <c r="F41" s="6">
        <v>41014.7428887653</v>
      </c>
      <c r="G41" s="6">
        <v>18.076131780951702</v>
      </c>
      <c r="H41" s="6">
        <v>17.451608276079899</v>
      </c>
      <c r="I41" s="6">
        <v>38.022567113809103</v>
      </c>
      <c r="J41" s="6">
        <v>26.449692829159201</v>
      </c>
    </row>
    <row r="42" spans="1:10" x14ac:dyDescent="0.25">
      <c r="A42" s="6" t="s">
        <v>48</v>
      </c>
      <c r="B42" s="6" t="s">
        <v>49</v>
      </c>
      <c r="C42" s="6">
        <v>21887.820585487701</v>
      </c>
      <c r="D42" s="6">
        <v>14963.882883246901</v>
      </c>
      <c r="E42" s="6">
        <v>43470.008065676899</v>
      </c>
      <c r="F42" s="6">
        <v>52529.265962477097</v>
      </c>
      <c r="G42" s="6">
        <v>16.475468226043201</v>
      </c>
      <c r="H42" s="6">
        <v>11.2636603547741</v>
      </c>
      <c r="I42" s="6">
        <v>32.720879352728097</v>
      </c>
      <c r="J42" s="6">
        <v>39.539992066454502</v>
      </c>
    </row>
    <row r="43" spans="1:10" x14ac:dyDescent="0.25">
      <c r="A43" s="6" t="s">
        <v>50</v>
      </c>
      <c r="B43" s="6" t="s">
        <v>51</v>
      </c>
      <c r="C43" s="6">
        <v>20619.029072464298</v>
      </c>
      <c r="D43" s="6">
        <v>17100.749370676898</v>
      </c>
      <c r="E43" s="6">
        <v>26216.621101036199</v>
      </c>
      <c r="F43" s="6">
        <v>8842.22969321852</v>
      </c>
      <c r="G43" s="6">
        <v>28.3311588697381</v>
      </c>
      <c r="H43" s="6">
        <v>23.496937974602599</v>
      </c>
      <c r="I43" s="6">
        <v>36.022416711807601</v>
      </c>
      <c r="J43" s="6">
        <v>12.1494864438517</v>
      </c>
    </row>
    <row r="44" spans="1:10" x14ac:dyDescent="0.25">
      <c r="A44" s="6" t="s">
        <v>52</v>
      </c>
      <c r="B44" s="6" t="s">
        <v>53</v>
      </c>
      <c r="C44" s="6">
        <v>53769.559778550203</v>
      </c>
      <c r="D44" s="6">
        <v>44039.076986132502</v>
      </c>
      <c r="E44" s="6">
        <v>96095.021450737302</v>
      </c>
      <c r="F44" s="6">
        <v>73780.993161154198</v>
      </c>
      <c r="G44" s="6">
        <v>20.0869043114871</v>
      </c>
      <c r="H44" s="6">
        <v>16.4518498762109</v>
      </c>
      <c r="I44" s="6">
        <v>35.898592226549603</v>
      </c>
      <c r="J44" s="6">
        <v>27.5626535857524</v>
      </c>
    </row>
    <row r="45" spans="1:10" x14ac:dyDescent="0.25">
      <c r="A45" s="6" t="s">
        <v>54</v>
      </c>
      <c r="B45" s="6" t="s">
        <v>55</v>
      </c>
      <c r="C45" s="6">
        <v>113570.63134379</v>
      </c>
      <c r="D45" s="6">
        <v>104203.58612863399</v>
      </c>
      <c r="E45" s="6">
        <v>163838.661946862</v>
      </c>
      <c r="F45" s="6">
        <v>79877.643896758702</v>
      </c>
      <c r="G45" s="6">
        <v>24.6095262211945</v>
      </c>
      <c r="H45" s="6">
        <v>22.579788936916401</v>
      </c>
      <c r="I45" s="6">
        <v>35.502064217830103</v>
      </c>
      <c r="J45" s="6">
        <v>17.308620624058999</v>
      </c>
    </row>
    <row r="46" spans="1:10" x14ac:dyDescent="0.25">
      <c r="A46" s="6" t="s">
        <v>56</v>
      </c>
      <c r="B46" s="6" t="s">
        <v>57</v>
      </c>
      <c r="C46" s="6">
        <v>38957.389663019901</v>
      </c>
      <c r="D46" s="6">
        <v>36871.017316986603</v>
      </c>
      <c r="E46" s="6">
        <v>63228.096179088403</v>
      </c>
      <c r="F46" s="6">
        <v>19052.658946244101</v>
      </c>
      <c r="G46" s="6">
        <v>24.639552284177402</v>
      </c>
      <c r="H46" s="6">
        <v>23.319975152623702</v>
      </c>
      <c r="I46" s="6">
        <v>39.9901532189281</v>
      </c>
      <c r="J46" s="6">
        <v>12.050319344270701</v>
      </c>
    </row>
    <row r="47" spans="1:10" x14ac:dyDescent="0.25">
      <c r="A47" t="s">
        <v>13</v>
      </c>
    </row>
    <row r="48" spans="1:10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00673-E15E-40E7-8A51-147398CCBAC6}">
  <dimension ref="A1:N51"/>
  <sheetViews>
    <sheetView topLeftCell="A32" workbookViewId="0">
      <selection activeCell="A47" sqref="A47:A50"/>
    </sheetView>
  </sheetViews>
  <sheetFormatPr baseColWidth="10" defaultRowHeight="15" x14ac:dyDescent="0.25"/>
  <sheetData>
    <row r="1" spans="1:14" x14ac:dyDescent="0.25">
      <c r="L1" s="7" t="str">
        <f>HYPERLINK("#'Indice'!A1", "Ir al Índice")</f>
        <v>Ir al Índice</v>
      </c>
    </row>
    <row r="5" spans="1:14" ht="23.25" x14ac:dyDescent="0.35">
      <c r="A5" s="1" t="s">
        <v>0</v>
      </c>
    </row>
    <row r="7" spans="1:14" ht="21" x14ac:dyDescent="0.35">
      <c r="A7" s="2" t="s">
        <v>269</v>
      </c>
    </row>
    <row r="9" spans="1:14" x14ac:dyDescent="0.25">
      <c r="A9" t="s">
        <v>3</v>
      </c>
    </row>
    <row r="10" spans="1:14" x14ac:dyDescent="0.25">
      <c r="A10" t="s">
        <v>4</v>
      </c>
    </row>
    <row r="11" spans="1:14" x14ac:dyDescent="0.25">
      <c r="A11" t="s">
        <v>270</v>
      </c>
    </row>
    <row r="12" spans="1:14" x14ac:dyDescent="0.25">
      <c r="A12" s="3" t="s">
        <v>6</v>
      </c>
    </row>
    <row r="15" spans="1:14" ht="18" thickBot="1" x14ac:dyDescent="0.35">
      <c r="A15" s="4" t="s">
        <v>271</v>
      </c>
    </row>
    <row r="16" spans="1:14" ht="16.5" thickTop="1" thickBot="1" x14ac:dyDescent="0.3">
      <c r="A16" s="5" t="s">
        <v>8</v>
      </c>
      <c r="B16" s="5" t="s">
        <v>9</v>
      </c>
      <c r="C16" s="5" t="s">
        <v>272</v>
      </c>
      <c r="D16" s="5" t="s">
        <v>273</v>
      </c>
      <c r="E16" s="5" t="s">
        <v>274</v>
      </c>
      <c r="F16" s="5" t="s">
        <v>275</v>
      </c>
      <c r="G16" s="5" t="s">
        <v>276</v>
      </c>
      <c r="H16" s="5" t="s">
        <v>277</v>
      </c>
      <c r="I16" s="5" t="s">
        <v>278</v>
      </c>
      <c r="J16" s="5" t="s">
        <v>279</v>
      </c>
      <c r="K16" s="5" t="s">
        <v>280</v>
      </c>
      <c r="L16" s="5" t="s">
        <v>281</v>
      </c>
      <c r="M16" s="5" t="s">
        <v>282</v>
      </c>
      <c r="N16" s="5" t="s">
        <v>283</v>
      </c>
    </row>
    <row r="17" spans="1:14" ht="15.75" thickTop="1" x14ac:dyDescent="0.25">
      <c r="A17" s="6" t="s">
        <v>11</v>
      </c>
      <c r="B17" s="6" t="s">
        <v>12</v>
      </c>
      <c r="C17" s="6">
        <v>88530.928894453464</v>
      </c>
      <c r="D17" s="6">
        <v>819125.68327731371</v>
      </c>
      <c r="E17" s="6">
        <v>1033481.4912502109</v>
      </c>
      <c r="F17" s="6">
        <v>295164.64273207978</v>
      </c>
      <c r="G17" s="6">
        <v>104236.93394948474</v>
      </c>
      <c r="H17" s="6">
        <v>492651.97615168279</v>
      </c>
      <c r="I17" s="6">
        <v>3.124777270150136</v>
      </c>
      <c r="J17" s="6">
        <v>28.91176392775327</v>
      </c>
      <c r="K17" s="6">
        <v>36.477641354352151</v>
      </c>
      <c r="L17" s="6">
        <v>10.418096568949169</v>
      </c>
      <c r="M17" s="6">
        <v>3.67913458023027</v>
      </c>
      <c r="N17" s="6">
        <v>17.388586298564991</v>
      </c>
    </row>
    <row r="18" spans="1:14" x14ac:dyDescent="0.25">
      <c r="A18" t="s">
        <v>13</v>
      </c>
    </row>
    <row r="19" spans="1:14" x14ac:dyDescent="0.25">
      <c r="A19" t="s">
        <v>14</v>
      </c>
    </row>
    <row r="20" spans="1:14" x14ac:dyDescent="0.25">
      <c r="A20" t="s">
        <v>15</v>
      </c>
    </row>
    <row r="21" spans="1:14" x14ac:dyDescent="0.25">
      <c r="A21" t="s">
        <v>287</v>
      </c>
    </row>
    <row r="22" spans="1:14" x14ac:dyDescent="0.25">
      <c r="A22" t="s">
        <v>16</v>
      </c>
    </row>
    <row r="25" spans="1:14" x14ac:dyDescent="0.25">
      <c r="L25" s="7" t="str">
        <f>HYPERLINK("#'Indice'!A1", "Ir al Índice")</f>
        <v>Ir al Índice</v>
      </c>
    </row>
    <row r="26" spans="1:14" ht="18" thickBot="1" x14ac:dyDescent="0.35">
      <c r="A26" s="4" t="s">
        <v>284</v>
      </c>
    </row>
    <row r="27" spans="1:14" ht="16.5" thickTop="1" thickBot="1" x14ac:dyDescent="0.3">
      <c r="A27" s="5" t="s">
        <v>18</v>
      </c>
      <c r="B27" s="5" t="s">
        <v>19</v>
      </c>
      <c r="C27" s="5" t="s">
        <v>272</v>
      </c>
      <c r="D27" s="5" t="s">
        <v>273</v>
      </c>
      <c r="E27" s="5" t="s">
        <v>274</v>
      </c>
      <c r="F27" s="5" t="s">
        <v>275</v>
      </c>
      <c r="G27" s="5" t="s">
        <v>276</v>
      </c>
      <c r="H27" s="5" t="s">
        <v>277</v>
      </c>
      <c r="I27" s="5" t="s">
        <v>278</v>
      </c>
      <c r="J27" s="5" t="s">
        <v>279</v>
      </c>
      <c r="K27" s="5" t="s">
        <v>280</v>
      </c>
      <c r="L27" s="5" t="s">
        <v>281</v>
      </c>
      <c r="M27" s="5" t="s">
        <v>282</v>
      </c>
      <c r="N27" s="5" t="s">
        <v>283</v>
      </c>
    </row>
    <row r="28" spans="1:14" ht="15.75" thickTop="1" x14ac:dyDescent="0.25">
      <c r="A28" s="6" t="s">
        <v>20</v>
      </c>
      <c r="B28" s="6" t="s">
        <v>21</v>
      </c>
      <c r="C28" s="6">
        <v>5077.8086342525767</v>
      </c>
      <c r="D28" s="6">
        <v>42967.99217386001</v>
      </c>
      <c r="E28" s="6">
        <v>50440.091558499058</v>
      </c>
      <c r="F28" s="6">
        <v>23371.274111107243</v>
      </c>
      <c r="G28" s="6">
        <v>9021.6703303329341</v>
      </c>
      <c r="H28" s="6">
        <v>99555.934852679697</v>
      </c>
      <c r="I28" s="6">
        <v>2.2035774365374947</v>
      </c>
      <c r="J28" s="6">
        <v>18.646488055683569</v>
      </c>
      <c r="K28" s="6">
        <v>21.889097376658878</v>
      </c>
      <c r="L28" s="6">
        <v>10.14225151120713</v>
      </c>
      <c r="M28" s="6">
        <v>3.9150646689795212</v>
      </c>
      <c r="N28" s="6">
        <v>43.203520950933402</v>
      </c>
    </row>
    <row r="29" spans="1:14" x14ac:dyDescent="0.25">
      <c r="A29" s="6" t="s">
        <v>22</v>
      </c>
      <c r="B29" s="6" t="s">
        <v>23</v>
      </c>
      <c r="C29" s="6">
        <v>5584.7602145960327</v>
      </c>
      <c r="D29" s="6">
        <v>74194.309499695839</v>
      </c>
      <c r="E29" s="6">
        <v>130420.47535691115</v>
      </c>
      <c r="F29" s="6">
        <v>52391.483539788744</v>
      </c>
      <c r="G29" s="6">
        <v>19304.481068016001</v>
      </c>
      <c r="H29" s="6">
        <v>50262.805714545946</v>
      </c>
      <c r="I29" s="6">
        <v>1.6813549309999953</v>
      </c>
      <c r="J29" s="6">
        <v>22.337032090190974</v>
      </c>
      <c r="K29" s="6">
        <v>39.264552267006778</v>
      </c>
      <c r="L29" s="6">
        <v>15.773045897620635</v>
      </c>
      <c r="M29" s="6">
        <v>5.8118313386625049</v>
      </c>
      <c r="N29" s="6">
        <v>15.132183475519097</v>
      </c>
    </row>
    <row r="30" spans="1:14" x14ac:dyDescent="0.25">
      <c r="A30" s="6" t="s">
        <v>24</v>
      </c>
      <c r="B30" s="6" t="s">
        <v>25</v>
      </c>
      <c r="C30" s="6">
        <v>6627.82474484659</v>
      </c>
      <c r="D30" s="6">
        <v>103778.81118757979</v>
      </c>
      <c r="E30" s="6">
        <v>147320.3123775679</v>
      </c>
      <c r="F30" s="6">
        <v>51569.183574625597</v>
      </c>
      <c r="G30" s="6">
        <v>19247.685506605678</v>
      </c>
      <c r="H30" s="6">
        <v>111064.59593260035</v>
      </c>
      <c r="I30" s="6">
        <v>1.507665582360995</v>
      </c>
      <c r="J30" s="6">
        <v>23.607103058588162</v>
      </c>
      <c r="K30" s="6">
        <v>33.511713587030073</v>
      </c>
      <c r="L30" s="6">
        <v>11.730708969993829</v>
      </c>
      <c r="M30" s="6">
        <v>4.3783705960211865</v>
      </c>
      <c r="N30" s="6">
        <v>25.264438206005753</v>
      </c>
    </row>
    <row r="31" spans="1:14" x14ac:dyDescent="0.25">
      <c r="A31" s="6" t="s">
        <v>26</v>
      </c>
      <c r="B31" s="6" t="s">
        <v>27</v>
      </c>
      <c r="C31" s="6">
        <v>1345.1903556353366</v>
      </c>
      <c r="D31" s="6">
        <v>13763.039023396843</v>
      </c>
      <c r="E31" s="6">
        <v>25937.834863460474</v>
      </c>
      <c r="F31" s="6">
        <v>8191.9366434643798</v>
      </c>
      <c r="G31" s="6">
        <v>4710.7912706253983</v>
      </c>
      <c r="H31" s="6">
        <v>21553.814289382837</v>
      </c>
      <c r="I31" s="6">
        <v>1.7816475734490638</v>
      </c>
      <c r="J31" s="6">
        <v>18.228561464625194</v>
      </c>
      <c r="K31" s="6">
        <v>34.353562193940057</v>
      </c>
      <c r="L31" s="6">
        <v>10.849872645558374</v>
      </c>
      <c r="M31" s="6">
        <v>6.2392432425452178</v>
      </c>
      <c r="N31" s="6">
        <v>28.547112879882093</v>
      </c>
    </row>
    <row r="32" spans="1:14" x14ac:dyDescent="0.25">
      <c r="A32" s="6" t="s">
        <v>28</v>
      </c>
      <c r="B32" s="6" t="s">
        <v>29</v>
      </c>
      <c r="C32" s="6">
        <v>1144.3656514205506</v>
      </c>
      <c r="D32" s="6">
        <v>5376.5809738647777</v>
      </c>
      <c r="E32" s="6">
        <v>12907.996918127883</v>
      </c>
      <c r="F32" s="6">
        <v>8938.7273484838133</v>
      </c>
      <c r="G32" s="6">
        <v>5132.810172031207</v>
      </c>
      <c r="H32" s="6">
        <v>37669.218845529234</v>
      </c>
      <c r="I32" s="6">
        <v>1.6079394080295684</v>
      </c>
      <c r="J32" s="6">
        <v>7.5545927279514977</v>
      </c>
      <c r="K32" s="6">
        <v>18.136927561236757</v>
      </c>
      <c r="L32" s="6">
        <v>12.559737303734197</v>
      </c>
      <c r="M32" s="6">
        <v>7.2120722422058821</v>
      </c>
      <c r="N32" s="6">
        <v>52.928730756842093</v>
      </c>
    </row>
    <row r="33" spans="1:14" x14ac:dyDescent="0.25">
      <c r="A33" s="6" t="s">
        <v>30</v>
      </c>
      <c r="B33" s="6" t="s">
        <v>31</v>
      </c>
      <c r="C33" s="6">
        <v>833.45242596418427</v>
      </c>
      <c r="D33" s="6">
        <v>8822.6858932955602</v>
      </c>
      <c r="E33" s="6">
        <v>15073.589566840312</v>
      </c>
      <c r="F33" s="6">
        <v>4009.2796039797759</v>
      </c>
      <c r="G33" s="6">
        <v>1073.8772478268243</v>
      </c>
      <c r="H33" s="6">
        <v>5375.5989393299478</v>
      </c>
      <c r="I33" s="6">
        <v>2.3685374840500555</v>
      </c>
      <c r="J33" s="6">
        <v>25.07265153628358</v>
      </c>
      <c r="K33" s="6">
        <v>42.836712445757932</v>
      </c>
      <c r="L33" s="6">
        <v>11.393726540633448</v>
      </c>
      <c r="M33" s="6">
        <v>3.0517860834154509</v>
      </c>
      <c r="N33" s="6">
        <v>15.276585909859531</v>
      </c>
    </row>
    <row r="34" spans="1:14" x14ac:dyDescent="0.25">
      <c r="A34" s="6" t="s">
        <v>32</v>
      </c>
      <c r="B34" s="6" t="s">
        <v>33</v>
      </c>
      <c r="C34" s="6">
        <v>1162.8498933133467</v>
      </c>
      <c r="D34" s="6">
        <v>9682.449063867225</v>
      </c>
      <c r="E34" s="6">
        <v>16339.081509879627</v>
      </c>
      <c r="F34" s="6">
        <v>4802.4713365368116</v>
      </c>
      <c r="G34" s="6">
        <v>2214.9389665081389</v>
      </c>
      <c r="H34" s="6">
        <v>5407.8795002912775</v>
      </c>
      <c r="I34" s="6">
        <v>2.9357727175589248</v>
      </c>
      <c r="J34" s="6">
        <v>24.444659593906586</v>
      </c>
      <c r="K34" s="6">
        <v>41.25023358775892</v>
      </c>
      <c r="L34" s="6">
        <v>12.124492084262803</v>
      </c>
      <c r="M34" s="6">
        <v>5.5919146798945851</v>
      </c>
      <c r="N34" s="6">
        <v>13.652927336618179</v>
      </c>
    </row>
    <row r="35" spans="1:14" x14ac:dyDescent="0.25">
      <c r="A35" s="6" t="s">
        <v>34</v>
      </c>
      <c r="B35" s="6" t="s">
        <v>35</v>
      </c>
      <c r="C35" s="6">
        <v>2063.2334727878697</v>
      </c>
      <c r="D35" s="6">
        <v>24329.611751715318</v>
      </c>
      <c r="E35" s="6">
        <v>44991.523162507459</v>
      </c>
      <c r="F35" s="6">
        <v>14269.27206276232</v>
      </c>
      <c r="G35" s="6">
        <v>6457.4757816302399</v>
      </c>
      <c r="H35" s="6">
        <v>17533.675570556847</v>
      </c>
      <c r="I35" s="6">
        <v>1.8817432537192216</v>
      </c>
      <c r="J35" s="6">
        <v>22.189482374739107</v>
      </c>
      <c r="K35" s="6">
        <v>41.033889912227615</v>
      </c>
      <c r="L35" s="6">
        <v>13.014090161742855</v>
      </c>
      <c r="M35" s="6">
        <v>5.8894505388762139</v>
      </c>
      <c r="N35" s="6">
        <v>15.991343758694981</v>
      </c>
    </row>
    <row r="36" spans="1:14" x14ac:dyDescent="0.25">
      <c r="A36" s="6" t="s">
        <v>36</v>
      </c>
      <c r="B36" s="6" t="s">
        <v>37</v>
      </c>
      <c r="C36" s="6">
        <v>391.52775114774977</v>
      </c>
      <c r="D36" s="6">
        <v>2331.1722334941992</v>
      </c>
      <c r="E36" s="6">
        <v>2715.4381137907617</v>
      </c>
      <c r="F36" s="6">
        <v>873.62082557355939</v>
      </c>
      <c r="G36" s="6">
        <v>269.67631975116757</v>
      </c>
      <c r="H36" s="6">
        <v>2062.6995863162165</v>
      </c>
      <c r="I36" s="6">
        <v>4.5294035648957331</v>
      </c>
      <c r="J36" s="6">
        <v>26.968253958555344</v>
      </c>
      <c r="K36" s="6">
        <v>31.413648296455648</v>
      </c>
      <c r="L36" s="6">
        <v>10.106515489950029</v>
      </c>
      <c r="M36" s="6">
        <v>3.1197606822714237</v>
      </c>
      <c r="N36" s="6">
        <v>23.862418007871831</v>
      </c>
    </row>
    <row r="37" spans="1:14" x14ac:dyDescent="0.25">
      <c r="A37" s="6" t="s">
        <v>38</v>
      </c>
      <c r="B37" s="6" t="s">
        <v>39</v>
      </c>
      <c r="C37" s="6">
        <v>5774.4423998213042</v>
      </c>
      <c r="D37" s="6">
        <v>52016.033122275439</v>
      </c>
      <c r="E37" s="6">
        <v>60716.290844760908</v>
      </c>
      <c r="F37" s="6">
        <v>10590.698423772054</v>
      </c>
      <c r="G37" s="6">
        <v>3233.3219359854829</v>
      </c>
      <c r="H37" s="6">
        <v>8207.2941551182666</v>
      </c>
      <c r="I37" s="6">
        <v>4.1088097714103915</v>
      </c>
      <c r="J37" s="6">
        <v>37.01205594663579</v>
      </c>
      <c r="K37" s="6">
        <v>43.20273228709825</v>
      </c>
      <c r="L37" s="6">
        <v>7.5358211506277861</v>
      </c>
      <c r="M37" s="6">
        <v>2.3006731810336944</v>
      </c>
      <c r="N37" s="6">
        <v>5.8399076631940945</v>
      </c>
    </row>
    <row r="38" spans="1:14" x14ac:dyDescent="0.25">
      <c r="A38" s="6" t="s">
        <v>40</v>
      </c>
      <c r="B38" s="6" t="s">
        <v>41</v>
      </c>
      <c r="C38" s="6">
        <v>11862.618761183625</v>
      </c>
      <c r="D38" s="6">
        <v>94385.292144411025</v>
      </c>
      <c r="E38" s="6">
        <v>74989.625760349387</v>
      </c>
      <c r="F38" s="6">
        <v>9855.6286804966949</v>
      </c>
      <c r="G38" s="6">
        <v>1581.0723230870024</v>
      </c>
      <c r="H38" s="6">
        <v>3926.6306638341334</v>
      </c>
      <c r="I38" s="6">
        <v>6.0338587828966457</v>
      </c>
      <c r="J38" s="6">
        <v>48.008583555373072</v>
      </c>
      <c r="K38" s="6">
        <v>38.143079629330479</v>
      </c>
      <c r="L38" s="6">
        <v>5.0130138101858321</v>
      </c>
      <c r="M38" s="6">
        <v>0.80420414034290655</v>
      </c>
      <c r="N38" s="6">
        <v>1.997260081871068</v>
      </c>
    </row>
    <row r="39" spans="1:14" x14ac:dyDescent="0.25">
      <c r="A39" s="6" t="s">
        <v>42</v>
      </c>
      <c r="B39" s="6" t="s">
        <v>43</v>
      </c>
      <c r="C39" s="6">
        <v>885.02853289512973</v>
      </c>
      <c r="D39" s="6">
        <v>7318.4221116861518</v>
      </c>
      <c r="E39" s="6">
        <v>11061.494214820099</v>
      </c>
      <c r="F39" s="6">
        <v>4940.2286505248439</v>
      </c>
      <c r="G39" s="6">
        <v>2935.7756337458804</v>
      </c>
      <c r="H39" s="6">
        <v>37509.24565329394</v>
      </c>
      <c r="I39" s="6">
        <v>1.3689495223866874</v>
      </c>
      <c r="J39" s="6">
        <v>11.32003102955785</v>
      </c>
      <c r="K39" s="6">
        <v>17.109761617205834</v>
      </c>
      <c r="L39" s="6">
        <v>7.6414752748071884</v>
      </c>
      <c r="M39" s="6">
        <v>4.5410159133559995</v>
      </c>
      <c r="N39" s="6">
        <v>58.018766642686437</v>
      </c>
    </row>
    <row r="40" spans="1:14" x14ac:dyDescent="0.25">
      <c r="A40" s="6" t="s">
        <v>44</v>
      </c>
      <c r="B40" s="6" t="s">
        <v>45</v>
      </c>
      <c r="C40" s="6">
        <v>1581.1130138175736</v>
      </c>
      <c r="D40" s="6">
        <v>13831.075881639777</v>
      </c>
      <c r="E40" s="6">
        <v>14415.022852154514</v>
      </c>
      <c r="F40" s="6">
        <v>2353.6544509505043</v>
      </c>
      <c r="G40" s="6">
        <v>1509.696850443881</v>
      </c>
      <c r="H40" s="6">
        <v>4889.991583683317</v>
      </c>
      <c r="I40" s="6">
        <v>4.0982122441492477</v>
      </c>
      <c r="J40" s="6">
        <v>35.849862743861685</v>
      </c>
      <c r="K40" s="6">
        <v>37.363441219013914</v>
      </c>
      <c r="L40" s="6">
        <v>6.1006236778053911</v>
      </c>
      <c r="M40" s="6">
        <v>3.9131030251304497</v>
      </c>
      <c r="N40" s="6">
        <v>12.674757090039328</v>
      </c>
    </row>
    <row r="41" spans="1:14" x14ac:dyDescent="0.25">
      <c r="A41" s="6" t="s">
        <v>46</v>
      </c>
      <c r="B41" s="6" t="s">
        <v>47</v>
      </c>
      <c r="C41" s="6">
        <v>7851.497641904486</v>
      </c>
      <c r="D41" s="6">
        <v>61925.617284430438</v>
      </c>
      <c r="E41" s="6">
        <v>56946.162318217153</v>
      </c>
      <c r="F41" s="6">
        <v>7935.8162103681916</v>
      </c>
      <c r="G41" s="6">
        <v>2849.245846844989</v>
      </c>
      <c r="H41" s="6">
        <v>5404.4078192001834</v>
      </c>
      <c r="I41" s="6">
        <v>5.4939099556030193</v>
      </c>
      <c r="J41" s="6">
        <v>43.331066354784177</v>
      </c>
      <c r="K41" s="6">
        <v>39.846804057314984</v>
      </c>
      <c r="L41" s="6">
        <v>5.5529099889536733</v>
      </c>
      <c r="M41" s="6">
        <v>1.9936960867691571</v>
      </c>
      <c r="N41" s="6">
        <v>3.7816135565750053</v>
      </c>
    </row>
    <row r="42" spans="1:14" x14ac:dyDescent="0.25">
      <c r="A42" s="6" t="s">
        <v>48</v>
      </c>
      <c r="B42" s="6" t="s">
        <v>49</v>
      </c>
      <c r="C42" s="6">
        <v>6780.4419884794988</v>
      </c>
      <c r="D42" s="6">
        <v>50333.670442134957</v>
      </c>
      <c r="E42" s="6">
        <v>40128.375104901759</v>
      </c>
      <c r="F42" s="6">
        <v>3918.4997970009244</v>
      </c>
      <c r="G42" s="6">
        <v>1271.7690119523929</v>
      </c>
      <c r="H42" s="6">
        <v>1448.0880760343261</v>
      </c>
      <c r="I42" s="6">
        <v>6.5271340701011722</v>
      </c>
      <c r="J42" s="6">
        <v>48.453274251783199</v>
      </c>
      <c r="K42" s="6">
        <v>38.629234608898962</v>
      </c>
      <c r="L42" s="6">
        <v>3.7721100736715774</v>
      </c>
      <c r="M42" s="6">
        <v>1.2242574837034854</v>
      </c>
      <c r="N42" s="6">
        <v>1.3939895118416119</v>
      </c>
    </row>
    <row r="43" spans="1:14" x14ac:dyDescent="0.25">
      <c r="A43" s="6" t="s">
        <v>50</v>
      </c>
      <c r="B43" s="6" t="s">
        <v>51</v>
      </c>
      <c r="C43" s="6">
        <v>2157.9341782758738</v>
      </c>
      <c r="D43" s="6">
        <v>22767.318321512212</v>
      </c>
      <c r="E43" s="6">
        <v>30121.797092523993</v>
      </c>
      <c r="F43" s="6">
        <v>5943.7815579815497</v>
      </c>
      <c r="G43" s="6">
        <v>1376.2760562939629</v>
      </c>
      <c r="H43" s="6">
        <v>5266.2646410105262</v>
      </c>
      <c r="I43" s="6">
        <v>3.1906352135428975</v>
      </c>
      <c r="J43" s="6">
        <v>33.662846756797848</v>
      </c>
      <c r="K43" s="6">
        <v>44.536885075608893</v>
      </c>
      <c r="L43" s="6">
        <v>8.7882378116161206</v>
      </c>
      <c r="M43" s="6">
        <v>2.0349067608150593</v>
      </c>
      <c r="N43" s="6">
        <v>7.7864883816191819</v>
      </c>
    </row>
    <row r="44" spans="1:14" x14ac:dyDescent="0.25">
      <c r="A44" s="6" t="s">
        <v>52</v>
      </c>
      <c r="B44" s="6" t="s">
        <v>53</v>
      </c>
      <c r="C44" s="6">
        <v>10929.65367766354</v>
      </c>
      <c r="D44" s="6">
        <v>92008.913627912058</v>
      </c>
      <c r="E44" s="6">
        <v>90488.119905043262</v>
      </c>
      <c r="F44" s="6">
        <v>14185.266159780451</v>
      </c>
      <c r="G44" s="6">
        <v>3244.5944036025035</v>
      </c>
      <c r="H44" s="6">
        <v>5885.5795479057988</v>
      </c>
      <c r="I44" s="6">
        <v>5.0426992725003146</v>
      </c>
      <c r="J44" s="6">
        <v>42.450867657702503</v>
      </c>
      <c r="K44" s="6">
        <v>41.749207236786681</v>
      </c>
      <c r="L44" s="6">
        <v>6.5447665089640603</v>
      </c>
      <c r="M44" s="6">
        <v>1.4969837399369985</v>
      </c>
      <c r="N44" s="6">
        <v>2.7154755841094409</v>
      </c>
    </row>
    <row r="45" spans="1:14" x14ac:dyDescent="0.25">
      <c r="A45" s="6" t="s">
        <v>54</v>
      </c>
      <c r="B45" s="6" t="s">
        <v>55</v>
      </c>
      <c r="C45" s="6">
        <v>14963.402625003335</v>
      </c>
      <c r="D45" s="6">
        <v>112164.32665985142</v>
      </c>
      <c r="E45" s="6">
        <v>153699.09179191594</v>
      </c>
      <c r="F45" s="6">
        <v>46683.181609863146</v>
      </c>
      <c r="G45" s="6">
        <v>12209.630553987725</v>
      </c>
      <c r="H45" s="6">
        <v>36864.190656474624</v>
      </c>
      <c r="I45" s="6">
        <v>3.97345867651824</v>
      </c>
      <c r="J45" s="6">
        <v>29.784690563474918</v>
      </c>
      <c r="K45" s="6">
        <v>40.814045117858058</v>
      </c>
      <c r="L45" s="6">
        <v>12.396491470812515</v>
      </c>
      <c r="M45" s="6">
        <v>3.2422079173862981</v>
      </c>
      <c r="N45" s="6">
        <v>9.7891062539499814</v>
      </c>
    </row>
    <row r="46" spans="1:14" x14ac:dyDescent="0.25">
      <c r="A46" s="6" t="s">
        <v>56</v>
      </c>
      <c r="B46" s="6" t="s">
        <v>57</v>
      </c>
      <c r="C46" s="6">
        <v>1513.7829314448604</v>
      </c>
      <c r="D46" s="6">
        <v>27128.361880690689</v>
      </c>
      <c r="E46" s="6">
        <v>54769.167937939215</v>
      </c>
      <c r="F46" s="6">
        <v>20340.638145019118</v>
      </c>
      <c r="G46" s="6">
        <v>6592.1446702133171</v>
      </c>
      <c r="H46" s="6">
        <v>32764.060123895313</v>
      </c>
      <c r="I46" s="6">
        <v>1.0577894209834158</v>
      </c>
      <c r="J46" s="6">
        <v>18.956544964220736</v>
      </c>
      <c r="K46" s="6">
        <v>38.271171670247121</v>
      </c>
      <c r="L46" s="6">
        <v>14.213472353870756</v>
      </c>
      <c r="M46" s="6">
        <v>4.6064073975839053</v>
      </c>
      <c r="N46" s="6">
        <v>22.894614193094068</v>
      </c>
    </row>
    <row r="47" spans="1:14" x14ac:dyDescent="0.25">
      <c r="A47" t="s">
        <v>13</v>
      </c>
    </row>
    <row r="48" spans="1:14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CA780-D1F3-4A93-A26F-66C594491886}">
  <dimension ref="A1:N51"/>
  <sheetViews>
    <sheetView topLeftCell="A13" workbookViewId="0">
      <selection activeCell="L25" sqref="L25"/>
    </sheetView>
  </sheetViews>
  <sheetFormatPr baseColWidth="10" defaultRowHeight="15" x14ac:dyDescent="0.25"/>
  <sheetData>
    <row r="1" spans="1:14" x14ac:dyDescent="0.25">
      <c r="L1" s="7" t="str">
        <f>HYPERLINK("#'Indice'!A1", "Ir al Índice")</f>
        <v>Ir al Índice</v>
      </c>
    </row>
    <row r="5" spans="1:14" ht="23.25" x14ac:dyDescent="0.35">
      <c r="A5" s="1" t="s">
        <v>0</v>
      </c>
    </row>
    <row r="7" spans="1:14" ht="21" x14ac:dyDescent="0.35">
      <c r="A7" s="2" t="s">
        <v>269</v>
      </c>
    </row>
    <row r="9" spans="1:14" x14ac:dyDescent="0.25">
      <c r="A9" t="s">
        <v>3</v>
      </c>
    </row>
    <row r="10" spans="1:14" x14ac:dyDescent="0.25">
      <c r="A10" t="s">
        <v>4</v>
      </c>
    </row>
    <row r="11" spans="1:14" x14ac:dyDescent="0.25">
      <c r="A11" t="s">
        <v>270</v>
      </c>
    </row>
    <row r="12" spans="1:14" x14ac:dyDescent="0.25">
      <c r="A12" s="3" t="s">
        <v>6</v>
      </c>
    </row>
    <row r="15" spans="1:14" ht="18" thickBot="1" x14ac:dyDescent="0.35">
      <c r="A15" s="4" t="s">
        <v>285</v>
      </c>
    </row>
    <row r="16" spans="1:14" ht="16.5" thickTop="1" thickBot="1" x14ac:dyDescent="0.3">
      <c r="A16" s="5" t="s">
        <v>8</v>
      </c>
      <c r="B16" s="5" t="s">
        <v>9</v>
      </c>
      <c r="C16" s="5" t="s">
        <v>272</v>
      </c>
      <c r="D16" s="5" t="s">
        <v>273</v>
      </c>
      <c r="E16" s="5" t="s">
        <v>274</v>
      </c>
      <c r="F16" s="5" t="s">
        <v>275</v>
      </c>
      <c r="G16" s="5" t="s">
        <v>276</v>
      </c>
      <c r="H16" s="5" t="s">
        <v>277</v>
      </c>
      <c r="I16" s="5" t="s">
        <v>278</v>
      </c>
      <c r="J16" s="5" t="s">
        <v>279</v>
      </c>
      <c r="K16" s="5" t="s">
        <v>280</v>
      </c>
      <c r="L16" s="5" t="s">
        <v>281</v>
      </c>
      <c r="M16" s="5" t="s">
        <v>282</v>
      </c>
      <c r="N16" s="5" t="s">
        <v>283</v>
      </c>
    </row>
    <row r="17" spans="1:14" ht="15.75" thickTop="1" x14ac:dyDescent="0.25">
      <c r="A17" s="6" t="s">
        <v>11</v>
      </c>
      <c r="B17" s="6" t="s">
        <v>12</v>
      </c>
      <c r="C17" s="6">
        <v>30676.845636719903</v>
      </c>
      <c r="D17" s="6">
        <v>461652.64250942465</v>
      </c>
      <c r="E17" s="6">
        <v>698486.59693501133</v>
      </c>
      <c r="F17" s="6">
        <v>186038.93888439288</v>
      </c>
      <c r="G17" s="6">
        <v>86392.563658717365</v>
      </c>
      <c r="H17" s="6">
        <v>323805.94678862003</v>
      </c>
      <c r="I17" s="6">
        <f>+C17/SUM(C17:H17)*100</f>
        <v>1.7166159292927055</v>
      </c>
      <c r="J17" s="6">
        <f>+D17/SUM(C17:H17)*100</f>
        <v>25.833173635791205</v>
      </c>
      <c r="K17" s="6">
        <f>+E17/SUM(C17:H17)*100</f>
        <v>39.085935786724505</v>
      </c>
      <c r="L17" s="6">
        <f>+F17/SUM(C17:H17)*100</f>
        <v>10.410373013560202</v>
      </c>
      <c r="M17" s="6">
        <f>+G17/SUM(C17:H17)*100</f>
        <v>4.8343578966760257</v>
      </c>
      <c r="N17" s="6">
        <f>+H17/SUM(C17:H17)*100</f>
        <v>18.119543737955361</v>
      </c>
    </row>
    <row r="18" spans="1:14" x14ac:dyDescent="0.25">
      <c r="A18" t="s">
        <v>13</v>
      </c>
    </row>
    <row r="19" spans="1:14" x14ac:dyDescent="0.25">
      <c r="A19" t="s">
        <v>14</v>
      </c>
    </row>
    <row r="20" spans="1:14" x14ac:dyDescent="0.25">
      <c r="A20" t="s">
        <v>15</v>
      </c>
    </row>
    <row r="21" spans="1:14" x14ac:dyDescent="0.25">
      <c r="A21" t="s">
        <v>287</v>
      </c>
    </row>
    <row r="22" spans="1:14" x14ac:dyDescent="0.25">
      <c r="A22" t="s">
        <v>16</v>
      </c>
    </row>
    <row r="25" spans="1:14" x14ac:dyDescent="0.25">
      <c r="L25" s="7" t="str">
        <f>HYPERLINK("#'Indice'!A1", "Ir al Índice")</f>
        <v>Ir al Índice</v>
      </c>
    </row>
    <row r="26" spans="1:14" ht="18" thickBot="1" x14ac:dyDescent="0.35">
      <c r="A26" s="4" t="s">
        <v>286</v>
      </c>
    </row>
    <row r="27" spans="1:14" ht="16.5" thickTop="1" thickBot="1" x14ac:dyDescent="0.3">
      <c r="A27" s="5" t="s">
        <v>18</v>
      </c>
      <c r="B27" s="5" t="s">
        <v>19</v>
      </c>
      <c r="C27" s="5" t="s">
        <v>272</v>
      </c>
      <c r="D27" s="5" t="s">
        <v>273</v>
      </c>
      <c r="E27" s="5" t="s">
        <v>274</v>
      </c>
      <c r="F27" s="5" t="s">
        <v>275</v>
      </c>
      <c r="G27" s="5" t="s">
        <v>276</v>
      </c>
      <c r="H27" s="5" t="s">
        <v>277</v>
      </c>
      <c r="I27" s="5" t="s">
        <v>278</v>
      </c>
      <c r="J27" s="5" t="s">
        <v>279</v>
      </c>
      <c r="K27" s="5" t="s">
        <v>280</v>
      </c>
      <c r="L27" s="5" t="s">
        <v>281</v>
      </c>
      <c r="M27" s="5" t="s">
        <v>282</v>
      </c>
      <c r="N27" s="5" t="s">
        <v>283</v>
      </c>
    </row>
    <row r="28" spans="1:14" ht="15.75" thickTop="1" x14ac:dyDescent="0.25">
      <c r="A28" s="6" t="s">
        <v>20</v>
      </c>
      <c r="B28" s="6" t="s">
        <v>21</v>
      </c>
      <c r="C28" s="6">
        <v>1088.7927444899872</v>
      </c>
      <c r="D28" s="6">
        <v>20142.011587496065</v>
      </c>
      <c r="E28" s="6">
        <v>31092.816678309682</v>
      </c>
      <c r="F28" s="6">
        <v>10996.722895006682</v>
      </c>
      <c r="G28" s="6">
        <v>6757.1087621501929</v>
      </c>
      <c r="H28" s="6">
        <v>66856.948999722954</v>
      </c>
      <c r="I28" s="6">
        <v>0.79511994884699644</v>
      </c>
      <c r="J28" s="6">
        <v>14.709241317205308</v>
      </c>
      <c r="K28" s="6">
        <v>22.706358884075012</v>
      </c>
      <c r="L28" s="6">
        <v>8.0306502683924865</v>
      </c>
      <c r="M28" s="6">
        <v>4.934558942006122</v>
      </c>
      <c r="N28" s="6">
        <v>48.824070639474058</v>
      </c>
    </row>
    <row r="29" spans="1:14" x14ac:dyDescent="0.25">
      <c r="A29" s="6" t="s">
        <v>22</v>
      </c>
      <c r="B29" s="6" t="s">
        <v>23</v>
      </c>
      <c r="C29" s="6">
        <v>829.27456197850506</v>
      </c>
      <c r="D29" s="6">
        <v>39982.276919347743</v>
      </c>
      <c r="E29" s="6">
        <v>70679.342121945578</v>
      </c>
      <c r="F29" s="6">
        <v>34258.515420046904</v>
      </c>
      <c r="G29" s="6">
        <v>12825.739242377886</v>
      </c>
      <c r="H29" s="6">
        <v>32031.36362959291</v>
      </c>
      <c r="I29" s="6">
        <v>0.43507147459582624</v>
      </c>
      <c r="J29" s="6">
        <v>20.976343631592279</v>
      </c>
      <c r="K29" s="6">
        <v>37.081284064824374</v>
      </c>
      <c r="L29" s="6">
        <v>17.973423404792676</v>
      </c>
      <c r="M29" s="6">
        <v>6.7289092669739201</v>
      </c>
      <c r="N29" s="6">
        <v>16.80496815722092</v>
      </c>
    </row>
    <row r="30" spans="1:14" x14ac:dyDescent="0.25">
      <c r="A30" s="6" t="s">
        <v>24</v>
      </c>
      <c r="B30" s="6" t="s">
        <v>25</v>
      </c>
      <c r="C30" s="6">
        <v>1568.7432681564533</v>
      </c>
      <c r="D30" s="6">
        <v>58591.503539169469</v>
      </c>
      <c r="E30" s="6">
        <v>105523.786885252</v>
      </c>
      <c r="F30" s="6">
        <v>33347.991271301966</v>
      </c>
      <c r="G30" s="6">
        <v>14002.245803120792</v>
      </c>
      <c r="H30" s="6">
        <v>66196.280696461952</v>
      </c>
      <c r="I30" s="6">
        <v>0.56180932205827194</v>
      </c>
      <c r="J30" s="6">
        <v>20.98319945009176</v>
      </c>
      <c r="K30" s="6">
        <v>37.790917337732587</v>
      </c>
      <c r="L30" s="6">
        <v>11.942816105373613</v>
      </c>
      <c r="M30" s="6">
        <v>5.0145822975796364</v>
      </c>
      <c r="N30" s="6">
        <v>23.706675487164148</v>
      </c>
    </row>
    <row r="31" spans="1:14" x14ac:dyDescent="0.25">
      <c r="A31" s="6" t="s">
        <v>26</v>
      </c>
      <c r="B31" s="6" t="s">
        <v>27</v>
      </c>
      <c r="C31" s="6">
        <v>414.96504896887797</v>
      </c>
      <c r="D31" s="6">
        <v>6619.136095100188</v>
      </c>
      <c r="E31" s="6">
        <v>15032.229683398202</v>
      </c>
      <c r="F31" s="6">
        <v>4446.9846567400919</v>
      </c>
      <c r="G31" s="6">
        <v>2878.5377110378026</v>
      </c>
      <c r="H31" s="6">
        <v>12786.320678311389</v>
      </c>
      <c r="I31" s="6">
        <v>0.98383834779779011</v>
      </c>
      <c r="J31" s="6">
        <v>15.693273290928392</v>
      </c>
      <c r="K31" s="6">
        <v>35.639830516281791</v>
      </c>
      <c r="L31" s="6">
        <v>10.543331416081321</v>
      </c>
      <c r="M31" s="6">
        <v>6.8247091959628223</v>
      </c>
      <c r="N31" s="6">
        <v>30.315017232947877</v>
      </c>
    </row>
    <row r="32" spans="1:14" x14ac:dyDescent="0.25">
      <c r="A32" s="6" t="s">
        <v>28</v>
      </c>
      <c r="B32" s="6" t="s">
        <v>29</v>
      </c>
      <c r="C32" s="6">
        <v>244.51468700557808</v>
      </c>
      <c r="D32" s="6">
        <v>1926.6541942662891</v>
      </c>
      <c r="E32" s="6">
        <v>6273.457255548491</v>
      </c>
      <c r="F32" s="6">
        <v>4695.7596637161314</v>
      </c>
      <c r="G32" s="6">
        <v>5192.8337505130276</v>
      </c>
      <c r="H32" s="6">
        <v>25857.678269436652</v>
      </c>
      <c r="I32" s="6">
        <v>0.55331459432857499</v>
      </c>
      <c r="J32" s="6">
        <v>4.3598439707941941</v>
      </c>
      <c r="K32" s="6">
        <v>14.196265667723592</v>
      </c>
      <c r="L32" s="6">
        <v>10.626078887990493</v>
      </c>
      <c r="M32" s="6">
        <v>11.750912533181701</v>
      </c>
      <c r="N32" s="6">
        <v>58.51358434598145</v>
      </c>
    </row>
    <row r="33" spans="1:14" x14ac:dyDescent="0.25">
      <c r="A33" s="6" t="s">
        <v>30</v>
      </c>
      <c r="B33" s="6" t="s">
        <v>31</v>
      </c>
      <c r="C33" s="6">
        <v>214.62817309442622</v>
      </c>
      <c r="D33" s="6">
        <v>4648.6980815047345</v>
      </c>
      <c r="E33" s="6">
        <v>8600.1818577020767</v>
      </c>
      <c r="F33" s="6">
        <v>2291.9804348335083</v>
      </c>
      <c r="G33" s="6">
        <v>1078.436264830241</v>
      </c>
      <c r="H33" s="6">
        <v>3046.5814625823359</v>
      </c>
      <c r="I33" s="6">
        <v>1.079591083498769</v>
      </c>
      <c r="J33" s="6">
        <v>23.383197677698899</v>
      </c>
      <c r="K33" s="6">
        <v>43.259370455332636</v>
      </c>
      <c r="L33" s="6">
        <v>11.52878303591238</v>
      </c>
      <c r="M33" s="6">
        <v>5.4245915568606247</v>
      </c>
      <c r="N33" s="6">
        <v>15.324466190696675</v>
      </c>
    </row>
    <row r="34" spans="1:14" x14ac:dyDescent="0.25">
      <c r="A34" s="6" t="s">
        <v>32</v>
      </c>
      <c r="B34" s="6" t="s">
        <v>33</v>
      </c>
      <c r="C34" s="6">
        <v>366.65562466156507</v>
      </c>
      <c r="D34" s="6">
        <v>4700.6556972577573</v>
      </c>
      <c r="E34" s="6">
        <v>9739.8285654691535</v>
      </c>
      <c r="F34" s="6">
        <v>2843.8447425430272</v>
      </c>
      <c r="G34" s="6">
        <v>1527.0070577699987</v>
      </c>
      <c r="H34" s="6">
        <v>3217.018652911323</v>
      </c>
      <c r="I34" s="6">
        <v>1.6372201623709175</v>
      </c>
      <c r="J34" s="6">
        <v>20.989745598523921</v>
      </c>
      <c r="K34" s="6">
        <v>43.491065274509843</v>
      </c>
      <c r="L34" s="6">
        <v>12.69856409660049</v>
      </c>
      <c r="M34" s="6">
        <v>6.8185146358285316</v>
      </c>
      <c r="N34" s="6">
        <v>14.364890232166294</v>
      </c>
    </row>
    <row r="35" spans="1:14" x14ac:dyDescent="0.25">
      <c r="A35" s="6" t="s">
        <v>34</v>
      </c>
      <c r="B35" s="6" t="s">
        <v>35</v>
      </c>
      <c r="C35" s="6">
        <v>454.41543004106887</v>
      </c>
      <c r="D35" s="6">
        <v>13288.546566734867</v>
      </c>
      <c r="E35" s="6">
        <v>26597.232952504932</v>
      </c>
      <c r="F35" s="6">
        <v>8342.339269139693</v>
      </c>
      <c r="G35" s="6">
        <v>3977.0745162976009</v>
      </c>
      <c r="H35" s="6">
        <v>10768.320491953345</v>
      </c>
      <c r="I35" s="6">
        <v>0.7164279767310876</v>
      </c>
      <c r="J35" s="6">
        <v>20.950623374831885</v>
      </c>
      <c r="K35" s="6">
        <v>41.932999038096881</v>
      </c>
      <c r="L35" s="6">
        <v>13.152469851769544</v>
      </c>
      <c r="M35" s="6">
        <v>6.2702260105083756</v>
      </c>
      <c r="N35" s="6">
        <v>16.977253748062225</v>
      </c>
    </row>
    <row r="36" spans="1:14" x14ac:dyDescent="0.25">
      <c r="A36" s="6" t="s">
        <v>36</v>
      </c>
      <c r="B36" s="6" t="s">
        <v>37</v>
      </c>
      <c r="C36" s="6">
        <v>179.61121172075494</v>
      </c>
      <c r="D36" s="6">
        <v>1265.0307471446035</v>
      </c>
      <c r="E36" s="6">
        <v>1709.3216157521833</v>
      </c>
      <c r="F36" s="6">
        <v>573.75883244714851</v>
      </c>
      <c r="G36" s="6">
        <v>493.99315838848611</v>
      </c>
      <c r="H36" s="6">
        <v>1598.8495418586281</v>
      </c>
      <c r="I36" s="6">
        <v>3.0858036704224308</v>
      </c>
      <c r="J36" s="6">
        <v>21.73381319204676</v>
      </c>
      <c r="K36" s="6">
        <v>29.36693575688949</v>
      </c>
      <c r="L36" s="6">
        <v>9.8574420501952922</v>
      </c>
      <c r="M36" s="6">
        <v>8.4870308858487142</v>
      </c>
      <c r="N36" s="6">
        <v>27.468974444597322</v>
      </c>
    </row>
    <row r="37" spans="1:14" x14ac:dyDescent="0.25">
      <c r="A37" s="6" t="s">
        <v>38</v>
      </c>
      <c r="B37" s="6" t="s">
        <v>39</v>
      </c>
      <c r="C37" s="6">
        <v>1596.4320504944301</v>
      </c>
      <c r="D37" s="6">
        <v>27969.258959680683</v>
      </c>
      <c r="E37" s="6">
        <v>40123.817959623477</v>
      </c>
      <c r="F37" s="6">
        <v>6898.0196034974788</v>
      </c>
      <c r="G37" s="6">
        <v>2742.9520654435478</v>
      </c>
      <c r="H37" s="6">
        <v>4622.3172302665234</v>
      </c>
      <c r="I37" s="6">
        <v>1.9015829025560136</v>
      </c>
      <c r="J37" s="6">
        <v>33.315457816333755</v>
      </c>
      <c r="K37" s="6">
        <v>47.793306450881808</v>
      </c>
      <c r="L37" s="6">
        <v>8.216545223734709</v>
      </c>
      <c r="M37" s="6">
        <v>3.2672550946109635</v>
      </c>
      <c r="N37" s="6">
        <v>5.5058525118827513</v>
      </c>
    </row>
    <row r="38" spans="1:14" x14ac:dyDescent="0.25">
      <c r="A38" s="6" t="s">
        <v>40</v>
      </c>
      <c r="B38" s="6" t="s">
        <v>41</v>
      </c>
      <c r="C38" s="6">
        <v>4636.0205686674799</v>
      </c>
      <c r="D38" s="6">
        <v>57846.281045174939</v>
      </c>
      <c r="E38" s="6">
        <v>63892.369213223123</v>
      </c>
      <c r="F38" s="6">
        <v>5831.8610920472947</v>
      </c>
      <c r="G38" s="6">
        <v>1567.8051057564346</v>
      </c>
      <c r="H38" s="6">
        <v>3535.7235545930239</v>
      </c>
      <c r="I38" s="6">
        <v>3.3763152889912114</v>
      </c>
      <c r="J38" s="6">
        <v>42.128217554531552</v>
      </c>
      <c r="K38" s="6">
        <v>46.531455119596401</v>
      </c>
      <c r="L38" s="6">
        <v>4.2472205368173697</v>
      </c>
      <c r="M38" s="6">
        <v>1.1417991508707659</v>
      </c>
      <c r="N38" s="6">
        <v>2.5749923491927058</v>
      </c>
    </row>
    <row r="39" spans="1:14" x14ac:dyDescent="0.25">
      <c r="A39" s="6" t="s">
        <v>42</v>
      </c>
      <c r="B39" s="6" t="s">
        <v>43</v>
      </c>
      <c r="C39" s="6">
        <v>439.64448154046784</v>
      </c>
      <c r="D39" s="6">
        <v>3050.8857123079138</v>
      </c>
      <c r="E39" s="6">
        <v>7411.6580592030896</v>
      </c>
      <c r="F39" s="6">
        <v>3375.1256820863582</v>
      </c>
      <c r="G39" s="6">
        <v>5430.7826229613702</v>
      </c>
      <c r="H39" s="6">
        <v>29767.741161197679</v>
      </c>
      <c r="I39" s="6">
        <v>0.88860442148510599</v>
      </c>
      <c r="J39" s="6">
        <v>6.166415472573167</v>
      </c>
      <c r="K39" s="6">
        <v>14.980358900143187</v>
      </c>
      <c r="L39" s="6">
        <v>6.8217656085689082</v>
      </c>
      <c r="M39" s="6">
        <v>10.976636017308348</v>
      </c>
      <c r="N39" s="6">
        <v>60.16621957992129</v>
      </c>
    </row>
    <row r="40" spans="1:14" x14ac:dyDescent="0.25">
      <c r="A40" s="6" t="s">
        <v>44</v>
      </c>
      <c r="B40" s="6" t="s">
        <v>45</v>
      </c>
      <c r="C40" s="6">
        <v>777.89831855406089</v>
      </c>
      <c r="D40" s="6">
        <v>8581.4899524903976</v>
      </c>
      <c r="E40" s="6">
        <v>10470.060007163005</v>
      </c>
      <c r="F40" s="6">
        <v>2431.1972306299672</v>
      </c>
      <c r="G40" s="6">
        <v>1814.1336611046154</v>
      </c>
      <c r="H40" s="6">
        <v>3933.1718560836716</v>
      </c>
      <c r="I40" s="6">
        <v>2.7774195899986309</v>
      </c>
      <c r="J40" s="6">
        <v>30.639477855828346</v>
      </c>
      <c r="K40" s="6">
        <v>37.382456136951795</v>
      </c>
      <c r="L40" s="6">
        <v>8.680382325614735</v>
      </c>
      <c r="M40" s="6">
        <v>6.4772094874733064</v>
      </c>
      <c r="N40" s="6">
        <v>14.043054604133182</v>
      </c>
    </row>
    <row r="41" spans="1:14" x14ac:dyDescent="0.25">
      <c r="A41" s="6" t="s">
        <v>46</v>
      </c>
      <c r="B41" s="6" t="s">
        <v>47</v>
      </c>
      <c r="C41" s="6">
        <v>3573.3953511939194</v>
      </c>
      <c r="D41" s="6">
        <v>34328.352036898919</v>
      </c>
      <c r="E41" s="6">
        <v>39511.817953415113</v>
      </c>
      <c r="F41" s="6">
        <v>4921.8562604960007</v>
      </c>
      <c r="G41" s="6">
        <v>2398.8248172507615</v>
      </c>
      <c r="H41" s="6">
        <v>2759.6390559567703</v>
      </c>
      <c r="I41" s="6">
        <v>4.0841658040278981</v>
      </c>
      <c r="J41" s="6">
        <v>39.235144090868765</v>
      </c>
      <c r="K41" s="6">
        <v>45.159519135322306</v>
      </c>
      <c r="L41" s="6">
        <v>5.6253716859910705</v>
      </c>
      <c r="M41" s="6">
        <v>2.7417056680268126</v>
      </c>
      <c r="N41" s="6">
        <v>3.1540936157631529</v>
      </c>
    </row>
    <row r="42" spans="1:14" x14ac:dyDescent="0.25">
      <c r="A42" s="6" t="s">
        <v>48</v>
      </c>
      <c r="B42" s="6" t="s">
        <v>49</v>
      </c>
      <c r="C42" s="6">
        <v>2436.1080915534189</v>
      </c>
      <c r="D42" s="6">
        <v>31208.21618591619</v>
      </c>
      <c r="E42" s="6">
        <v>35884.869951949819</v>
      </c>
      <c r="F42" s="6">
        <v>3990.3037604669776</v>
      </c>
      <c r="G42" s="6">
        <v>1443.5860903405219</v>
      </c>
      <c r="H42" s="6">
        <v>1256.1777788346155</v>
      </c>
      <c r="I42" s="6">
        <v>3.1961843136949706</v>
      </c>
      <c r="J42" s="6">
        <v>40.945314117084834</v>
      </c>
      <c r="K42" s="6">
        <v>47.081104010565191</v>
      </c>
      <c r="L42" s="6">
        <v>5.2352957285856716</v>
      </c>
      <c r="M42" s="6">
        <v>1.8939911711686259</v>
      </c>
      <c r="N42" s="6">
        <v>1.6481106589006818</v>
      </c>
    </row>
    <row r="43" spans="1:14" x14ac:dyDescent="0.25">
      <c r="A43" s="6" t="s">
        <v>50</v>
      </c>
      <c r="B43" s="6" t="s">
        <v>51</v>
      </c>
      <c r="C43" s="6">
        <v>789.98624719224119</v>
      </c>
      <c r="D43" s="6">
        <v>12657.106920892435</v>
      </c>
      <c r="E43" s="6">
        <v>19472.246114141399</v>
      </c>
      <c r="F43" s="6">
        <v>3874.1314276821895</v>
      </c>
      <c r="G43" s="6">
        <v>1627.4443512928458</v>
      </c>
      <c r="H43" s="6">
        <v>2980.227082664876</v>
      </c>
      <c r="I43" s="6">
        <v>1.9081266996139767</v>
      </c>
      <c r="J43" s="6">
        <v>30.571878613662157</v>
      </c>
      <c r="K43" s="6">
        <v>47.03311335343539</v>
      </c>
      <c r="L43" s="6">
        <v>9.357547224711487</v>
      </c>
      <c r="M43" s="6">
        <v>3.9309165569336084</v>
      </c>
      <c r="N43" s="6">
        <v>7.1984175516433861</v>
      </c>
    </row>
    <row r="44" spans="1:14" x14ac:dyDescent="0.25">
      <c r="A44" s="6" t="s">
        <v>52</v>
      </c>
      <c r="B44" s="6" t="s">
        <v>53</v>
      </c>
      <c r="C44" s="6">
        <v>3846.1153874637616</v>
      </c>
      <c r="D44" s="6">
        <v>55331.63388603949</v>
      </c>
      <c r="E44" s="6">
        <v>73690.961552720473</v>
      </c>
      <c r="F44" s="6">
        <v>10430.205655497719</v>
      </c>
      <c r="G44" s="6">
        <v>4738.6876957919194</v>
      </c>
      <c r="H44" s="6">
        <v>3748.6579457509633</v>
      </c>
      <c r="I44" s="6">
        <v>2.533902168524556</v>
      </c>
      <c r="J44" s="6">
        <v>36.453650753389752</v>
      </c>
      <c r="K44" s="6">
        <v>48.549164148252551</v>
      </c>
      <c r="L44" s="6">
        <v>6.8716401007539396</v>
      </c>
      <c r="M44" s="6">
        <v>3.1219476845300216</v>
      </c>
      <c r="N44" s="6">
        <v>2.4696951445491888</v>
      </c>
    </row>
    <row r="45" spans="1:14" x14ac:dyDescent="0.25">
      <c r="A45" s="6" t="s">
        <v>54</v>
      </c>
      <c r="B45" s="6" t="s">
        <v>55</v>
      </c>
      <c r="C45" s="6">
        <v>6686.0648068437986</v>
      </c>
      <c r="D45" s="6">
        <v>65376.819555699782</v>
      </c>
      <c r="E45" s="6">
        <v>98467.371313046271</v>
      </c>
      <c r="F45" s="6">
        <v>31227.530105981627</v>
      </c>
      <c r="G45" s="6">
        <v>10109.987422149587</v>
      </c>
      <c r="H45" s="6">
        <v>26053.31245366206</v>
      </c>
      <c r="I45" s="6">
        <v>2.8102027142192969</v>
      </c>
      <c r="J45" s="6">
        <v>27.478362993789162</v>
      </c>
      <c r="K45" s="6">
        <v>41.386567752487323</v>
      </c>
      <c r="L45" s="6">
        <v>13.125162916812949</v>
      </c>
      <c r="M45" s="6">
        <v>4.2493028283791601</v>
      </c>
      <c r="N45" s="6">
        <v>10.950400794312102</v>
      </c>
    </row>
    <row r="46" spans="1:14" x14ac:dyDescent="0.25">
      <c r="A46" s="6" t="s">
        <v>56</v>
      </c>
      <c r="B46" s="6" t="s">
        <v>57</v>
      </c>
      <c r="C46" s="6">
        <v>533.57958309910987</v>
      </c>
      <c r="D46" s="6">
        <v>14138.084826302169</v>
      </c>
      <c r="E46" s="6">
        <v>34313.227194643434</v>
      </c>
      <c r="F46" s="6">
        <v>11260.810880232124</v>
      </c>
      <c r="G46" s="6">
        <v>5785.3835601397413</v>
      </c>
      <c r="H46" s="6">
        <v>22789.616246778358</v>
      </c>
      <c r="I46" s="6">
        <v>0.60073785653010459</v>
      </c>
      <c r="J46" s="6">
        <v>15.91755577427327</v>
      </c>
      <c r="K46" s="6">
        <v>38.632015182844384</v>
      </c>
      <c r="L46" s="6">
        <v>12.678137629799446</v>
      </c>
      <c r="M46" s="6">
        <v>6.5135530466451446</v>
      </c>
      <c r="N46" s="6">
        <v>25.658000509907659</v>
      </c>
    </row>
    <row r="47" spans="1:14" x14ac:dyDescent="0.25">
      <c r="A47" t="s">
        <v>13</v>
      </c>
    </row>
    <row r="48" spans="1:14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1"/>
  <sheetViews>
    <sheetView workbookViewId="0"/>
  </sheetViews>
  <sheetFormatPr baseColWidth="10" defaultRowHeight="15" x14ac:dyDescent="0.25"/>
  <sheetData>
    <row r="1" spans="1:3" x14ac:dyDescent="0.25">
      <c r="C1" s="7" t="str">
        <f>HYPERLINK("#'Indice'!A1", "Ir al Índice")</f>
        <v>Ir al Índice</v>
      </c>
    </row>
    <row r="5" spans="1:3" ht="23.25" x14ac:dyDescent="0.35">
      <c r="A5" s="1" t="s">
        <v>0</v>
      </c>
    </row>
    <row r="7" spans="1:3" ht="21" x14ac:dyDescent="0.35">
      <c r="A7" s="2" t="s">
        <v>63</v>
      </c>
    </row>
    <row r="9" spans="1:3" x14ac:dyDescent="0.25">
      <c r="A9" t="s">
        <v>3</v>
      </c>
    </row>
    <row r="10" spans="1:3" x14ac:dyDescent="0.25">
      <c r="A10" t="s">
        <v>4</v>
      </c>
    </row>
    <row r="11" spans="1:3" x14ac:dyDescent="0.25">
      <c r="A11" t="s">
        <v>64</v>
      </c>
    </row>
    <row r="12" spans="1:3" x14ac:dyDescent="0.25">
      <c r="A12" s="3" t="s">
        <v>6</v>
      </c>
    </row>
    <row r="15" spans="1:3" ht="17.25" x14ac:dyDescent="0.3">
      <c r="A15" s="4" t="s">
        <v>65</v>
      </c>
    </row>
    <row r="16" spans="1:3" x14ac:dyDescent="0.25">
      <c r="A16" s="5" t="s">
        <v>8</v>
      </c>
      <c r="B16" s="5" t="s">
        <v>9</v>
      </c>
      <c r="C16" s="5" t="s">
        <v>66</v>
      </c>
    </row>
    <row r="17" spans="1:3" x14ac:dyDescent="0.25">
      <c r="A17" s="6" t="s">
        <v>11</v>
      </c>
      <c r="B17" s="6" t="s">
        <v>12</v>
      </c>
      <c r="C17" s="6">
        <v>7132915</v>
      </c>
    </row>
    <row r="18" spans="1:3" x14ac:dyDescent="0.25">
      <c r="A18" t="s">
        <v>13</v>
      </c>
    </row>
    <row r="19" spans="1:3" x14ac:dyDescent="0.25">
      <c r="A19" t="s">
        <v>14</v>
      </c>
    </row>
    <row r="20" spans="1:3" x14ac:dyDescent="0.25">
      <c r="A20" t="s">
        <v>15</v>
      </c>
    </row>
    <row r="21" spans="1:3" x14ac:dyDescent="0.25">
      <c r="A21" t="s">
        <v>287</v>
      </c>
    </row>
    <row r="22" spans="1:3" x14ac:dyDescent="0.25">
      <c r="A22" t="s">
        <v>16</v>
      </c>
    </row>
    <row r="25" spans="1:3" x14ac:dyDescent="0.25">
      <c r="C25" s="7" t="str">
        <f>HYPERLINK("#'Indice'!A1", "Ir al Índice")</f>
        <v>Ir al Índice</v>
      </c>
    </row>
    <row r="26" spans="1:3" ht="17.25" x14ac:dyDescent="0.3">
      <c r="A26" s="4" t="s">
        <v>67</v>
      </c>
    </row>
    <row r="27" spans="1:3" x14ac:dyDescent="0.25">
      <c r="A27" s="5" t="s">
        <v>18</v>
      </c>
      <c r="B27" s="5" t="s">
        <v>19</v>
      </c>
      <c r="C27" s="5" t="s">
        <v>66</v>
      </c>
    </row>
    <row r="28" spans="1:3" x14ac:dyDescent="0.25">
      <c r="A28" s="6" t="s">
        <v>20</v>
      </c>
      <c r="B28" s="6" t="s">
        <v>21</v>
      </c>
      <c r="C28" s="6">
        <v>497767</v>
      </c>
    </row>
    <row r="29" spans="1:3" x14ac:dyDescent="0.25">
      <c r="A29" s="6" t="s">
        <v>22</v>
      </c>
      <c r="B29" s="6" t="s">
        <v>23</v>
      </c>
      <c r="C29" s="6">
        <v>784935</v>
      </c>
    </row>
    <row r="30" spans="1:3" x14ac:dyDescent="0.25">
      <c r="A30" s="6" t="s">
        <v>24</v>
      </c>
      <c r="B30" s="6" t="s">
        <v>25</v>
      </c>
      <c r="C30" s="6">
        <v>1072409</v>
      </c>
    </row>
    <row r="31" spans="1:3" x14ac:dyDescent="0.25">
      <c r="A31" s="6" t="s">
        <v>26</v>
      </c>
      <c r="B31" s="6" t="s">
        <v>27</v>
      </c>
      <c r="C31" s="6">
        <v>155514</v>
      </c>
    </row>
    <row r="32" spans="1:3" x14ac:dyDescent="0.25">
      <c r="A32" s="6" t="s">
        <v>28</v>
      </c>
      <c r="B32" s="6" t="s">
        <v>29</v>
      </c>
      <c r="C32" s="6">
        <v>140850</v>
      </c>
    </row>
    <row r="33" spans="1:3" x14ac:dyDescent="0.25">
      <c r="A33" s="6" t="s">
        <v>30</v>
      </c>
      <c r="B33" s="6" t="s">
        <v>31</v>
      </c>
      <c r="C33" s="6">
        <v>78119</v>
      </c>
    </row>
    <row r="34" spans="1:3" x14ac:dyDescent="0.25">
      <c r="A34" s="6" t="s">
        <v>32</v>
      </c>
      <c r="B34" s="6" t="s">
        <v>33</v>
      </c>
      <c r="C34" s="6">
        <v>88065</v>
      </c>
    </row>
    <row r="35" spans="1:3" x14ac:dyDescent="0.25">
      <c r="A35" s="6" t="s">
        <v>34</v>
      </c>
      <c r="B35" s="6" t="s">
        <v>35</v>
      </c>
      <c r="C35" s="6">
        <v>242588</v>
      </c>
    </row>
    <row r="36" spans="1:3" x14ac:dyDescent="0.25">
      <c r="A36" s="6" t="s">
        <v>36</v>
      </c>
      <c r="B36" s="6" t="s">
        <v>37</v>
      </c>
      <c r="C36" s="6">
        <v>18363</v>
      </c>
    </row>
    <row r="37" spans="1:3" x14ac:dyDescent="0.25">
      <c r="A37" s="6" t="s">
        <v>38</v>
      </c>
      <c r="B37" s="6" t="s">
        <v>39</v>
      </c>
      <c r="C37" s="6">
        <v>363220</v>
      </c>
    </row>
    <row r="38" spans="1:3" x14ac:dyDescent="0.25">
      <c r="A38" s="6" t="s">
        <v>40</v>
      </c>
      <c r="B38" s="6" t="s">
        <v>41</v>
      </c>
      <c r="C38" s="6">
        <v>587023</v>
      </c>
    </row>
    <row r="39" spans="1:3" x14ac:dyDescent="0.25">
      <c r="A39" s="6" t="s">
        <v>42</v>
      </c>
      <c r="B39" s="6" t="s">
        <v>43</v>
      </c>
      <c r="C39" s="6">
        <v>144844</v>
      </c>
    </row>
    <row r="40" spans="1:3" x14ac:dyDescent="0.25">
      <c r="A40" s="6" t="s">
        <v>44</v>
      </c>
      <c r="B40" s="6" t="s">
        <v>45</v>
      </c>
      <c r="C40" s="6">
        <v>100149</v>
      </c>
    </row>
    <row r="41" spans="1:3" x14ac:dyDescent="0.25">
      <c r="A41" s="6" t="s">
        <v>46</v>
      </c>
      <c r="B41" s="6" t="s">
        <v>47</v>
      </c>
      <c r="C41" s="6">
        <v>386030</v>
      </c>
    </row>
    <row r="42" spans="1:3" x14ac:dyDescent="0.25">
      <c r="A42" s="6" t="s">
        <v>48</v>
      </c>
      <c r="B42" s="6" t="s">
        <v>49</v>
      </c>
      <c r="C42" s="6">
        <v>335171</v>
      </c>
    </row>
    <row r="43" spans="1:3" x14ac:dyDescent="0.25">
      <c r="A43" s="6" t="s">
        <v>50</v>
      </c>
      <c r="B43" s="6" t="s">
        <v>51</v>
      </c>
      <c r="C43" s="6">
        <v>172613</v>
      </c>
    </row>
    <row r="44" spans="1:3" x14ac:dyDescent="0.25">
      <c r="A44" s="6" t="s">
        <v>52</v>
      </c>
      <c r="B44" s="6" t="s">
        <v>53</v>
      </c>
      <c r="C44" s="6">
        <v>634651</v>
      </c>
    </row>
    <row r="45" spans="1:3" x14ac:dyDescent="0.25">
      <c r="A45" s="6" t="s">
        <v>54</v>
      </c>
      <c r="B45" s="6" t="s">
        <v>55</v>
      </c>
      <c r="C45" s="6">
        <v>987100</v>
      </c>
    </row>
    <row r="46" spans="1:3" x14ac:dyDescent="0.25">
      <c r="A46" s="6" t="s">
        <v>56</v>
      </c>
      <c r="B46" s="6" t="s">
        <v>57</v>
      </c>
      <c r="C46" s="6">
        <v>343504</v>
      </c>
    </row>
    <row r="47" spans="1:3" x14ac:dyDescent="0.25">
      <c r="A47" t="s">
        <v>13</v>
      </c>
    </row>
    <row r="48" spans="1:3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1"/>
  <sheetViews>
    <sheetView workbookViewId="0"/>
  </sheetViews>
  <sheetFormatPr baseColWidth="10" defaultRowHeight="15" x14ac:dyDescent="0.25"/>
  <sheetData>
    <row r="1" spans="1:14" x14ac:dyDescent="0.25">
      <c r="L1" s="7" t="str">
        <f>HYPERLINK("#'Indice'!A1", "Ir al Índice")</f>
        <v>Ir al Índice</v>
      </c>
    </row>
    <row r="5" spans="1:14" ht="23.25" x14ac:dyDescent="0.35">
      <c r="A5" s="1" t="s">
        <v>0</v>
      </c>
    </row>
    <row r="7" spans="1:14" ht="21" x14ac:dyDescent="0.35">
      <c r="A7" s="2" t="s">
        <v>68</v>
      </c>
    </row>
    <row r="9" spans="1:14" x14ac:dyDescent="0.25">
      <c r="A9" t="s">
        <v>3</v>
      </c>
    </row>
    <row r="10" spans="1:14" x14ac:dyDescent="0.25">
      <c r="A10" t="s">
        <v>4</v>
      </c>
    </row>
    <row r="11" spans="1:14" x14ac:dyDescent="0.25">
      <c r="A11" t="s">
        <v>69</v>
      </c>
    </row>
    <row r="12" spans="1:14" x14ac:dyDescent="0.25">
      <c r="A12" s="3" t="s">
        <v>6</v>
      </c>
    </row>
    <row r="15" spans="1:14" ht="17.25" x14ac:dyDescent="0.3">
      <c r="A15" s="4" t="s">
        <v>70</v>
      </c>
    </row>
    <row r="16" spans="1:14" x14ac:dyDescent="0.25">
      <c r="A16" s="5" t="s">
        <v>8</v>
      </c>
      <c r="B16" s="5" t="s">
        <v>9</v>
      </c>
      <c r="C16" s="5" t="s">
        <v>71</v>
      </c>
      <c r="D16" s="5" t="s">
        <v>72</v>
      </c>
      <c r="E16" s="5" t="s">
        <v>73</v>
      </c>
      <c r="F16" s="5" t="s">
        <v>74</v>
      </c>
      <c r="G16" s="5" t="s">
        <v>75</v>
      </c>
      <c r="H16" s="5" t="s">
        <v>76</v>
      </c>
      <c r="I16" s="5" t="s">
        <v>77</v>
      </c>
      <c r="J16" s="5" t="s">
        <v>78</v>
      </c>
      <c r="K16" s="5" t="s">
        <v>79</v>
      </c>
      <c r="L16" s="5" t="s">
        <v>80</v>
      </c>
      <c r="M16" s="5" t="s">
        <v>81</v>
      </c>
      <c r="N16" s="5" t="s">
        <v>82</v>
      </c>
    </row>
    <row r="17" spans="1:14" x14ac:dyDescent="0.25">
      <c r="A17" s="6" t="s">
        <v>11</v>
      </c>
      <c r="B17" s="6" t="s">
        <v>12</v>
      </c>
      <c r="C17" s="6">
        <v>641974.91560695902</v>
      </c>
      <c r="D17" s="6">
        <v>687999.13990335702</v>
      </c>
      <c r="E17" s="6">
        <v>950945.72103058198</v>
      </c>
      <c r="F17" s="6">
        <v>1350351.8477553399</v>
      </c>
      <c r="G17" s="6">
        <v>2819868.6756213699</v>
      </c>
      <c r="H17" s="6">
        <v>681774.70008239604</v>
      </c>
      <c r="I17" s="6">
        <v>9.0001761636996793</v>
      </c>
      <c r="J17" s="6">
        <v>9.6454134095717805</v>
      </c>
      <c r="K17" s="6">
        <v>13.3317966221465</v>
      </c>
      <c r="L17" s="6">
        <v>18.9312763120735</v>
      </c>
      <c r="M17" s="6">
        <v>39.533187702662502</v>
      </c>
      <c r="N17" s="6">
        <v>9.5581497898460306</v>
      </c>
    </row>
    <row r="18" spans="1:14" x14ac:dyDescent="0.25">
      <c r="A18" t="s">
        <v>13</v>
      </c>
    </row>
    <row r="19" spans="1:14" x14ac:dyDescent="0.25">
      <c r="A19" t="s">
        <v>14</v>
      </c>
    </row>
    <row r="20" spans="1:14" x14ac:dyDescent="0.25">
      <c r="A20" t="s">
        <v>15</v>
      </c>
    </row>
    <row r="21" spans="1:14" x14ac:dyDescent="0.25">
      <c r="A21" t="s">
        <v>287</v>
      </c>
    </row>
    <row r="22" spans="1:14" x14ac:dyDescent="0.25">
      <c r="A22" t="s">
        <v>16</v>
      </c>
    </row>
    <row r="25" spans="1:14" x14ac:dyDescent="0.25">
      <c r="L25" s="7" t="str">
        <f>HYPERLINK("#'Indice'!A1", "Ir al Índice")</f>
        <v>Ir al Índice</v>
      </c>
    </row>
    <row r="26" spans="1:14" ht="17.25" x14ac:dyDescent="0.3">
      <c r="A26" s="4" t="s">
        <v>83</v>
      </c>
    </row>
    <row r="27" spans="1:14" x14ac:dyDescent="0.25">
      <c r="A27" s="5" t="s">
        <v>18</v>
      </c>
      <c r="B27" s="5" t="s">
        <v>19</v>
      </c>
      <c r="C27" s="5" t="s">
        <v>71</v>
      </c>
      <c r="D27" s="5" t="s">
        <v>72</v>
      </c>
      <c r="E27" s="5" t="s">
        <v>73</v>
      </c>
      <c r="F27" s="5" t="s">
        <v>74</v>
      </c>
      <c r="G27" s="5" t="s">
        <v>75</v>
      </c>
      <c r="H27" s="5" t="s">
        <v>76</v>
      </c>
      <c r="I27" s="5" t="s">
        <v>77</v>
      </c>
      <c r="J27" s="5" t="s">
        <v>78</v>
      </c>
      <c r="K27" s="5" t="s">
        <v>79</v>
      </c>
      <c r="L27" s="5" t="s">
        <v>80</v>
      </c>
      <c r="M27" s="5" t="s">
        <v>81</v>
      </c>
      <c r="N27" s="5" t="s">
        <v>82</v>
      </c>
    </row>
    <row r="28" spans="1:14" x14ac:dyDescent="0.25">
      <c r="A28" s="6" t="s">
        <v>20</v>
      </c>
      <c r="B28" s="6" t="s">
        <v>21</v>
      </c>
      <c r="C28" s="6">
        <v>36708.098097148599</v>
      </c>
      <c r="D28" s="6">
        <v>43558.060792117598</v>
      </c>
      <c r="E28" s="6">
        <v>50107.1410763889</v>
      </c>
      <c r="F28" s="6">
        <v>91829.464091383794</v>
      </c>
      <c r="G28" s="6">
        <v>205173.08257947001</v>
      </c>
      <c r="H28" s="6">
        <v>70391.153363491496</v>
      </c>
      <c r="I28" s="6">
        <v>7.37455437928761</v>
      </c>
      <c r="J28" s="6">
        <v>8.7506927522550999</v>
      </c>
      <c r="K28" s="6">
        <v>10.0663846893002</v>
      </c>
      <c r="L28" s="6">
        <v>18.448282849482499</v>
      </c>
      <c r="M28" s="6">
        <v>41.218699226640098</v>
      </c>
      <c r="N28" s="6">
        <v>14.141386103034399</v>
      </c>
    </row>
    <row r="29" spans="1:14" x14ac:dyDescent="0.25">
      <c r="A29" s="6" t="s">
        <v>22</v>
      </c>
      <c r="B29" s="6" t="s">
        <v>23</v>
      </c>
      <c r="C29" s="6">
        <v>59053.962911456503</v>
      </c>
      <c r="D29" s="6">
        <v>70031.262350106699</v>
      </c>
      <c r="E29" s="6">
        <v>103252.408572824</v>
      </c>
      <c r="F29" s="6">
        <v>145516.05384511201</v>
      </c>
      <c r="G29" s="6">
        <v>326859.567929012</v>
      </c>
      <c r="H29" s="6">
        <v>80221.744391488697</v>
      </c>
      <c r="I29" s="6">
        <v>7.5234207815241501</v>
      </c>
      <c r="J29" s="6">
        <v>8.9219186748083192</v>
      </c>
      <c r="K29" s="6">
        <v>13.154262273032099</v>
      </c>
      <c r="L29" s="6">
        <v>18.538611967247199</v>
      </c>
      <c r="M29" s="6">
        <v>41.641609550983397</v>
      </c>
      <c r="N29" s="6">
        <v>10.2201767524048</v>
      </c>
    </row>
    <row r="30" spans="1:14" x14ac:dyDescent="0.25">
      <c r="A30" s="6" t="s">
        <v>24</v>
      </c>
      <c r="B30" s="6" t="s">
        <v>25</v>
      </c>
      <c r="C30" s="6">
        <v>102853.73526967</v>
      </c>
      <c r="D30" s="6">
        <v>88655.785937381195</v>
      </c>
      <c r="E30" s="6">
        <v>137090.879891636</v>
      </c>
      <c r="F30" s="6">
        <v>196568.144598529</v>
      </c>
      <c r="G30" s="6">
        <v>442200.378505136</v>
      </c>
      <c r="H30" s="6">
        <v>105040.075797647</v>
      </c>
      <c r="I30" s="6">
        <v>9.5909056404478399</v>
      </c>
      <c r="J30" s="6">
        <v>8.2669751873941006</v>
      </c>
      <c r="K30" s="6">
        <v>12.7834510799178</v>
      </c>
      <c r="L30" s="6">
        <v>18.329587368115099</v>
      </c>
      <c r="M30" s="6">
        <v>41.234303190772899</v>
      </c>
      <c r="N30" s="6">
        <v>9.7947775333522191</v>
      </c>
    </row>
    <row r="31" spans="1:14" x14ac:dyDescent="0.25">
      <c r="A31" s="6" t="s">
        <v>26</v>
      </c>
      <c r="B31" s="6" t="s">
        <v>27</v>
      </c>
      <c r="C31" s="6">
        <v>10310.183403810201</v>
      </c>
      <c r="D31" s="6">
        <v>11452.819542552599</v>
      </c>
      <c r="E31" s="6">
        <v>18087.210192341401</v>
      </c>
      <c r="F31" s="6">
        <v>27348.394201654199</v>
      </c>
      <c r="G31" s="6">
        <v>65844.505916755195</v>
      </c>
      <c r="H31" s="6">
        <v>22470.8867428864</v>
      </c>
      <c r="I31" s="6">
        <v>6.6297461346310698</v>
      </c>
      <c r="J31" s="6">
        <v>7.3644942208113902</v>
      </c>
      <c r="K31" s="6">
        <v>11.630599298031999</v>
      </c>
      <c r="L31" s="6">
        <v>17.585808481329099</v>
      </c>
      <c r="M31" s="6">
        <v>42.339921754154098</v>
      </c>
      <c r="N31" s="6">
        <v>14.4494301110423</v>
      </c>
    </row>
    <row r="32" spans="1:14" x14ac:dyDescent="0.25">
      <c r="A32" s="6" t="s">
        <v>28</v>
      </c>
      <c r="B32" s="6" t="s">
        <v>29</v>
      </c>
      <c r="C32" s="6">
        <v>6773.8911498326797</v>
      </c>
      <c r="D32" s="6">
        <v>8122.6802486077604</v>
      </c>
      <c r="E32" s="6">
        <v>14498.5702042457</v>
      </c>
      <c r="F32" s="6">
        <v>27515.574324834099</v>
      </c>
      <c r="G32" s="6">
        <v>62194.884223429603</v>
      </c>
      <c r="H32" s="6">
        <v>21744.3998490501</v>
      </c>
      <c r="I32" s="6">
        <v>4.8092943910775201</v>
      </c>
      <c r="J32" s="6">
        <v>5.76690113497179</v>
      </c>
      <c r="K32" s="6">
        <v>10.293624568154501</v>
      </c>
      <c r="L32" s="6">
        <v>19.5353740325411</v>
      </c>
      <c r="M32" s="6">
        <v>44.156822309854199</v>
      </c>
      <c r="N32" s="6">
        <v>15.4379835634009</v>
      </c>
    </row>
    <row r="33" spans="1:14" x14ac:dyDescent="0.25">
      <c r="A33" s="6" t="s">
        <v>30</v>
      </c>
      <c r="B33" s="6" t="s">
        <v>31</v>
      </c>
      <c r="C33" s="6">
        <v>6263.9224472007299</v>
      </c>
      <c r="D33" s="6">
        <v>6410.6488712283699</v>
      </c>
      <c r="E33" s="6">
        <v>10292.727912454</v>
      </c>
      <c r="F33" s="6">
        <v>13815.0511240248</v>
      </c>
      <c r="G33" s="6">
        <v>30718.0837348598</v>
      </c>
      <c r="H33" s="6">
        <v>10618.565910232301</v>
      </c>
      <c r="I33" s="6">
        <v>8.0184365483438498</v>
      </c>
      <c r="J33" s="6">
        <v>8.20626079600145</v>
      </c>
      <c r="K33" s="6">
        <v>13.1757036219793</v>
      </c>
      <c r="L33" s="6">
        <v>17.684623617845599</v>
      </c>
      <c r="M33" s="6">
        <v>39.3221671230556</v>
      </c>
      <c r="N33" s="6">
        <v>13.592808292774199</v>
      </c>
    </row>
    <row r="34" spans="1:14" x14ac:dyDescent="0.25">
      <c r="A34" s="6" t="s">
        <v>32</v>
      </c>
      <c r="B34" s="6" t="s">
        <v>33</v>
      </c>
      <c r="C34" s="6">
        <v>6123.4315523268497</v>
      </c>
      <c r="D34" s="6">
        <v>8732.7105345256605</v>
      </c>
      <c r="E34" s="6">
        <v>10989.3664793104</v>
      </c>
      <c r="F34" s="6">
        <v>14080.506163729</v>
      </c>
      <c r="G34" s="6">
        <v>36387.644215090797</v>
      </c>
      <c r="H34" s="6">
        <v>11751.341055017299</v>
      </c>
      <c r="I34" s="6">
        <v>6.9533089789664997</v>
      </c>
      <c r="J34" s="6">
        <v>9.9162102248630593</v>
      </c>
      <c r="K34" s="6">
        <v>12.478699232737601</v>
      </c>
      <c r="L34" s="6">
        <v>15.988765302593601</v>
      </c>
      <c r="M34" s="6">
        <v>41.319075926975302</v>
      </c>
      <c r="N34" s="6">
        <v>13.343940333863999</v>
      </c>
    </row>
    <row r="35" spans="1:14" x14ac:dyDescent="0.25">
      <c r="A35" s="6" t="s">
        <v>34</v>
      </c>
      <c r="B35" s="6" t="s">
        <v>35</v>
      </c>
      <c r="C35" s="6">
        <v>16933.480022196702</v>
      </c>
      <c r="D35" s="6">
        <v>21718.917435100098</v>
      </c>
      <c r="E35" s="6">
        <v>27610.263797346001</v>
      </c>
      <c r="F35" s="6">
        <v>44577.736032880799</v>
      </c>
      <c r="G35" s="6">
        <v>101214.159208835</v>
      </c>
      <c r="H35" s="6">
        <v>30533.4435036416</v>
      </c>
      <c r="I35" s="6">
        <v>6.9803452859155097</v>
      </c>
      <c r="J35" s="6">
        <v>8.9530056866374892</v>
      </c>
      <c r="K35" s="6">
        <v>11.3815455823643</v>
      </c>
      <c r="L35" s="6">
        <v>18.3759031909578</v>
      </c>
      <c r="M35" s="6">
        <v>41.722657018828102</v>
      </c>
      <c r="N35" s="6">
        <v>12.5865432352967</v>
      </c>
    </row>
    <row r="36" spans="1:14" x14ac:dyDescent="0.25">
      <c r="A36" s="6" t="s">
        <v>36</v>
      </c>
      <c r="B36" s="6" t="s">
        <v>37</v>
      </c>
      <c r="C36" s="6">
        <v>985.01460263281001</v>
      </c>
      <c r="D36" s="6">
        <v>1357.3305819362199</v>
      </c>
      <c r="E36" s="6">
        <v>2068.4457324215</v>
      </c>
      <c r="F36" s="6">
        <v>3583.4656540138899</v>
      </c>
      <c r="G36" s="6">
        <v>7881.9237761191998</v>
      </c>
      <c r="H36" s="6">
        <v>2486.8196528763801</v>
      </c>
      <c r="I36" s="6">
        <v>5.3641267910080597</v>
      </c>
      <c r="J36" s="6">
        <v>7.3916603057029002</v>
      </c>
      <c r="K36" s="6">
        <v>11.264203738068399</v>
      </c>
      <c r="L36" s="6">
        <v>19.514598126743401</v>
      </c>
      <c r="M36" s="6">
        <v>42.922854523330599</v>
      </c>
      <c r="N36" s="6">
        <v>13.5425565151466</v>
      </c>
    </row>
    <row r="37" spans="1:14" x14ac:dyDescent="0.25">
      <c r="A37" s="6" t="s">
        <v>38</v>
      </c>
      <c r="B37" s="6" t="s">
        <v>39</v>
      </c>
      <c r="C37" s="6">
        <v>34062.2765373695</v>
      </c>
      <c r="D37" s="6">
        <v>37560.899313227797</v>
      </c>
      <c r="E37" s="6">
        <v>50234.833907981498</v>
      </c>
      <c r="F37" s="6">
        <v>68699.398196123599</v>
      </c>
      <c r="G37" s="6">
        <v>138204.235267382</v>
      </c>
      <c r="H37" s="6">
        <v>34458.356777915702</v>
      </c>
      <c r="I37" s="6">
        <v>9.3778637017150697</v>
      </c>
      <c r="J37" s="6">
        <v>10.3410878567336</v>
      </c>
      <c r="K37" s="6">
        <v>13.8304151500417</v>
      </c>
      <c r="L37" s="6">
        <v>18.913991023656099</v>
      </c>
      <c r="M37" s="6">
        <v>38.049731641259299</v>
      </c>
      <c r="N37" s="6">
        <v>9.4869106265942609</v>
      </c>
    </row>
    <row r="38" spans="1:14" x14ac:dyDescent="0.25">
      <c r="A38" s="6" t="s">
        <v>40</v>
      </c>
      <c r="B38" s="6" t="s">
        <v>41</v>
      </c>
      <c r="C38" s="6">
        <v>62762.894314628902</v>
      </c>
      <c r="D38" s="6">
        <v>72343.283224688697</v>
      </c>
      <c r="E38" s="6">
        <v>95141.399755835097</v>
      </c>
      <c r="F38" s="6">
        <v>103632.369304711</v>
      </c>
      <c r="G38" s="6">
        <v>210830.33718494</v>
      </c>
      <c r="H38" s="6">
        <v>42312.716215196902</v>
      </c>
      <c r="I38" s="6">
        <v>10.6917266128634</v>
      </c>
      <c r="J38" s="6">
        <v>12.323756177302901</v>
      </c>
      <c r="K38" s="6">
        <v>16.207439871322801</v>
      </c>
      <c r="L38" s="6">
        <v>17.653885674788</v>
      </c>
      <c r="M38" s="6">
        <v>35.915174905402303</v>
      </c>
      <c r="N38" s="6">
        <v>7.2080167583207002</v>
      </c>
    </row>
    <row r="39" spans="1:14" x14ac:dyDescent="0.25">
      <c r="A39" s="6" t="s">
        <v>42</v>
      </c>
      <c r="B39" s="6" t="s">
        <v>43</v>
      </c>
      <c r="C39" s="6">
        <v>9662.69405567596</v>
      </c>
      <c r="D39" s="6">
        <v>7609.7677720513802</v>
      </c>
      <c r="E39" s="6">
        <v>13995.111260993101</v>
      </c>
      <c r="F39" s="6">
        <v>29425.0380627208</v>
      </c>
      <c r="G39" s="6">
        <v>66629.588589544597</v>
      </c>
      <c r="H39" s="6">
        <v>17521.800259014199</v>
      </c>
      <c r="I39" s="6">
        <v>6.6711041228328103</v>
      </c>
      <c r="J39" s="6">
        <v>5.2537680346105997</v>
      </c>
      <c r="K39" s="6">
        <v>9.6621960598941303</v>
      </c>
      <c r="L39" s="6">
        <v>20.314985821104599</v>
      </c>
      <c r="M39" s="6">
        <v>46.0009310634507</v>
      </c>
      <c r="N39" s="6">
        <v>12.0970148981071</v>
      </c>
    </row>
    <row r="40" spans="1:14" x14ac:dyDescent="0.25">
      <c r="A40" s="6" t="s">
        <v>44</v>
      </c>
      <c r="B40" s="6" t="s">
        <v>45</v>
      </c>
      <c r="C40" s="6">
        <v>9674.1485854836101</v>
      </c>
      <c r="D40" s="6">
        <v>8665.8964673898499</v>
      </c>
      <c r="E40" s="6">
        <v>13947.3588201127</v>
      </c>
      <c r="F40" s="6">
        <v>19719.7733569396</v>
      </c>
      <c r="G40" s="6">
        <v>38396.581707761303</v>
      </c>
      <c r="H40" s="6">
        <v>9745.2410623129399</v>
      </c>
      <c r="I40" s="6">
        <v>9.6597555497145393</v>
      </c>
      <c r="J40" s="6">
        <v>8.6530034921864907</v>
      </c>
      <c r="K40" s="6">
        <v>13.9266081739335</v>
      </c>
      <c r="L40" s="6">
        <v>19.6904346093716</v>
      </c>
      <c r="M40" s="6">
        <v>38.339455918442901</v>
      </c>
      <c r="N40" s="6">
        <v>9.7307422563509807</v>
      </c>
    </row>
    <row r="41" spans="1:14" x14ac:dyDescent="0.25">
      <c r="A41" s="6" t="s">
        <v>46</v>
      </c>
      <c r="B41" s="6" t="s">
        <v>47</v>
      </c>
      <c r="C41" s="6">
        <v>38779.077434940104</v>
      </c>
      <c r="D41" s="6">
        <v>44022.275616716601</v>
      </c>
      <c r="E41" s="6">
        <v>50505.456122564399</v>
      </c>
      <c r="F41" s="6">
        <v>74589.177335901302</v>
      </c>
      <c r="G41" s="6">
        <v>143507.55437580199</v>
      </c>
      <c r="H41" s="6">
        <v>34626.459114075798</v>
      </c>
      <c r="I41" s="6">
        <v>10.045612370784699</v>
      </c>
      <c r="J41" s="6">
        <v>11.403848306275799</v>
      </c>
      <c r="K41" s="6">
        <v>13.083298221009899</v>
      </c>
      <c r="L41" s="6">
        <v>19.322119352356399</v>
      </c>
      <c r="M41" s="6">
        <v>37.175233628423101</v>
      </c>
      <c r="N41" s="6">
        <v>8.9698881211501291</v>
      </c>
    </row>
    <row r="42" spans="1:14" x14ac:dyDescent="0.25">
      <c r="A42" s="6" t="s">
        <v>48</v>
      </c>
      <c r="B42" s="6" t="s">
        <v>49</v>
      </c>
      <c r="C42" s="6">
        <v>39704.624170923496</v>
      </c>
      <c r="D42" s="6">
        <v>41718.002805214797</v>
      </c>
      <c r="E42" s="6">
        <v>53781.836411828102</v>
      </c>
      <c r="F42" s="6">
        <v>66635.784989408407</v>
      </c>
      <c r="G42" s="6">
        <v>115276.555369997</v>
      </c>
      <c r="H42" s="6">
        <v>18054.1962526278</v>
      </c>
      <c r="I42" s="6">
        <v>11.846079813266501</v>
      </c>
      <c r="J42" s="6">
        <v>12.446781733865601</v>
      </c>
      <c r="K42" s="6">
        <v>16.046088835796699</v>
      </c>
      <c r="L42" s="6">
        <v>19.881130822597498</v>
      </c>
      <c r="M42" s="6">
        <v>34.3933560391553</v>
      </c>
      <c r="N42" s="6">
        <v>5.3865627553182804</v>
      </c>
    </row>
    <row r="43" spans="1:14" x14ac:dyDescent="0.25">
      <c r="A43" s="6" t="s">
        <v>50</v>
      </c>
      <c r="B43" s="6" t="s">
        <v>51</v>
      </c>
      <c r="C43" s="6">
        <v>16438.0719564149</v>
      </c>
      <c r="D43" s="6">
        <v>16661.889807776501</v>
      </c>
      <c r="E43" s="6">
        <v>22446.859365557899</v>
      </c>
      <c r="F43" s="6">
        <v>34264.689492070102</v>
      </c>
      <c r="G43" s="6">
        <v>66441.094198184699</v>
      </c>
      <c r="H43" s="6">
        <v>16360.395179996</v>
      </c>
      <c r="I43" s="6">
        <v>9.5230787695103292</v>
      </c>
      <c r="J43" s="6">
        <v>9.6527433088912602</v>
      </c>
      <c r="K43" s="6">
        <v>13.0041534331469</v>
      </c>
      <c r="L43" s="6">
        <v>19.8505845400231</v>
      </c>
      <c r="M43" s="6">
        <v>38.491361715620897</v>
      </c>
      <c r="N43" s="6">
        <v>9.4780782328074693</v>
      </c>
    </row>
    <row r="44" spans="1:14" x14ac:dyDescent="0.25">
      <c r="A44" s="6" t="s">
        <v>52</v>
      </c>
      <c r="B44" s="6" t="s">
        <v>53</v>
      </c>
      <c r="C44" s="6">
        <v>71051.730516172</v>
      </c>
      <c r="D44" s="6">
        <v>69167.951442237201</v>
      </c>
      <c r="E44" s="6">
        <v>92182.535637739304</v>
      </c>
      <c r="F44" s="6">
        <v>128284.271172901</v>
      </c>
      <c r="G44" s="6">
        <v>230802.26057554901</v>
      </c>
      <c r="H44" s="6">
        <v>43162.250655401702</v>
      </c>
      <c r="I44" s="6">
        <v>11.195401963626001</v>
      </c>
      <c r="J44" s="6">
        <v>10.8985807069141</v>
      </c>
      <c r="K44" s="6">
        <v>14.524917732381899</v>
      </c>
      <c r="L44" s="6">
        <v>20.2133568170382</v>
      </c>
      <c r="M44" s="6">
        <v>36.366800111486299</v>
      </c>
      <c r="N44" s="6">
        <v>6.8009426685535397</v>
      </c>
    </row>
    <row r="45" spans="1:14" x14ac:dyDescent="0.25">
      <c r="A45" s="6" t="s">
        <v>54</v>
      </c>
      <c r="B45" s="6" t="s">
        <v>55</v>
      </c>
      <c r="C45" s="6">
        <v>84846.548890328893</v>
      </c>
      <c r="D45" s="6">
        <v>98886.808142617796</v>
      </c>
      <c r="E45" s="6">
        <v>140435.839898618</v>
      </c>
      <c r="F45" s="6">
        <v>196972.653644634</v>
      </c>
      <c r="G45" s="6">
        <v>389097.58469299402</v>
      </c>
      <c r="H45" s="6">
        <v>76860.564730807106</v>
      </c>
      <c r="I45" s="6">
        <v>8.5955373204669101</v>
      </c>
      <c r="J45" s="6">
        <v>10.0179118774813</v>
      </c>
      <c r="K45" s="6">
        <v>14.2271137573314</v>
      </c>
      <c r="L45" s="6">
        <v>19.954680746087998</v>
      </c>
      <c r="M45" s="6">
        <v>39.418253945192397</v>
      </c>
      <c r="N45" s="6">
        <v>7.7865023534400901</v>
      </c>
    </row>
    <row r="46" spans="1:14" x14ac:dyDescent="0.25">
      <c r="A46" s="6" t="s">
        <v>56</v>
      </c>
      <c r="B46" s="6" t="s">
        <v>57</v>
      </c>
      <c r="C46" s="6">
        <v>28987.1296887465</v>
      </c>
      <c r="D46" s="6">
        <v>31322.1490178801</v>
      </c>
      <c r="E46" s="6">
        <v>44277.475990384301</v>
      </c>
      <c r="F46" s="6">
        <v>63294.302163766602</v>
      </c>
      <c r="G46" s="6">
        <v>142208.65357050599</v>
      </c>
      <c r="H46" s="6">
        <v>33414.289568716202</v>
      </c>
      <c r="I46" s="6">
        <v>8.4386585567406893</v>
      </c>
      <c r="J46" s="6">
        <v>9.1184233714542096</v>
      </c>
      <c r="K46" s="6">
        <v>12.889944801336901</v>
      </c>
      <c r="L46" s="6">
        <v>18.426074270973999</v>
      </c>
      <c r="M46" s="6">
        <v>41.399417057881799</v>
      </c>
      <c r="N46" s="6">
        <v>9.7274819416123801</v>
      </c>
    </row>
    <row r="47" spans="1:14" x14ac:dyDescent="0.25">
      <c r="A47" t="s">
        <v>13</v>
      </c>
    </row>
    <row r="48" spans="1:14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1"/>
  <sheetViews>
    <sheetView workbookViewId="0"/>
  </sheetViews>
  <sheetFormatPr baseColWidth="10" defaultRowHeight="15" x14ac:dyDescent="0.25"/>
  <sheetData>
    <row r="1" spans="1:10" x14ac:dyDescent="0.25">
      <c r="J1" s="7" t="str">
        <f>HYPERLINK("#'Indice'!A1", "Ir al Índice")</f>
        <v>Ir al Índice</v>
      </c>
    </row>
    <row r="5" spans="1:10" ht="23.25" x14ac:dyDescent="0.35">
      <c r="A5" s="1" t="s">
        <v>0</v>
      </c>
    </row>
    <row r="7" spans="1:10" ht="21" x14ac:dyDescent="0.35">
      <c r="A7" s="2" t="s">
        <v>68</v>
      </c>
    </row>
    <row r="9" spans="1:10" x14ac:dyDescent="0.25">
      <c r="A9" t="s">
        <v>3</v>
      </c>
    </row>
    <row r="10" spans="1:10" x14ac:dyDescent="0.25">
      <c r="A10" t="s">
        <v>4</v>
      </c>
    </row>
    <row r="11" spans="1:10" x14ac:dyDescent="0.25">
      <c r="A11" t="s">
        <v>84</v>
      </c>
    </row>
    <row r="12" spans="1:10" x14ac:dyDescent="0.25">
      <c r="A12" s="3" t="s">
        <v>6</v>
      </c>
    </row>
    <row r="15" spans="1:10" ht="17.25" x14ac:dyDescent="0.3">
      <c r="A15" s="4" t="s">
        <v>85</v>
      </c>
    </row>
    <row r="16" spans="1:10" x14ac:dyDescent="0.25">
      <c r="A16" s="5" t="s">
        <v>8</v>
      </c>
      <c r="B16" s="5" t="s">
        <v>9</v>
      </c>
      <c r="C16" s="5" t="s">
        <v>86</v>
      </c>
      <c r="D16" s="5" t="s">
        <v>87</v>
      </c>
      <c r="E16" s="5" t="s">
        <v>75</v>
      </c>
      <c r="F16" s="5" t="s">
        <v>76</v>
      </c>
      <c r="G16" s="5" t="s">
        <v>88</v>
      </c>
      <c r="H16" s="5" t="s">
        <v>89</v>
      </c>
      <c r="I16" s="5" t="s">
        <v>81</v>
      </c>
      <c r="J16" s="5" t="s">
        <v>82</v>
      </c>
    </row>
    <row r="17" spans="1:10" x14ac:dyDescent="0.25">
      <c r="A17" s="6" t="s">
        <v>11</v>
      </c>
      <c r="B17" s="6" t="s">
        <v>12</v>
      </c>
      <c r="C17" s="6">
        <v>1571756.9097015699</v>
      </c>
      <c r="D17" s="6">
        <v>2059514.7145946601</v>
      </c>
      <c r="E17" s="6">
        <v>2819868.6756213699</v>
      </c>
      <c r="F17" s="6">
        <v>681774.70008239604</v>
      </c>
      <c r="G17" s="6">
        <v>22.035267624829</v>
      </c>
      <c r="H17" s="6">
        <v>28.873394882662499</v>
      </c>
      <c r="I17" s="6">
        <v>39.533187702662502</v>
      </c>
      <c r="J17" s="6">
        <v>9.5581497898460306</v>
      </c>
    </row>
    <row r="18" spans="1:10" x14ac:dyDescent="0.25">
      <c r="A18" t="s">
        <v>13</v>
      </c>
    </row>
    <row r="19" spans="1:10" x14ac:dyDescent="0.25">
      <c r="A19" t="s">
        <v>14</v>
      </c>
    </row>
    <row r="20" spans="1:10" x14ac:dyDescent="0.25">
      <c r="A20" t="s">
        <v>15</v>
      </c>
    </row>
    <row r="21" spans="1:10" x14ac:dyDescent="0.25">
      <c r="A21" t="s">
        <v>287</v>
      </c>
    </row>
    <row r="22" spans="1:10" x14ac:dyDescent="0.25">
      <c r="A22" t="s">
        <v>16</v>
      </c>
    </row>
    <row r="25" spans="1:10" x14ac:dyDescent="0.25">
      <c r="J25" s="7" t="str">
        <f>HYPERLINK("#'Indice'!A1", "Ir al Índice")</f>
        <v>Ir al Índice</v>
      </c>
    </row>
    <row r="26" spans="1:10" ht="17.25" x14ac:dyDescent="0.3">
      <c r="A26" s="4" t="s">
        <v>90</v>
      </c>
    </row>
    <row r="27" spans="1:10" x14ac:dyDescent="0.25">
      <c r="A27" s="5" t="s">
        <v>18</v>
      </c>
      <c r="B27" s="5" t="s">
        <v>19</v>
      </c>
      <c r="C27" s="5" t="s">
        <v>86</v>
      </c>
      <c r="D27" s="5" t="s">
        <v>87</v>
      </c>
      <c r="E27" s="5" t="s">
        <v>75</v>
      </c>
      <c r="F27" s="5" t="s">
        <v>76</v>
      </c>
      <c r="G27" s="5" t="s">
        <v>88</v>
      </c>
      <c r="H27" s="5" t="s">
        <v>89</v>
      </c>
      <c r="I27" s="5" t="s">
        <v>81</v>
      </c>
      <c r="J27" s="5" t="s">
        <v>82</v>
      </c>
    </row>
    <row r="28" spans="1:10" x14ac:dyDescent="0.25">
      <c r="A28" s="6" t="s">
        <v>20</v>
      </c>
      <c r="B28" s="6" t="s">
        <v>21</v>
      </c>
      <c r="C28" s="6">
        <v>88567.016992058998</v>
      </c>
      <c r="D28" s="6">
        <v>133635.74706498001</v>
      </c>
      <c r="E28" s="6">
        <v>205173.08257947001</v>
      </c>
      <c r="F28" s="6">
        <v>70391.153363491496</v>
      </c>
      <c r="G28" s="6">
        <v>17.792866339483901</v>
      </c>
      <c r="H28" s="6">
        <v>26.847048330841499</v>
      </c>
      <c r="I28" s="6">
        <v>41.218699226640098</v>
      </c>
      <c r="J28" s="6">
        <v>14.141386103034399</v>
      </c>
    </row>
    <row r="29" spans="1:10" x14ac:dyDescent="0.25">
      <c r="A29" s="6" t="s">
        <v>22</v>
      </c>
      <c r="B29" s="6" t="s">
        <v>23</v>
      </c>
      <c r="C29" s="6">
        <v>157125.53819220001</v>
      </c>
      <c r="D29" s="6">
        <v>220728.14948729999</v>
      </c>
      <c r="E29" s="6">
        <v>326859.567929012</v>
      </c>
      <c r="F29" s="6">
        <v>80221.744391488697</v>
      </c>
      <c r="G29" s="6">
        <v>20.017649638785301</v>
      </c>
      <c r="H29" s="6">
        <v>28.1205640578264</v>
      </c>
      <c r="I29" s="6">
        <v>41.641609550983397</v>
      </c>
      <c r="J29" s="6">
        <v>10.2201767524048</v>
      </c>
    </row>
    <row r="30" spans="1:10" x14ac:dyDescent="0.25">
      <c r="A30" s="6" t="s">
        <v>24</v>
      </c>
      <c r="B30" s="6" t="s">
        <v>25</v>
      </c>
      <c r="C30" s="6">
        <v>225462.707458897</v>
      </c>
      <c r="D30" s="6">
        <v>299705.83823831897</v>
      </c>
      <c r="E30" s="6">
        <v>442200.378505136</v>
      </c>
      <c r="F30" s="6">
        <v>105040.075797647</v>
      </c>
      <c r="G30" s="6">
        <v>21.0239477157407</v>
      </c>
      <c r="H30" s="6">
        <v>27.946971560134202</v>
      </c>
      <c r="I30" s="6">
        <v>41.234303190772899</v>
      </c>
      <c r="J30" s="6">
        <v>9.7947775333522191</v>
      </c>
    </row>
    <row r="31" spans="1:10" x14ac:dyDescent="0.25">
      <c r="A31" s="6" t="s">
        <v>26</v>
      </c>
      <c r="B31" s="6" t="s">
        <v>27</v>
      </c>
      <c r="C31" s="6">
        <v>26291.317611379502</v>
      </c>
      <c r="D31" s="6">
        <v>40907.289728978903</v>
      </c>
      <c r="E31" s="6">
        <v>65844.505916755195</v>
      </c>
      <c r="F31" s="6">
        <v>22470.8867428864</v>
      </c>
      <c r="G31" s="6">
        <v>16.906077659490101</v>
      </c>
      <c r="H31" s="6">
        <v>26.304570475313401</v>
      </c>
      <c r="I31" s="6">
        <v>42.339921754154098</v>
      </c>
      <c r="J31" s="6">
        <v>14.4494301110423</v>
      </c>
    </row>
    <row r="32" spans="1:10" x14ac:dyDescent="0.25">
      <c r="A32" s="6" t="s">
        <v>28</v>
      </c>
      <c r="B32" s="6" t="s">
        <v>29</v>
      </c>
      <c r="C32" s="6">
        <v>18113.300213227001</v>
      </c>
      <c r="D32" s="6">
        <v>38797.415714293202</v>
      </c>
      <c r="E32" s="6">
        <v>62194.884223429603</v>
      </c>
      <c r="F32" s="6">
        <v>21744.3998490501</v>
      </c>
      <c r="G32" s="6">
        <v>12.859993051634399</v>
      </c>
      <c r="H32" s="6">
        <v>27.545201075110601</v>
      </c>
      <c r="I32" s="6">
        <v>44.156822309854199</v>
      </c>
      <c r="J32" s="6">
        <v>15.4379835634009</v>
      </c>
    </row>
    <row r="33" spans="1:10" x14ac:dyDescent="0.25">
      <c r="A33" s="6" t="s">
        <v>30</v>
      </c>
      <c r="B33" s="6" t="s">
        <v>31</v>
      </c>
      <c r="C33" s="6">
        <v>15068.728501867699</v>
      </c>
      <c r="D33" s="6">
        <v>21713.6218530402</v>
      </c>
      <c r="E33" s="6">
        <v>30718.0837348598</v>
      </c>
      <c r="F33" s="6">
        <v>10618.565910232301</v>
      </c>
      <c r="G33" s="6">
        <v>19.289453912451201</v>
      </c>
      <c r="H33" s="6">
        <v>27.795570671718998</v>
      </c>
      <c r="I33" s="6">
        <v>39.3221671230556</v>
      </c>
      <c r="J33" s="6">
        <v>13.592808292774199</v>
      </c>
    </row>
    <row r="34" spans="1:10" x14ac:dyDescent="0.25">
      <c r="A34" s="6" t="s">
        <v>32</v>
      </c>
      <c r="B34" s="6" t="s">
        <v>33</v>
      </c>
      <c r="C34" s="6">
        <v>18443.816423421398</v>
      </c>
      <c r="D34" s="6">
        <v>21482.198306470498</v>
      </c>
      <c r="E34" s="6">
        <v>36387.644215090797</v>
      </c>
      <c r="F34" s="6">
        <v>11751.341055017299</v>
      </c>
      <c r="G34" s="6">
        <v>20.943412733119199</v>
      </c>
      <c r="H34" s="6">
        <v>24.393571006041501</v>
      </c>
      <c r="I34" s="6">
        <v>41.319075926975302</v>
      </c>
      <c r="J34" s="6">
        <v>13.343940333863999</v>
      </c>
    </row>
    <row r="35" spans="1:10" x14ac:dyDescent="0.25">
      <c r="A35" s="6" t="s">
        <v>34</v>
      </c>
      <c r="B35" s="6" t="s">
        <v>35</v>
      </c>
      <c r="C35" s="6">
        <v>46131.3401478956</v>
      </c>
      <c r="D35" s="6">
        <v>64709.057139628101</v>
      </c>
      <c r="E35" s="6">
        <v>101214.159208835</v>
      </c>
      <c r="F35" s="6">
        <v>30533.4435036416</v>
      </c>
      <c r="G35" s="6">
        <v>19.016332278552799</v>
      </c>
      <c r="H35" s="6">
        <v>26.674467467322401</v>
      </c>
      <c r="I35" s="6">
        <v>41.722657018828102</v>
      </c>
      <c r="J35" s="6">
        <v>12.5865432352967</v>
      </c>
    </row>
    <row r="36" spans="1:10" x14ac:dyDescent="0.25">
      <c r="A36" s="6" t="s">
        <v>36</v>
      </c>
      <c r="B36" s="6" t="s">
        <v>37</v>
      </c>
      <c r="C36" s="6">
        <v>2790.3497648851398</v>
      </c>
      <c r="D36" s="6">
        <v>5203.9068061192802</v>
      </c>
      <c r="E36" s="6">
        <v>7881.9237761191998</v>
      </c>
      <c r="F36" s="6">
        <v>2486.8196528763801</v>
      </c>
      <c r="G36" s="6">
        <v>15.1955005439478</v>
      </c>
      <c r="H36" s="6">
        <v>28.339088417574899</v>
      </c>
      <c r="I36" s="6">
        <v>42.922854523330599</v>
      </c>
      <c r="J36" s="6">
        <v>13.5425565151466</v>
      </c>
    </row>
    <row r="37" spans="1:10" x14ac:dyDescent="0.25">
      <c r="A37" s="6" t="s">
        <v>38</v>
      </c>
      <c r="B37" s="6" t="s">
        <v>39</v>
      </c>
      <c r="C37" s="6">
        <v>85730.156600385395</v>
      </c>
      <c r="D37" s="6">
        <v>104827.25135431701</v>
      </c>
      <c r="E37" s="6">
        <v>138204.235267382</v>
      </c>
      <c r="F37" s="6">
        <v>34458.356777915702</v>
      </c>
      <c r="G37" s="6">
        <v>23.602818292050401</v>
      </c>
      <c r="H37" s="6">
        <v>28.860539440096101</v>
      </c>
      <c r="I37" s="6">
        <v>38.049731641259299</v>
      </c>
      <c r="J37" s="6">
        <v>9.4869106265942609</v>
      </c>
    </row>
    <row r="38" spans="1:10" x14ac:dyDescent="0.25">
      <c r="A38" s="6" t="s">
        <v>40</v>
      </c>
      <c r="B38" s="6" t="s">
        <v>41</v>
      </c>
      <c r="C38" s="6">
        <v>165071.92051395701</v>
      </c>
      <c r="D38" s="6">
        <v>168808.02608590701</v>
      </c>
      <c r="E38" s="6">
        <v>210830.33718494</v>
      </c>
      <c r="F38" s="6">
        <v>42312.716215196902</v>
      </c>
      <c r="G38" s="6">
        <v>28.120179365026001</v>
      </c>
      <c r="H38" s="6">
        <v>28.756628971251001</v>
      </c>
      <c r="I38" s="6">
        <v>35.915174905402303</v>
      </c>
      <c r="J38" s="6">
        <v>7.2080167583207002</v>
      </c>
    </row>
    <row r="39" spans="1:10" x14ac:dyDescent="0.25">
      <c r="A39" s="6" t="s">
        <v>42</v>
      </c>
      <c r="B39" s="6" t="s">
        <v>43</v>
      </c>
      <c r="C39" s="6">
        <v>19631.214025717501</v>
      </c>
      <c r="D39" s="6">
        <v>41061.397125723699</v>
      </c>
      <c r="E39" s="6">
        <v>66629.588589544597</v>
      </c>
      <c r="F39" s="6">
        <v>17521.800259014199</v>
      </c>
      <c r="G39" s="6">
        <v>13.553349828586301</v>
      </c>
      <c r="H39" s="6">
        <v>28.348704209855899</v>
      </c>
      <c r="I39" s="6">
        <v>46.0009310634507</v>
      </c>
      <c r="J39" s="6">
        <v>12.0970148981071</v>
      </c>
    </row>
    <row r="40" spans="1:10" x14ac:dyDescent="0.25">
      <c r="A40" s="6" t="s">
        <v>44</v>
      </c>
      <c r="B40" s="6" t="s">
        <v>45</v>
      </c>
      <c r="C40" s="6">
        <v>21773.167667863199</v>
      </c>
      <c r="D40" s="6">
        <v>30234.0095620625</v>
      </c>
      <c r="E40" s="6">
        <v>38396.581707761303</v>
      </c>
      <c r="F40" s="6">
        <v>9745.2410623129399</v>
      </c>
      <c r="G40" s="6">
        <v>21.740773914730202</v>
      </c>
      <c r="H40" s="6">
        <v>30.1890279104759</v>
      </c>
      <c r="I40" s="6">
        <v>38.339455918442901</v>
      </c>
      <c r="J40" s="6">
        <v>9.7307422563509807</v>
      </c>
    </row>
    <row r="41" spans="1:10" x14ac:dyDescent="0.25">
      <c r="A41" s="6" t="s">
        <v>46</v>
      </c>
      <c r="B41" s="6" t="s">
        <v>47</v>
      </c>
      <c r="C41" s="6">
        <v>94479.684810155493</v>
      </c>
      <c r="D41" s="6">
        <v>113416.30169996701</v>
      </c>
      <c r="E41" s="6">
        <v>143507.55437580199</v>
      </c>
      <c r="F41" s="6">
        <v>34626.459114075798</v>
      </c>
      <c r="G41" s="6">
        <v>24.474700103659199</v>
      </c>
      <c r="H41" s="6">
        <v>29.380178146767602</v>
      </c>
      <c r="I41" s="6">
        <v>37.175233628423101</v>
      </c>
      <c r="J41" s="6">
        <v>8.9698881211501291</v>
      </c>
    </row>
    <row r="42" spans="1:10" x14ac:dyDescent="0.25">
      <c r="A42" s="6" t="s">
        <v>48</v>
      </c>
      <c r="B42" s="6" t="s">
        <v>49</v>
      </c>
      <c r="C42" s="6">
        <v>94012.970090551302</v>
      </c>
      <c r="D42" s="6">
        <v>107827.278286824</v>
      </c>
      <c r="E42" s="6">
        <v>115276.555369997</v>
      </c>
      <c r="F42" s="6">
        <v>18054.1962526278</v>
      </c>
      <c r="G42" s="6">
        <v>28.0492554816948</v>
      </c>
      <c r="H42" s="6">
        <v>32.170825723831598</v>
      </c>
      <c r="I42" s="6">
        <v>34.3933560391553</v>
      </c>
      <c r="J42" s="6">
        <v>5.3865627553182804</v>
      </c>
    </row>
    <row r="43" spans="1:10" x14ac:dyDescent="0.25">
      <c r="A43" s="6" t="s">
        <v>50</v>
      </c>
      <c r="B43" s="6" t="s">
        <v>51</v>
      </c>
      <c r="C43" s="6">
        <v>38843.867078669697</v>
      </c>
      <c r="D43" s="6">
        <v>50967.643543149599</v>
      </c>
      <c r="E43" s="6">
        <v>66441.094198184699</v>
      </c>
      <c r="F43" s="6">
        <v>16360.395179996</v>
      </c>
      <c r="G43" s="6">
        <v>22.5034424282468</v>
      </c>
      <c r="H43" s="6">
        <v>29.527117623324799</v>
      </c>
      <c r="I43" s="6">
        <v>38.491361715620897</v>
      </c>
      <c r="J43" s="6">
        <v>9.4780782328074693</v>
      </c>
    </row>
    <row r="44" spans="1:10" x14ac:dyDescent="0.25">
      <c r="A44" s="6" t="s">
        <v>52</v>
      </c>
      <c r="B44" s="6" t="s">
        <v>53</v>
      </c>
      <c r="C44" s="6">
        <v>164263.190787756</v>
      </c>
      <c r="D44" s="6">
        <v>196423.297981293</v>
      </c>
      <c r="E44" s="6">
        <v>230802.26057554901</v>
      </c>
      <c r="F44" s="6">
        <v>43162.250655401702</v>
      </c>
      <c r="G44" s="6">
        <v>25.8824441760521</v>
      </c>
      <c r="H44" s="6">
        <v>30.949813043908101</v>
      </c>
      <c r="I44" s="6">
        <v>36.366800111486299</v>
      </c>
      <c r="J44" s="6">
        <v>6.8009426685535397</v>
      </c>
    </row>
    <row r="45" spans="1:10" x14ac:dyDescent="0.25">
      <c r="A45" s="6" t="s">
        <v>54</v>
      </c>
      <c r="B45" s="6" t="s">
        <v>55</v>
      </c>
      <c r="C45" s="6">
        <v>218931.79411421201</v>
      </c>
      <c r="D45" s="6">
        <v>302210.05646198703</v>
      </c>
      <c r="E45" s="6">
        <v>389097.58469299402</v>
      </c>
      <c r="F45" s="6">
        <v>76860.564730807106</v>
      </c>
      <c r="G45" s="6">
        <v>22.179292281857101</v>
      </c>
      <c r="H45" s="6">
        <v>30.615951419510399</v>
      </c>
      <c r="I45" s="6">
        <v>39.418253945192397</v>
      </c>
      <c r="J45" s="6">
        <v>7.7865023534400901</v>
      </c>
    </row>
    <row r="46" spans="1:10" x14ac:dyDescent="0.25">
      <c r="A46" s="6" t="s">
        <v>56</v>
      </c>
      <c r="B46" s="6" t="s">
        <v>57</v>
      </c>
      <c r="C46" s="6">
        <v>71024.828706473098</v>
      </c>
      <c r="D46" s="6">
        <v>96856.228154304394</v>
      </c>
      <c r="E46" s="6">
        <v>142208.65357050599</v>
      </c>
      <c r="F46" s="6">
        <v>33414.289568716202</v>
      </c>
      <c r="G46" s="6">
        <v>20.676565252944101</v>
      </c>
      <c r="H46" s="6">
        <v>28.1965357475617</v>
      </c>
      <c r="I46" s="6">
        <v>41.399417057881799</v>
      </c>
      <c r="J46" s="6">
        <v>9.7274819416123801</v>
      </c>
    </row>
    <row r="47" spans="1:10" x14ac:dyDescent="0.25">
      <c r="A47" t="s">
        <v>13</v>
      </c>
    </row>
    <row r="48" spans="1:10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51"/>
  <sheetViews>
    <sheetView workbookViewId="0"/>
  </sheetViews>
  <sheetFormatPr baseColWidth="10" defaultRowHeight="15" x14ac:dyDescent="0.25"/>
  <sheetData>
    <row r="1" spans="1:32" x14ac:dyDescent="0.25">
      <c r="L1" s="7" t="str">
        <f>HYPERLINK("#'Indice'!A1", "Ir al Índice")</f>
        <v>Ir al Índice</v>
      </c>
    </row>
    <row r="5" spans="1:32" ht="23.25" x14ac:dyDescent="0.35">
      <c r="A5" s="1" t="s">
        <v>0</v>
      </c>
    </row>
    <row r="7" spans="1:32" ht="21" x14ac:dyDescent="0.35">
      <c r="A7" s="2" t="s">
        <v>91</v>
      </c>
    </row>
    <row r="9" spans="1:32" x14ac:dyDescent="0.25">
      <c r="A9" t="s">
        <v>3</v>
      </c>
    </row>
    <row r="10" spans="1:32" x14ac:dyDescent="0.25">
      <c r="A10" t="s">
        <v>4</v>
      </c>
    </row>
    <row r="11" spans="1:32" x14ac:dyDescent="0.25">
      <c r="A11" t="s">
        <v>92</v>
      </c>
    </row>
    <row r="12" spans="1:32" x14ac:dyDescent="0.25">
      <c r="A12" s="3" t="s">
        <v>6</v>
      </c>
    </row>
    <row r="15" spans="1:32" ht="17.25" x14ac:dyDescent="0.3">
      <c r="A15" s="4" t="s">
        <v>93</v>
      </c>
    </row>
    <row r="16" spans="1:32" x14ac:dyDescent="0.25">
      <c r="A16" s="5" t="s">
        <v>8</v>
      </c>
      <c r="B16" s="5" t="s">
        <v>9</v>
      </c>
      <c r="C16" s="5" t="s">
        <v>94</v>
      </c>
      <c r="D16" s="5" t="s">
        <v>95</v>
      </c>
      <c r="E16" s="5" t="s">
        <v>96</v>
      </c>
      <c r="F16" s="5" t="s">
        <v>97</v>
      </c>
      <c r="G16" s="5" t="s">
        <v>98</v>
      </c>
      <c r="H16" s="5" t="s">
        <v>99</v>
      </c>
      <c r="I16" s="5" t="s">
        <v>100</v>
      </c>
      <c r="J16" s="5" t="s">
        <v>101</v>
      </c>
      <c r="K16" s="5" t="s">
        <v>102</v>
      </c>
      <c r="L16" s="5" t="s">
        <v>103</v>
      </c>
      <c r="M16" s="5" t="s">
        <v>104</v>
      </c>
      <c r="N16" s="5" t="s">
        <v>105</v>
      </c>
      <c r="O16" s="5" t="s">
        <v>106</v>
      </c>
      <c r="P16" s="5" t="s">
        <v>107</v>
      </c>
      <c r="Q16" s="5" t="s">
        <v>108</v>
      </c>
      <c r="R16" s="5" t="s">
        <v>109</v>
      </c>
      <c r="S16" s="5" t="s">
        <v>110</v>
      </c>
      <c r="T16" s="5" t="s">
        <v>111</v>
      </c>
      <c r="U16" s="5" t="s">
        <v>112</v>
      </c>
      <c r="V16" s="5" t="s">
        <v>113</v>
      </c>
      <c r="W16" s="5" t="s">
        <v>114</v>
      </c>
      <c r="X16" s="5" t="s">
        <v>115</v>
      </c>
      <c r="Y16" s="5" t="s">
        <v>116</v>
      </c>
      <c r="Z16" s="5" t="s">
        <v>117</v>
      </c>
      <c r="AA16" s="5" t="s">
        <v>118</v>
      </c>
      <c r="AB16" s="5" t="s">
        <v>119</v>
      </c>
      <c r="AC16" s="5" t="s">
        <v>120</v>
      </c>
      <c r="AD16" s="5" t="s">
        <v>121</v>
      </c>
      <c r="AE16" s="5" t="s">
        <v>122</v>
      </c>
      <c r="AF16" s="5" t="s">
        <v>123</v>
      </c>
    </row>
    <row r="17" spans="1:32" x14ac:dyDescent="0.25">
      <c r="A17" s="6" t="s">
        <v>11</v>
      </c>
      <c r="B17" s="6" t="s">
        <v>12</v>
      </c>
      <c r="C17" s="6">
        <v>539553.27768792503</v>
      </c>
      <c r="D17" s="6">
        <v>551484.46789054002</v>
      </c>
      <c r="E17" s="6">
        <v>609531.25442153495</v>
      </c>
      <c r="F17" s="6">
        <v>729831.88927792304</v>
      </c>
      <c r="G17" s="6">
        <v>694674.37743421295</v>
      </c>
      <c r="H17" s="6">
        <v>623278.802479701</v>
      </c>
      <c r="I17" s="6">
        <v>551369.27455293701</v>
      </c>
      <c r="J17" s="6">
        <v>466228.99251893099</v>
      </c>
      <c r="K17" s="6">
        <v>474262.48604308499</v>
      </c>
      <c r="L17" s="6">
        <v>483115.98492155998</v>
      </c>
      <c r="M17" s="6">
        <v>423486.99089525797</v>
      </c>
      <c r="N17" s="6">
        <v>304322.50179399701</v>
      </c>
      <c r="O17" s="6">
        <v>235983.75670569201</v>
      </c>
      <c r="P17" s="6">
        <v>149170.71823869101</v>
      </c>
      <c r="Q17" s="6">
        <v>296620.22513801302</v>
      </c>
      <c r="R17" s="6">
        <v>7.5642746014487097</v>
      </c>
      <c r="S17" s="6">
        <v>7.7315440866818097</v>
      </c>
      <c r="T17" s="6">
        <v>8.5453318092467807</v>
      </c>
      <c r="U17" s="6">
        <v>10.2318882150975</v>
      </c>
      <c r="V17" s="6">
        <v>9.7389969939949204</v>
      </c>
      <c r="W17" s="6">
        <v>8.7380657484310493</v>
      </c>
      <c r="X17" s="6">
        <v>7.7299291321000902</v>
      </c>
      <c r="Y17" s="6">
        <v>6.5363037764915299</v>
      </c>
      <c r="Z17" s="6">
        <v>6.6489294495039504</v>
      </c>
      <c r="AA17" s="6">
        <v>6.7730511988655397</v>
      </c>
      <c r="AB17" s="6">
        <v>5.9370816965470397</v>
      </c>
      <c r="AC17" s="6">
        <v>4.2664535017450298</v>
      </c>
      <c r="AD17" s="6">
        <v>3.3083775245561098</v>
      </c>
      <c r="AE17" s="6">
        <v>2.0913009371160398</v>
      </c>
      <c r="AF17" s="6">
        <v>4.1584713281738699</v>
      </c>
    </row>
    <row r="18" spans="1:32" x14ac:dyDescent="0.25">
      <c r="A18" t="s">
        <v>13</v>
      </c>
    </row>
    <row r="19" spans="1:32" x14ac:dyDescent="0.25">
      <c r="A19" t="s">
        <v>14</v>
      </c>
    </row>
    <row r="20" spans="1:32" x14ac:dyDescent="0.25">
      <c r="A20" t="s">
        <v>15</v>
      </c>
    </row>
    <row r="21" spans="1:32" x14ac:dyDescent="0.25">
      <c r="A21" t="s">
        <v>287</v>
      </c>
    </row>
    <row r="22" spans="1:32" x14ac:dyDescent="0.25">
      <c r="A22" t="s">
        <v>16</v>
      </c>
    </row>
    <row r="25" spans="1:32" x14ac:dyDescent="0.25">
      <c r="L25" s="7" t="str">
        <f>HYPERLINK("#'Indice'!A1", "Ir al Índice")</f>
        <v>Ir al Índice</v>
      </c>
    </row>
    <row r="26" spans="1:32" ht="17.25" x14ac:dyDescent="0.3">
      <c r="A26" s="4" t="s">
        <v>124</v>
      </c>
    </row>
    <row r="27" spans="1:32" x14ac:dyDescent="0.25">
      <c r="A27" s="5" t="s">
        <v>18</v>
      </c>
      <c r="B27" s="5" t="s">
        <v>19</v>
      </c>
      <c r="C27" s="5" t="s">
        <v>94</v>
      </c>
      <c r="D27" s="5" t="s">
        <v>95</v>
      </c>
      <c r="E27" s="5" t="s">
        <v>96</v>
      </c>
      <c r="F27" s="5" t="s">
        <v>97</v>
      </c>
      <c r="G27" s="5" t="s">
        <v>98</v>
      </c>
      <c r="H27" s="5" t="s">
        <v>99</v>
      </c>
      <c r="I27" s="5" t="s">
        <v>100</v>
      </c>
      <c r="J27" s="5" t="s">
        <v>101</v>
      </c>
      <c r="K27" s="5" t="s">
        <v>102</v>
      </c>
      <c r="L27" s="5" t="s">
        <v>103</v>
      </c>
      <c r="M27" s="5" t="s">
        <v>104</v>
      </c>
      <c r="N27" s="5" t="s">
        <v>105</v>
      </c>
      <c r="O27" s="5" t="s">
        <v>106</v>
      </c>
      <c r="P27" s="5" t="s">
        <v>107</v>
      </c>
      <c r="Q27" s="5" t="s">
        <v>108</v>
      </c>
      <c r="R27" s="5" t="s">
        <v>109</v>
      </c>
      <c r="S27" s="5" t="s">
        <v>110</v>
      </c>
      <c r="T27" s="5" t="s">
        <v>111</v>
      </c>
      <c r="U27" s="5" t="s">
        <v>112</v>
      </c>
      <c r="V27" s="5" t="s">
        <v>113</v>
      </c>
      <c r="W27" s="5" t="s">
        <v>114</v>
      </c>
      <c r="X27" s="5" t="s">
        <v>115</v>
      </c>
      <c r="Y27" s="5" t="s">
        <v>116</v>
      </c>
      <c r="Z27" s="5" t="s">
        <v>117</v>
      </c>
      <c r="AA27" s="5" t="s">
        <v>118</v>
      </c>
      <c r="AB27" s="5" t="s">
        <v>119</v>
      </c>
      <c r="AC27" s="5" t="s">
        <v>120</v>
      </c>
      <c r="AD27" s="5" t="s">
        <v>121</v>
      </c>
      <c r="AE27" s="5" t="s">
        <v>122</v>
      </c>
      <c r="AF27" s="5" t="s">
        <v>123</v>
      </c>
    </row>
    <row r="28" spans="1:32" x14ac:dyDescent="0.25">
      <c r="A28" s="6" t="s">
        <v>20</v>
      </c>
      <c r="B28" s="6" t="s">
        <v>21</v>
      </c>
      <c r="C28" s="6">
        <v>31816.159379180201</v>
      </c>
      <c r="D28" s="6">
        <v>31996.395855944502</v>
      </c>
      <c r="E28" s="6">
        <v>32451.444764875399</v>
      </c>
      <c r="F28" s="6">
        <v>42285.294255826499</v>
      </c>
      <c r="G28" s="6">
        <v>44747.767994770496</v>
      </c>
      <c r="H28" s="6">
        <v>46354.060613667098</v>
      </c>
      <c r="I28" s="6">
        <v>37681.105475004297</v>
      </c>
      <c r="J28" s="6">
        <v>37677.274196238097</v>
      </c>
      <c r="K28" s="6">
        <v>35316.824936690202</v>
      </c>
      <c r="L28" s="6">
        <v>30350.727507711599</v>
      </c>
      <c r="M28" s="6">
        <v>32153.135384270099</v>
      </c>
      <c r="N28" s="6">
        <v>24545.656272330201</v>
      </c>
      <c r="O28" s="6">
        <v>30484.094610810302</v>
      </c>
      <c r="P28" s="6">
        <v>15020.7177274311</v>
      </c>
      <c r="Q28" s="6">
        <v>24886.341025250102</v>
      </c>
      <c r="R28" s="6">
        <v>6.3917775543939497</v>
      </c>
      <c r="S28" s="6">
        <v>6.4279865591621101</v>
      </c>
      <c r="T28" s="6">
        <v>6.5194046139811199</v>
      </c>
      <c r="U28" s="6">
        <v>8.4949975100451596</v>
      </c>
      <c r="V28" s="6">
        <v>8.9897016063279604</v>
      </c>
      <c r="W28" s="6">
        <v>9.3124013069703508</v>
      </c>
      <c r="X28" s="6">
        <v>7.5700288438173402</v>
      </c>
      <c r="Y28" s="6">
        <v>7.5692591506142701</v>
      </c>
      <c r="Z28" s="6">
        <v>7.0950514872802204</v>
      </c>
      <c r="AA28" s="6">
        <v>6.0973763844753899</v>
      </c>
      <c r="AB28" s="6">
        <v>6.4594750926176498</v>
      </c>
      <c r="AC28" s="6">
        <v>4.9311537872800404</v>
      </c>
      <c r="AD28" s="6">
        <v>6.1241694629837404</v>
      </c>
      <c r="AE28" s="6">
        <v>3.0176202374667498</v>
      </c>
      <c r="AF28" s="6">
        <v>4.9995964025839603</v>
      </c>
    </row>
    <row r="29" spans="1:32" x14ac:dyDescent="0.25">
      <c r="A29" s="6" t="s">
        <v>22</v>
      </c>
      <c r="B29" s="6" t="s">
        <v>23</v>
      </c>
      <c r="C29" s="6">
        <v>49509.707022098701</v>
      </c>
      <c r="D29" s="6">
        <v>52507.8297853517</v>
      </c>
      <c r="E29" s="6">
        <v>65415.463192549498</v>
      </c>
      <c r="F29" s="6">
        <v>80744.986136613894</v>
      </c>
      <c r="G29" s="6">
        <v>75853.539304006597</v>
      </c>
      <c r="H29" s="6">
        <v>68577.414982928094</v>
      </c>
      <c r="I29" s="6">
        <v>60167.744182897601</v>
      </c>
      <c r="J29" s="6">
        <v>45161.457503489502</v>
      </c>
      <c r="K29" s="6">
        <v>61384.410047485202</v>
      </c>
      <c r="L29" s="6">
        <v>59272.962047031702</v>
      </c>
      <c r="M29" s="6">
        <v>53192.386142095696</v>
      </c>
      <c r="N29" s="6">
        <v>32925.355261963101</v>
      </c>
      <c r="O29" s="6">
        <v>27738.272773002998</v>
      </c>
      <c r="P29" s="6">
        <v>14931.486232568799</v>
      </c>
      <c r="Q29" s="6">
        <v>37551.985385916902</v>
      </c>
      <c r="R29" s="6">
        <v>6.3074913237527603</v>
      </c>
      <c r="S29" s="6">
        <v>6.6894494175124999</v>
      </c>
      <c r="T29" s="6">
        <v>8.3338700902048597</v>
      </c>
      <c r="U29" s="6">
        <v>10.2868372714446</v>
      </c>
      <c r="V29" s="6">
        <v>9.6636714255328897</v>
      </c>
      <c r="W29" s="6">
        <v>8.7366998519530998</v>
      </c>
      <c r="X29" s="6">
        <v>7.6653154952827496</v>
      </c>
      <c r="Y29" s="6">
        <v>5.7535283180759498</v>
      </c>
      <c r="Z29" s="6">
        <v>7.8203176119659803</v>
      </c>
      <c r="AA29" s="6">
        <v>7.55132107079333</v>
      </c>
      <c r="AB29" s="6">
        <v>6.7766612703084599</v>
      </c>
      <c r="AC29" s="6">
        <v>4.1946601007679698</v>
      </c>
      <c r="AD29" s="6">
        <v>3.53383054303898</v>
      </c>
      <c r="AE29" s="6">
        <v>1.9022576687966299</v>
      </c>
      <c r="AF29" s="6">
        <v>4.7840885405692104</v>
      </c>
    </row>
    <row r="30" spans="1:32" x14ac:dyDescent="0.25">
      <c r="A30" s="6" t="s">
        <v>24</v>
      </c>
      <c r="B30" s="6" t="s">
        <v>25</v>
      </c>
      <c r="C30" s="6">
        <v>86834.592093472806</v>
      </c>
      <c r="D30" s="6">
        <v>81032.884243258202</v>
      </c>
      <c r="E30" s="6">
        <v>78823.523663269007</v>
      </c>
      <c r="F30" s="6">
        <v>110718.316837342</v>
      </c>
      <c r="G30" s="6">
        <v>96613.659005194597</v>
      </c>
      <c r="H30" s="6">
        <v>91892.770392382605</v>
      </c>
      <c r="I30" s="6">
        <v>86884.840441254593</v>
      </c>
      <c r="J30" s="6">
        <v>73876.921438828402</v>
      </c>
      <c r="K30" s="6">
        <v>69798.647401188893</v>
      </c>
      <c r="L30" s="6">
        <v>73026.917707723798</v>
      </c>
      <c r="M30" s="6">
        <v>68294.890147871105</v>
      </c>
      <c r="N30" s="6">
        <v>49570.960830566699</v>
      </c>
      <c r="O30" s="6">
        <v>35805.697047766997</v>
      </c>
      <c r="P30" s="6">
        <v>25880.8096730537</v>
      </c>
      <c r="Q30" s="6">
        <v>43353.569076826498</v>
      </c>
      <c r="R30" s="6">
        <v>8.0971524943816</v>
      </c>
      <c r="S30" s="6">
        <v>7.55615481064204</v>
      </c>
      <c r="T30" s="6">
        <v>7.3501363438081002</v>
      </c>
      <c r="U30" s="6">
        <v>10.3242621833034</v>
      </c>
      <c r="V30" s="6">
        <v>9.0090309765392291</v>
      </c>
      <c r="W30" s="6">
        <v>8.5688175306606507</v>
      </c>
      <c r="X30" s="6">
        <v>8.1018380525764595</v>
      </c>
      <c r="Y30" s="6">
        <v>6.8888755539004602</v>
      </c>
      <c r="Z30" s="6">
        <v>6.5085846352640599</v>
      </c>
      <c r="AA30" s="6">
        <v>6.8096144015691502</v>
      </c>
      <c r="AB30" s="6">
        <v>6.3683622710990999</v>
      </c>
      <c r="AC30" s="6">
        <v>4.6223932129035399</v>
      </c>
      <c r="AD30" s="6">
        <v>3.3388098242151099</v>
      </c>
      <c r="AE30" s="6">
        <v>2.4133338747673401</v>
      </c>
      <c r="AF30" s="6">
        <v>4.0426338343697701</v>
      </c>
    </row>
    <row r="31" spans="1:32" x14ac:dyDescent="0.25">
      <c r="A31" s="6" t="s">
        <v>26</v>
      </c>
      <c r="B31" s="6" t="s">
        <v>27</v>
      </c>
      <c r="C31" s="6">
        <v>8838.6743488996199</v>
      </c>
      <c r="D31" s="6">
        <v>8843.6337335255903</v>
      </c>
      <c r="E31" s="6">
        <v>10198.691917574801</v>
      </c>
      <c r="F31" s="6">
        <v>14494.0475731479</v>
      </c>
      <c r="G31" s="6">
        <v>15533.779087020201</v>
      </c>
      <c r="H31" s="6">
        <v>11222.9462737212</v>
      </c>
      <c r="I31" s="6">
        <v>10879.620620145601</v>
      </c>
      <c r="J31" s="6">
        <v>9849.1763414093093</v>
      </c>
      <c r="K31" s="6">
        <v>8783.7075875757691</v>
      </c>
      <c r="L31" s="6">
        <v>11533.383034967201</v>
      </c>
      <c r="M31" s="6">
        <v>12256.9737512993</v>
      </c>
      <c r="N31" s="6">
        <v>10608.4789878273</v>
      </c>
      <c r="O31" s="6">
        <v>6238.9986294603696</v>
      </c>
      <c r="P31" s="6">
        <v>5459.9348697242303</v>
      </c>
      <c r="Q31" s="6">
        <v>10771.953243701801</v>
      </c>
      <c r="R31" s="6">
        <v>5.6835232512182898</v>
      </c>
      <c r="S31" s="6">
        <v>5.6867122789752598</v>
      </c>
      <c r="T31" s="6">
        <v>6.5580538842643099</v>
      </c>
      <c r="U31" s="6">
        <v>9.3200918072635606</v>
      </c>
      <c r="V31" s="6">
        <v>9.98866924329654</v>
      </c>
      <c r="W31" s="6">
        <v>7.21667906022686</v>
      </c>
      <c r="X31" s="6">
        <v>6.9959107348184597</v>
      </c>
      <c r="Y31" s="6">
        <v>6.3333052595967603</v>
      </c>
      <c r="Z31" s="6">
        <v>5.64817803385918</v>
      </c>
      <c r="AA31" s="6">
        <v>7.4162988766073701</v>
      </c>
      <c r="AB31" s="6">
        <v>7.88158863594228</v>
      </c>
      <c r="AC31" s="6">
        <v>6.8215588228888002</v>
      </c>
      <c r="AD31" s="6">
        <v>4.0118565720516299</v>
      </c>
      <c r="AE31" s="6">
        <v>3.5108960413366201</v>
      </c>
      <c r="AF31" s="6">
        <v>6.9266774976540804</v>
      </c>
    </row>
    <row r="32" spans="1:32" x14ac:dyDescent="0.25">
      <c r="A32" s="6" t="s">
        <v>28</v>
      </c>
      <c r="B32" s="6" t="s">
        <v>29</v>
      </c>
      <c r="C32" s="6">
        <v>5415.3828926244796</v>
      </c>
      <c r="D32" s="6">
        <v>6244.5201612437704</v>
      </c>
      <c r="E32" s="6">
        <v>8163.09694613175</v>
      </c>
      <c r="F32" s="6">
        <v>12138.146710847601</v>
      </c>
      <c r="G32" s="6">
        <v>13617.8381394644</v>
      </c>
      <c r="H32" s="6">
        <v>13705.330168307701</v>
      </c>
      <c r="I32" s="6">
        <v>10395.9850719228</v>
      </c>
      <c r="J32" s="6">
        <v>9387.2400805519192</v>
      </c>
      <c r="K32" s="6">
        <v>9936.31084174432</v>
      </c>
      <c r="L32" s="6">
        <v>11513.842889805301</v>
      </c>
      <c r="M32" s="6">
        <v>11312.5201145509</v>
      </c>
      <c r="N32" s="6">
        <v>7275.3861337548497</v>
      </c>
      <c r="O32" s="6">
        <v>5376.41433187436</v>
      </c>
      <c r="P32" s="6">
        <v>4694.1944486610801</v>
      </c>
      <c r="Q32" s="6">
        <v>11673.7910685147</v>
      </c>
      <c r="R32" s="6">
        <v>3.8447872862083599</v>
      </c>
      <c r="S32" s="6">
        <v>4.4334541435880501</v>
      </c>
      <c r="T32" s="6">
        <v>5.7955959858940398</v>
      </c>
      <c r="U32" s="6">
        <v>8.6177825423127992</v>
      </c>
      <c r="V32" s="6">
        <v>9.6683266875856795</v>
      </c>
      <c r="W32" s="6">
        <v>9.7304438539635996</v>
      </c>
      <c r="X32" s="6">
        <v>7.3808910698777499</v>
      </c>
      <c r="Y32" s="6">
        <v>6.6647071924401304</v>
      </c>
      <c r="Z32" s="6">
        <v>7.0545337889558501</v>
      </c>
      <c r="AA32" s="6">
        <v>8.1745423427797608</v>
      </c>
      <c r="AB32" s="6">
        <v>8.0316081750450508</v>
      </c>
      <c r="AC32" s="6">
        <v>5.1653433679480703</v>
      </c>
      <c r="AD32" s="6">
        <v>3.8171205764106202</v>
      </c>
      <c r="AE32" s="6">
        <v>3.3327614118999498</v>
      </c>
      <c r="AF32" s="6">
        <v>8.2881015750902893</v>
      </c>
    </row>
    <row r="33" spans="1:32" x14ac:dyDescent="0.25">
      <c r="A33" s="6" t="s">
        <v>30</v>
      </c>
      <c r="B33" s="6" t="s">
        <v>31</v>
      </c>
      <c r="C33" s="6">
        <v>5144.9264725891499</v>
      </c>
      <c r="D33" s="6">
        <v>5145.4752131950099</v>
      </c>
      <c r="E33" s="6">
        <v>5817.5983142158502</v>
      </c>
      <c r="F33" s="6">
        <v>8401.6835006879992</v>
      </c>
      <c r="G33" s="6">
        <v>7035.3853369257404</v>
      </c>
      <c r="H33" s="6">
        <v>6519.6945443020504</v>
      </c>
      <c r="I33" s="6">
        <v>4865.7529408476303</v>
      </c>
      <c r="J33" s="6">
        <v>5167.3685883297803</v>
      </c>
      <c r="K33" s="6">
        <v>4942.0743175528096</v>
      </c>
      <c r="L33" s="6">
        <v>5855.65256467568</v>
      </c>
      <c r="M33" s="6">
        <v>4533.94357945507</v>
      </c>
      <c r="N33" s="6">
        <v>4070.8787169909601</v>
      </c>
      <c r="O33" s="6">
        <v>3366.4974157165102</v>
      </c>
      <c r="P33" s="6">
        <v>2862.2327936378902</v>
      </c>
      <c r="Q33" s="6">
        <v>4389.8357008778803</v>
      </c>
      <c r="R33" s="6">
        <v>6.5860116906119499</v>
      </c>
      <c r="S33" s="6">
        <v>6.5867141325349898</v>
      </c>
      <c r="T33" s="6">
        <v>7.4470977793057296</v>
      </c>
      <c r="U33" s="6">
        <v>10.754980863410999</v>
      </c>
      <c r="V33" s="6">
        <v>9.0059848909045694</v>
      </c>
      <c r="W33" s="6">
        <v>8.3458499779849298</v>
      </c>
      <c r="X33" s="6">
        <v>6.2286421240000802</v>
      </c>
      <c r="Y33" s="6">
        <v>6.6147398050791502</v>
      </c>
      <c r="Z33" s="6">
        <v>6.3263409894555904</v>
      </c>
      <c r="AA33" s="6">
        <v>7.4958109610666801</v>
      </c>
      <c r="AB33" s="6">
        <v>5.8038935207248796</v>
      </c>
      <c r="AC33" s="6">
        <v>5.2111249721462896</v>
      </c>
      <c r="AD33" s="6">
        <v>4.3094476576972403</v>
      </c>
      <c r="AE33" s="6">
        <v>3.6639393663998399</v>
      </c>
      <c r="AF33" s="6">
        <v>5.6194212686771303</v>
      </c>
    </row>
    <row r="34" spans="1:32" x14ac:dyDescent="0.25">
      <c r="A34" s="6" t="s">
        <v>32</v>
      </c>
      <c r="B34" s="6" t="s">
        <v>33</v>
      </c>
      <c r="C34" s="6">
        <v>4682.7588390279197</v>
      </c>
      <c r="D34" s="6">
        <v>6402.06815345008</v>
      </c>
      <c r="E34" s="6">
        <v>8800.1730075220003</v>
      </c>
      <c r="F34" s="6">
        <v>7297.6303376633696</v>
      </c>
      <c r="G34" s="6">
        <v>7355.2185576311404</v>
      </c>
      <c r="H34" s="6">
        <v>6767.5763914794297</v>
      </c>
      <c r="I34" s="6">
        <v>7149.9044428296402</v>
      </c>
      <c r="J34" s="6">
        <v>6063.1067069504197</v>
      </c>
      <c r="K34" s="6">
        <v>6440.3607309648996</v>
      </c>
      <c r="L34" s="6">
        <v>6011.0558442873698</v>
      </c>
      <c r="M34" s="6">
        <v>5362.5569552481602</v>
      </c>
      <c r="N34" s="6">
        <v>3981.24897792823</v>
      </c>
      <c r="O34" s="6">
        <v>2793.8949626773901</v>
      </c>
      <c r="P34" s="6">
        <v>2794.9398942664402</v>
      </c>
      <c r="Q34" s="6">
        <v>6162.5061980734799</v>
      </c>
      <c r="R34" s="6">
        <v>5.3173892454754101</v>
      </c>
      <c r="S34" s="6">
        <v>7.2697077765855704</v>
      </c>
      <c r="T34" s="6">
        <v>9.9928155425220009</v>
      </c>
      <c r="U34" s="6">
        <v>8.2866409330192194</v>
      </c>
      <c r="V34" s="6">
        <v>8.3520337905310207</v>
      </c>
      <c r="W34" s="6">
        <v>7.6847514807011104</v>
      </c>
      <c r="X34" s="6">
        <v>8.11889450159501</v>
      </c>
      <c r="Y34" s="6">
        <v>6.8848086151710897</v>
      </c>
      <c r="Z34" s="6">
        <v>7.3131899517003296</v>
      </c>
      <c r="AA34" s="6">
        <v>6.8257035647389701</v>
      </c>
      <c r="AB34" s="6">
        <v>6.0893169309579998</v>
      </c>
      <c r="AC34" s="6">
        <v>4.5208073331382801</v>
      </c>
      <c r="AD34" s="6">
        <v>3.1725372880002198</v>
      </c>
      <c r="AE34" s="6">
        <v>3.1737238338345901</v>
      </c>
      <c r="AF34" s="6">
        <v>6.99767921202917</v>
      </c>
    </row>
    <row r="35" spans="1:32" x14ac:dyDescent="0.25">
      <c r="A35" s="6" t="s">
        <v>34</v>
      </c>
      <c r="B35" s="6" t="s">
        <v>35</v>
      </c>
      <c r="C35" s="6">
        <v>14052.831117203699</v>
      </c>
      <c r="D35" s="6">
        <v>17374.399140055699</v>
      </c>
      <c r="E35" s="6">
        <v>17923.769742740598</v>
      </c>
      <c r="F35" s="6">
        <v>20987.013568664101</v>
      </c>
      <c r="G35" s="6">
        <v>23775.419859732399</v>
      </c>
      <c r="H35" s="6">
        <v>19300.339881199499</v>
      </c>
      <c r="I35" s="6">
        <v>19529.434888443899</v>
      </c>
      <c r="J35" s="6">
        <v>18096.5208011908</v>
      </c>
      <c r="K35" s="6">
        <v>18854.236231332601</v>
      </c>
      <c r="L35" s="6">
        <v>17271.8065451025</v>
      </c>
      <c r="M35" s="6">
        <v>14272.9890274317</v>
      </c>
      <c r="N35" s="6">
        <v>10615.795693260899</v>
      </c>
      <c r="O35" s="6">
        <v>7629.6488078275397</v>
      </c>
      <c r="P35" s="6">
        <v>7038.6768168982599</v>
      </c>
      <c r="Q35" s="6">
        <v>15865.1178789158</v>
      </c>
      <c r="R35" s="6">
        <v>5.7928797455783698</v>
      </c>
      <c r="S35" s="6">
        <v>7.1621016456113704</v>
      </c>
      <c r="T35" s="6">
        <v>7.38856404386887</v>
      </c>
      <c r="U35" s="6">
        <v>8.6512991445018201</v>
      </c>
      <c r="V35" s="6">
        <v>9.8007402920723194</v>
      </c>
      <c r="W35" s="6">
        <v>7.9560159122460696</v>
      </c>
      <c r="X35" s="6">
        <v>8.0504538099345009</v>
      </c>
      <c r="Y35" s="6">
        <v>7.4597757519707404</v>
      </c>
      <c r="Z35" s="6">
        <v>7.77212237675921</v>
      </c>
      <c r="AA35" s="6">
        <v>7.1198107676812201</v>
      </c>
      <c r="AB35" s="6">
        <v>5.8836335793327397</v>
      </c>
      <c r="AC35" s="6">
        <v>4.3760596951460604</v>
      </c>
      <c r="AD35" s="6">
        <v>3.1451056143863401</v>
      </c>
      <c r="AE35" s="6">
        <v>2.9014942276197702</v>
      </c>
      <c r="AF35" s="6">
        <v>6.5399433932905904</v>
      </c>
    </row>
    <row r="36" spans="1:32" x14ac:dyDescent="0.25">
      <c r="A36" s="6" t="s">
        <v>36</v>
      </c>
      <c r="B36" s="6" t="s">
        <v>37</v>
      </c>
      <c r="C36" s="6">
        <v>794.27231664857504</v>
      </c>
      <c r="D36" s="6">
        <v>1140.20827799568</v>
      </c>
      <c r="E36" s="6">
        <v>1213.51940535575</v>
      </c>
      <c r="F36" s="6">
        <v>1526.3701921730999</v>
      </c>
      <c r="G36" s="6">
        <v>1984.8447185222899</v>
      </c>
      <c r="H36" s="6">
        <v>1653.04513848532</v>
      </c>
      <c r="I36" s="6">
        <v>1406.6051207456301</v>
      </c>
      <c r="J36" s="6">
        <v>1144.9341700084201</v>
      </c>
      <c r="K36" s="6">
        <v>1146.72245645404</v>
      </c>
      <c r="L36" s="6">
        <v>1357.3405514650101</v>
      </c>
      <c r="M36" s="6">
        <v>1426.52788976897</v>
      </c>
      <c r="N36" s="6">
        <v>1081.7901095008301</v>
      </c>
      <c r="O36" s="6">
        <v>681.44427123102798</v>
      </c>
      <c r="P36" s="6">
        <v>639.55913496919402</v>
      </c>
      <c r="Q36" s="6">
        <v>1165.8162466761501</v>
      </c>
      <c r="R36" s="6">
        <v>4.3253951786122897</v>
      </c>
      <c r="S36" s="6">
        <v>6.2092701519124196</v>
      </c>
      <c r="T36" s="6">
        <v>6.6085029970906</v>
      </c>
      <c r="U36" s="6">
        <v>8.3122049347770108</v>
      </c>
      <c r="V36" s="6">
        <v>10.808934915440201</v>
      </c>
      <c r="W36" s="6">
        <v>9.0020429041296008</v>
      </c>
      <c r="X36" s="6">
        <v>7.6599963009618701</v>
      </c>
      <c r="Y36" s="6">
        <v>6.2350060992671104</v>
      </c>
      <c r="Z36" s="6">
        <v>6.2447446302567302</v>
      </c>
      <c r="AA36" s="6">
        <v>7.39171459709749</v>
      </c>
      <c r="AB36" s="6">
        <v>7.76849038702266</v>
      </c>
      <c r="AC36" s="6">
        <v>5.8911403882853204</v>
      </c>
      <c r="AD36" s="6">
        <v>3.7109637381202898</v>
      </c>
      <c r="AE36" s="6">
        <v>3.4828684581451501</v>
      </c>
      <c r="AF36" s="6">
        <v>6.3487243188811897</v>
      </c>
    </row>
    <row r="37" spans="1:32" x14ac:dyDescent="0.25">
      <c r="A37" s="6" t="s">
        <v>38</v>
      </c>
      <c r="B37" s="6" t="s">
        <v>39</v>
      </c>
      <c r="C37" s="6">
        <v>28347.1576946924</v>
      </c>
      <c r="D37" s="6">
        <v>31584.150085469399</v>
      </c>
      <c r="E37" s="6">
        <v>32302.6922198381</v>
      </c>
      <c r="F37" s="6">
        <v>35652.513343096798</v>
      </c>
      <c r="G37" s="6">
        <v>35836.3792160878</v>
      </c>
      <c r="H37" s="6">
        <v>31459.653256235299</v>
      </c>
      <c r="I37" s="6">
        <v>27499.3733028467</v>
      </c>
      <c r="J37" s="6">
        <v>23239.623372829799</v>
      </c>
      <c r="K37" s="6">
        <v>21232.766813079299</v>
      </c>
      <c r="L37" s="6">
        <v>25714.173320289199</v>
      </c>
      <c r="M37" s="6">
        <v>20151.252437700601</v>
      </c>
      <c r="N37" s="6">
        <v>15741.908159918699</v>
      </c>
      <c r="O37" s="6">
        <v>11012.230147107801</v>
      </c>
      <c r="P37" s="6">
        <v>7944.5043159055904</v>
      </c>
      <c r="Q37" s="6">
        <v>15501.622314902301</v>
      </c>
      <c r="R37" s="6">
        <v>7.8044044090888196</v>
      </c>
      <c r="S37" s="6">
        <v>8.6955977329082792</v>
      </c>
      <c r="T37" s="6">
        <v>8.8934233301685293</v>
      </c>
      <c r="U37" s="6">
        <v>9.8156801230925605</v>
      </c>
      <c r="V37" s="6">
        <v>9.8663011992973395</v>
      </c>
      <c r="W37" s="6">
        <v>8.6613218589932597</v>
      </c>
      <c r="X37" s="6">
        <v>7.5709964492172102</v>
      </c>
      <c r="Y37" s="6">
        <v>6.3982223921672396</v>
      </c>
      <c r="Z37" s="6">
        <v>5.8457042049114403</v>
      </c>
      <c r="AA37" s="6">
        <v>7.0795036948100902</v>
      </c>
      <c r="AB37" s="6">
        <v>5.5479468194759702</v>
      </c>
      <c r="AC37" s="6">
        <v>4.3339871592750097</v>
      </c>
      <c r="AD37" s="6">
        <v>3.03183474123334</v>
      </c>
      <c r="AE37" s="6">
        <v>2.18724308020087</v>
      </c>
      <c r="AF37" s="6">
        <v>4.26783280516005</v>
      </c>
    </row>
    <row r="38" spans="1:32" x14ac:dyDescent="0.25">
      <c r="A38" s="6" t="s">
        <v>40</v>
      </c>
      <c r="B38" s="6" t="s">
        <v>41</v>
      </c>
      <c r="C38" s="6">
        <v>52159.546503026402</v>
      </c>
      <c r="D38" s="6">
        <v>56216.071699265303</v>
      </c>
      <c r="E38" s="6">
        <v>66269.381797708294</v>
      </c>
      <c r="F38" s="6">
        <v>66820.202395440705</v>
      </c>
      <c r="G38" s="6">
        <v>53441.036378800003</v>
      </c>
      <c r="H38" s="6">
        <v>47547.594683210496</v>
      </c>
      <c r="I38" s="6">
        <v>47968.298209186898</v>
      </c>
      <c r="J38" s="6">
        <v>39266.546080653403</v>
      </c>
      <c r="K38" s="6">
        <v>38832.702336436399</v>
      </c>
      <c r="L38" s="6">
        <v>30021.504030905799</v>
      </c>
      <c r="M38" s="6">
        <v>25131.299233285201</v>
      </c>
      <c r="N38" s="6">
        <v>21036.100436884099</v>
      </c>
      <c r="O38" s="6">
        <v>15135.1554013556</v>
      </c>
      <c r="P38" s="6">
        <v>8249.4908305074096</v>
      </c>
      <c r="Q38" s="6">
        <v>18928.0699833338</v>
      </c>
      <c r="R38" s="6">
        <v>8.8854348982963796</v>
      </c>
      <c r="S38" s="6">
        <v>9.5764683324614808</v>
      </c>
      <c r="T38" s="6">
        <v>11.289060530457601</v>
      </c>
      <c r="U38" s="6">
        <v>11.3828934122582</v>
      </c>
      <c r="V38" s="6">
        <v>9.1037380782013706</v>
      </c>
      <c r="W38" s="6">
        <v>8.0997839408695196</v>
      </c>
      <c r="X38" s="6">
        <v>8.1714512394210992</v>
      </c>
      <c r="Y38" s="6">
        <v>6.6890983965966297</v>
      </c>
      <c r="Z38" s="6">
        <v>6.6151926477218801</v>
      </c>
      <c r="AA38" s="6">
        <v>5.1141955308234603</v>
      </c>
      <c r="AB38" s="6">
        <v>4.2811438790788801</v>
      </c>
      <c r="AC38" s="6">
        <v>3.5835223554927298</v>
      </c>
      <c r="AD38" s="6">
        <v>2.57829001612469</v>
      </c>
      <c r="AE38" s="6">
        <v>1.40530964383123</v>
      </c>
      <c r="AF38" s="6">
        <v>3.22441709836477</v>
      </c>
    </row>
    <row r="39" spans="1:32" x14ac:dyDescent="0.25">
      <c r="A39" s="6" t="s">
        <v>42</v>
      </c>
      <c r="B39" s="6" t="s">
        <v>43</v>
      </c>
      <c r="C39" s="6">
        <v>8531.2482342926305</v>
      </c>
      <c r="D39" s="6">
        <v>6533.5703826731597</v>
      </c>
      <c r="E39" s="6">
        <v>6132.1813830342098</v>
      </c>
      <c r="F39" s="6">
        <v>13654.881247060301</v>
      </c>
      <c r="G39" s="6">
        <v>16398.8674335902</v>
      </c>
      <c r="H39" s="6">
        <v>13039.9286984796</v>
      </c>
      <c r="I39" s="6">
        <v>15903.1278239039</v>
      </c>
      <c r="J39" s="6">
        <v>12039.9594326407</v>
      </c>
      <c r="K39" s="6">
        <v>7559.82967359336</v>
      </c>
      <c r="L39" s="6">
        <v>8641.3069857106202</v>
      </c>
      <c r="M39" s="6">
        <v>9718.4669798828509</v>
      </c>
      <c r="N39" s="6">
        <v>9168.8314661243203</v>
      </c>
      <c r="O39" s="6">
        <v>6056.3020528550296</v>
      </c>
      <c r="P39" s="6">
        <v>4071.03539514664</v>
      </c>
      <c r="Q39" s="6">
        <v>7394.4628110125504</v>
      </c>
      <c r="R39" s="6">
        <v>5.8899562524458204</v>
      </c>
      <c r="S39" s="6">
        <v>4.5107635681651699</v>
      </c>
      <c r="T39" s="6">
        <v>4.2336454275180202</v>
      </c>
      <c r="U39" s="6">
        <v>9.4273019573198198</v>
      </c>
      <c r="V39" s="6">
        <v>11.3217443826394</v>
      </c>
      <c r="W39" s="6">
        <v>9.0027399812761093</v>
      </c>
      <c r="X39" s="6">
        <v>10.979486774670599</v>
      </c>
      <c r="Y39" s="6">
        <v>8.3123632547020598</v>
      </c>
      <c r="Z39" s="6">
        <v>5.2192908740392197</v>
      </c>
      <c r="AA39" s="6">
        <v>5.9659405882954202</v>
      </c>
      <c r="AB39" s="6">
        <v>6.7096096351128498</v>
      </c>
      <c r="AC39" s="6">
        <v>6.3301424057084299</v>
      </c>
      <c r="AD39" s="6">
        <v>4.1812584938658404</v>
      </c>
      <c r="AE39" s="6">
        <v>2.8106344723610501</v>
      </c>
      <c r="AF39" s="6">
        <v>5.1051219318802001</v>
      </c>
    </row>
    <row r="40" spans="1:32" x14ac:dyDescent="0.25">
      <c r="A40" s="6" t="s">
        <v>44</v>
      </c>
      <c r="B40" s="6" t="s">
        <v>45</v>
      </c>
      <c r="C40" s="6">
        <v>7924.0221419766503</v>
      </c>
      <c r="D40" s="6">
        <v>7231.1177492740198</v>
      </c>
      <c r="E40" s="6">
        <v>8412.8601087493298</v>
      </c>
      <c r="F40" s="6">
        <v>10747.153917027899</v>
      </c>
      <c r="G40" s="6">
        <v>10570.0617362672</v>
      </c>
      <c r="H40" s="6">
        <v>8771.5134065522598</v>
      </c>
      <c r="I40" s="6">
        <v>7911.7163074631299</v>
      </c>
      <c r="J40" s="6">
        <v>6262.1528362863501</v>
      </c>
      <c r="K40" s="6">
        <v>5750.6423974356703</v>
      </c>
      <c r="L40" s="6">
        <v>7238.4550098033797</v>
      </c>
      <c r="M40" s="6">
        <v>5696.4990735259698</v>
      </c>
      <c r="N40" s="6">
        <v>3887.5642533252599</v>
      </c>
      <c r="O40" s="6">
        <v>3434.9039307101498</v>
      </c>
      <c r="P40" s="6">
        <v>2743.2467637571999</v>
      </c>
      <c r="Q40" s="6">
        <v>3567.0903678455902</v>
      </c>
      <c r="R40" s="6">
        <v>7.9122329149333996</v>
      </c>
      <c r="S40" s="6">
        <v>7.2203594137475404</v>
      </c>
      <c r="T40" s="6">
        <v>8.4003435967901101</v>
      </c>
      <c r="U40" s="6">
        <v>10.731164481949801</v>
      </c>
      <c r="V40" s="6">
        <v>10.554335775961</v>
      </c>
      <c r="W40" s="6">
        <v>8.7584632962408602</v>
      </c>
      <c r="X40" s="6">
        <v>7.8999453888337703</v>
      </c>
      <c r="Y40" s="6">
        <v>6.2528361104817298</v>
      </c>
      <c r="Z40" s="6">
        <v>5.74208668827014</v>
      </c>
      <c r="AA40" s="6">
        <v>7.22768575802393</v>
      </c>
      <c r="AB40" s="6">
        <v>5.6880239178883203</v>
      </c>
      <c r="AC40" s="6">
        <v>3.8817804005284802</v>
      </c>
      <c r="AD40" s="6">
        <v>3.42979353833802</v>
      </c>
      <c r="AE40" s="6">
        <v>2.73916540730032</v>
      </c>
      <c r="AF40" s="6">
        <v>3.56178331071263</v>
      </c>
    </row>
    <row r="41" spans="1:32" x14ac:dyDescent="0.25">
      <c r="A41" s="6" t="s">
        <v>46</v>
      </c>
      <c r="B41" s="6" t="s">
        <v>47</v>
      </c>
      <c r="C41" s="6">
        <v>33220.516594059904</v>
      </c>
      <c r="D41" s="6">
        <v>33687.527521852098</v>
      </c>
      <c r="E41" s="6">
        <v>36689.955884087998</v>
      </c>
      <c r="F41" s="6">
        <v>36318.589870792297</v>
      </c>
      <c r="G41" s="6">
        <v>42814.650888904798</v>
      </c>
      <c r="H41" s="6">
        <v>31817.330805272399</v>
      </c>
      <c r="I41" s="6">
        <v>28568.681314065099</v>
      </c>
      <c r="J41" s="6">
        <v>21778.119817645998</v>
      </c>
      <c r="K41" s="6">
        <v>22962.678565369399</v>
      </c>
      <c r="L41" s="6">
        <v>24054.177870050698</v>
      </c>
      <c r="M41" s="6">
        <v>22416.835709356001</v>
      </c>
      <c r="N41" s="6">
        <v>17074.476044467501</v>
      </c>
      <c r="O41" s="6">
        <v>11831.684671131399</v>
      </c>
      <c r="P41" s="6">
        <v>7738.0144092238097</v>
      </c>
      <c r="Q41" s="6">
        <v>15056.7600337206</v>
      </c>
      <c r="R41" s="6">
        <v>8.6056826138020206</v>
      </c>
      <c r="S41" s="6">
        <v>8.7266604983685401</v>
      </c>
      <c r="T41" s="6">
        <v>9.5044312317923492</v>
      </c>
      <c r="U41" s="6">
        <v>9.4082298968454001</v>
      </c>
      <c r="V41" s="6">
        <v>11.091016472529301</v>
      </c>
      <c r="W41" s="6">
        <v>8.2421912300267799</v>
      </c>
      <c r="X41" s="6">
        <v>7.4006375965767104</v>
      </c>
      <c r="Y41" s="6">
        <v>5.64156148942984</v>
      </c>
      <c r="Z41" s="6">
        <v>5.9484181450585201</v>
      </c>
      <c r="AA41" s="6">
        <v>6.2311680102714098</v>
      </c>
      <c r="AB41" s="6">
        <v>5.8070190682993497</v>
      </c>
      <c r="AC41" s="6">
        <v>4.4230956258496699</v>
      </c>
      <c r="AD41" s="6">
        <v>3.0649650729558302</v>
      </c>
      <c r="AE41" s="6">
        <v>2.0045111543724099</v>
      </c>
      <c r="AF41" s="6">
        <v>3.9004118938218899</v>
      </c>
    </row>
    <row r="42" spans="1:32" x14ac:dyDescent="0.25">
      <c r="A42" s="6" t="s">
        <v>48</v>
      </c>
      <c r="B42" s="6" t="s">
        <v>49</v>
      </c>
      <c r="C42" s="6">
        <v>33265.504611676799</v>
      </c>
      <c r="D42" s="6">
        <v>33810.937692931802</v>
      </c>
      <c r="E42" s="6">
        <v>33078.557695391399</v>
      </c>
      <c r="F42" s="6">
        <v>43397.4579205747</v>
      </c>
      <c r="G42" s="6">
        <v>35059.821364656498</v>
      </c>
      <c r="H42" s="6">
        <v>28559.667358446699</v>
      </c>
      <c r="I42" s="6">
        <v>24118.2089358181</v>
      </c>
      <c r="J42" s="6">
        <v>20488.2539615805</v>
      </c>
      <c r="K42" s="6">
        <v>19994.756589648299</v>
      </c>
      <c r="L42" s="6">
        <v>18233.701959908602</v>
      </c>
      <c r="M42" s="6">
        <v>14720.289887245101</v>
      </c>
      <c r="N42" s="6">
        <v>12389.6457694936</v>
      </c>
      <c r="O42" s="6">
        <v>7210.49010767041</v>
      </c>
      <c r="P42" s="6">
        <v>4845.3134391353096</v>
      </c>
      <c r="Q42" s="6">
        <v>5998.3927058221097</v>
      </c>
      <c r="R42" s="6">
        <v>9.9249352156591097</v>
      </c>
      <c r="S42" s="6">
        <v>10.087667994227401</v>
      </c>
      <c r="T42" s="6">
        <v>9.8691586370513704</v>
      </c>
      <c r="U42" s="6">
        <v>12.947855846888499</v>
      </c>
      <c r="V42" s="6">
        <v>10.4602788918661</v>
      </c>
      <c r="W42" s="6">
        <v>8.5209243515837407</v>
      </c>
      <c r="X42" s="6">
        <v>7.1957922779172598</v>
      </c>
      <c r="Y42" s="6">
        <v>6.1127764518948604</v>
      </c>
      <c r="Z42" s="6">
        <v>5.96553896060467</v>
      </c>
      <c r="AA42" s="6">
        <v>5.4401192107636298</v>
      </c>
      <c r="AB42" s="6">
        <v>4.3918745617147996</v>
      </c>
      <c r="AC42" s="6">
        <v>3.69651484451028</v>
      </c>
      <c r="AD42" s="6">
        <v>2.1512869871410101</v>
      </c>
      <c r="AE42" s="6">
        <v>1.44562430494742</v>
      </c>
      <c r="AF42" s="6">
        <v>1.7896514632298499</v>
      </c>
    </row>
    <row r="43" spans="1:32" x14ac:dyDescent="0.25">
      <c r="A43" s="6" t="s">
        <v>50</v>
      </c>
      <c r="B43" s="6" t="s">
        <v>51</v>
      </c>
      <c r="C43" s="6">
        <v>13318.6546127826</v>
      </c>
      <c r="D43" s="6">
        <v>13873.721905603699</v>
      </c>
      <c r="E43" s="6">
        <v>14919.6234816137</v>
      </c>
      <c r="F43" s="6">
        <v>16806.831994943099</v>
      </c>
      <c r="G43" s="6">
        <v>18512.270474275301</v>
      </c>
      <c r="H43" s="6">
        <v>15027.375228409999</v>
      </c>
      <c r="I43" s="6">
        <v>12521.1504547735</v>
      </c>
      <c r="J43" s="6">
        <v>11209.1881934992</v>
      </c>
      <c r="K43" s="6">
        <v>11746.429340032801</v>
      </c>
      <c r="L43" s="6">
        <v>11820.160053422</v>
      </c>
      <c r="M43" s="6">
        <v>9272.5189873272193</v>
      </c>
      <c r="N43" s="6">
        <v>7224.6800933209597</v>
      </c>
      <c r="O43" s="6">
        <v>4608.4287900557401</v>
      </c>
      <c r="P43" s="6">
        <v>3752.26095952484</v>
      </c>
      <c r="Q43" s="6">
        <v>7999.7054304153698</v>
      </c>
      <c r="R43" s="6">
        <v>7.7159047191014603</v>
      </c>
      <c r="S43" s="6">
        <v>8.0374722098588602</v>
      </c>
      <c r="T43" s="6">
        <v>8.6433950407059204</v>
      </c>
      <c r="U43" s="6">
        <v>9.7367127591450604</v>
      </c>
      <c r="V43" s="6">
        <v>10.7247255272055</v>
      </c>
      <c r="W43" s="6">
        <v>8.7058189292869201</v>
      </c>
      <c r="X43" s="6">
        <v>7.25388612374124</v>
      </c>
      <c r="Y43" s="6">
        <v>6.4938261854548696</v>
      </c>
      <c r="Z43" s="6">
        <v>6.8050664434502801</v>
      </c>
      <c r="AA43" s="6">
        <v>6.8477809049272098</v>
      </c>
      <c r="AB43" s="6">
        <v>5.3718543721082499</v>
      </c>
      <c r="AC43" s="6">
        <v>4.1854785522069404</v>
      </c>
      <c r="AD43" s="6">
        <v>2.6698040066830102</v>
      </c>
      <c r="AE43" s="6">
        <v>2.17379974829523</v>
      </c>
      <c r="AF43" s="6">
        <v>4.6344744778292304</v>
      </c>
    </row>
    <row r="44" spans="1:32" x14ac:dyDescent="0.25">
      <c r="A44" s="6" t="s">
        <v>52</v>
      </c>
      <c r="B44" s="6" t="s">
        <v>53</v>
      </c>
      <c r="C44" s="6">
        <v>59966.443018958103</v>
      </c>
      <c r="D44" s="6">
        <v>57643.799182666</v>
      </c>
      <c r="E44" s="6">
        <v>60711.757798375897</v>
      </c>
      <c r="F44" s="6">
        <v>69680.605747741007</v>
      </c>
      <c r="G44" s="6">
        <v>64143.147830035698</v>
      </c>
      <c r="H44" s="6">
        <v>59560.763490961202</v>
      </c>
      <c r="I44" s="6">
        <v>46202.355609354403</v>
      </c>
      <c r="J44" s="6">
        <v>42777.920584530199</v>
      </c>
      <c r="K44" s="6">
        <v>41357.098571135903</v>
      </c>
      <c r="L44" s="6">
        <v>40013.495339646797</v>
      </c>
      <c r="M44" s="6">
        <v>28344.9392250889</v>
      </c>
      <c r="N44" s="6">
        <v>21086.422946104201</v>
      </c>
      <c r="O44" s="6">
        <v>16636.7641739141</v>
      </c>
      <c r="P44" s="6">
        <v>10379.605350311</v>
      </c>
      <c r="Q44" s="6">
        <v>16145.8811311766</v>
      </c>
      <c r="R44" s="6">
        <v>9.4487274138003503</v>
      </c>
      <c r="S44" s="6">
        <v>9.0827555905002999</v>
      </c>
      <c r="T44" s="6">
        <v>9.5661643640955205</v>
      </c>
      <c r="U44" s="6">
        <v>10.9793580641551</v>
      </c>
      <c r="V44" s="6">
        <v>10.1068379046178</v>
      </c>
      <c r="W44" s="6">
        <v>9.38480574220495</v>
      </c>
      <c r="X44" s="6">
        <v>7.2799626266017698</v>
      </c>
      <c r="Y44" s="6">
        <v>6.7403849650485501</v>
      </c>
      <c r="Z44" s="6">
        <v>6.5165104240182297</v>
      </c>
      <c r="AA44" s="6">
        <v>6.3048030082118904</v>
      </c>
      <c r="AB44" s="6">
        <v>4.4662246218927999</v>
      </c>
      <c r="AC44" s="6">
        <v>3.3225226062992399</v>
      </c>
      <c r="AD44" s="6">
        <v>2.6214036019661302</v>
      </c>
      <c r="AE44" s="6">
        <v>1.63548239115845</v>
      </c>
      <c r="AF44" s="6">
        <v>2.54405667542895</v>
      </c>
    </row>
    <row r="45" spans="1:32" x14ac:dyDescent="0.25">
      <c r="A45" s="6" t="s">
        <v>54</v>
      </c>
      <c r="B45" s="6" t="s">
        <v>55</v>
      </c>
      <c r="C45" s="6">
        <v>72758.333048282104</v>
      </c>
      <c r="D45" s="6">
        <v>74909.071359205904</v>
      </c>
      <c r="E45" s="6">
        <v>94469.595592511905</v>
      </c>
      <c r="F45" s="6">
        <v>104021.73446517299</v>
      </c>
      <c r="G45" s="6">
        <v>99243.395054408698</v>
      </c>
      <c r="H45" s="6">
        <v>88371.671627989301</v>
      </c>
      <c r="I45" s="6">
        <v>76742.3749553331</v>
      </c>
      <c r="J45" s="6">
        <v>59987.622846946499</v>
      </c>
      <c r="K45" s="6">
        <v>62742.600927391097</v>
      </c>
      <c r="L45" s="6">
        <v>75937.691135532601</v>
      </c>
      <c r="M45" s="6">
        <v>63041.521965195803</v>
      </c>
      <c r="N45" s="6">
        <v>38013.822291223201</v>
      </c>
      <c r="O45" s="6">
        <v>27660.440738145098</v>
      </c>
      <c r="P45" s="6">
        <v>13682.122494518901</v>
      </c>
      <c r="Q45" s="6">
        <v>35518.001498143101</v>
      </c>
      <c r="R45" s="6">
        <v>7.3709181489496602</v>
      </c>
      <c r="S45" s="6">
        <v>7.5888026906297199</v>
      </c>
      <c r="T45" s="6">
        <v>9.5704179508167293</v>
      </c>
      <c r="U45" s="6">
        <v>10.538115131716401</v>
      </c>
      <c r="V45" s="6">
        <v>10.054036577287899</v>
      </c>
      <c r="W45" s="6">
        <v>8.9526564307556793</v>
      </c>
      <c r="X45" s="6">
        <v>7.7745289185830302</v>
      </c>
      <c r="Y45" s="6">
        <v>6.07715761796642</v>
      </c>
      <c r="Z45" s="6">
        <v>6.3562557924618703</v>
      </c>
      <c r="AA45" s="6">
        <v>7.6930089287339296</v>
      </c>
      <c r="AB45" s="6">
        <v>6.3865385437337396</v>
      </c>
      <c r="AC45" s="6">
        <v>3.85106091492485</v>
      </c>
      <c r="AD45" s="6">
        <v>2.8021923551965502</v>
      </c>
      <c r="AE45" s="6">
        <v>1.3860928471805201</v>
      </c>
      <c r="AF45" s="6">
        <v>3.5982171510630199</v>
      </c>
    </row>
    <row r="46" spans="1:32" x14ac:dyDescent="0.25">
      <c r="A46" s="6" t="s">
        <v>56</v>
      </c>
      <c r="B46" s="6" t="s">
        <v>57</v>
      </c>
      <c r="C46" s="6">
        <v>22972.546746432399</v>
      </c>
      <c r="D46" s="6">
        <v>25307.085747578101</v>
      </c>
      <c r="E46" s="6">
        <v>27737.367505989601</v>
      </c>
      <c r="F46" s="6">
        <v>34138.4292631071</v>
      </c>
      <c r="G46" s="6">
        <v>32137.295053918599</v>
      </c>
      <c r="H46" s="6">
        <v>33130.125537670698</v>
      </c>
      <c r="I46" s="6">
        <v>24972.9944561011</v>
      </c>
      <c r="J46" s="6">
        <v>22755.605565321301</v>
      </c>
      <c r="K46" s="6">
        <v>25479.6862779736</v>
      </c>
      <c r="L46" s="6">
        <v>25247.6305235203</v>
      </c>
      <c r="M46" s="6">
        <v>22187.4444046594</v>
      </c>
      <c r="N46" s="6">
        <v>14023.499349011799</v>
      </c>
      <c r="O46" s="6">
        <v>12282.3938423789</v>
      </c>
      <c r="P46" s="6">
        <v>6442.5726894491199</v>
      </c>
      <c r="Q46" s="6">
        <v>14689.3230368881</v>
      </c>
      <c r="R46" s="6">
        <v>6.6877086573758602</v>
      </c>
      <c r="S46" s="6">
        <v>7.3673336402423404</v>
      </c>
      <c r="T46" s="6">
        <v>8.0748310080783803</v>
      </c>
      <c r="U46" s="6">
        <v>9.9382916248739797</v>
      </c>
      <c r="V46" s="6">
        <v>9.3557265865662593</v>
      </c>
      <c r="W46" s="6">
        <v>9.6447568405813797</v>
      </c>
      <c r="X46" s="6">
        <v>7.2700738437110104</v>
      </c>
      <c r="Y46" s="6">
        <v>6.62455329932732</v>
      </c>
      <c r="Z46" s="6">
        <v>7.4175806622262401</v>
      </c>
      <c r="AA46" s="6">
        <v>7.3500251885044303</v>
      </c>
      <c r="AB46" s="6">
        <v>6.45915168517962</v>
      </c>
      <c r="AC46" s="6">
        <v>4.0824850217208004</v>
      </c>
      <c r="AD46" s="6">
        <v>3.5756188697595701</v>
      </c>
      <c r="AE46" s="6">
        <v>1.8755451725304899</v>
      </c>
      <c r="AF46" s="6">
        <v>4.2763178993223203</v>
      </c>
    </row>
    <row r="47" spans="1:32" x14ac:dyDescent="0.25">
      <c r="A47" t="s">
        <v>13</v>
      </c>
    </row>
    <row r="48" spans="1:32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1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125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126</v>
      </c>
    </row>
    <row r="12" spans="1:6" x14ac:dyDescent="0.25">
      <c r="A12" s="3" t="s">
        <v>6</v>
      </c>
    </row>
    <row r="15" spans="1:6" ht="17.25" x14ac:dyDescent="0.3">
      <c r="A15" s="4" t="s">
        <v>127</v>
      </c>
    </row>
    <row r="16" spans="1:6" x14ac:dyDescent="0.25">
      <c r="A16" s="5" t="s">
        <v>8</v>
      </c>
      <c r="B16" s="5" t="s">
        <v>9</v>
      </c>
      <c r="C16" s="5" t="s">
        <v>128</v>
      </c>
      <c r="D16" s="5" t="s">
        <v>129</v>
      </c>
      <c r="E16" s="5" t="s">
        <v>130</v>
      </c>
      <c r="F16" s="5" t="s">
        <v>131</v>
      </c>
    </row>
    <row r="17" spans="1:6" x14ac:dyDescent="0.25">
      <c r="A17" s="6" t="s">
        <v>11</v>
      </c>
      <c r="B17" s="6" t="s">
        <v>12</v>
      </c>
      <c r="C17" s="6">
        <v>5432346</v>
      </c>
      <c r="D17" s="6">
        <v>1700569</v>
      </c>
      <c r="E17" s="6">
        <v>76.158849502622701</v>
      </c>
      <c r="F17" s="6">
        <v>23.841150497377299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287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132</v>
      </c>
    </row>
    <row r="27" spans="1:6" x14ac:dyDescent="0.25">
      <c r="A27" s="5" t="s">
        <v>18</v>
      </c>
      <c r="B27" s="5" t="s">
        <v>19</v>
      </c>
      <c r="C27" s="5" t="s">
        <v>128</v>
      </c>
      <c r="D27" s="5" t="s">
        <v>129</v>
      </c>
      <c r="E27" s="5" t="s">
        <v>130</v>
      </c>
      <c r="F27" s="5" t="s">
        <v>131</v>
      </c>
    </row>
    <row r="28" spans="1:6" x14ac:dyDescent="0.25">
      <c r="A28" s="6" t="s">
        <v>20</v>
      </c>
      <c r="B28" s="6" t="s">
        <v>21</v>
      </c>
      <c r="C28" s="6">
        <v>401503</v>
      </c>
      <c r="D28" s="6">
        <v>96264</v>
      </c>
      <c r="E28" s="6">
        <v>80.660831272462801</v>
      </c>
      <c r="F28" s="6">
        <v>19.339168727537199</v>
      </c>
    </row>
    <row r="29" spans="1:6" x14ac:dyDescent="0.25">
      <c r="A29" s="6" t="s">
        <v>22</v>
      </c>
      <c r="B29" s="6" t="s">
        <v>23</v>
      </c>
      <c r="C29" s="6">
        <v>617502</v>
      </c>
      <c r="D29" s="6">
        <v>167433</v>
      </c>
      <c r="E29" s="6">
        <v>78.669189168529897</v>
      </c>
      <c r="F29" s="6">
        <v>21.330810831470099</v>
      </c>
    </row>
    <row r="30" spans="1:6" x14ac:dyDescent="0.25">
      <c r="A30" s="6" t="s">
        <v>24</v>
      </c>
      <c r="B30" s="6" t="s">
        <v>25</v>
      </c>
      <c r="C30" s="6">
        <v>825718</v>
      </c>
      <c r="D30" s="6">
        <v>246691</v>
      </c>
      <c r="E30" s="6">
        <v>76.996556351168294</v>
      </c>
      <c r="F30" s="6">
        <v>23.003443648831698</v>
      </c>
    </row>
    <row r="31" spans="1:6" x14ac:dyDescent="0.25">
      <c r="A31" s="6" t="s">
        <v>26</v>
      </c>
      <c r="B31" s="6" t="s">
        <v>27</v>
      </c>
      <c r="C31" s="6">
        <v>127633</v>
      </c>
      <c r="D31" s="6">
        <v>27881</v>
      </c>
      <c r="E31" s="6">
        <v>82.071710585542107</v>
      </c>
      <c r="F31" s="6">
        <v>17.9282894144579</v>
      </c>
    </row>
    <row r="32" spans="1:6" x14ac:dyDescent="0.25">
      <c r="A32" s="6" t="s">
        <v>28</v>
      </c>
      <c r="B32" s="6" t="s">
        <v>29</v>
      </c>
      <c r="C32" s="6">
        <v>121027</v>
      </c>
      <c r="D32" s="6">
        <v>19823</v>
      </c>
      <c r="E32" s="6">
        <v>85.926162584309594</v>
      </c>
      <c r="F32" s="6">
        <v>14.0738374156905</v>
      </c>
    </row>
    <row r="33" spans="1:6" x14ac:dyDescent="0.25">
      <c r="A33" s="6" t="s">
        <v>30</v>
      </c>
      <c r="B33" s="6" t="s">
        <v>31</v>
      </c>
      <c r="C33" s="6">
        <v>62011</v>
      </c>
      <c r="D33" s="6">
        <v>16108</v>
      </c>
      <c r="E33" s="6">
        <v>79.380176397547302</v>
      </c>
      <c r="F33" s="6">
        <v>20.619823602452701</v>
      </c>
    </row>
    <row r="34" spans="1:6" x14ac:dyDescent="0.25">
      <c r="A34" s="6" t="s">
        <v>32</v>
      </c>
      <c r="B34" s="6" t="s">
        <v>33</v>
      </c>
      <c r="C34" s="6">
        <v>68180</v>
      </c>
      <c r="D34" s="6">
        <v>19885</v>
      </c>
      <c r="E34" s="6">
        <v>77.420087435417003</v>
      </c>
      <c r="F34" s="6">
        <v>22.579912564583001</v>
      </c>
    </row>
    <row r="35" spans="1:6" x14ac:dyDescent="0.25">
      <c r="A35" s="6" t="s">
        <v>34</v>
      </c>
      <c r="B35" s="6" t="s">
        <v>35</v>
      </c>
      <c r="C35" s="6">
        <v>193237</v>
      </c>
      <c r="D35" s="6">
        <v>49351</v>
      </c>
      <c r="E35" s="6">
        <v>79.656454564941399</v>
      </c>
      <c r="F35" s="6">
        <v>20.343545435058601</v>
      </c>
    </row>
    <row r="36" spans="1:6" x14ac:dyDescent="0.25">
      <c r="A36" s="6" t="s">
        <v>36</v>
      </c>
      <c r="B36" s="6" t="s">
        <v>37</v>
      </c>
      <c r="C36" s="6">
        <v>15215</v>
      </c>
      <c r="D36" s="6">
        <v>3148</v>
      </c>
      <c r="E36" s="6">
        <v>82.8568316723847</v>
      </c>
      <c r="F36" s="6">
        <v>17.1431683276153</v>
      </c>
    </row>
    <row r="37" spans="1:6" x14ac:dyDescent="0.25">
      <c r="A37" s="6" t="s">
        <v>38</v>
      </c>
      <c r="B37" s="6" t="s">
        <v>39</v>
      </c>
      <c r="C37" s="6">
        <v>270986</v>
      </c>
      <c r="D37" s="6">
        <v>92234</v>
      </c>
      <c r="E37" s="6">
        <v>74.606574527834397</v>
      </c>
      <c r="F37" s="6">
        <v>25.3934254721656</v>
      </c>
    </row>
    <row r="38" spans="1:6" x14ac:dyDescent="0.25">
      <c r="A38" s="6" t="s">
        <v>40</v>
      </c>
      <c r="B38" s="6" t="s">
        <v>41</v>
      </c>
      <c r="C38" s="6">
        <v>412378</v>
      </c>
      <c r="D38" s="6">
        <v>174645</v>
      </c>
      <c r="E38" s="6">
        <v>70.249036238784498</v>
      </c>
      <c r="F38" s="6">
        <v>29.750963761215498</v>
      </c>
    </row>
    <row r="39" spans="1:6" x14ac:dyDescent="0.25">
      <c r="A39" s="6" t="s">
        <v>42</v>
      </c>
      <c r="B39" s="6" t="s">
        <v>43</v>
      </c>
      <c r="C39" s="6">
        <v>123647</v>
      </c>
      <c r="D39" s="6">
        <v>21197</v>
      </c>
      <c r="E39" s="6">
        <v>85.365634751870999</v>
      </c>
      <c r="F39" s="6">
        <v>14.634365248129001</v>
      </c>
    </row>
    <row r="40" spans="1:6" x14ac:dyDescent="0.25">
      <c r="A40" s="6" t="s">
        <v>44</v>
      </c>
      <c r="B40" s="6" t="s">
        <v>45</v>
      </c>
      <c r="C40" s="6">
        <v>76581</v>
      </c>
      <c r="D40" s="6">
        <v>23568</v>
      </c>
      <c r="E40" s="6">
        <v>76.467064074528906</v>
      </c>
      <c r="F40" s="6">
        <v>23.532935925471001</v>
      </c>
    </row>
    <row r="41" spans="1:6" x14ac:dyDescent="0.25">
      <c r="A41" s="6" t="s">
        <v>46</v>
      </c>
      <c r="B41" s="6" t="s">
        <v>47</v>
      </c>
      <c r="C41" s="6">
        <v>282432</v>
      </c>
      <c r="D41" s="6">
        <v>103598</v>
      </c>
      <c r="E41" s="6">
        <v>73.163225656037099</v>
      </c>
      <c r="F41" s="6">
        <v>26.836774343962901</v>
      </c>
    </row>
    <row r="42" spans="1:6" x14ac:dyDescent="0.25">
      <c r="A42" s="6" t="s">
        <v>48</v>
      </c>
      <c r="B42" s="6" t="s">
        <v>49</v>
      </c>
      <c r="C42" s="6">
        <v>235016</v>
      </c>
      <c r="D42" s="6">
        <v>100155</v>
      </c>
      <c r="E42" s="6">
        <v>70.118238153062194</v>
      </c>
      <c r="F42" s="6">
        <v>29.881761846937799</v>
      </c>
    </row>
    <row r="43" spans="1:6" x14ac:dyDescent="0.25">
      <c r="A43" s="6" t="s">
        <v>50</v>
      </c>
      <c r="B43" s="6" t="s">
        <v>51</v>
      </c>
      <c r="C43" s="6">
        <v>130501</v>
      </c>
      <c r="D43" s="6">
        <v>42112</v>
      </c>
      <c r="E43" s="6">
        <v>75.603228030333796</v>
      </c>
      <c r="F43" s="6">
        <v>24.396771969666201</v>
      </c>
    </row>
    <row r="44" spans="1:6" x14ac:dyDescent="0.25">
      <c r="A44" s="6" t="s">
        <v>52</v>
      </c>
      <c r="B44" s="6" t="s">
        <v>53</v>
      </c>
      <c r="C44" s="6">
        <v>456329</v>
      </c>
      <c r="D44" s="6">
        <v>178322</v>
      </c>
      <c r="E44" s="6">
        <v>71.902352631603804</v>
      </c>
      <c r="F44" s="6">
        <v>28.097647368396199</v>
      </c>
    </row>
    <row r="45" spans="1:6" x14ac:dyDescent="0.25">
      <c r="A45" s="6" t="s">
        <v>54</v>
      </c>
      <c r="B45" s="6" t="s">
        <v>55</v>
      </c>
      <c r="C45" s="6">
        <v>744963</v>
      </c>
      <c r="D45" s="6">
        <v>242137</v>
      </c>
      <c r="E45" s="6">
        <v>75.469861209603906</v>
      </c>
      <c r="F45" s="6">
        <v>24.530138790396101</v>
      </c>
    </row>
    <row r="46" spans="1:6" x14ac:dyDescent="0.25">
      <c r="A46" s="6" t="s">
        <v>56</v>
      </c>
      <c r="B46" s="6" t="s">
        <v>57</v>
      </c>
      <c r="C46" s="6">
        <v>267487</v>
      </c>
      <c r="D46" s="6">
        <v>76017</v>
      </c>
      <c r="E46" s="6">
        <v>77.870126694303394</v>
      </c>
      <c r="F46" s="6">
        <v>22.129873305696599</v>
      </c>
    </row>
    <row r="47" spans="1:6" x14ac:dyDescent="0.25">
      <c r="A47" t="s">
        <v>13</v>
      </c>
    </row>
    <row r="48" spans="1:6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133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134</v>
      </c>
    </row>
    <row r="12" spans="1:6" x14ac:dyDescent="0.25">
      <c r="A12" s="3" t="s">
        <v>6</v>
      </c>
    </row>
    <row r="15" spans="1:6" ht="17.25" x14ac:dyDescent="0.3">
      <c r="A15" s="4" t="s">
        <v>135</v>
      </c>
    </row>
    <row r="16" spans="1:6" x14ac:dyDescent="0.25">
      <c r="A16" s="5" t="s">
        <v>8</v>
      </c>
      <c r="B16" s="5" t="s">
        <v>9</v>
      </c>
      <c r="C16" s="5" t="s">
        <v>136</v>
      </c>
      <c r="D16" s="5" t="s">
        <v>137</v>
      </c>
      <c r="E16" s="5" t="s">
        <v>138</v>
      </c>
      <c r="F16" s="5" t="s">
        <v>139</v>
      </c>
    </row>
    <row r="17" spans="1:6" x14ac:dyDescent="0.25">
      <c r="A17" s="6" t="s">
        <v>11</v>
      </c>
      <c r="B17" s="6" t="s">
        <v>12</v>
      </c>
      <c r="C17" s="6">
        <v>3594796.0158532499</v>
      </c>
      <c r="D17" s="6">
        <v>1837549.9841467501</v>
      </c>
      <c r="E17" s="6">
        <v>66.173914839983595</v>
      </c>
      <c r="F17" s="6">
        <v>33.826085160016397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287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140</v>
      </c>
    </row>
    <row r="27" spans="1:6" x14ac:dyDescent="0.25">
      <c r="A27" s="5" t="s">
        <v>18</v>
      </c>
      <c r="B27" s="5" t="s">
        <v>19</v>
      </c>
      <c r="C27" s="5" t="s">
        <v>136</v>
      </c>
      <c r="D27" s="5" t="s">
        <v>137</v>
      </c>
      <c r="E27" s="5" t="s">
        <v>138</v>
      </c>
      <c r="F27" s="5" t="s">
        <v>139</v>
      </c>
    </row>
    <row r="28" spans="1:6" x14ac:dyDescent="0.25">
      <c r="A28" s="6" t="s">
        <v>20</v>
      </c>
      <c r="B28" s="6" t="s">
        <v>21</v>
      </c>
      <c r="C28" s="6">
        <v>249702.872929904</v>
      </c>
      <c r="D28" s="6">
        <v>151800.127070096</v>
      </c>
      <c r="E28" s="6">
        <v>62.192031673462999</v>
      </c>
      <c r="F28" s="6">
        <v>37.8079683265371</v>
      </c>
    </row>
    <row r="29" spans="1:6" x14ac:dyDescent="0.25">
      <c r="A29" s="6" t="s">
        <v>22</v>
      </c>
      <c r="B29" s="6" t="s">
        <v>23</v>
      </c>
      <c r="C29" s="6">
        <v>411667.16019584698</v>
      </c>
      <c r="D29" s="6">
        <v>205834.83980415299</v>
      </c>
      <c r="E29" s="6">
        <v>66.666530666434696</v>
      </c>
      <c r="F29" s="6">
        <v>33.333469333565297</v>
      </c>
    </row>
    <row r="30" spans="1:6" x14ac:dyDescent="0.25">
      <c r="A30" s="6" t="s">
        <v>24</v>
      </c>
      <c r="B30" s="6" t="s">
        <v>25</v>
      </c>
      <c r="C30" s="6">
        <v>555632.49006111396</v>
      </c>
      <c r="D30" s="6">
        <v>270085.50993888598</v>
      </c>
      <c r="E30" s="6">
        <v>67.290829322009898</v>
      </c>
      <c r="F30" s="6">
        <v>32.709170677990102</v>
      </c>
    </row>
    <row r="31" spans="1:6" x14ac:dyDescent="0.25">
      <c r="A31" s="6" t="s">
        <v>26</v>
      </c>
      <c r="B31" s="6" t="s">
        <v>27</v>
      </c>
      <c r="C31" s="6">
        <v>80038.512025846401</v>
      </c>
      <c r="D31" s="6">
        <v>47594.487974153599</v>
      </c>
      <c r="E31" s="6">
        <v>62.709888528708397</v>
      </c>
      <c r="F31" s="6">
        <v>37.290111471291603</v>
      </c>
    </row>
    <row r="32" spans="1:6" x14ac:dyDescent="0.25">
      <c r="A32" s="6" t="s">
        <v>28</v>
      </c>
      <c r="B32" s="6" t="s">
        <v>29</v>
      </c>
      <c r="C32" s="6">
        <v>80120.038803119402</v>
      </c>
      <c r="D32" s="6">
        <v>40906.961196880497</v>
      </c>
      <c r="E32" s="6">
        <v>66.200136170540006</v>
      </c>
      <c r="F32" s="6">
        <v>33.799863829460001</v>
      </c>
    </row>
    <row r="33" spans="1:6" x14ac:dyDescent="0.25">
      <c r="A33" s="6" t="s">
        <v>30</v>
      </c>
      <c r="B33" s="6" t="s">
        <v>31</v>
      </c>
      <c r="C33" s="6">
        <v>39658.804755372097</v>
      </c>
      <c r="D33" s="6">
        <v>22352.195244627899</v>
      </c>
      <c r="E33" s="6">
        <v>63.954467361229597</v>
      </c>
      <c r="F33" s="6">
        <v>36.045532638770403</v>
      </c>
    </row>
    <row r="34" spans="1:6" x14ac:dyDescent="0.25">
      <c r="A34" s="6" t="s">
        <v>32</v>
      </c>
      <c r="B34" s="6" t="s">
        <v>33</v>
      </c>
      <c r="C34" s="6">
        <v>43795.153927453197</v>
      </c>
      <c r="D34" s="6">
        <v>24384.846072546799</v>
      </c>
      <c r="E34" s="6">
        <v>64.234605349740704</v>
      </c>
      <c r="F34" s="6">
        <v>35.765394650259303</v>
      </c>
    </row>
    <row r="35" spans="1:6" x14ac:dyDescent="0.25">
      <c r="A35" s="6" t="s">
        <v>34</v>
      </c>
      <c r="B35" s="6" t="s">
        <v>35</v>
      </c>
      <c r="C35" s="6">
        <v>121160.776165421</v>
      </c>
      <c r="D35" s="6">
        <v>72076.223834579301</v>
      </c>
      <c r="E35" s="6">
        <v>62.700609182206698</v>
      </c>
      <c r="F35" s="6">
        <v>37.299390817793302</v>
      </c>
    </row>
    <row r="36" spans="1:6" x14ac:dyDescent="0.25">
      <c r="A36" s="6" t="s">
        <v>36</v>
      </c>
      <c r="B36" s="6" t="s">
        <v>37</v>
      </c>
      <c r="C36" s="6">
        <v>10049.2750187034</v>
      </c>
      <c r="D36" s="6">
        <v>5165.7249812966102</v>
      </c>
      <c r="E36" s="6">
        <v>66.048472025654902</v>
      </c>
      <c r="F36" s="6">
        <v>33.951527974345098</v>
      </c>
    </row>
    <row r="37" spans="1:6" x14ac:dyDescent="0.25">
      <c r="A37" s="6" t="s">
        <v>38</v>
      </c>
      <c r="B37" s="6" t="s">
        <v>39</v>
      </c>
      <c r="C37" s="6">
        <v>175467.15799158899</v>
      </c>
      <c r="D37" s="6">
        <v>95518.842008410895</v>
      </c>
      <c r="E37" s="6">
        <v>64.751373868609093</v>
      </c>
      <c r="F37" s="6">
        <v>35.2486261313909</v>
      </c>
    </row>
    <row r="38" spans="1:6" x14ac:dyDescent="0.25">
      <c r="A38" s="6" t="s">
        <v>40</v>
      </c>
      <c r="B38" s="6" t="s">
        <v>41</v>
      </c>
      <c r="C38" s="6">
        <v>264075.09879243199</v>
      </c>
      <c r="D38" s="6">
        <v>148302.90120756801</v>
      </c>
      <c r="E38" s="6">
        <v>64.037145238696496</v>
      </c>
      <c r="F38" s="6">
        <v>35.962854761303497</v>
      </c>
    </row>
    <row r="39" spans="1:6" x14ac:dyDescent="0.25">
      <c r="A39" s="6" t="s">
        <v>42</v>
      </c>
      <c r="B39" s="6" t="s">
        <v>43</v>
      </c>
      <c r="C39" s="6">
        <v>83764.673671104101</v>
      </c>
      <c r="D39" s="6">
        <v>39882.326328895899</v>
      </c>
      <c r="E39" s="6">
        <v>67.745010935246398</v>
      </c>
      <c r="F39" s="6">
        <v>32.254989064753602</v>
      </c>
    </row>
    <row r="40" spans="1:6" x14ac:dyDescent="0.25">
      <c r="A40" s="6" t="s">
        <v>44</v>
      </c>
      <c r="B40" s="6" t="s">
        <v>45</v>
      </c>
      <c r="C40" s="6">
        <v>54522.056809652902</v>
      </c>
      <c r="D40" s="6">
        <v>22058.943190347101</v>
      </c>
      <c r="E40" s="6">
        <v>71.1952792594154</v>
      </c>
      <c r="F40" s="6">
        <v>28.8047207405846</v>
      </c>
    </row>
    <row r="41" spans="1:6" x14ac:dyDescent="0.25">
      <c r="A41" s="6" t="s">
        <v>46</v>
      </c>
      <c r="B41" s="6" t="s">
        <v>47</v>
      </c>
      <c r="C41" s="6">
        <v>181654.030894458</v>
      </c>
      <c r="D41" s="6">
        <v>100777.969105542</v>
      </c>
      <c r="E41" s="6">
        <v>64.317793626238696</v>
      </c>
      <c r="F41" s="6">
        <v>35.682206373761296</v>
      </c>
    </row>
    <row r="42" spans="1:6" x14ac:dyDescent="0.25">
      <c r="A42" s="6" t="s">
        <v>48</v>
      </c>
      <c r="B42" s="6" t="s">
        <v>49</v>
      </c>
      <c r="C42" s="6">
        <v>155791.07327867</v>
      </c>
      <c r="D42" s="6">
        <v>79224.926721330106</v>
      </c>
      <c r="E42" s="6">
        <v>66.289560403831999</v>
      </c>
      <c r="F42" s="6">
        <v>33.710439596168001</v>
      </c>
    </row>
    <row r="43" spans="1:6" x14ac:dyDescent="0.25">
      <c r="A43" s="6" t="s">
        <v>50</v>
      </c>
      <c r="B43" s="6" t="s">
        <v>51</v>
      </c>
      <c r="C43" s="6">
        <v>83633.218870671393</v>
      </c>
      <c r="D43" s="6">
        <v>46867.781129328599</v>
      </c>
      <c r="E43" s="6">
        <v>64.086266672800505</v>
      </c>
      <c r="F43" s="6">
        <v>35.913733327199502</v>
      </c>
    </row>
    <row r="44" spans="1:6" x14ac:dyDescent="0.25">
      <c r="A44" s="6" t="s">
        <v>52</v>
      </c>
      <c r="B44" s="6" t="s">
        <v>53</v>
      </c>
      <c r="C44" s="6">
        <v>311237.00884840998</v>
      </c>
      <c r="D44" s="6">
        <v>145091.99115158999</v>
      </c>
      <c r="E44" s="6">
        <v>68.204521046966093</v>
      </c>
      <c r="F44" s="6">
        <v>31.795478953033999</v>
      </c>
    </row>
    <row r="45" spans="1:6" x14ac:dyDescent="0.25">
      <c r="A45" s="6" t="s">
        <v>54</v>
      </c>
      <c r="B45" s="6" t="s">
        <v>55</v>
      </c>
      <c r="C45" s="6">
        <v>511308.48042074399</v>
      </c>
      <c r="D45" s="6">
        <v>233654.51957925601</v>
      </c>
      <c r="E45" s="6">
        <v>68.635419533687397</v>
      </c>
      <c r="F45" s="6">
        <v>31.364580466312599</v>
      </c>
    </row>
    <row r="46" spans="1:6" x14ac:dyDescent="0.25">
      <c r="A46" s="6" t="s">
        <v>56</v>
      </c>
      <c r="B46" s="6" t="s">
        <v>57</v>
      </c>
      <c r="C46" s="6">
        <v>181518.13239274299</v>
      </c>
      <c r="D46" s="6">
        <v>85968.867607257402</v>
      </c>
      <c r="E46" s="6">
        <v>67.860543649875595</v>
      </c>
      <c r="F46" s="6">
        <v>32.139456350124398</v>
      </c>
    </row>
    <row r="47" spans="1:6" x14ac:dyDescent="0.25">
      <c r="A47" t="s">
        <v>13</v>
      </c>
    </row>
    <row r="48" spans="1:6" x14ac:dyDescent="0.25">
      <c r="A48" t="s">
        <v>14</v>
      </c>
    </row>
    <row r="49" spans="1:1" x14ac:dyDescent="0.25">
      <c r="A49" t="s">
        <v>15</v>
      </c>
    </row>
    <row r="50" spans="1:1" x14ac:dyDescent="0.25">
      <c r="A50" t="s">
        <v>287</v>
      </c>
    </row>
    <row r="51" spans="1:1" x14ac:dyDescent="0.25">
      <c r="A51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Indice</vt:lpstr>
      <vt:lpstr>Tablas 1</vt:lpstr>
      <vt:lpstr>Tablas 2</vt:lpstr>
      <vt:lpstr>Tablas 3</vt:lpstr>
      <vt:lpstr>Tablas 4</vt:lpstr>
      <vt:lpstr>Tablas 5</vt:lpstr>
      <vt:lpstr>Tablas 6</vt:lpstr>
      <vt:lpstr>Tablas 7</vt:lpstr>
      <vt:lpstr>Tablas 8</vt:lpstr>
      <vt:lpstr>Tablas 9</vt:lpstr>
      <vt:lpstr>Tablas 10</vt:lpstr>
      <vt:lpstr>Tablas 11</vt:lpstr>
      <vt:lpstr>Tablas 12</vt:lpstr>
      <vt:lpstr>Tablas 13</vt:lpstr>
      <vt:lpstr>Tablas 14</vt:lpstr>
      <vt:lpstr>Tablas 15</vt:lpstr>
      <vt:lpstr>Tablas 16</vt:lpstr>
      <vt:lpstr>Tablas 17</vt:lpstr>
      <vt:lpstr>Tablas 18</vt:lpstr>
      <vt:lpstr>Tablas 19</vt:lpstr>
      <vt:lpstr>Tablas 20</vt:lpstr>
      <vt:lpstr>Tablas 21</vt:lpstr>
      <vt:lpstr>Tablas 22</vt:lpstr>
      <vt:lpstr>Tablas 23</vt:lpstr>
      <vt:lpstr>Tablas 24</vt:lpstr>
      <vt:lpstr>Tablas 25</vt:lpstr>
      <vt:lpstr>Tablas 26</vt:lpstr>
      <vt:lpstr>Tablas 27</vt:lpstr>
      <vt:lpstr>Tablas 28</vt:lpstr>
      <vt:lpstr>Tablas 29</vt:lpstr>
      <vt:lpstr>Tablas 30</vt:lpstr>
      <vt:lpstr>Tablas 31</vt:lpstr>
      <vt:lpstr>Tablas 32</vt:lpstr>
      <vt:lpstr>Tablas 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nchaparro</dc:creator>
  <cp:lastModifiedBy>Fabian Rey Hernández</cp:lastModifiedBy>
  <dcterms:created xsi:type="dcterms:W3CDTF">2022-09-22T15:46:37Z</dcterms:created>
  <dcterms:modified xsi:type="dcterms:W3CDTF">2023-10-31T06:23:10Z</dcterms:modified>
</cp:coreProperties>
</file>