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E:\sdp\Salidas masivas\2017\Variables adicionales\Resultados\"/>
    </mc:Choice>
  </mc:AlternateContent>
  <xr:revisionPtr revIDLastSave="0" documentId="13_ncr:1_{9ACDFFE1-8E79-4C9E-B72D-DE77596B9F4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dice" sheetId="1" r:id="rId1"/>
    <sheet name="Tablas 1" sheetId="2" r:id="rId2"/>
    <sheet name="Tablas 2" sheetId="3" r:id="rId3"/>
    <sheet name="Tablas 3" sheetId="4" r:id="rId4"/>
    <sheet name="Tablas 4" sheetId="5" r:id="rId5"/>
    <sheet name="Tablas 5" sheetId="6" r:id="rId6"/>
    <sheet name="Tablas 6" sheetId="7" r:id="rId7"/>
    <sheet name="Tablas 7" sheetId="8" r:id="rId8"/>
    <sheet name="Tablas 8" sheetId="9" r:id="rId9"/>
    <sheet name="Tablas 9" sheetId="10" r:id="rId10"/>
    <sheet name="Tablas 10" sheetId="11" r:id="rId11"/>
    <sheet name="Tablas 11" sheetId="12" r:id="rId12"/>
    <sheet name="Tablas 12" sheetId="13" r:id="rId13"/>
    <sheet name="Tablas 13" sheetId="14" r:id="rId14"/>
    <sheet name="Tablas 14" sheetId="15" r:id="rId15"/>
    <sheet name="Tablas 15" sheetId="16" r:id="rId16"/>
    <sheet name="Tablas 16" sheetId="17" r:id="rId17"/>
    <sheet name="Tablas 17" sheetId="18" r:id="rId18"/>
    <sheet name="Tablas 18" sheetId="19" r:id="rId19"/>
    <sheet name="Tablas 19" sheetId="20" r:id="rId20"/>
    <sheet name="Tablas 20" sheetId="21" r:id="rId21"/>
    <sheet name="Tablas 21" sheetId="22" r:id="rId22"/>
    <sheet name="Tablas 22" sheetId="23" r:id="rId23"/>
    <sheet name="Tablas 23" sheetId="24" r:id="rId24"/>
    <sheet name="Tablas 24" sheetId="25" r:id="rId25"/>
    <sheet name="Tablas 25" sheetId="26" r:id="rId26"/>
    <sheet name="Tablas 26" sheetId="27" r:id="rId27"/>
    <sheet name="Tablas 27" sheetId="28" r:id="rId28"/>
    <sheet name="Tablas 28" sheetId="29" r:id="rId29"/>
    <sheet name="Tablas 29" sheetId="30" r:id="rId30"/>
    <sheet name="Tablas 30" sheetId="31" r:id="rId31"/>
    <sheet name="Tablas 31" sheetId="32" r:id="rId32"/>
    <sheet name="Tablas 32" sheetId="33" r:id="rId33"/>
    <sheet name="Tablas 33" sheetId="34" r:id="rId34"/>
    <sheet name="Tablas 34" sheetId="35" r:id="rId35"/>
    <sheet name="Tablas 35" sheetId="36" r:id="rId36"/>
    <sheet name="Tablas 36" sheetId="37" r:id="rId37"/>
    <sheet name="Tablas 37" sheetId="38" r:id="rId38"/>
    <sheet name="Tablas 38" sheetId="39" r:id="rId39"/>
    <sheet name="Tablas 39" sheetId="40" r:id="rId40"/>
    <sheet name="Tablas 40" sheetId="41" r:id="rId41"/>
    <sheet name="Tablas 41" sheetId="42" r:id="rId42"/>
    <sheet name="Tablas 42" sheetId="43" r:id="rId43"/>
    <sheet name="Tablas 43" sheetId="44" r:id="rId44"/>
    <sheet name="Tablas 44" sheetId="45" r:id="rId45"/>
    <sheet name="Tablas 45" sheetId="46" r:id="rId46"/>
    <sheet name="Tablas 46" sheetId="47" r:id="rId47"/>
    <sheet name="Tablas 47" sheetId="48" r:id="rId48"/>
    <sheet name="Tablas 48" sheetId="49" r:id="rId49"/>
    <sheet name="Tablas 49" sheetId="50" r:id="rId50"/>
    <sheet name="Tablas 50" sheetId="51" r:id="rId51"/>
    <sheet name="Tablas 51" sheetId="52" r:id="rId52"/>
    <sheet name="Tablas 52" sheetId="53" r:id="rId53"/>
    <sheet name="Tablas 53" sheetId="54" r:id="rId54"/>
    <sheet name="Tablas 54" sheetId="55" r:id="rId55"/>
    <sheet name="Tablas 55" sheetId="56" r:id="rId56"/>
    <sheet name="Tablas 56" sheetId="57" r:id="rId57"/>
    <sheet name="Tablas 57" sheetId="58" r:id="rId58"/>
    <sheet name="Tablas 58" sheetId="59" r:id="rId59"/>
    <sheet name="Tablas 59" sheetId="60" r:id="rId60"/>
    <sheet name="Tablas 60" sheetId="61" r:id="rId61"/>
    <sheet name="Tablas 61" sheetId="62" r:id="rId62"/>
    <sheet name="Tablas 62" sheetId="63" r:id="rId63"/>
    <sheet name="Tablas 63" sheetId="64" r:id="rId64"/>
    <sheet name="Tablas 64" sheetId="65" r:id="rId65"/>
    <sheet name="Tablas 65" sheetId="66" r:id="rId66"/>
    <sheet name="Tablas 66" sheetId="67" r:id="rId67"/>
    <sheet name="Tablas 67" sheetId="68" r:id="rId68"/>
    <sheet name="Tablas 68" sheetId="69" r:id="rId69"/>
    <sheet name="Tablas 69" sheetId="70" r:id="rId70"/>
    <sheet name="Tablas 70" sheetId="71" r:id="rId71"/>
    <sheet name="Tablas 71" sheetId="72" r:id="rId72"/>
    <sheet name="Tablas 72" sheetId="73" r:id="rId73"/>
    <sheet name="Tablas 73" sheetId="74" r:id="rId74"/>
    <sheet name="Tablas 74" sheetId="75" r:id="rId75"/>
    <sheet name="Tablas 75" sheetId="76" r:id="rId76"/>
    <sheet name="Tablas 76" sheetId="77" r:id="rId77"/>
    <sheet name="Tablas 77" sheetId="78" r:id="rId7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78" l="1"/>
  <c r="E1" i="78"/>
  <c r="E25" i="77"/>
  <c r="E1" i="77"/>
  <c r="E25" i="76"/>
  <c r="E1" i="76"/>
  <c r="E25" i="75"/>
  <c r="E1" i="75"/>
  <c r="E25" i="74"/>
  <c r="E1" i="74"/>
  <c r="E25" i="73"/>
  <c r="E1" i="73"/>
  <c r="E25" i="72"/>
  <c r="E1" i="72"/>
  <c r="E25" i="71"/>
  <c r="E1" i="71"/>
  <c r="E25" i="70"/>
  <c r="E1" i="70"/>
  <c r="E25" i="69"/>
  <c r="E1" i="69"/>
  <c r="E25" i="68"/>
  <c r="E1" i="68"/>
  <c r="E25" i="67"/>
  <c r="E1" i="67"/>
  <c r="E25" i="66"/>
  <c r="E1" i="66"/>
  <c r="E25" i="65"/>
  <c r="E1" i="65"/>
  <c r="E25" i="64"/>
  <c r="E1" i="64"/>
  <c r="E25" i="63"/>
  <c r="E1" i="63"/>
  <c r="E25" i="62"/>
  <c r="E1" i="62"/>
  <c r="E25" i="61"/>
  <c r="E1" i="61"/>
  <c r="E25" i="60"/>
  <c r="E1" i="60"/>
  <c r="E25" i="59"/>
  <c r="E1" i="59"/>
  <c r="E25" i="58"/>
  <c r="E1" i="58"/>
  <c r="E25" i="57"/>
  <c r="E1" i="57"/>
  <c r="E25" i="56"/>
  <c r="E1" i="56"/>
  <c r="E25" i="55"/>
  <c r="E1" i="55"/>
  <c r="L25" i="54"/>
  <c r="L1" i="54"/>
  <c r="L25" i="53"/>
  <c r="L1" i="53"/>
  <c r="L25" i="52"/>
  <c r="L1" i="52"/>
  <c r="L25" i="51"/>
  <c r="L1" i="51"/>
  <c r="K25" i="50"/>
  <c r="K1" i="50"/>
  <c r="K25" i="49"/>
  <c r="K1" i="49"/>
  <c r="K25" i="48"/>
  <c r="K1" i="48"/>
  <c r="L25" i="47"/>
  <c r="L1" i="47"/>
  <c r="K25" i="46"/>
  <c r="K1" i="46"/>
  <c r="K25" i="45"/>
  <c r="K1" i="45"/>
  <c r="K25" i="44"/>
  <c r="K1" i="44"/>
  <c r="K25" i="43"/>
  <c r="K1" i="43"/>
  <c r="K25" i="42"/>
  <c r="K1" i="42"/>
  <c r="K25" i="41"/>
  <c r="K1" i="41"/>
  <c r="K25" i="40"/>
  <c r="K1" i="40"/>
  <c r="K25" i="39"/>
  <c r="K1" i="39"/>
  <c r="K25" i="38"/>
  <c r="K1" i="38"/>
  <c r="K25" i="37"/>
  <c r="K1" i="37"/>
  <c r="K25" i="36"/>
  <c r="K1" i="36"/>
  <c r="K25" i="35"/>
  <c r="K1" i="35"/>
  <c r="K25" i="34"/>
  <c r="K1" i="34"/>
  <c r="K25" i="33"/>
  <c r="K1" i="33"/>
  <c r="K25" i="32"/>
  <c r="K1" i="32"/>
  <c r="K25" i="31"/>
  <c r="K1" i="31"/>
  <c r="K25" i="30"/>
  <c r="K1" i="30"/>
  <c r="K25" i="29"/>
  <c r="K1" i="29"/>
  <c r="K25" i="28"/>
  <c r="K1" i="28"/>
  <c r="K25" i="27"/>
  <c r="K1" i="27"/>
  <c r="K25" i="26"/>
  <c r="K1" i="26"/>
  <c r="K25" i="25"/>
  <c r="K1" i="25"/>
  <c r="K25" i="24"/>
  <c r="K1" i="24"/>
  <c r="K25" i="23"/>
  <c r="K1" i="23"/>
  <c r="K25" i="22"/>
  <c r="K1" i="22"/>
  <c r="K25" i="21"/>
  <c r="K1" i="21"/>
  <c r="K25" i="20"/>
  <c r="K1" i="20"/>
  <c r="K25" i="19"/>
  <c r="K1" i="19"/>
  <c r="K25" i="18"/>
  <c r="K1" i="18"/>
  <c r="K25" i="17"/>
  <c r="K1" i="17"/>
  <c r="E25" i="16"/>
  <c r="E1" i="16"/>
  <c r="E25" i="15"/>
  <c r="E1" i="15"/>
  <c r="K25" i="14"/>
  <c r="K1" i="14"/>
  <c r="K25" i="13"/>
  <c r="K1" i="13"/>
  <c r="K25" i="12"/>
  <c r="K1" i="12"/>
  <c r="K25" i="11"/>
  <c r="K1" i="11"/>
  <c r="K25" i="10"/>
  <c r="K1" i="10"/>
  <c r="K25" i="9"/>
  <c r="K1" i="9"/>
  <c r="L25" i="8"/>
  <c r="L1" i="8"/>
  <c r="L25" i="7"/>
  <c r="L1" i="7"/>
  <c r="L25" i="6"/>
  <c r="L1" i="6"/>
  <c r="L25" i="5"/>
  <c r="L1" i="5"/>
  <c r="E25" i="4"/>
  <c r="F1" i="4"/>
  <c r="E25" i="3"/>
  <c r="F1" i="3"/>
  <c r="E25" i="2"/>
  <c r="F1" i="2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<sst xmlns="http://schemas.openxmlformats.org/spreadsheetml/2006/main" count="11231" uniqueCount="602">
  <si>
    <t>Encuesta Multipropósito 2017: Resultados por pregunta (Aquí el usuario sólo puede consultar los coeficientes de variación-CV; las estimaciones de totales, porcentajes y promedios se deben consultar en el archivo análogo sin CV)</t>
  </si>
  <si>
    <t>Indice</t>
  </si>
  <si>
    <t>Numero total de viviendas por zona geográfica</t>
  </si>
  <si>
    <t>Capitulo y pregunta principal: NA NA</t>
  </si>
  <si>
    <t xml:space="preserve">Subpreguntas relacionadas:      </t>
  </si>
  <si>
    <t>Código de pregunta en análisis: n_viviendase</t>
  </si>
  <si>
    <t>NOTA: En los resultados de esta pregunta solo se incluyen a quienes efectivamente la respondieron simultáneamente con la variable de cruce, por tanto, en las tablas pueden faltar municipios, localidades o UPZ porque en ningún hogar de estas zonas contestaron la pregunta o ninguno de los hogares en la muestra les aplica la variable de cruce. Además, los resultados dependen de la respuesta a preguntas precedentes en el formulario de la encuesta. Para mejorar la interpretación de las tablas, le invitamos a revisar el formulario de la encuesta 2021.</t>
  </si>
  <si>
    <t/>
  </si>
  <si>
    <t>Viviendas según zona geográfica - Bogotá</t>
  </si>
  <si>
    <t>Codigo</t>
  </si>
  <si>
    <t>Municipio</t>
  </si>
  <si>
    <t>Cantidad</t>
  </si>
  <si>
    <t>Cantidad.1.Viviendas</t>
  </si>
  <si>
    <t>Total.Viviendas</t>
  </si>
  <si>
    <t>Total_cv.Viviendas</t>
  </si>
  <si>
    <t>11001</t>
  </si>
  <si>
    <t>Bogotá</t>
  </si>
  <si>
    <t>Total</t>
  </si>
  <si>
    <t>*Los Coeficientes de Variación-CV se calculan con el método de conglomerado ultimo (ver Naciones Unidas-2009, Diseño de muestras para encuestas de hogares: directrices prácticas). Los calculos de los CV son preliminares. El DANE recomienda no usar estimaciones con CV mayores a 15%. En la zona rural se efectúa censo en seis de las ocho localidades con ruralidad y por ello no se calculan los CV.</t>
  </si>
  <si>
    <t>**Datos expandidos con base en las proyecciones de población, calculadas a partir del Censo Nacional de población y Vivienda 2018</t>
  </si>
  <si>
    <t>***La categoría Urbano corresponde a la clase uno, denominada por el DANE como Cabecera. La categoría Rural corresponde a las clases dos y tres, denominadas por el DANE como Centros poblados y Rural disperso, respectivamente.</t>
  </si>
  <si>
    <t>****En las variables cuantitativas se excluyen del cálculo a quienes no saben o no responden, codificadas con 98 y 99, y en el caso de los tiempos de desplazamiento con 999. Para las variables referentes a años cumplidos o tiempo dedicado a ciertas actividades, no se hace ninguna exclusión. Se invita al usuario a consultar las normas de validación y cosistencia para mayor claridad.</t>
  </si>
  <si>
    <t>Fuente: DANE y SDP - Encuesta Multipropósito 2021. cálculos: SDP-Dirección de Información y Estadísticas. Fecha de cálculo 2023-10-18</t>
  </si>
  <si>
    <t>Viviendas según zona geográfica - UPL</t>
  </si>
  <si>
    <t>cod</t>
  </si>
  <si>
    <t>UPL</t>
  </si>
  <si>
    <t>1</t>
  </si>
  <si>
    <t>Sumapaz</t>
  </si>
  <si>
    <t>2</t>
  </si>
  <si>
    <t>Tibabuyes</t>
  </si>
  <si>
    <t>3</t>
  </si>
  <si>
    <t>Engativá</t>
  </si>
  <si>
    <t>4</t>
  </si>
  <si>
    <t>Fontibón</t>
  </si>
  <si>
    <t>5</t>
  </si>
  <si>
    <t>Tintal</t>
  </si>
  <si>
    <t>6</t>
  </si>
  <si>
    <t>Patio Bonito</t>
  </si>
  <si>
    <t>7</t>
  </si>
  <si>
    <t>Porvenir</t>
  </si>
  <si>
    <t>8</t>
  </si>
  <si>
    <t>Edén</t>
  </si>
  <si>
    <t>9</t>
  </si>
  <si>
    <t>Bosa</t>
  </si>
  <si>
    <t>10</t>
  </si>
  <si>
    <t>Kennedy</t>
  </si>
  <si>
    <t>11</t>
  </si>
  <si>
    <t>Tunjuelito</t>
  </si>
  <si>
    <t>12</t>
  </si>
  <si>
    <t>Cuenca del Tunjuelo</t>
  </si>
  <si>
    <t>Cuenca Tunjuelo</t>
  </si>
  <si>
    <t>13</t>
  </si>
  <si>
    <t>Rafael Uribe</t>
  </si>
  <si>
    <t>14</t>
  </si>
  <si>
    <t>San Cristóbal</t>
  </si>
  <si>
    <t>15</t>
  </si>
  <si>
    <t>Restrepo</t>
  </si>
  <si>
    <t>16</t>
  </si>
  <si>
    <t>Centro Histórico</t>
  </si>
  <si>
    <t>17</t>
  </si>
  <si>
    <t>Chapinero</t>
  </si>
  <si>
    <t>18</t>
  </si>
  <si>
    <t>Usaquén</t>
  </si>
  <si>
    <t>19</t>
  </si>
  <si>
    <t>Toberín</t>
  </si>
  <si>
    <t>20</t>
  </si>
  <si>
    <t>Niza</t>
  </si>
  <si>
    <t>21</t>
  </si>
  <si>
    <t>Rincón de Suba</t>
  </si>
  <si>
    <t>22</t>
  </si>
  <si>
    <t>Tabora</t>
  </si>
  <si>
    <t>23</t>
  </si>
  <si>
    <t>Arborizadora</t>
  </si>
  <si>
    <t>24</t>
  </si>
  <si>
    <t>Salitre</t>
  </si>
  <si>
    <t>25</t>
  </si>
  <si>
    <t>Puente Aranda</t>
  </si>
  <si>
    <t>26</t>
  </si>
  <si>
    <t>Teusaquillo</t>
  </si>
  <si>
    <t>27</t>
  </si>
  <si>
    <t>Barrios Unidos</t>
  </si>
  <si>
    <t>28</t>
  </si>
  <si>
    <t>Lucero</t>
  </si>
  <si>
    <t>29</t>
  </si>
  <si>
    <t>Usme - Entrenubes</t>
  </si>
  <si>
    <t>30</t>
  </si>
  <si>
    <t>Cerros Orientales</t>
  </si>
  <si>
    <t>31</t>
  </si>
  <si>
    <t>Torca</t>
  </si>
  <si>
    <t>32</t>
  </si>
  <si>
    <t>Britalia</t>
  </si>
  <si>
    <t>33</t>
  </si>
  <si>
    <t>Suba</t>
  </si>
  <si>
    <t>****De acuerdo con el análisis realizados por la Dirección de Información y Estadísticas de la SDP se recomienda tener precaución con el uso de los indicadores derivados de la EM 2021 para las siguientes tres UPL: Cuenca del Tunjuelo, Cerros Orientales y Torca, debido a que tienen una menor correspondencia con las UPZ de la encuesta</t>
  </si>
  <si>
    <t>Número total de hogares por zona geográfica</t>
  </si>
  <si>
    <t>Código de pregunta en análisis: n_hogarese</t>
  </si>
  <si>
    <t>Hogares según zona geográfica - Bogotá</t>
  </si>
  <si>
    <t>Cantidad.1.hogares</t>
  </si>
  <si>
    <t>Total.hogares</t>
  </si>
  <si>
    <t>Total_cv.hogares</t>
  </si>
  <si>
    <t>Hogares según zona geográfica - UPL</t>
  </si>
  <si>
    <t>Número total de personas por zona geográfica</t>
  </si>
  <si>
    <t>Código de pregunta en análisis: n_personase</t>
  </si>
  <si>
    <t>Personas según zona geográfica - Bogotá</t>
  </si>
  <si>
    <t>Cantidad.1.Personas</t>
  </si>
  <si>
    <t>Total.Personas</t>
  </si>
  <si>
    <t>Total_cv.Personas</t>
  </si>
  <si>
    <t>Personas según zona geográfica - UPL</t>
  </si>
  <si>
    <t>Ciclo de vida acorde a la edad</t>
  </si>
  <si>
    <t>Código de pregunta en análisis: n_ciclo2</t>
  </si>
  <si>
    <t>Personas según si son jóvenes (14 a 28 años) - Bogotá</t>
  </si>
  <si>
    <t>Total.Personas de 0 a 13 años</t>
  </si>
  <si>
    <t>Total_cv.Personas de 0 a 13 años</t>
  </si>
  <si>
    <t>Porcentaje.Personas de 0 a 13 años</t>
  </si>
  <si>
    <t>Porcentaje_cv.Personas de 0 a 13 años</t>
  </si>
  <si>
    <t>Total.Jóvenes (14 a 28 años)</t>
  </si>
  <si>
    <t>Total_cv.Jóvenes (14 a 28 años)</t>
  </si>
  <si>
    <t>Porcentaje.Jóvenes (14 a 28 años)</t>
  </si>
  <si>
    <t>Porcentaje_cv.Jóvenes (14 a 28 años)</t>
  </si>
  <si>
    <t>Total.Adultos (29 a 59 años)</t>
  </si>
  <si>
    <t>Total_cv.Adultos (29 a 59 años)</t>
  </si>
  <si>
    <t>Porcentaje.Adultos (29 a 59 años)</t>
  </si>
  <si>
    <t>Porcentaje_cv.Adultos (29 a 59 años)</t>
  </si>
  <si>
    <t>Total.Adultos mayores (60 años o más)</t>
  </si>
  <si>
    <t>Total_cv.Adultos mayores (60 años o más)</t>
  </si>
  <si>
    <t>Porcentaje.Adultos mayores (60 años o más)</t>
  </si>
  <si>
    <t>Porcentaje_cv.Adultos mayores (60 años o más)</t>
  </si>
  <si>
    <t>Personas según si son jóvenes (14 a 28 años) - UPL</t>
  </si>
  <si>
    <t>Rango de edad</t>
  </si>
  <si>
    <t>Código de pregunta en análisis: n_redad</t>
  </si>
  <si>
    <t>Personas según rango de edad - Bogotá</t>
  </si>
  <si>
    <t>Total.0 a 4 años</t>
  </si>
  <si>
    <t>Total_cv.0 a 4 años</t>
  </si>
  <si>
    <t>Porcentaje.0 a 4 años</t>
  </si>
  <si>
    <t>Porcentaje_cv.0 a 4 años</t>
  </si>
  <si>
    <t>Total.5 a 9 años</t>
  </si>
  <si>
    <t>Total_cv.5 a 9 años</t>
  </si>
  <si>
    <t>Porcentaje.5 a 9 años</t>
  </si>
  <si>
    <t>Porcentaje_cv.5 a 9 años</t>
  </si>
  <si>
    <t>Total.10 a 14 años</t>
  </si>
  <si>
    <t>Total_cv.10 a 14 años</t>
  </si>
  <si>
    <t>Porcentaje.10 a 14 años</t>
  </si>
  <si>
    <t>Porcentaje_cv.10 a 14 años</t>
  </si>
  <si>
    <t>Total.15 a 19 años</t>
  </si>
  <si>
    <t>Total_cv.15 a 19 años</t>
  </si>
  <si>
    <t>Porcentaje.15 a 19 años</t>
  </si>
  <si>
    <t>Porcentaje_cv.15 a 19 años</t>
  </si>
  <si>
    <t>Total.20 a 24 años</t>
  </si>
  <si>
    <t>Total_cv.20 a 24 años</t>
  </si>
  <si>
    <t>Porcentaje.20 a 24 años</t>
  </si>
  <si>
    <t>Porcentaje_cv.20 a 24 años</t>
  </si>
  <si>
    <t>Total.25 a 29 años</t>
  </si>
  <si>
    <t>Total_cv.25 a 29 años</t>
  </si>
  <si>
    <t>Porcentaje.25 a 29 años</t>
  </si>
  <si>
    <t>Porcentaje_cv.25 a 29 años</t>
  </si>
  <si>
    <t>Total.30 a 34 años</t>
  </si>
  <si>
    <t>Total_cv.30 a 34 años</t>
  </si>
  <si>
    <t>Porcentaje.30 a 34 años</t>
  </si>
  <si>
    <t>Porcentaje_cv.30 a 34 años</t>
  </si>
  <si>
    <t>Total.35 a 39 años</t>
  </si>
  <si>
    <t>Total_cv.35 a 39 años</t>
  </si>
  <si>
    <t>Porcentaje.35 a 39 años</t>
  </si>
  <si>
    <t>Porcentaje_cv.35 a 39 años</t>
  </si>
  <si>
    <t>Total.40 a 44 años</t>
  </si>
  <si>
    <t>Total_cv.40 a 44 años</t>
  </si>
  <si>
    <t>Porcentaje.40 a 44 años</t>
  </si>
  <si>
    <t>Porcentaje_cv.40 a 44 años</t>
  </si>
  <si>
    <t>Total.45 a 49 años</t>
  </si>
  <si>
    <t>Total_cv.45 a 49 años</t>
  </si>
  <si>
    <t>Porcentaje.45 a 49 años</t>
  </si>
  <si>
    <t>Porcentaje_cv.45 a 49 años</t>
  </si>
  <si>
    <t>Total.50 a 54 años</t>
  </si>
  <si>
    <t>Total_cv.50 a 54 años</t>
  </si>
  <si>
    <t>Porcentaje.50 a 54 años</t>
  </si>
  <si>
    <t>Porcentaje_cv.50 a 54 años</t>
  </si>
  <si>
    <t>Total.55 a 59 años</t>
  </si>
  <si>
    <t>Total_cv.55 a 59 años</t>
  </si>
  <si>
    <t>Porcentaje.55 a 59 años</t>
  </si>
  <si>
    <t>Porcentaje_cv.55 a 59 años</t>
  </si>
  <si>
    <t>Total.60 a 64 años</t>
  </si>
  <si>
    <t>Total_cv.60 a 64 años</t>
  </si>
  <si>
    <t>Porcentaje.60 a 64 años</t>
  </si>
  <si>
    <t>Porcentaje_cv.60 a 64 años</t>
  </si>
  <si>
    <t>Total.65 a 69 años</t>
  </si>
  <si>
    <t>Total_cv.65 a 69 años</t>
  </si>
  <si>
    <t>Porcentaje.65 a 69 años</t>
  </si>
  <si>
    <t>Porcentaje_cv.65 a 69 años</t>
  </si>
  <si>
    <t>Total.70 años o más</t>
  </si>
  <si>
    <t>Total_cv.70 años o más</t>
  </si>
  <si>
    <t>Porcentaje.70 años o más</t>
  </si>
  <si>
    <t>Porcentaje_cv.70 años o más</t>
  </si>
  <si>
    <t>Personas según rango de edad - UPL</t>
  </si>
  <si>
    <t>Máximo nivel educativo alcanzado (35 años o más)</t>
  </si>
  <si>
    <t>Código de pregunta en análisis: n_maxedu</t>
  </si>
  <si>
    <t>Personas según máximo nivel educativo alcanzado (35 años o más) - Bogotá</t>
  </si>
  <si>
    <t>Total.Ninguno</t>
  </si>
  <si>
    <t>Total_cv.Ninguno</t>
  </si>
  <si>
    <t>Porcentaje.Ninguno</t>
  </si>
  <si>
    <t>Porcentaje_cv.Ninguno</t>
  </si>
  <si>
    <t>Total.Primaria o preescolar</t>
  </si>
  <si>
    <t>Total_cv.Primaria o preescolar</t>
  </si>
  <si>
    <t>Porcentaje.Primaria o preescolar</t>
  </si>
  <si>
    <t>Porcentaje_cv.Primaria o preescolar</t>
  </si>
  <si>
    <t>Total.Media o secundaria</t>
  </si>
  <si>
    <t>Total_cv.Media o secundaria</t>
  </si>
  <si>
    <t>Porcentaje.Media o secundaria</t>
  </si>
  <si>
    <t>Porcentaje_cv.Media o secundaria</t>
  </si>
  <si>
    <t>Total.Técnico o Tecnólogo</t>
  </si>
  <si>
    <t>Total_cv.Técnico o Tecnólogo</t>
  </si>
  <si>
    <t>Porcentaje.Técnico o Tecnólogo</t>
  </si>
  <si>
    <t>Porcentaje_cv.Técnico o Tecnólogo</t>
  </si>
  <si>
    <t>Total.Universitario incompleto</t>
  </si>
  <si>
    <t>Total_cv.Universitario incompleto</t>
  </si>
  <si>
    <t>Porcentaje.Universitario incompleto</t>
  </si>
  <si>
    <t>Porcentaje_cv.Universitario incompleto</t>
  </si>
  <si>
    <t>Total.Universitario o más</t>
  </si>
  <si>
    <t>Total_cv.Universitario o más</t>
  </si>
  <si>
    <t>Porcentaje.Universitario o más</t>
  </si>
  <si>
    <t>Porcentaje_cv.Universitario o más</t>
  </si>
  <si>
    <t>Personas según máximo nivel educativo alcanzado (35 años o más) - UPL</t>
  </si>
  <si>
    <t>Máximo nivel educativo alcanzado del jefe de hogar</t>
  </si>
  <si>
    <t>Código de pregunta en análisis: n_maxedujef</t>
  </si>
  <si>
    <t>Hogares según máximo nivel educativo alcanzado del jefe de hogar - Bogotá</t>
  </si>
  <si>
    <t>Hogares según máximo nivel educativo alcanzado del jefe de hogar - UPL</t>
  </si>
  <si>
    <t>Población en edad de trabajar-PET</t>
  </si>
  <si>
    <t>Código de pregunta en análisis: n_pet</t>
  </si>
  <si>
    <t>Personas según si pertenencen a la población en edad de trabajar-PET - Bogotá</t>
  </si>
  <si>
    <t>Total.NA</t>
  </si>
  <si>
    <t>Total_cv.NA</t>
  </si>
  <si>
    <t>Porcentaje.NA</t>
  </si>
  <si>
    <t>Porcentaje_cv.NA</t>
  </si>
  <si>
    <t>Total.Población en edad de trabajar (15 años o más)</t>
  </si>
  <si>
    <t>Total_cv.Población en edad de trabajar (15 años o más)</t>
  </si>
  <si>
    <t>Porcentaje.Población en edad de trabajar (15 años o más)</t>
  </si>
  <si>
    <t>Porcentaje_cv.Población en edad de trabajar (15 años o más)</t>
  </si>
  <si>
    <t>Personas según si pertenencen a la población en edad de trabajar-PET - UPL</t>
  </si>
  <si>
    <t>Fuerza laboral</t>
  </si>
  <si>
    <t>Código de pregunta en análisis: n_fuerza_trabajo</t>
  </si>
  <si>
    <t>Personas según si pertenecen a la fuerza labotal-FL - Bogotá</t>
  </si>
  <si>
    <t>Total.En la fuerza laboral</t>
  </si>
  <si>
    <t>Total_cv.En la fuerza laboral</t>
  </si>
  <si>
    <t>Porcentaje.En la fuerza laboral</t>
  </si>
  <si>
    <t>Porcentaje_cv.En la fuerza laboral</t>
  </si>
  <si>
    <t>Personas según si pertenecen a la fuerza labotal-FL - UPL</t>
  </si>
  <si>
    <t>Población ocupada, desocupada y tasa de dempleo</t>
  </si>
  <si>
    <t>Código de pregunta en análisis: n_ocupados</t>
  </si>
  <si>
    <t>Personas según si se encuentran desocupados (tasa de desempleo) - Bogotá</t>
  </si>
  <si>
    <t>Total.Ocupados</t>
  </si>
  <si>
    <t>Total_cv.Ocupados</t>
  </si>
  <si>
    <t>Porcentaje.Ocupados</t>
  </si>
  <si>
    <t>Porcentaje_cv.Ocupados</t>
  </si>
  <si>
    <t>Personas según si se encuentran desocupados (tasa de desempleo) - UPL</t>
  </si>
  <si>
    <t>Informalidad (por tamaño de empresa)</t>
  </si>
  <si>
    <t>Código de pregunta en análisis: n_informal</t>
  </si>
  <si>
    <t>Personas según si se encuentran en un empleo informal (tamaño empresa) - Bogotá</t>
  </si>
  <si>
    <t>Total.Sí</t>
  </si>
  <si>
    <t>Total_cv.Sí</t>
  </si>
  <si>
    <t>Porcentaje.Sí</t>
  </si>
  <si>
    <t>Porcentaje_cv.Sí</t>
  </si>
  <si>
    <t>Personas según si se encuentran en un empleo informal (tamaño empresa) - UPL</t>
  </si>
  <si>
    <t>Persona en pobreza monetaria</t>
  </si>
  <si>
    <t>Código de pregunta en análisis: n_pobre_monetario</t>
  </si>
  <si>
    <t>Personas según si se encuentran en pobreza monetaria - Bogotá</t>
  </si>
  <si>
    <t>Personas según si se encuentran en pobreza monetaria - UPL</t>
  </si>
  <si>
    <t>Persona en pobreza monetaria extrema</t>
  </si>
  <si>
    <t>Código de pregunta en análisis: n_pobre_extremo</t>
  </si>
  <si>
    <t>Personas según si se encuentran en pobreza monetaria extrema - Bogotá</t>
  </si>
  <si>
    <t>Personas según si se encuentran en pobreza monetaria extrema - UPL</t>
  </si>
  <si>
    <t>Ingreso de la unidad de gasto por persona, con imputación de arriendo a propietarios</t>
  </si>
  <si>
    <t>Código de pregunta en análisis: n_ingpcugarr</t>
  </si>
  <si>
    <t>Promedio del ingreso de la unidad de gasto por persona, con imputación de arriendo a propietarios - bogotá</t>
  </si>
  <si>
    <t>Promedio</t>
  </si>
  <si>
    <t>Promedio_cv</t>
  </si>
  <si>
    <t>Promedio del ingreso de la unidad de gasto por persona, con imputación de arriendo a propietarios - UPL</t>
  </si>
  <si>
    <t>Ingreso de la unidad de gasto, con imputación de arriendo a propietarios</t>
  </si>
  <si>
    <t>Código de pregunta en análisis: n_ingtotugarr</t>
  </si>
  <si>
    <t>Promedio del ingreso total de la unidad de gasto, con imputación de arriendo a propietarios - bogotá</t>
  </si>
  <si>
    <t>Promedio del ingreso total de la unidad de gasto, con imputación de arriendo a propietarios - UPL</t>
  </si>
  <si>
    <t>Déficit cuantitativo</t>
  </si>
  <si>
    <t>Código de pregunta en análisis: n_deficit_cuantitativo</t>
  </si>
  <si>
    <t>Hogares según si se encuentran en déficit cuantitativo - Bogotá</t>
  </si>
  <si>
    <t>Hogares según si se encuentran en déficit cuantitativo - UPL</t>
  </si>
  <si>
    <t>Déficit cualitativo</t>
  </si>
  <si>
    <t>Código de pregunta en análisis: n_deficit_cualitativo</t>
  </si>
  <si>
    <t>Hogares según si se encuentran en déficit cualitativo - Bogotá</t>
  </si>
  <si>
    <t>Hogares según si se encuentran en déficit cualitativo - UPL</t>
  </si>
  <si>
    <t>Déficit habitacional (cuantitativo o cualitativo)</t>
  </si>
  <si>
    <t>Código de pregunta en análisis: n_deficit_habitacional</t>
  </si>
  <si>
    <t>Hogares según si se encuentran en déficit habitacional (cualitativo o cuantitativo) - Bogotá</t>
  </si>
  <si>
    <t>Hogares según si se encuentran en déficit habitacional (cualitativo o cuantitativo) - UPL</t>
  </si>
  <si>
    <t>Déficit cuantitativo: componente  tipo de vivienda</t>
  </si>
  <si>
    <t>Código de pregunta en análisis: n_tipo_vivienda</t>
  </si>
  <si>
    <t>Hogares según si se encuentran en déficit cuantitativo: componente  tipo de vivienda - Bogotá</t>
  </si>
  <si>
    <t>Hogares según si se encuentran en déficit cuantitativo: componente  tipo de vivienda - UPL</t>
  </si>
  <si>
    <t>Déficit cuantitativo: componente  paredes</t>
  </si>
  <si>
    <t>Código de pregunta en análisis: n_deficit_paredes</t>
  </si>
  <si>
    <t>Hogares según si se encuentran en déficit cuantitativo: componente  paredes - Bogotá</t>
  </si>
  <si>
    <t>Hogares según si se encuentran en déficit cuantitativo: componente  paredes - UPL</t>
  </si>
  <si>
    <t>Déficit cuantitativo: componente  cohabitación</t>
  </si>
  <si>
    <t>Código de pregunta en análisis: n_cohabitacion</t>
  </si>
  <si>
    <t>Hogares según si se encuentran en déficit cuantitativo: componente  cohabitación - Bogotá</t>
  </si>
  <si>
    <t>Hogares según si se encuentran en déficit cuantitativo: componente  cohabitación - UPL</t>
  </si>
  <si>
    <t>Déficit cuantitativo: componente  hacinamiento crítico</t>
  </si>
  <si>
    <t>Código de pregunta en análisis: n_hacinamiento_critico</t>
  </si>
  <si>
    <t>Hogares según si se encuentran en déficit cuantitativo: componente  hacinamiento crítico - Bogotá</t>
  </si>
  <si>
    <t>Hogares según si se encuentran en déficit cuantitativo: componente  hacinamiento crítico - UPL</t>
  </si>
  <si>
    <t>Déficit cualitativo: componente hacinamiento mitigable (Jerarquizado)</t>
  </si>
  <si>
    <t>Código de pregunta en análisis: n_hacinamientomit_jer</t>
  </si>
  <si>
    <t>Hogares según si se encuentran en déficit cualitativo: componente hacinamiento mitigable (Jerarquizado) - Bogotá</t>
  </si>
  <si>
    <t>Hogares según si se encuentran en déficit cualitativo: componente hacinamiento mitigable (Jerarquizado) - UPL</t>
  </si>
  <si>
    <t>Déficit cualitativo: componente pisos inadecuados (Jerarquizado)</t>
  </si>
  <si>
    <t>Código de pregunta en análisis: n_pisos_jer</t>
  </si>
  <si>
    <t>Hogares según si se encuentran en déficit cualitativo: componente pisos inadecuados (Jerarquizado) - Bogotá</t>
  </si>
  <si>
    <t>Hogares según si se encuentran en déficit cualitativo: componente pisos inadecuados (Jerarquizado) - UPL</t>
  </si>
  <si>
    <t>Déficit cualitativo: componente cocina (Jerarquizado)</t>
  </si>
  <si>
    <t>Código de pregunta en análisis: n_cocina_jer</t>
  </si>
  <si>
    <t>Hogares según si se encuentran en déficit cualitativo: componente cocina (Jerarquizado) - Bogotá</t>
  </si>
  <si>
    <t>Hogares según si se encuentran en déficit cualitativo: componente cocina (Jerarquizado) - UPL</t>
  </si>
  <si>
    <t>Déficit cualitativo: componente fuentes de agua (Jerarquizado)</t>
  </si>
  <si>
    <t>Código de pregunta en análisis: n_agua_jer</t>
  </si>
  <si>
    <t>Hogares según si se encuentran en déficit cualitativo: componente fuentes de agua (Jerarquizado) - Bogotá</t>
  </si>
  <si>
    <t>Hogares según si se encuentran en déficit cualitativo: componente fuentes de agua (Jerarquizado) - UPL</t>
  </si>
  <si>
    <t>Déficit cualitativo: componente alcantarillado (Jerarquizado)</t>
  </si>
  <si>
    <t>Código de pregunta en análisis: n_alcantarillado_jer</t>
  </si>
  <si>
    <t>Hogares según si se encuentran en déficit cualitativo: componente alcantarillado (Jerarquizado) - Bogotá</t>
  </si>
  <si>
    <t>Hogares según si se encuentran en déficit cualitativo: componente alcantarillado (Jerarquizado) - UPL</t>
  </si>
  <si>
    <t>Déficit cualitativo: componente energía eléctrica (Jerarquizado)</t>
  </si>
  <si>
    <t>Código de pregunta en análisis: n_energia_jer</t>
  </si>
  <si>
    <t>Hogares según si se encuentran en déficit cualitativo: componente energía eléctrica (Jerarquizado) - Bogotá</t>
  </si>
  <si>
    <t>Hogares según si se encuentran en déficit cualitativo: componente energía eléctrica (Jerarquizado) - UPL</t>
  </si>
  <si>
    <t>Déficit cualitativo: componente recolección de basuras (Jerarquizado)</t>
  </si>
  <si>
    <t>Código de pregunta en análisis: n_recoleccion_jer</t>
  </si>
  <si>
    <t>Hogares según si se encuentran en déficit cualitativo: componente recolección de basuras (Jerarquizado) - Bogotá</t>
  </si>
  <si>
    <t>Hogares según si se encuentran en déficit cualitativo: componente recolección de basuras (Jerarquizado) - UPL</t>
  </si>
  <si>
    <t>Pobre según el indice de pobreza multidimensional-IPM</t>
  </si>
  <si>
    <t>Código de pregunta en análisis: n_pobre_ipm</t>
  </si>
  <si>
    <t>Personas según si son pobres (Indice de pobreza Multidimensional-IPM) - Bogotá</t>
  </si>
  <si>
    <t>Personas según si son pobres (Indice de pobreza Multidimensional-IPM) - UPL</t>
  </si>
  <si>
    <t>IPM: privación por bajo logro escolar</t>
  </si>
  <si>
    <t>Código de pregunta en análisis: n_bajo_logro</t>
  </si>
  <si>
    <t>Hogares según si están privados por bajo logro escolar (IPM) - Bogotá</t>
  </si>
  <si>
    <t>Total.Privado</t>
  </si>
  <si>
    <t>Total_cv.Privado</t>
  </si>
  <si>
    <t>Porcentaje.Privado</t>
  </si>
  <si>
    <t>Porcentaje_cv.Privado</t>
  </si>
  <si>
    <t>Hogares según si están privados por bajo logro escolar (IPM) - UPL</t>
  </si>
  <si>
    <t>IPM: privación por analfabetismo</t>
  </si>
  <si>
    <t>Código de pregunta en análisis: n_analfabeta</t>
  </si>
  <si>
    <t>Hogares según si están privados por analfabetismo (IPM) - Bogotá</t>
  </si>
  <si>
    <t>Hogares según si están privados por analfabetismo (IPM) - UPL</t>
  </si>
  <si>
    <t>IPM: privación por inasistencia escolar</t>
  </si>
  <si>
    <t>Código de pregunta en análisis: n_inasistencia</t>
  </si>
  <si>
    <t>Hogares según si están privados por inasistencia escolar (IPM) - Bogotá</t>
  </si>
  <si>
    <t>Hogares según si están privados por inasistencia escolar (IPM) - UPL</t>
  </si>
  <si>
    <t>IPM: privación por rezago escolar</t>
  </si>
  <si>
    <t>Código de pregunta en análisis: n_rezago</t>
  </si>
  <si>
    <t>Hogares según si están privados por rezago escolar (IPM) - Bogotá</t>
  </si>
  <si>
    <t>Hogares según si están privados por rezago escolar (IPM) - UPL</t>
  </si>
  <si>
    <t>IPM: privación por barreras en atención a la 1a infancia</t>
  </si>
  <si>
    <t>Código de pregunta en análisis: n_atencion</t>
  </si>
  <si>
    <t>Hogares según si están privados por barreras en atención a la 1a infancia (IPM) - Bogotá</t>
  </si>
  <si>
    <t>Hogares según si están privados por barreras en atención a la 1a infancia (IPM) - UPL</t>
  </si>
  <si>
    <t>IPM: privación por trabajo infantil</t>
  </si>
  <si>
    <t>Código de pregunta en análisis: n_trabajo_infantil</t>
  </si>
  <si>
    <t>Hogares según si están privados por trabajo infantil (IPM) - Bogotá</t>
  </si>
  <si>
    <t>Hogares según si están privados por trabajo infantil (IPM) - UPL</t>
  </si>
  <si>
    <t>IPM: privación por desempleo de larga duración</t>
  </si>
  <si>
    <t>Código de pregunta en análisis: n_desempleo_ld</t>
  </si>
  <si>
    <t>Hogares según si están privados por desempleo de larga duración (IPM) - Bogotá</t>
  </si>
  <si>
    <t>Hogares según si están privados por desempleo de larga duración (IPM) - UPL</t>
  </si>
  <si>
    <t>IPM: privación por empleo informal</t>
  </si>
  <si>
    <t>Código de pregunta en análisis: n_empleo_informal</t>
  </si>
  <si>
    <t>Hogares según si están privados por empleo informal (IPM) - Bogotá</t>
  </si>
  <si>
    <t>Hogares según si están privados por empleo informal (IPM) - UPL</t>
  </si>
  <si>
    <t>IPM: privación por falta de aseguramiento en salud</t>
  </si>
  <si>
    <t>Código de pregunta en análisis: n_salud</t>
  </si>
  <si>
    <t>Hogares según si están privados por falta de aseguramiento en salud (IPM) - Bogotá</t>
  </si>
  <si>
    <t>Hogares según si están privados por falta de aseguramiento en salud (IPM) - UPL</t>
  </si>
  <si>
    <t>IPM: privación por barreras de acceso a salud</t>
  </si>
  <si>
    <t>Código de pregunta en análisis: n_acceso_salud</t>
  </si>
  <si>
    <t>Hogares según si están privados por barreras de acceso a salud (IPM) - Bogotá</t>
  </si>
  <si>
    <t>Hogares según si están privados por barreras de acceso a salud (IPM) - UPL</t>
  </si>
  <si>
    <t>IPM: privación por falta de acceso a fuente de agua mejorda</t>
  </si>
  <si>
    <t>Código de pregunta en análisis: n_acceso_agua</t>
  </si>
  <si>
    <t>Hogares según si están privados por falta de acceso a fuente de agua mejorda (IPM) - Bogotá</t>
  </si>
  <si>
    <t>Hogares según si están privados por falta de acceso a fuente de agua mejorda (IPM) - UPL</t>
  </si>
  <si>
    <t>IPM: privación por inadecuada eliminación de excretas</t>
  </si>
  <si>
    <t>Código de pregunta en análisis: n_excretas</t>
  </si>
  <si>
    <t>Hogares según si están privados por inadecuada eliminación de excretas (IPM) - Bogotá</t>
  </si>
  <si>
    <t>Hogares según si están privados por inadecuada eliminación de excretas (IPM) - UPL</t>
  </si>
  <si>
    <t>IPM: privación por pisos inadecuados</t>
  </si>
  <si>
    <t>Código de pregunta en análisis: n_pisos</t>
  </si>
  <si>
    <t>Hogares según si están privados por pisos inadecuados (IPM) - Bogotá</t>
  </si>
  <si>
    <t>Hogares según si están privados por pisos inadecuados (IPM) - UPL</t>
  </si>
  <si>
    <t>IPM: privación por paredes inadecuadas</t>
  </si>
  <si>
    <t>Código de pregunta en análisis: n_paredes</t>
  </si>
  <si>
    <t>Hogares según si están privados por paredes inadecuadas (IPM) - Bogotá</t>
  </si>
  <si>
    <t>Hogares según si están privados por paredes inadecuadas (IPM) - UPL</t>
  </si>
  <si>
    <t>IPM: privación por hacinamiento</t>
  </si>
  <si>
    <t>Código de pregunta en análisis: n_hacinamiento</t>
  </si>
  <si>
    <t>Hogares según si están privados por hacinamiento (IPM) - Bogotá</t>
  </si>
  <si>
    <t>Hogares según si están privados por hacinamiento (IPM) - UPL</t>
  </si>
  <si>
    <t>Tamaño del hogar</t>
  </si>
  <si>
    <t>Código de pregunta en análisis: n_tamanio_hog</t>
  </si>
  <si>
    <t>Hogares según el número de personas que lo conforman - Bogotá</t>
  </si>
  <si>
    <t>Total.Una persona</t>
  </si>
  <si>
    <t>Total_cv.Una persona</t>
  </si>
  <si>
    <t>Porcentaje.Una persona</t>
  </si>
  <si>
    <t>Porcentaje_cv.Una persona</t>
  </si>
  <si>
    <t>Total.Dos personas</t>
  </si>
  <si>
    <t>Total_cv.Dos personas</t>
  </si>
  <si>
    <t>Porcentaje.Dos personas</t>
  </si>
  <si>
    <t>Porcentaje_cv.Dos personas</t>
  </si>
  <si>
    <t>Total.Tres personas</t>
  </si>
  <si>
    <t>Total_cv.Tres personas</t>
  </si>
  <si>
    <t>Porcentaje.Tres personas</t>
  </si>
  <si>
    <t>Porcentaje_cv.Tres personas</t>
  </si>
  <si>
    <t>Total.Cuatro o más personas</t>
  </si>
  <si>
    <t>Total_cv.Cuatro o más personas</t>
  </si>
  <si>
    <t>Porcentaje.Cuatro o más personas</t>
  </si>
  <si>
    <t>Porcentaje_cv.Cuatro o más personas</t>
  </si>
  <si>
    <t>Hogares según el número de personas que lo conforman - UPL</t>
  </si>
  <si>
    <t>Discapacidad</t>
  </si>
  <si>
    <t>Código de pregunta en análisis: n_discapacidad</t>
  </si>
  <si>
    <t>Personas según si se encuentran en condición de discapacidad - Bogotá</t>
  </si>
  <si>
    <t>Total.Sin discapacidad</t>
  </si>
  <si>
    <t>Total_cv.Sin discapacidad</t>
  </si>
  <si>
    <t>Porcentaje.Sin discapacidad</t>
  </si>
  <si>
    <t>Porcentaje_cv.Sin discapacidad</t>
  </si>
  <si>
    <t>Total.Con discapacidad</t>
  </si>
  <si>
    <t>Total_cv.Con discapacidad</t>
  </si>
  <si>
    <t>Porcentaje.Con discapacidad</t>
  </si>
  <si>
    <t>Porcentaje_cv.Con discapacidad</t>
  </si>
  <si>
    <t>Personas según si se encuentran en condición de discapacidad - UPL</t>
  </si>
  <si>
    <t>Sectores LGBTI</t>
  </si>
  <si>
    <t>Código de pregunta en análisis: n_lgbti</t>
  </si>
  <si>
    <t>Personas según si pertenecen a los sectores LGBTI - Bogotá</t>
  </si>
  <si>
    <t>Total.No pertenece a los sectores LGBTI</t>
  </si>
  <si>
    <t>Total_cv.No pertenece a los sectores LGBTI</t>
  </si>
  <si>
    <t>Porcentaje.No pertenece a los sectores LGBTI</t>
  </si>
  <si>
    <t>Porcentaje_cv.No pertenece a los sectores LGBTI</t>
  </si>
  <si>
    <t>Total.Pertenece a los sectores LGBTI</t>
  </si>
  <si>
    <t>Total_cv.Pertenece a los sectores LGBTI</t>
  </si>
  <si>
    <t>Porcentaje.Pertenece a los sectores LGBTI</t>
  </si>
  <si>
    <t>Porcentaje_cv.Pertenece a los sectores LGBTI</t>
  </si>
  <si>
    <t>Personas según si pertenecen a los sectores LGBTI - UPL</t>
  </si>
  <si>
    <t>Sexo del jefe de hogar</t>
  </si>
  <si>
    <t>Código de pregunta en análisis: n_sexo_jefe</t>
  </si>
  <si>
    <t>Personas según el sexo del jefe de hogar al que pertenencen - Bogotá</t>
  </si>
  <si>
    <t>Total.Jefe hombre</t>
  </si>
  <si>
    <t>Total_cv.Jefe hombre</t>
  </si>
  <si>
    <t>Porcentaje.Jefe hombre</t>
  </si>
  <si>
    <t>Porcentaje_cv.Jefe hombre</t>
  </si>
  <si>
    <t>Total.Jefe mujer</t>
  </si>
  <si>
    <t>Total_cv.Jefe mujer</t>
  </si>
  <si>
    <t>Porcentaje.Jefe mujer</t>
  </si>
  <si>
    <t>Porcentaje_cv.Jefe mujer</t>
  </si>
  <si>
    <t>Personas según el sexo del jefe de hogar al que pertenencen - UPL</t>
  </si>
  <si>
    <t>Migración</t>
  </si>
  <si>
    <t>Código de pregunta en análisis: n_migracion</t>
  </si>
  <si>
    <t>Personas según lugar de nacimiento y lugar donde vivían hace menos de 5 años - Bogotá</t>
  </si>
  <si>
    <t>Total.Nació en otro país y viene de Venezuela</t>
  </si>
  <si>
    <t>Total_cv.Nació en otro país y viene de Venezuela</t>
  </si>
  <si>
    <t>Porcentaje.Nació en otro país y viene de Venezuela</t>
  </si>
  <si>
    <t>Porcentaje_cv.Nació en otro país y viene de Venezuela</t>
  </si>
  <si>
    <t>Total.Nació en Colombia y viene de Venezuela</t>
  </si>
  <si>
    <t>Total_cv.Nació en Colombia y viene de Venezuela</t>
  </si>
  <si>
    <t>Porcentaje.Nació en Colombia y viene de Venezuela</t>
  </si>
  <si>
    <t>Porcentaje_cv.Nació en Colombia y viene de Venezuela</t>
  </si>
  <si>
    <t>Total.Viene de cualquier otro país distinto de Venezuela</t>
  </si>
  <si>
    <t>Total_cv.Viene de cualquier otro país distinto de Venezuela</t>
  </si>
  <si>
    <t>Porcentaje.Viene de cualquier otro país distinto de Venezuela</t>
  </si>
  <si>
    <t>Porcentaje_cv.Viene de cualquier otro país distinto de Venezuela</t>
  </si>
  <si>
    <t>Total.No había nacido o vive en Colombia desde hace más de 5 años</t>
  </si>
  <si>
    <t>Total_cv.No había nacido o vive en Colombia desde hace más de 5 años</t>
  </si>
  <si>
    <t>Porcentaje.No había nacido o vive en Colombia desde hace más de 5 años</t>
  </si>
  <si>
    <t>Porcentaje_cv.No había nacido o vive en Colombia desde hace más de 5 años</t>
  </si>
  <si>
    <t>Personas según lugar de nacimiento y lugar donde vivían hace menos de 5 años - UPL</t>
  </si>
  <si>
    <t>Tiempo de desplazamiento al sitio de estudio (educación preescolar, básica y media)</t>
  </si>
  <si>
    <t>Código de pregunta en análisis: n_viaje_pbm</t>
  </si>
  <si>
    <t>Personas según tiempo de desplazamiento al sitio de estudio (educación preescolar, básica y media) - Bogotá</t>
  </si>
  <si>
    <t>Total.Hasta 15 minutos</t>
  </si>
  <si>
    <t>Total_cv.Hasta 15 minutos</t>
  </si>
  <si>
    <t>Porcentaje.Hasta 15 minutos</t>
  </si>
  <si>
    <t>Porcentaje_cv.Hasta 15 minutos</t>
  </si>
  <si>
    <t>Total.De 16 a 30 minutos</t>
  </si>
  <si>
    <t>Total_cv.De 16 a 30 minutos</t>
  </si>
  <si>
    <t>Porcentaje.De 16 a 30 minutos</t>
  </si>
  <si>
    <t>Porcentaje_cv.De 16 a 30 minutos</t>
  </si>
  <si>
    <t>Total.De 31 a 60 minutos</t>
  </si>
  <si>
    <t>Total_cv.De 31 a 60 minutos</t>
  </si>
  <si>
    <t>Porcentaje.De 31 a 60 minutos</t>
  </si>
  <si>
    <t>Porcentaje_cv.De 31 a 60 minutos</t>
  </si>
  <si>
    <t>Total.Más de 60 minutos</t>
  </si>
  <si>
    <t>Total_cv.Más de 60 minutos</t>
  </si>
  <si>
    <t>Porcentaje.Más de 60 minutos</t>
  </si>
  <si>
    <t>Porcentaje_cv.Más de 60 minutos</t>
  </si>
  <si>
    <t>Personas según tiempo de desplazamiento al sitio de estudio (educación preescolar, básica y media) - UPL</t>
  </si>
  <si>
    <t>Tiempo de desplazamiento al sitio de estudio (educación superior)</t>
  </si>
  <si>
    <t>Código de pregunta en análisis: n_viaje_superior</t>
  </si>
  <si>
    <t>Personas según tiempo de desplazamiento al sitio de estudio (educación superior) - Bogotá</t>
  </si>
  <si>
    <t>Personas según tiempo de desplazamiento al sitio de estudio (educación superior) - UPL</t>
  </si>
  <si>
    <t>Tiempo de desplazamiento al sitio de trabajo</t>
  </si>
  <si>
    <t>Código de pregunta en análisis: n_viaje_trabajo</t>
  </si>
  <si>
    <t>Personas según tiempo de desplazamiento al sitio de trabajo - Bogotá</t>
  </si>
  <si>
    <t>Personas según tiempo de desplazamiento al sitio de trabajo - UPL</t>
  </si>
  <si>
    <t>Gasto corriente mensual</t>
  </si>
  <si>
    <t>Código de pregunta en análisis: n_gm_corriente</t>
  </si>
  <si>
    <t>Promedio del gasto corriente mensual - bogotá</t>
  </si>
  <si>
    <t>Promedio del gasto corriente mensual - UPL</t>
  </si>
  <si>
    <t>Gasto mensual en alimentación</t>
  </si>
  <si>
    <t>Código de pregunta en análisis: n_gm_alimentos</t>
  </si>
  <si>
    <t>Promedio del gasto mensual en alimentación - bogotá</t>
  </si>
  <si>
    <t>Promedio del gasto mensual en alimentación - UPL</t>
  </si>
  <si>
    <t>Gasto mensual en bebidas alcohólicas</t>
  </si>
  <si>
    <t>Código de pregunta en análisis: n_gm_bebidas</t>
  </si>
  <si>
    <t>Promedio del gasto mensual en bebidas alcohólicas - bogotá</t>
  </si>
  <si>
    <t>Promedio del gasto mensual en bebidas alcohólicas - UPL</t>
  </si>
  <si>
    <t>Gasto mensual en vestuario</t>
  </si>
  <si>
    <t>Código de pregunta en análisis: n_gm_vest</t>
  </si>
  <si>
    <t>Promedio del gasto mensual en vestuario - bogotá</t>
  </si>
  <si>
    <t>Promedio del gasto mensual en vestuario - UPL</t>
  </si>
  <si>
    <t>Gasto mensual en vivienda</t>
  </si>
  <si>
    <t>Código de pregunta en análisis: n_gm_vivienda</t>
  </si>
  <si>
    <t>Promedio del gasto mensual en vivienda - bogotá</t>
  </si>
  <si>
    <t>Promedio del gasto mensual en vivienda - UPL</t>
  </si>
  <si>
    <t>Gasto mensual en enseres</t>
  </si>
  <si>
    <t>Código de pregunta en análisis: n_gm_enseres</t>
  </si>
  <si>
    <t>Promedio del gasto mensual en enseres - bogotá</t>
  </si>
  <si>
    <t>Promedio del gasto mensual en enseres - UPL</t>
  </si>
  <si>
    <t>Gasto mensual en salud</t>
  </si>
  <si>
    <t>Código de pregunta en análisis: n_gm_salud_hog</t>
  </si>
  <si>
    <t>Promedio del gasto mensual en salud - bogotá</t>
  </si>
  <si>
    <t>Promedio del gasto mensual en salud - UPL</t>
  </si>
  <si>
    <t>Gasto mensual en transporte y comunicaciones</t>
  </si>
  <si>
    <t>Código de pregunta en análisis: n_gm_trans_com</t>
  </si>
  <si>
    <t>Promedio del gasto mensual en transporte y comunicaciones - bogotá</t>
  </si>
  <si>
    <t>Promedio del gasto mensual en transporte y comunicaciones - UPL</t>
  </si>
  <si>
    <t>Gasto mensual en recreación</t>
  </si>
  <si>
    <t>Código de pregunta en análisis: n_gm_recrea</t>
  </si>
  <si>
    <t>Promedio del gasto mensual en recreación - bogotá</t>
  </si>
  <si>
    <t>Promedio del gasto mensual en recreación - UPL</t>
  </si>
  <si>
    <t>Gasto mensual en educación</t>
  </si>
  <si>
    <t>Código de pregunta en análisis: n_gm_educ_hog</t>
  </si>
  <si>
    <t>Promedio del gasto mensual en educación - bogotá</t>
  </si>
  <si>
    <t>Promedio del gasto mensual en educación - UPL</t>
  </si>
  <si>
    <t>Gasto mensual en otros</t>
  </si>
  <si>
    <t>Código de pregunta en análisis: n_gm_otros</t>
  </si>
  <si>
    <t>Promedio del gasto mensual en otros - bogotá</t>
  </si>
  <si>
    <t>Promedio del gasto mensual en otros - UPL</t>
  </si>
  <si>
    <t>Gasto mensual en bienes durables</t>
  </si>
  <si>
    <t>Código de pregunta en análisis: n_gm_durable</t>
  </si>
  <si>
    <t>Promedio del gasto mensual en bienes durables - bogotá</t>
  </si>
  <si>
    <t>Promedio del gasto mensual en bienes durables - UPL</t>
  </si>
  <si>
    <t>Gasto corriente mensual percapita</t>
  </si>
  <si>
    <t>Código de pregunta en análisis: n_gm_corriente_per_capita</t>
  </si>
  <si>
    <t>Promedio del gasto corriente mensual percapita - bogotá</t>
  </si>
  <si>
    <t>Promedio del gasto corriente mensual percapita - UPL</t>
  </si>
  <si>
    <t>Gasto mensual percapita en alimentación</t>
  </si>
  <si>
    <t>Código de pregunta en análisis: n_gm_alimentos_per_capita</t>
  </si>
  <si>
    <t>Promedio del gasto mensual percapita en alimentación - bogotá</t>
  </si>
  <si>
    <t>Promedio del gasto mensual percapita en alimentación - UPL</t>
  </si>
  <si>
    <t>Gasto mensual percapita en bebidas alcohólicas</t>
  </si>
  <si>
    <t>Código de pregunta en análisis: n_gm_bebidas_per_capita</t>
  </si>
  <si>
    <t>Promedio del gasto mensual percapita en bebidas alcohólicas - bogotá</t>
  </si>
  <si>
    <t>Promedio del gasto mensual percapita en bebidas alcohólicas - UPL</t>
  </si>
  <si>
    <t>Gasto mensual percapita en vestuario</t>
  </si>
  <si>
    <t>Código de pregunta en análisis: n_gm_vest_per_capita</t>
  </si>
  <si>
    <t>Promedio del gasto mensual percapita en vestuario - bogotá</t>
  </si>
  <si>
    <t>Promedio del gasto mensual percapita en vestuario - UPL</t>
  </si>
  <si>
    <t>Gasto mensual percapita en vivienda</t>
  </si>
  <si>
    <t>Código de pregunta en análisis: n_gm_vivienda_per_capita</t>
  </si>
  <si>
    <t>Promedio del gasto mensual percapita en vivienda - bogotá</t>
  </si>
  <si>
    <t>Promedio del gasto mensual percapita en vivienda - UPL</t>
  </si>
  <si>
    <t>Gasto mensual percapita en enseres</t>
  </si>
  <si>
    <t>Código de pregunta en análisis: n_gm_enseres_per_capita</t>
  </si>
  <si>
    <t>Promedio del gasto mensual percapita en enseres - bogotá</t>
  </si>
  <si>
    <t>Promedio del gasto mensual percapita en enseres - UPL</t>
  </si>
  <si>
    <t>Gasto mensual percapita en salud</t>
  </si>
  <si>
    <t>Código de pregunta en análisis: n_gm_salud_hog_per_capita</t>
  </si>
  <si>
    <t>Promedio del gasto mensual percapita en salud - bogotá</t>
  </si>
  <si>
    <t>Promedio del gasto mensual percapita en salud - UPL</t>
  </si>
  <si>
    <t>Gasto mensual percapita en transporte y comunicaciones</t>
  </si>
  <si>
    <t>Código de pregunta en análisis: n_gm_trans_com_per_capita</t>
  </si>
  <si>
    <t>Promedio del gasto mensual percapita en transporte y comunicaciones - bogotá</t>
  </si>
  <si>
    <t>Promedio del gasto mensual percapita en transporte y comunicaciones - UPL</t>
  </si>
  <si>
    <t>Gasto mensual percapita en recreación</t>
  </si>
  <si>
    <t>Código de pregunta en análisis: n_gm_recrea_per_capita</t>
  </si>
  <si>
    <t>Promedio del gasto mensual percapita en recreación - bogotá</t>
  </si>
  <si>
    <t>Promedio del gasto mensual percapita en recreación - UPL</t>
  </si>
  <si>
    <t>Gasto mensual percapita en educación</t>
  </si>
  <si>
    <t>Código de pregunta en análisis: n_gm_educ_hog_per_capita</t>
  </si>
  <si>
    <t>Promedio del gasto mensual percapita en educación - bogotá</t>
  </si>
  <si>
    <t>Promedio del gasto mensual percapita en educación - UPL</t>
  </si>
  <si>
    <t>Gasto mensual percapita en otros</t>
  </si>
  <si>
    <t>Código de pregunta en análisis: n_gm_otros_per_capita</t>
  </si>
  <si>
    <t>Promedio del gasto mensual percapita en otros - bogotá</t>
  </si>
  <si>
    <t>Promedio del gasto mensual percapita en otros - UPL</t>
  </si>
  <si>
    <t>Gasto mensual percapita en bienes durables</t>
  </si>
  <si>
    <t>Código de pregunta en análisis: n_gm_durable_per_capita</t>
  </si>
  <si>
    <t>Promedio del gasto mensual percapita en bienes durables - bogotá</t>
  </si>
  <si>
    <t>Promedio del gasto mensual percapita en bienes durables - UPL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</si>
</sst>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family val="2"/>
      <scheme val="minor"/>
    </font>
    <font>
      <b/>
      <sz val="18"/>
      <color rgb="FF0000FF"/>
      <name val="Calibri"/>
      <family val="2"/>
    </font>
    <font>
      <b/>
      <sz val="16"/>
      <color rgb="FF0000FF"/>
      <name val="Calibri"/>
      <family val="2"/>
    </font>
    <font>
      <b/>
      <sz val="11"/>
      <color rgb="FFFF0000"/>
      <name val="Calibri"/>
      <family val="2"/>
    </font>
    <font>
      <b/>
      <sz val="13"/>
      <color rgb="FF0000FF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rgb="FF4F81BD"/>
      </top>
      <bottom style="thick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64" fontId="6" fillId="0" borderId="2" xfId="0" applyNumberFormat="1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86400" cy="11887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2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4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2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3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4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5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6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7.xml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86"/>
  <sheetViews>
    <sheetView tabSelected="1" topLeftCell="A8" workbookViewId="0">
      <selection activeCell="A11" sqref="A11"/>
    </sheetView>
  </sheetViews>
  <sheetFormatPr baseColWidth="10" defaultRowHeight="15" x14ac:dyDescent="0.25"/>
  <sheetData>
    <row r="7" spans="1:1" ht="23.25" x14ac:dyDescent="0.35">
      <c r="A7" s="1" t="s">
        <v>0</v>
      </c>
    </row>
    <row r="9" spans="1:1" ht="21" x14ac:dyDescent="0.35">
      <c r="A9" s="2" t="s">
        <v>1</v>
      </c>
    </row>
    <row r="10" spans="1:1" x14ac:dyDescent="0.25">
      <c r="A10" s="7" t="str">
        <f>HYPERLINK("#'Tablas 1'!A1", "Tablas 1. Indicadores compuestos: Viviendas según zona geográfica")</f>
        <v>Tablas 1. Indicadores compuestos: Viviendas según zona geográfica</v>
      </c>
    </row>
    <row r="11" spans="1:1" x14ac:dyDescent="0.25">
      <c r="A11" s="7" t="str">
        <f>HYPERLINK("#'Tablas 2'!A1", "Tablas 2. Indicadores compuestos: Hogares según zona geográfica")</f>
        <v>Tablas 2. Indicadores compuestos: Hogares según zona geográfica</v>
      </c>
    </row>
    <row r="12" spans="1:1" x14ac:dyDescent="0.25">
      <c r="A12" s="7" t="str">
        <f>HYPERLINK("#'Tablas 3'!A1", "Tablas 3. Indicadores compuestos: Personas según zona geográfica")</f>
        <v>Tablas 3. Indicadores compuestos: Personas según zona geográfica</v>
      </c>
    </row>
    <row r="13" spans="1:1" x14ac:dyDescent="0.25">
      <c r="A13" s="7" t="str">
        <f>HYPERLINK("#'Tablas 4'!A1", "Tablas 4. Indicadores compuestos: Personas según si son jóvenes (14 a 28 años)")</f>
        <v>Tablas 4. Indicadores compuestos: Personas según si son jóvenes (14 a 28 años)</v>
      </c>
    </row>
    <row r="14" spans="1:1" x14ac:dyDescent="0.25">
      <c r="A14" s="7" t="str">
        <f>HYPERLINK("#'Tablas 5'!A1", "Tablas 5. Indicadores compuestos: Personas según rango de edad")</f>
        <v>Tablas 5. Indicadores compuestos: Personas según rango de edad</v>
      </c>
    </row>
    <row r="15" spans="1:1" x14ac:dyDescent="0.25">
      <c r="A15" s="7" t="str">
        <f>HYPERLINK("#'Tablas 6'!A1", "Tablas 6. Indicadores compuestos: Personas según máximo nivel educativo alcanzado (35 años o más)")</f>
        <v>Tablas 6. Indicadores compuestos: Personas según máximo nivel educativo alcanzado (35 años o más)</v>
      </c>
    </row>
    <row r="16" spans="1:1" x14ac:dyDescent="0.25">
      <c r="A16" s="7" t="str">
        <f>HYPERLINK("#'Tablas 7'!A1", "Tablas 7. Indicadores compuestos: Hogares según máximo nivel educativo alcanzado del jefe de hogar")</f>
        <v>Tablas 7. Indicadores compuestos: Hogares según máximo nivel educativo alcanzado del jefe de hogar</v>
      </c>
    </row>
    <row r="17" spans="1:1" x14ac:dyDescent="0.25">
      <c r="A17" s="7" t="str">
        <f>HYPERLINK("#'Tablas 8'!A1", "Tablas 8. Indicadores compuestos: Personas según si pertenencen a la población en edad de trabajar-PET")</f>
        <v>Tablas 8. Indicadores compuestos: Personas según si pertenencen a la población en edad de trabajar-PET</v>
      </c>
    </row>
    <row r="18" spans="1:1" x14ac:dyDescent="0.25">
      <c r="A18" s="7" t="str">
        <f>HYPERLINK("#'Tablas 9'!A1", "Tablas 9. Indicadores compuestos: Personas según si pertenecen a la fuerza labotal-FL")</f>
        <v>Tablas 9. Indicadores compuestos: Personas según si pertenecen a la fuerza labotal-FL</v>
      </c>
    </row>
    <row r="19" spans="1:1" x14ac:dyDescent="0.25">
      <c r="A19" s="7" t="str">
        <f>HYPERLINK("#'Tablas 10'!A1", "Tablas 10. Indicadores compuestos: Personas según si se encuentran desocupados (tasa de desempleo)")</f>
        <v>Tablas 10. Indicadores compuestos: Personas según si se encuentran desocupados (tasa de desempleo)</v>
      </c>
    </row>
    <row r="20" spans="1:1" x14ac:dyDescent="0.25">
      <c r="A20" s="7" t="str">
        <f>HYPERLINK("#'Tablas 11'!A1", "Tablas 11. Indicadores compuestos: Personas según si se encuentran en un empleo informal (tamaño empresa)")</f>
        <v>Tablas 11. Indicadores compuestos: Personas según si se encuentran en un empleo informal (tamaño empresa)</v>
      </c>
    </row>
    <row r="21" spans="1:1" x14ac:dyDescent="0.25">
      <c r="A21" s="7" t="str">
        <f>HYPERLINK("#'Tablas 12'!A1", "Tablas 12. Indicadores compuestos: Personas según si se encuentran en pobreza monetaria")</f>
        <v>Tablas 12. Indicadores compuestos: Personas según si se encuentran en pobreza monetaria</v>
      </c>
    </row>
    <row r="22" spans="1:1" x14ac:dyDescent="0.25">
      <c r="A22" s="7" t="str">
        <f>HYPERLINK("#'Tablas 13'!A1", "Tablas 13. Indicadores compuestos: Personas según si se encuentran en pobreza monetaria extrema")</f>
        <v>Tablas 13. Indicadores compuestos: Personas según si se encuentran en pobreza monetaria extrema</v>
      </c>
    </row>
    <row r="23" spans="1:1" x14ac:dyDescent="0.25">
      <c r="A23" s="7" t="str">
        <f>HYPERLINK("#'Tablas 14'!A1", "Tablas 14. Indicadores compuestos: Promedio del ingreso de la unidad de gasto por persona, con imputación de arriendo a propietarios")</f>
        <v>Tablas 14. Indicadores compuestos: Promedio del ingreso de la unidad de gasto por persona, con imputación de arriendo a propietarios</v>
      </c>
    </row>
    <row r="24" spans="1:1" x14ac:dyDescent="0.25">
      <c r="A24" s="7" t="str">
        <f>HYPERLINK("#'Tablas 15'!A1", "Tablas 15. Indicadores compuestos: Promedio del ingreso total de la unidad de gasto, con imputación de arriendo a propietarios")</f>
        <v>Tablas 15. Indicadores compuestos: Promedio del ingreso total de la unidad de gasto, con imputación de arriendo a propietarios</v>
      </c>
    </row>
    <row r="25" spans="1:1" x14ac:dyDescent="0.25">
      <c r="A25" s="7" t="str">
        <f>HYPERLINK("#'Tablas 16'!A1", "Tablas 16. Indicadores compuestos: Hogares según si se encuentran en déficit cuantitativo")</f>
        <v>Tablas 16. Indicadores compuestos: Hogares según si se encuentran en déficit cuantitativo</v>
      </c>
    </row>
    <row r="26" spans="1:1" x14ac:dyDescent="0.25">
      <c r="A26" s="7" t="str">
        <f>HYPERLINK("#'Tablas 17'!A1", "Tablas 17. Indicadores compuestos: Hogares según si se encuentran en déficit cualitativo")</f>
        <v>Tablas 17. Indicadores compuestos: Hogares según si se encuentran en déficit cualitativo</v>
      </c>
    </row>
    <row r="27" spans="1:1" x14ac:dyDescent="0.25">
      <c r="A27" s="7" t="str">
        <f>HYPERLINK("#'Tablas 18'!A1", "Tablas 18. Indicadores compuestos: Hogares según si se encuentran en déficit habitacional (cualitativo o cuantitativo)")</f>
        <v>Tablas 18. Indicadores compuestos: Hogares según si se encuentran en déficit habitacional (cualitativo o cuantitativo)</v>
      </c>
    </row>
    <row r="28" spans="1:1" x14ac:dyDescent="0.25">
      <c r="A28" s="7" t="str">
        <f>HYPERLINK("#'Tablas 19'!A1", "Tablas 19. Indicadores compuestos: Hogares según si se encuentran en déficit cuantitativo: componente  tipo de vivienda")</f>
        <v>Tablas 19. Indicadores compuestos: Hogares según si se encuentran en déficit cuantitativo: componente  tipo de vivienda</v>
      </c>
    </row>
    <row r="29" spans="1:1" x14ac:dyDescent="0.25">
      <c r="A29" s="7" t="str">
        <f>HYPERLINK("#'Tablas 20'!A1", "Tablas 20. Indicadores compuestos: Hogares según si se encuentran en déficit cuantitativo: componente  paredes")</f>
        <v>Tablas 20. Indicadores compuestos: Hogares según si se encuentran en déficit cuantitativo: componente  paredes</v>
      </c>
    </row>
    <row r="30" spans="1:1" x14ac:dyDescent="0.25">
      <c r="A30" s="7" t="str">
        <f>HYPERLINK("#'Tablas 21'!A1", "Tablas 21. Indicadores compuestos: Hogares según si se encuentran en déficit cuantitativo: componente  cohabitación")</f>
        <v>Tablas 21. Indicadores compuestos: Hogares según si se encuentran en déficit cuantitativo: componente  cohabitación</v>
      </c>
    </row>
    <row r="31" spans="1:1" x14ac:dyDescent="0.25">
      <c r="A31" s="7" t="str">
        <f>HYPERLINK("#'Tablas 22'!A1", "Tablas 22. Indicadores compuestos: Hogares según si se encuentran en déficit cuantitativo: componente  hacinamiento crítico")</f>
        <v>Tablas 22. Indicadores compuestos: Hogares según si se encuentran en déficit cuantitativo: componente  hacinamiento crítico</v>
      </c>
    </row>
    <row r="32" spans="1:1" x14ac:dyDescent="0.25">
      <c r="A32" s="7" t="str">
        <f>HYPERLINK("#'Tablas 23'!A1", "Tablas 23. Indicadores compuestos: Hogares según si se encuentran en déficit cualitativo: componente hacinamiento mitigable (Jerarquizado)")</f>
        <v>Tablas 23. Indicadores compuestos: Hogares según si se encuentran en déficit cualitativo: componente hacinamiento mitigable (Jerarquizado)</v>
      </c>
    </row>
    <row r="33" spans="1:1" x14ac:dyDescent="0.25">
      <c r="A33" s="7" t="str">
        <f>HYPERLINK("#'Tablas 24'!A1", "Tablas 24. Indicadores compuestos: Hogares según si se encuentran en déficit cualitativo: componente pisos inadecuados (Jerarquizado)")</f>
        <v>Tablas 24. Indicadores compuestos: Hogares según si se encuentran en déficit cualitativo: componente pisos inadecuados (Jerarquizado)</v>
      </c>
    </row>
    <row r="34" spans="1:1" x14ac:dyDescent="0.25">
      <c r="A34" s="7" t="str">
        <f>HYPERLINK("#'Tablas 25'!A1", "Tablas 25. Indicadores compuestos: Hogares según si se encuentran en déficit cualitativo: componente cocina (Jerarquizado)")</f>
        <v>Tablas 25. Indicadores compuestos: Hogares según si se encuentran en déficit cualitativo: componente cocina (Jerarquizado)</v>
      </c>
    </row>
    <row r="35" spans="1:1" x14ac:dyDescent="0.25">
      <c r="A35" s="7" t="str">
        <f>HYPERLINK("#'Tablas 26'!A1", "Tablas 26. Indicadores compuestos: Hogares según si se encuentran en déficit cualitativo: componente fuentes de agua (Jerarquizado)")</f>
        <v>Tablas 26. Indicadores compuestos: Hogares según si se encuentran en déficit cualitativo: componente fuentes de agua (Jerarquizado)</v>
      </c>
    </row>
    <row r="36" spans="1:1" x14ac:dyDescent="0.25">
      <c r="A36" s="7" t="str">
        <f>HYPERLINK("#'Tablas 27'!A1", "Tablas 27. Indicadores compuestos: Hogares según si se encuentran en déficit cualitativo: componente alcantarillado (Jerarquizado)")</f>
        <v>Tablas 27. Indicadores compuestos: Hogares según si se encuentran en déficit cualitativo: componente alcantarillado (Jerarquizado)</v>
      </c>
    </row>
    <row r="37" spans="1:1" x14ac:dyDescent="0.25">
      <c r="A37" s="7" t="str">
        <f>HYPERLINK("#'Tablas 28'!A1", "Tablas 28. Indicadores compuestos: Hogares según si se encuentran en déficit cualitativo: componente energía eléctrica (Jerarquizado)")</f>
        <v>Tablas 28. Indicadores compuestos: Hogares según si se encuentran en déficit cualitativo: componente energía eléctrica (Jerarquizado)</v>
      </c>
    </row>
    <row r="38" spans="1:1" x14ac:dyDescent="0.25">
      <c r="A38" s="7" t="str">
        <f>HYPERLINK("#'Tablas 29'!A1", "Tablas 29. Indicadores compuestos: Hogares según si se encuentran en déficit cualitativo: componente recolección de basuras (Jerarquizado)")</f>
        <v>Tablas 29. Indicadores compuestos: Hogares según si se encuentran en déficit cualitativo: componente recolección de basuras (Jerarquizado)</v>
      </c>
    </row>
    <row r="39" spans="1:1" x14ac:dyDescent="0.25">
      <c r="A39" s="7" t="str">
        <f>HYPERLINK("#'Tablas 30'!A1", "Tablas 30. Indicadores compuestos: Personas según si son pobres (Indice de pobreza Multidimensional-IPM)")</f>
        <v>Tablas 30. Indicadores compuestos: Personas según si son pobres (Indice de pobreza Multidimensional-IPM)</v>
      </c>
    </row>
    <row r="40" spans="1:1" x14ac:dyDescent="0.25">
      <c r="A40" s="7" t="str">
        <f>HYPERLINK("#'Tablas 31'!A1", "Tablas 31. Indicadores compuestos: Hogares según si están privados por bajo logro escolar (IPM)")</f>
        <v>Tablas 31. Indicadores compuestos: Hogares según si están privados por bajo logro escolar (IPM)</v>
      </c>
    </row>
    <row r="41" spans="1:1" x14ac:dyDescent="0.25">
      <c r="A41" s="7" t="str">
        <f>HYPERLINK("#'Tablas 32'!A1", "Tablas 32. Indicadores compuestos: Hogares según si están privados por analfabetismo (IPM)")</f>
        <v>Tablas 32. Indicadores compuestos: Hogares según si están privados por analfabetismo (IPM)</v>
      </c>
    </row>
    <row r="42" spans="1:1" x14ac:dyDescent="0.25">
      <c r="A42" s="7" t="str">
        <f>HYPERLINK("#'Tablas 33'!A1", "Tablas 33. Indicadores compuestos: Hogares según si están privados por inasistencia escolar (IPM)")</f>
        <v>Tablas 33. Indicadores compuestos: Hogares según si están privados por inasistencia escolar (IPM)</v>
      </c>
    </row>
    <row r="43" spans="1:1" x14ac:dyDescent="0.25">
      <c r="A43" s="7" t="str">
        <f>HYPERLINK("#'Tablas 34'!A1", "Tablas 34. Indicadores compuestos: Hogares según si están privados por rezago escolar (IPM)")</f>
        <v>Tablas 34. Indicadores compuestos: Hogares según si están privados por rezago escolar (IPM)</v>
      </c>
    </row>
    <row r="44" spans="1:1" x14ac:dyDescent="0.25">
      <c r="A44" s="7" t="str">
        <f>HYPERLINK("#'Tablas 35'!A1", "Tablas 35. Indicadores compuestos: Hogares según si están privados por barreras en atención a la 1a infancia (IPM)")</f>
        <v>Tablas 35. Indicadores compuestos: Hogares según si están privados por barreras en atención a la 1a infancia (IPM)</v>
      </c>
    </row>
    <row r="45" spans="1:1" x14ac:dyDescent="0.25">
      <c r="A45" s="7" t="str">
        <f>HYPERLINK("#'Tablas 36'!A1", "Tablas 36. Indicadores compuestos: Hogares según si están privados por trabajo infantil (IPM)")</f>
        <v>Tablas 36. Indicadores compuestos: Hogares según si están privados por trabajo infantil (IPM)</v>
      </c>
    </row>
    <row r="46" spans="1:1" x14ac:dyDescent="0.25">
      <c r="A46" s="7" t="str">
        <f>HYPERLINK("#'Tablas 37'!A1", "Tablas 37. Indicadores compuestos: Hogares según si están privados por desempleo de larga duración (IPM)")</f>
        <v>Tablas 37. Indicadores compuestos: Hogares según si están privados por desempleo de larga duración (IPM)</v>
      </c>
    </row>
    <row r="47" spans="1:1" x14ac:dyDescent="0.25">
      <c r="A47" s="7" t="str">
        <f>HYPERLINK("#'Tablas 38'!A1", "Tablas 38. Indicadores compuestos: Hogares según si están privados por empleo informal (IPM)")</f>
        <v>Tablas 38. Indicadores compuestos: Hogares según si están privados por empleo informal (IPM)</v>
      </c>
    </row>
    <row r="48" spans="1:1" x14ac:dyDescent="0.25">
      <c r="A48" s="7" t="str">
        <f>HYPERLINK("#'Tablas 39'!A1", "Tablas 39. Indicadores compuestos: Hogares según si están privados por falta de aseguramiento en salud (IPM)")</f>
        <v>Tablas 39. Indicadores compuestos: Hogares según si están privados por falta de aseguramiento en salud (IPM)</v>
      </c>
    </row>
    <row r="49" spans="1:1" x14ac:dyDescent="0.25">
      <c r="A49" s="7" t="str">
        <f>HYPERLINK("#'Tablas 40'!A1", "Tablas 40. Indicadores compuestos: Hogares según si están privados por barreras de acceso a salud (IPM)")</f>
        <v>Tablas 40. Indicadores compuestos: Hogares según si están privados por barreras de acceso a salud (IPM)</v>
      </c>
    </row>
    <row r="50" spans="1:1" x14ac:dyDescent="0.25">
      <c r="A50" s="7" t="str">
        <f>HYPERLINK("#'Tablas 41'!A1", "Tablas 41. Indicadores compuestos: Hogares según si están privados por falta de acceso a fuente de agua mejorda (IPM)")</f>
        <v>Tablas 41. Indicadores compuestos: Hogares según si están privados por falta de acceso a fuente de agua mejorda (IPM)</v>
      </c>
    </row>
    <row r="51" spans="1:1" x14ac:dyDescent="0.25">
      <c r="A51" s="7" t="str">
        <f>HYPERLINK("#'Tablas 42'!A1", "Tablas 42. Indicadores compuestos: Hogares según si están privados por inadecuada eliminación de excretas (IPM)")</f>
        <v>Tablas 42. Indicadores compuestos: Hogares según si están privados por inadecuada eliminación de excretas (IPM)</v>
      </c>
    </row>
    <row r="52" spans="1:1" x14ac:dyDescent="0.25">
      <c r="A52" s="7" t="str">
        <f>HYPERLINK("#'Tablas 43'!A1", "Tablas 43. Indicadores compuestos: Hogares según si están privados por pisos inadecuados (IPM)")</f>
        <v>Tablas 43. Indicadores compuestos: Hogares según si están privados por pisos inadecuados (IPM)</v>
      </c>
    </row>
    <row r="53" spans="1:1" x14ac:dyDescent="0.25">
      <c r="A53" s="7" t="str">
        <f>HYPERLINK("#'Tablas 44'!A1", "Tablas 44. Indicadores compuestos: Hogares según si están privados por paredes inadecuadas (IPM)")</f>
        <v>Tablas 44. Indicadores compuestos: Hogares según si están privados por paredes inadecuadas (IPM)</v>
      </c>
    </row>
    <row r="54" spans="1:1" x14ac:dyDescent="0.25">
      <c r="A54" s="7" t="str">
        <f>HYPERLINK("#'Tablas 45'!A1", "Tablas 45. Indicadores compuestos: Hogares según si están privados por hacinamiento (IPM)")</f>
        <v>Tablas 45. Indicadores compuestos: Hogares según si están privados por hacinamiento (IPM)</v>
      </c>
    </row>
    <row r="55" spans="1:1" x14ac:dyDescent="0.25">
      <c r="A55" s="7" t="str">
        <f>HYPERLINK("#'Tablas 46'!A1", "Tablas 46. Indicadores compuestos: Hogares según el número de personas que lo conforman")</f>
        <v>Tablas 46. Indicadores compuestos: Hogares según el número de personas que lo conforman</v>
      </c>
    </row>
    <row r="56" spans="1:1" x14ac:dyDescent="0.25">
      <c r="A56" s="7" t="str">
        <f>HYPERLINK("#'Tablas 47'!A1", "Tablas 47. Indicadores compuestos: Personas según si se encuentran en condición de discapacidad")</f>
        <v>Tablas 47. Indicadores compuestos: Personas según si se encuentran en condición de discapacidad</v>
      </c>
    </row>
    <row r="57" spans="1:1" x14ac:dyDescent="0.25">
      <c r="A57" s="7" t="str">
        <f>HYPERLINK("#'Tablas 48'!A1", "Tablas 48. Indicadores compuestos: Personas según si pertenecen a los sectores LGBTI")</f>
        <v>Tablas 48. Indicadores compuestos: Personas según si pertenecen a los sectores LGBTI</v>
      </c>
    </row>
    <row r="58" spans="1:1" x14ac:dyDescent="0.25">
      <c r="A58" s="7" t="str">
        <f>HYPERLINK("#'Tablas 49'!A1", "Tablas 49. Indicadores compuestos: Personas según el sexo del jefe de hogar al que pertenencen")</f>
        <v>Tablas 49. Indicadores compuestos: Personas según el sexo del jefe de hogar al que pertenencen</v>
      </c>
    </row>
    <row r="59" spans="1:1" x14ac:dyDescent="0.25">
      <c r="A59" s="7" t="str">
        <f>HYPERLINK("#'Tablas 50'!A1", "Tablas 50. Indicadores compuestos: Personas según lugar de nacimiento y lugar donde vivían hace menos de 5 años")</f>
        <v>Tablas 50. Indicadores compuestos: Personas según lugar de nacimiento y lugar donde vivían hace menos de 5 años</v>
      </c>
    </row>
    <row r="60" spans="1:1" x14ac:dyDescent="0.25">
      <c r="A60" s="7" t="str">
        <f>HYPERLINK("#'Tablas 51'!A1", "Tablas 51. Indicadores compuestos: Personas según tiempo de desplazamiento al sitio de estudio (educación preescolar, básica y media)")</f>
        <v>Tablas 51. Indicadores compuestos: Personas según tiempo de desplazamiento al sitio de estudio (educación preescolar, básica y media)</v>
      </c>
    </row>
    <row r="61" spans="1:1" x14ac:dyDescent="0.25">
      <c r="A61" s="7" t="str">
        <f>HYPERLINK("#'Tablas 52'!A1", "Tablas 52. Indicadores compuestos: Personas según tiempo de desplazamiento al sitio de estudio (educación superior)")</f>
        <v>Tablas 52. Indicadores compuestos: Personas según tiempo de desplazamiento al sitio de estudio (educación superior)</v>
      </c>
    </row>
    <row r="62" spans="1:1" x14ac:dyDescent="0.25">
      <c r="A62" s="7" t="str">
        <f>HYPERLINK("#'Tablas 53'!A1", "Tablas 53. Indicadores compuestos: Personas según tiempo de desplazamiento al sitio de trabajo")</f>
        <v>Tablas 53. Indicadores compuestos: Personas según tiempo de desplazamiento al sitio de trabajo</v>
      </c>
    </row>
    <row r="63" spans="1:1" x14ac:dyDescent="0.25">
      <c r="A63" s="7" t="str">
        <f>HYPERLINK("#'Tablas 54'!A1", "Tablas 54. Indicadores compuestos: Promedio del gasto corriente mensual")</f>
        <v>Tablas 54. Indicadores compuestos: Promedio del gasto corriente mensual</v>
      </c>
    </row>
    <row r="64" spans="1:1" x14ac:dyDescent="0.25">
      <c r="A64" s="7" t="str">
        <f>HYPERLINK("#'Tablas 55'!A1", "Tablas 55. Indicadores compuestos: Promedio del gasto mensual en alimentación")</f>
        <v>Tablas 55. Indicadores compuestos: Promedio del gasto mensual en alimentación</v>
      </c>
    </row>
    <row r="65" spans="1:1" x14ac:dyDescent="0.25">
      <c r="A65" s="7" t="str">
        <f>HYPERLINK("#'Tablas 56'!A1", "Tablas 56. Indicadores compuestos: Promedio del gasto mensual en bebidas alcohólicas")</f>
        <v>Tablas 56. Indicadores compuestos: Promedio del gasto mensual en bebidas alcohólicas</v>
      </c>
    </row>
    <row r="66" spans="1:1" x14ac:dyDescent="0.25">
      <c r="A66" s="7" t="str">
        <f>HYPERLINK("#'Tablas 57'!A1", "Tablas 57. Indicadores compuestos: Promedio del gasto mensual en vestuario")</f>
        <v>Tablas 57. Indicadores compuestos: Promedio del gasto mensual en vestuario</v>
      </c>
    </row>
    <row r="67" spans="1:1" x14ac:dyDescent="0.25">
      <c r="A67" s="7" t="str">
        <f>HYPERLINK("#'Tablas 58'!A1", "Tablas 58. Indicadores compuestos: Promedio del gasto mensual en vivienda")</f>
        <v>Tablas 58. Indicadores compuestos: Promedio del gasto mensual en vivienda</v>
      </c>
    </row>
    <row r="68" spans="1:1" x14ac:dyDescent="0.25">
      <c r="A68" s="7" t="str">
        <f>HYPERLINK("#'Tablas 59'!A1", "Tablas 59. Indicadores compuestos: Promedio del gasto mensual en enseres")</f>
        <v>Tablas 59. Indicadores compuestos: Promedio del gasto mensual en enseres</v>
      </c>
    </row>
    <row r="69" spans="1:1" x14ac:dyDescent="0.25">
      <c r="A69" s="7" t="str">
        <f>HYPERLINK("#'Tablas 60'!A1", "Tablas 60. Indicadores compuestos: Promedio del gasto mensual en salud")</f>
        <v>Tablas 60. Indicadores compuestos: Promedio del gasto mensual en salud</v>
      </c>
    </row>
    <row r="70" spans="1:1" x14ac:dyDescent="0.25">
      <c r="A70" s="7" t="str">
        <f>HYPERLINK("#'Tablas 61'!A1", "Tablas 61. Indicadores compuestos: Promedio del gasto mensual en transporte y comunicaciones")</f>
        <v>Tablas 61. Indicadores compuestos: Promedio del gasto mensual en transporte y comunicaciones</v>
      </c>
    </row>
    <row r="71" spans="1:1" x14ac:dyDescent="0.25">
      <c r="A71" s="7" t="str">
        <f>HYPERLINK("#'Tablas 62'!A1", "Tablas 62. Indicadores compuestos: Promedio del gasto mensual en recreación")</f>
        <v>Tablas 62. Indicadores compuestos: Promedio del gasto mensual en recreación</v>
      </c>
    </row>
    <row r="72" spans="1:1" x14ac:dyDescent="0.25">
      <c r="A72" s="7" t="str">
        <f>HYPERLINK("#'Tablas 63'!A1", "Tablas 63. Indicadores compuestos: Promedio del gasto mensual en educación")</f>
        <v>Tablas 63. Indicadores compuestos: Promedio del gasto mensual en educación</v>
      </c>
    </row>
    <row r="73" spans="1:1" x14ac:dyDescent="0.25">
      <c r="A73" s="7" t="str">
        <f>HYPERLINK("#'Tablas 64'!A1", "Tablas 64. Indicadores compuestos: Promedio del gasto mensual en otros")</f>
        <v>Tablas 64. Indicadores compuestos: Promedio del gasto mensual en otros</v>
      </c>
    </row>
    <row r="74" spans="1:1" x14ac:dyDescent="0.25">
      <c r="A74" s="7" t="str">
        <f>HYPERLINK("#'Tablas 65'!A1", "Tablas 65. Indicadores compuestos: Promedio del gasto mensual en bienes durables")</f>
        <v>Tablas 65. Indicadores compuestos: Promedio del gasto mensual en bienes durables</v>
      </c>
    </row>
    <row r="75" spans="1:1" x14ac:dyDescent="0.25">
      <c r="A75" s="7" t="str">
        <f>HYPERLINK("#'Tablas 66'!A1", "Tablas 66. Indicadores compuestos: Promedio del gasto corriente mensual percapita")</f>
        <v>Tablas 66. Indicadores compuestos: Promedio del gasto corriente mensual percapita</v>
      </c>
    </row>
    <row r="76" spans="1:1" x14ac:dyDescent="0.25">
      <c r="A76" s="7" t="str">
        <f>HYPERLINK("#'Tablas 67'!A1", "Tablas 67. Indicadores compuestos: Promedio del gasto mensual percapita en alimentación")</f>
        <v>Tablas 67. Indicadores compuestos: Promedio del gasto mensual percapita en alimentación</v>
      </c>
    </row>
    <row r="77" spans="1:1" x14ac:dyDescent="0.25">
      <c r="A77" s="7" t="str">
        <f>HYPERLINK("#'Tablas 68'!A1", "Tablas 68. Indicadores compuestos: Promedio del gasto mensual percapita en bebidas alcohólicas")</f>
        <v>Tablas 68. Indicadores compuestos: Promedio del gasto mensual percapita en bebidas alcohólicas</v>
      </c>
    </row>
    <row r="78" spans="1:1" x14ac:dyDescent="0.25">
      <c r="A78" s="7" t="str">
        <f>HYPERLINK("#'Tablas 69'!A1", "Tablas 69. Indicadores compuestos: Promedio del gasto mensual percapita en vestuario")</f>
        <v>Tablas 69. Indicadores compuestos: Promedio del gasto mensual percapita en vestuario</v>
      </c>
    </row>
    <row r="79" spans="1:1" x14ac:dyDescent="0.25">
      <c r="A79" s="7" t="str">
        <f>HYPERLINK("#'Tablas 70'!A1", "Tablas 70. Indicadores compuestos: Promedio del gasto mensual percapita en vivienda")</f>
        <v>Tablas 70. Indicadores compuestos: Promedio del gasto mensual percapita en vivienda</v>
      </c>
    </row>
    <row r="80" spans="1:1" x14ac:dyDescent="0.25">
      <c r="A80" s="7" t="str">
        <f>HYPERLINK("#'Tablas 71'!A1", "Tablas 71. Indicadores compuestos: Promedio del gasto mensual percapita en enseres")</f>
        <v>Tablas 71. Indicadores compuestos: Promedio del gasto mensual percapita en enseres</v>
      </c>
    </row>
    <row r="81" spans="1:1" x14ac:dyDescent="0.25">
      <c r="A81" s="7" t="str">
        <f>HYPERLINK("#'Tablas 72'!A1", "Tablas 72. Indicadores compuestos: Promedio del gasto mensual percapita en salud")</f>
        <v>Tablas 72. Indicadores compuestos: Promedio del gasto mensual percapita en salud</v>
      </c>
    </row>
    <row r="82" spans="1:1" x14ac:dyDescent="0.25">
      <c r="A82" s="7" t="str">
        <f>HYPERLINK("#'Tablas 73'!A1", "Tablas 73. Indicadores compuestos: Promedio del gasto mensual percapita en transporte y comunicaciones")</f>
        <v>Tablas 73. Indicadores compuestos: Promedio del gasto mensual percapita en transporte y comunicaciones</v>
      </c>
    </row>
    <row r="83" spans="1:1" x14ac:dyDescent="0.25">
      <c r="A83" s="7" t="str">
        <f>HYPERLINK("#'Tablas 74'!A1", "Tablas 74. Indicadores compuestos: Promedio del gasto mensual percapita en recreación")</f>
        <v>Tablas 74. Indicadores compuestos: Promedio del gasto mensual percapita en recreación</v>
      </c>
    </row>
    <row r="84" spans="1:1" x14ac:dyDescent="0.25">
      <c r="A84" s="7" t="str">
        <f>HYPERLINK("#'Tablas 75'!A1", "Tablas 75. Indicadores compuestos: Promedio del gasto mensual percapita en educación")</f>
        <v>Tablas 75. Indicadores compuestos: Promedio del gasto mensual percapita en educación</v>
      </c>
    </row>
    <row r="85" spans="1:1" x14ac:dyDescent="0.25">
      <c r="A85" s="7" t="str">
        <f>HYPERLINK("#'Tablas 76'!A1", "Tablas 76. Indicadores compuestos: Promedio del gasto mensual percapita en otros")</f>
        <v>Tablas 76. Indicadores compuestos: Promedio del gasto mensual percapita en otros</v>
      </c>
    </row>
    <row r="86" spans="1:1" x14ac:dyDescent="0.25">
      <c r="A86" s="7" t="str">
        <f>HYPERLINK("#'Tablas 77'!A1", "Tablas 77. Indicadores compuestos: Promedio del gasto mensual percapita en bienes durables")</f>
        <v>Tablas 77. Indicadores compuestos: Promedio del gasto mensual percapita en bienes durables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236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237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238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239</v>
      </c>
      <c r="I16" s="5" t="s">
        <v>240</v>
      </c>
      <c r="J16" s="5" t="s">
        <v>241</v>
      </c>
      <c r="K16" s="5" t="s">
        <v>242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2189828.2739710999</v>
      </c>
      <c r="E17" s="6">
        <v>0.59718724079615604</v>
      </c>
      <c r="F17" s="6">
        <v>37.258071823202201</v>
      </c>
      <c r="G17" s="6">
        <v>0.43470582639729999</v>
      </c>
      <c r="H17" s="6">
        <v>3687631.7415721798</v>
      </c>
      <c r="I17" s="6">
        <v>0.472452754818728</v>
      </c>
      <c r="J17" s="6">
        <v>62.741928176797799</v>
      </c>
      <c r="K17" s="6">
        <v>0.25814158685458599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243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239</v>
      </c>
      <c r="I27" s="5" t="s">
        <v>240</v>
      </c>
      <c r="J27" s="5" t="s">
        <v>241</v>
      </c>
      <c r="K27" s="5" t="s">
        <v>242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1074.4758956380001</v>
      </c>
      <c r="E28" s="6">
        <v>33.4850263365229</v>
      </c>
      <c r="F28" s="6">
        <v>47.839532308866197</v>
      </c>
      <c r="G28" s="6">
        <v>5.8926898829484902</v>
      </c>
      <c r="H28" s="6">
        <v>1171.5241043220001</v>
      </c>
      <c r="I28" s="6">
        <v>34.390564601480101</v>
      </c>
      <c r="J28" s="6">
        <v>52.160467691133803</v>
      </c>
      <c r="K28" s="6">
        <v>5.4045437190234704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68163.19816421</v>
      </c>
      <c r="E29" s="6">
        <v>4.4895592331927103</v>
      </c>
      <c r="F29" s="6">
        <v>33.216475965688304</v>
      </c>
      <c r="G29" s="6">
        <v>3.84246991548209</v>
      </c>
      <c r="H29" s="6">
        <v>137045.80183513</v>
      </c>
      <c r="I29" s="6">
        <v>3.2530023475461198</v>
      </c>
      <c r="J29" s="6">
        <v>66.783524034311696</v>
      </c>
      <c r="K29" s="6">
        <v>1.91114966516167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110779.73325576</v>
      </c>
      <c r="E30" s="6">
        <v>3.18211444035741</v>
      </c>
      <c r="F30" s="6">
        <v>35.299272839711598</v>
      </c>
      <c r="G30" s="6">
        <v>2.16636454536384</v>
      </c>
      <c r="H30" s="6">
        <v>203050.3384253</v>
      </c>
      <c r="I30" s="6">
        <v>2.1462009288233501</v>
      </c>
      <c r="J30" s="6">
        <v>64.700727160288395</v>
      </c>
      <c r="K30" s="6">
        <v>1.1819201501032299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65637.525256485998</v>
      </c>
      <c r="E31" s="6">
        <v>2.7361146394367002</v>
      </c>
      <c r="F31" s="6">
        <v>36.064285261326198</v>
      </c>
      <c r="G31" s="6">
        <v>1.9804434117871399</v>
      </c>
      <c r="H31" s="6">
        <v>116363.933474412</v>
      </c>
      <c r="I31" s="6">
        <v>2.16186608568362</v>
      </c>
      <c r="J31" s="6">
        <v>63.935714738673802</v>
      </c>
      <c r="K31" s="6">
        <v>1.11711077976583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67912.143083215007</v>
      </c>
      <c r="E32" s="6">
        <v>4.6163584900794001</v>
      </c>
      <c r="F32" s="6">
        <v>32.909299943594597</v>
      </c>
      <c r="G32" s="6">
        <v>2.7164632343131299</v>
      </c>
      <c r="H32" s="6">
        <v>138449.41185600901</v>
      </c>
      <c r="I32" s="6">
        <v>3.6609821493186501</v>
      </c>
      <c r="J32" s="6">
        <v>67.090700056405396</v>
      </c>
      <c r="K32" s="6">
        <v>1.3324783209684601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69899.742327750006</v>
      </c>
      <c r="E33" s="6">
        <v>4.6421932509348496</v>
      </c>
      <c r="F33" s="6">
        <v>35.098146844813499</v>
      </c>
      <c r="G33" s="6">
        <v>2.3685445175119701</v>
      </c>
      <c r="H33" s="6">
        <v>129255.3373886</v>
      </c>
      <c r="I33" s="6">
        <v>3.4810850288070201</v>
      </c>
      <c r="J33" s="6">
        <v>64.901853155186402</v>
      </c>
      <c r="K33" s="6">
        <v>1.28088057956277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59915.659147279999</v>
      </c>
      <c r="E34" s="6">
        <v>3.7066744472695201</v>
      </c>
      <c r="F34" s="6">
        <v>35.034423728481997</v>
      </c>
      <c r="G34" s="6">
        <v>2.4940462750350498</v>
      </c>
      <c r="H34" s="6">
        <v>111103.73483969799</v>
      </c>
      <c r="I34" s="6">
        <v>2.5889714513585802</v>
      </c>
      <c r="J34" s="6">
        <v>64.965576271518003</v>
      </c>
      <c r="K34" s="6">
        <v>1.3449811271254399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77606.105931636004</v>
      </c>
      <c r="E35" s="6">
        <v>3.4285960946157901</v>
      </c>
      <c r="F35" s="6">
        <v>35.693503624282897</v>
      </c>
      <c r="G35" s="6">
        <v>2.33835311455534</v>
      </c>
      <c r="H35" s="6">
        <v>139817.50915679499</v>
      </c>
      <c r="I35" s="6">
        <v>2.2301623593755702</v>
      </c>
      <c r="J35" s="6">
        <v>64.306496375717103</v>
      </c>
      <c r="K35" s="6">
        <v>1.2979095437199299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111312.03313920301</v>
      </c>
      <c r="E36" s="6">
        <v>3.9804668300026198</v>
      </c>
      <c r="F36" s="6">
        <v>41.000818746430603</v>
      </c>
      <c r="G36" s="6">
        <v>2.0217317672350501</v>
      </c>
      <c r="H36" s="6">
        <v>160175.309168793</v>
      </c>
      <c r="I36" s="6">
        <v>3.6611948749967902</v>
      </c>
      <c r="J36" s="6">
        <v>58.999181253569397</v>
      </c>
      <c r="K36" s="6">
        <v>1.40497979770338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110063.61060293201</v>
      </c>
      <c r="E37" s="6">
        <v>3.7526756353623201</v>
      </c>
      <c r="F37" s="6">
        <v>41.752753581913197</v>
      </c>
      <c r="G37" s="6">
        <v>1.59545681696477</v>
      </c>
      <c r="H37" s="6">
        <v>153544.417995714</v>
      </c>
      <c r="I37" s="6">
        <v>3.2204299449208902</v>
      </c>
      <c r="J37" s="6">
        <v>58.247246418086803</v>
      </c>
      <c r="K37" s="6">
        <v>1.14365432575417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50298.220043419002</v>
      </c>
      <c r="E38" s="6">
        <v>5.0611296156927601</v>
      </c>
      <c r="F38" s="6">
        <v>41.449173611079097</v>
      </c>
      <c r="G38" s="6">
        <v>3.3133978261450601</v>
      </c>
      <c r="H38" s="6">
        <v>71050.930401342994</v>
      </c>
      <c r="I38" s="6">
        <v>4.0173737204320599</v>
      </c>
      <c r="J38" s="6">
        <v>58.550826388920903</v>
      </c>
      <c r="K38" s="6">
        <v>2.3456133791554099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1761.0800730799999</v>
      </c>
      <c r="E39" s="6">
        <v>35.2534769916955</v>
      </c>
      <c r="F39" s="6">
        <v>40.763455615663403</v>
      </c>
      <c r="G39" s="6">
        <v>4.5191342716729102</v>
      </c>
      <c r="H39" s="6">
        <v>2559.1622775300002</v>
      </c>
      <c r="I39" s="6">
        <v>35.960859627438403</v>
      </c>
      <c r="J39" s="6">
        <v>59.236544384336597</v>
      </c>
      <c r="K39" s="6">
        <v>3.1098290965344102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4628.7200166949997</v>
      </c>
      <c r="E40" s="6">
        <v>27.615918707069799</v>
      </c>
      <c r="F40" s="6">
        <v>42.633508490585797</v>
      </c>
      <c r="G40" s="6">
        <v>2.8440182098757401</v>
      </c>
      <c r="H40" s="6">
        <v>6228.2799830049998</v>
      </c>
      <c r="I40" s="6">
        <v>28.959133065747899</v>
      </c>
      <c r="J40" s="6">
        <v>57.366491509414203</v>
      </c>
      <c r="K40" s="6">
        <v>2.11361147087442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120840.382111157</v>
      </c>
      <c r="E41" s="6">
        <v>2.8463278451943501</v>
      </c>
      <c r="F41" s="6">
        <v>38.130791979627602</v>
      </c>
      <c r="G41" s="6">
        <v>1.7189135754271601</v>
      </c>
      <c r="H41" s="6">
        <v>196069.851947761</v>
      </c>
      <c r="I41" s="6">
        <v>2.49333636768446</v>
      </c>
      <c r="J41" s="6">
        <v>61.869208020372398</v>
      </c>
      <c r="K41" s="6">
        <v>1.0593886373006201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92426.390542755005</v>
      </c>
      <c r="E42" s="6">
        <v>2.2396566046583501</v>
      </c>
      <c r="F42" s="6">
        <v>38.337527968193498</v>
      </c>
      <c r="G42" s="6">
        <v>1.69590894234384</v>
      </c>
      <c r="H42" s="6">
        <v>148659.55172101301</v>
      </c>
      <c r="I42" s="6">
        <v>1.8489275978466</v>
      </c>
      <c r="J42" s="6">
        <v>61.662472031806502</v>
      </c>
      <c r="K42" s="6">
        <v>1.0544007459687901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62459.040883643</v>
      </c>
      <c r="E43" s="6">
        <v>3.64807319199224</v>
      </c>
      <c r="F43" s="6">
        <v>37.980691063569203</v>
      </c>
      <c r="G43" s="6">
        <v>1.7870431404896101</v>
      </c>
      <c r="H43" s="6">
        <v>101990.417866604</v>
      </c>
      <c r="I43" s="6">
        <v>3.34206344213715</v>
      </c>
      <c r="J43" s="6">
        <v>62.019308936430797</v>
      </c>
      <c r="K43" s="6">
        <v>1.09438712878558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56189.421984469998</v>
      </c>
      <c r="E44" s="6">
        <v>2.2253213774069298</v>
      </c>
      <c r="F44" s="6">
        <v>34.700626377305397</v>
      </c>
      <c r="G44" s="6">
        <v>1.54141133377383</v>
      </c>
      <c r="H44" s="6">
        <v>105736.825033418</v>
      </c>
      <c r="I44" s="6">
        <v>2.0061818462163701</v>
      </c>
      <c r="J44" s="6">
        <v>65.299373622694603</v>
      </c>
      <c r="K44" s="6">
        <v>0.81911871155285199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37527.569576469999</v>
      </c>
      <c r="E45" s="6">
        <v>6.5980713026359998</v>
      </c>
      <c r="F45" s="6">
        <v>33.476111254158099</v>
      </c>
      <c r="G45" s="6">
        <v>4.8391950804742203</v>
      </c>
      <c r="H45" s="6">
        <v>74574.966143860001</v>
      </c>
      <c r="I45" s="6">
        <v>4.6476956014929902</v>
      </c>
      <c r="J45" s="6">
        <v>66.523888745841901</v>
      </c>
      <c r="K45" s="6">
        <v>2.4351768356995702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79493.891251099994</v>
      </c>
      <c r="E46" s="6">
        <v>3.9789862798579998</v>
      </c>
      <c r="F46" s="6">
        <v>36.147224293905303</v>
      </c>
      <c r="G46" s="6">
        <v>3.2108959576680101</v>
      </c>
      <c r="H46" s="6">
        <v>140423.10875076</v>
      </c>
      <c r="I46" s="6">
        <v>2.9472360857363502</v>
      </c>
      <c r="J46" s="6">
        <v>63.852775706094697</v>
      </c>
      <c r="K46" s="6">
        <v>1.81769664799616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74007.365153909996</v>
      </c>
      <c r="E47" s="6">
        <v>2.9541294738326198</v>
      </c>
      <c r="F47" s="6">
        <v>33.709829350093003</v>
      </c>
      <c r="G47" s="6">
        <v>2.5460895365357898</v>
      </c>
      <c r="H47" s="6">
        <v>145535.02524299</v>
      </c>
      <c r="I47" s="6">
        <v>2.4884607080678598</v>
      </c>
      <c r="J47" s="6">
        <v>66.290170649906997</v>
      </c>
      <c r="K47" s="6">
        <v>1.2947355987353999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64376.395080310002</v>
      </c>
      <c r="E48" s="6">
        <v>4.0519747127211803</v>
      </c>
      <c r="F48" s="6">
        <v>39.323284644565099</v>
      </c>
      <c r="G48" s="6">
        <v>2.4539599236609302</v>
      </c>
      <c r="H48" s="6">
        <v>99334.229965880004</v>
      </c>
      <c r="I48" s="6">
        <v>3.48691961698903</v>
      </c>
      <c r="J48" s="6">
        <v>60.676715355434901</v>
      </c>
      <c r="K48" s="6">
        <v>1.5903590696893399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70358.261912700007</v>
      </c>
      <c r="E49" s="6">
        <v>4.61617175394335</v>
      </c>
      <c r="F49" s="6">
        <v>33.249967822913803</v>
      </c>
      <c r="G49" s="6">
        <v>3.47617473212143</v>
      </c>
      <c r="H49" s="6">
        <v>141245.73808941001</v>
      </c>
      <c r="I49" s="6">
        <v>4.1137842912780602</v>
      </c>
      <c r="J49" s="6">
        <v>66.750032177086297</v>
      </c>
      <c r="K49" s="6">
        <v>1.7315751651358799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123110.4039872</v>
      </c>
      <c r="E50" s="6">
        <v>3.08191195622606</v>
      </c>
      <c r="F50" s="6">
        <v>39.7923682277385</v>
      </c>
      <c r="G50" s="6">
        <v>1.7380253144926101</v>
      </c>
      <c r="H50" s="6">
        <v>186271.54403513999</v>
      </c>
      <c r="I50" s="6">
        <v>2.5021472594110099</v>
      </c>
      <c r="J50" s="6">
        <v>60.2076317722615</v>
      </c>
      <c r="K50" s="6">
        <v>1.14869396565908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107138.51951039</v>
      </c>
      <c r="E51" s="6">
        <v>3.1490238238992498</v>
      </c>
      <c r="F51" s="6">
        <v>35.326544325521503</v>
      </c>
      <c r="G51" s="6">
        <v>1.8624386600264899</v>
      </c>
      <c r="H51" s="6">
        <v>196141.97835871001</v>
      </c>
      <c r="I51" s="6">
        <v>2.62867515415416</v>
      </c>
      <c r="J51" s="6">
        <v>64.673455674478504</v>
      </c>
      <c r="K51" s="6">
        <v>1.0173187931715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56788.327394617998</v>
      </c>
      <c r="E52" s="6">
        <v>3.5028580449812301</v>
      </c>
      <c r="F52" s="6">
        <v>40.249936802337402</v>
      </c>
      <c r="G52" s="6">
        <v>1.7305592686197799</v>
      </c>
      <c r="H52" s="6">
        <v>84300.906294116998</v>
      </c>
      <c r="I52" s="6">
        <v>2.78652425883574</v>
      </c>
      <c r="J52" s="6">
        <v>59.750063197662598</v>
      </c>
      <c r="K52" s="6">
        <v>1.1657711718934201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77819.195871642005</v>
      </c>
      <c r="E53" s="6">
        <v>2.3059069189049199</v>
      </c>
      <c r="F53" s="6">
        <v>38.705411523708896</v>
      </c>
      <c r="G53" s="6">
        <v>1.7565441125372701</v>
      </c>
      <c r="H53" s="6">
        <v>123235.883529785</v>
      </c>
      <c r="I53" s="6">
        <v>1.61466845024581</v>
      </c>
      <c r="J53" s="6">
        <v>61.294588476291104</v>
      </c>
      <c r="K53" s="6">
        <v>1.1091968218630099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47756.017750491003</v>
      </c>
      <c r="E54" s="6">
        <v>2.4694257293387101</v>
      </c>
      <c r="F54" s="6">
        <v>37.898525186275101</v>
      </c>
      <c r="G54" s="6">
        <v>1.6901506749864399</v>
      </c>
      <c r="H54" s="6">
        <v>78254.209602065006</v>
      </c>
      <c r="I54" s="6">
        <v>1.8802102661203</v>
      </c>
      <c r="J54" s="6">
        <v>62.101474813724899</v>
      </c>
      <c r="K54" s="6">
        <v>1.0314443918877301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44915.708756155</v>
      </c>
      <c r="E55" s="6">
        <v>3.4350726398002398</v>
      </c>
      <c r="F55" s="6">
        <v>39.473490630027001</v>
      </c>
      <c r="G55" s="6">
        <v>2.3966653343095601</v>
      </c>
      <c r="H55" s="6">
        <v>68871.311442125007</v>
      </c>
      <c r="I55" s="6">
        <v>2.7672949535052802</v>
      </c>
      <c r="J55" s="6">
        <v>60.526509369972999</v>
      </c>
      <c r="K55" s="6">
        <v>1.56302994509232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58333.433902110002</v>
      </c>
      <c r="E56" s="6">
        <v>4.6704252290134498</v>
      </c>
      <c r="F56" s="6">
        <v>37.905367345884301</v>
      </c>
      <c r="G56" s="6">
        <v>2.6147715560062301</v>
      </c>
      <c r="H56" s="6">
        <v>95558.845705209998</v>
      </c>
      <c r="I56" s="6">
        <v>4.5789736312232101</v>
      </c>
      <c r="J56" s="6">
        <v>62.094632654115699</v>
      </c>
      <c r="K56" s="6">
        <v>1.59617461477029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84730.861737807994</v>
      </c>
      <c r="E57" s="6">
        <v>3.2493844561342402</v>
      </c>
      <c r="F57" s="6">
        <v>45.598799048928399</v>
      </c>
      <c r="G57" s="6">
        <v>1.83919819938211</v>
      </c>
      <c r="H57" s="6">
        <v>101087.32537473</v>
      </c>
      <c r="I57" s="6">
        <v>2.40725234598077</v>
      </c>
      <c r="J57" s="6">
        <v>54.401200951071601</v>
      </c>
      <c r="K57" s="6">
        <v>1.5416062079255199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6386.5816685549999</v>
      </c>
      <c r="E58" s="6">
        <v>24.0258126808485</v>
      </c>
      <c r="F58" s="6">
        <v>35.065701558001003</v>
      </c>
      <c r="G58" s="6">
        <v>6.0752604498005702</v>
      </c>
      <c r="H58" s="6">
        <v>11826.604963377</v>
      </c>
      <c r="I58" s="6">
        <v>16.366091844700701</v>
      </c>
      <c r="J58" s="6">
        <v>64.934298441999005</v>
      </c>
      <c r="K58" s="6">
        <v>3.28075108118894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2017.314294966</v>
      </c>
      <c r="E59" s="6">
        <v>49.686560502968497</v>
      </c>
      <c r="F59" s="6">
        <v>30.611037677939098</v>
      </c>
      <c r="G59" s="6">
        <v>5.8850240175142501</v>
      </c>
      <c r="H59" s="6">
        <v>4572.8389569110004</v>
      </c>
      <c r="I59" s="6">
        <v>50.127460525987203</v>
      </c>
      <c r="J59" s="6">
        <v>69.388962322060905</v>
      </c>
      <c r="K59" s="6">
        <v>2.5961865678229299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77126.659247710006</v>
      </c>
      <c r="E60" s="6">
        <v>3.1497264337388402</v>
      </c>
      <c r="F60" s="6">
        <v>37.271529837321303</v>
      </c>
      <c r="G60" s="6">
        <v>1.6602657594214101</v>
      </c>
      <c r="H60" s="6">
        <v>129805.17205716</v>
      </c>
      <c r="I60" s="6">
        <v>2.6838662511093498</v>
      </c>
      <c r="J60" s="6">
        <v>62.728470162678697</v>
      </c>
      <c r="K60" s="6">
        <v>0.98648420134713799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46974.284415640002</v>
      </c>
      <c r="E61" s="6">
        <v>5.4210186396879498</v>
      </c>
      <c r="F61" s="6">
        <v>35.777936855903498</v>
      </c>
      <c r="G61" s="6">
        <v>3.5471454812232701</v>
      </c>
      <c r="H61" s="6">
        <v>84319.715584499994</v>
      </c>
      <c r="I61" s="6">
        <v>3.66273855658403</v>
      </c>
      <c r="J61" s="6">
        <v>64.222063144096495</v>
      </c>
      <c r="K61" s="6">
        <v>1.9761051083201699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244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245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246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247</v>
      </c>
      <c r="I16" s="5" t="s">
        <v>248</v>
      </c>
      <c r="J16" s="5" t="s">
        <v>249</v>
      </c>
      <c r="K16" s="5" t="s">
        <v>250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2484596.0814284598</v>
      </c>
      <c r="E17" s="6">
        <v>0.57110428017315495</v>
      </c>
      <c r="F17" s="6">
        <v>42.273296200362203</v>
      </c>
      <c r="G17" s="6">
        <v>0.39156444870308599</v>
      </c>
      <c r="H17" s="6">
        <v>3392863.9341148199</v>
      </c>
      <c r="I17" s="6">
        <v>0.48378065734598602</v>
      </c>
      <c r="J17" s="6">
        <v>57.726703799637797</v>
      </c>
      <c r="K17" s="6">
        <v>0.28674285611403499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251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247</v>
      </c>
      <c r="I27" s="5" t="s">
        <v>248</v>
      </c>
      <c r="J27" s="5" t="s">
        <v>249</v>
      </c>
      <c r="K27" s="5" t="s">
        <v>250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1154.4144035920001</v>
      </c>
      <c r="E28" s="6">
        <v>33.221657207351299</v>
      </c>
      <c r="F28" s="6">
        <v>51.398682262357902</v>
      </c>
      <c r="G28" s="6">
        <v>4.8504724478780998</v>
      </c>
      <c r="H28" s="6">
        <v>1091.5855963680001</v>
      </c>
      <c r="I28" s="6">
        <v>34.5175121167347</v>
      </c>
      <c r="J28" s="6">
        <v>48.601317737642098</v>
      </c>
      <c r="K28" s="6">
        <v>5.1296529348568898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77756.898636269994</v>
      </c>
      <c r="E29" s="6">
        <v>4.1803227917029</v>
      </c>
      <c r="F29" s="6">
        <v>37.891563545712003</v>
      </c>
      <c r="G29" s="6">
        <v>3.3399000724777999</v>
      </c>
      <c r="H29" s="6">
        <v>127452.10136307</v>
      </c>
      <c r="I29" s="6">
        <v>3.2604768728044</v>
      </c>
      <c r="J29" s="6">
        <v>62.108436454287997</v>
      </c>
      <c r="K29" s="6">
        <v>2.0376303616299301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125790.17849788</v>
      </c>
      <c r="E30" s="6">
        <v>2.9470353598522601</v>
      </c>
      <c r="F30" s="6">
        <v>40.082257835927997</v>
      </c>
      <c r="G30" s="6">
        <v>1.9187776968188099</v>
      </c>
      <c r="H30" s="6">
        <v>188039.89318317999</v>
      </c>
      <c r="I30" s="6">
        <v>2.2285808322423399</v>
      </c>
      <c r="J30" s="6">
        <v>59.917742164072003</v>
      </c>
      <c r="K30" s="6">
        <v>1.28357544186363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75446.307646989997</v>
      </c>
      <c r="E31" s="6">
        <v>2.7656018936206501</v>
      </c>
      <c r="F31" s="6">
        <v>41.453682939180602</v>
      </c>
      <c r="G31" s="6">
        <v>1.8177090921043799</v>
      </c>
      <c r="H31" s="6">
        <v>106555.151083908</v>
      </c>
      <c r="I31" s="6">
        <v>2.12530466497665</v>
      </c>
      <c r="J31" s="6">
        <v>58.546317060819398</v>
      </c>
      <c r="K31" s="6">
        <v>1.28702777839098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77114.300584102995</v>
      </c>
      <c r="E32" s="6">
        <v>4.4367218437735296</v>
      </c>
      <c r="F32" s="6">
        <v>37.368540185120303</v>
      </c>
      <c r="G32" s="6">
        <v>2.3787042912526402</v>
      </c>
      <c r="H32" s="6">
        <v>129247.254355121</v>
      </c>
      <c r="I32" s="6">
        <v>3.6634641323468502</v>
      </c>
      <c r="J32" s="6">
        <v>62.631459814879697</v>
      </c>
      <c r="K32" s="6">
        <v>1.41923415419218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80872.700896969996</v>
      </c>
      <c r="E33" s="6">
        <v>4.30052742313178</v>
      </c>
      <c r="F33" s="6">
        <v>40.607902651619199</v>
      </c>
      <c r="G33" s="6">
        <v>1.93940524190122</v>
      </c>
      <c r="H33" s="6">
        <v>118282.37881938</v>
      </c>
      <c r="I33" s="6">
        <v>3.5431516543844301</v>
      </c>
      <c r="J33" s="6">
        <v>59.392097348380801</v>
      </c>
      <c r="K33" s="6">
        <v>1.3260211843202701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70515.280682247001</v>
      </c>
      <c r="E34" s="6">
        <v>3.6907260166131599</v>
      </c>
      <c r="F34" s="6">
        <v>41.232329876935601</v>
      </c>
      <c r="G34" s="6">
        <v>2.4119081417591</v>
      </c>
      <c r="H34" s="6">
        <v>100504.113304731</v>
      </c>
      <c r="I34" s="6">
        <v>2.6982615320683299</v>
      </c>
      <c r="J34" s="6">
        <v>58.767670123064399</v>
      </c>
      <c r="K34" s="6">
        <v>1.69223302413766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91827.547461722002</v>
      </c>
      <c r="E35" s="6">
        <v>3.2245825737000202</v>
      </c>
      <c r="F35" s="6">
        <v>42.234394559382899</v>
      </c>
      <c r="G35" s="6">
        <v>2.0824630979077798</v>
      </c>
      <c r="H35" s="6">
        <v>125596.067626709</v>
      </c>
      <c r="I35" s="6">
        <v>2.330889062517</v>
      </c>
      <c r="J35" s="6">
        <v>57.765605440617101</v>
      </c>
      <c r="K35" s="6">
        <v>1.52255944452631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124274.60544725299</v>
      </c>
      <c r="E36" s="6">
        <v>3.8845079979374399</v>
      </c>
      <c r="F36" s="6">
        <v>45.775469453108599</v>
      </c>
      <c r="G36" s="6">
        <v>1.7915452103887901</v>
      </c>
      <c r="H36" s="6">
        <v>147212.736860743</v>
      </c>
      <c r="I36" s="6">
        <v>3.6857971379825898</v>
      </c>
      <c r="J36" s="6">
        <v>54.224530546891401</v>
      </c>
      <c r="K36" s="6">
        <v>1.51239341723939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121172.89953147199</v>
      </c>
      <c r="E37" s="6">
        <v>3.6878702779649601</v>
      </c>
      <c r="F37" s="6">
        <v>45.967074741855697</v>
      </c>
      <c r="G37" s="6">
        <v>1.4617970772731701</v>
      </c>
      <c r="H37" s="6">
        <v>142435.12906717401</v>
      </c>
      <c r="I37" s="6">
        <v>3.2371827925854402</v>
      </c>
      <c r="J37" s="6">
        <v>54.032925258144303</v>
      </c>
      <c r="K37" s="6">
        <v>1.2435850028000099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56777.255361331998</v>
      </c>
      <c r="E38" s="6">
        <v>5.0324882821000001</v>
      </c>
      <c r="F38" s="6">
        <v>46.788341865794102</v>
      </c>
      <c r="G38" s="6">
        <v>3.2244289575318601</v>
      </c>
      <c r="H38" s="6">
        <v>64571.895083429998</v>
      </c>
      <c r="I38" s="6">
        <v>4.2446718506150001</v>
      </c>
      <c r="J38" s="6">
        <v>53.211658134205898</v>
      </c>
      <c r="K38" s="6">
        <v>2.8351998354658599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2193.6769955200002</v>
      </c>
      <c r="E39" s="6">
        <v>35.093309884279897</v>
      </c>
      <c r="F39" s="6">
        <v>50.776711524302797</v>
      </c>
      <c r="G39" s="6">
        <v>6.3293807725778199</v>
      </c>
      <c r="H39" s="6">
        <v>2126.5653550900001</v>
      </c>
      <c r="I39" s="6">
        <v>37.019694847243997</v>
      </c>
      <c r="J39" s="6">
        <v>49.223288475697203</v>
      </c>
      <c r="K39" s="6">
        <v>6.5291278085845397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5089.5689513679999</v>
      </c>
      <c r="E40" s="6">
        <v>28.294550754978399</v>
      </c>
      <c r="F40" s="6">
        <v>46.878225582653002</v>
      </c>
      <c r="G40" s="6">
        <v>1.7548978004321201</v>
      </c>
      <c r="H40" s="6">
        <v>5767.4310483319996</v>
      </c>
      <c r="I40" s="6">
        <v>28.372885960800001</v>
      </c>
      <c r="J40" s="6">
        <v>53.121774417346998</v>
      </c>
      <c r="K40" s="6">
        <v>1.5486398160731301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140040.58777429699</v>
      </c>
      <c r="E41" s="6">
        <v>2.7274441878104101</v>
      </c>
      <c r="F41" s="6">
        <v>44.1893548153013</v>
      </c>
      <c r="G41" s="6">
        <v>1.4585805268162</v>
      </c>
      <c r="H41" s="6">
        <v>176869.64628462101</v>
      </c>
      <c r="I41" s="6">
        <v>2.50841147096929</v>
      </c>
      <c r="J41" s="6">
        <v>55.8106451846987</v>
      </c>
      <c r="K41" s="6">
        <v>1.1548644924793201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107030.694823835</v>
      </c>
      <c r="E42" s="6">
        <v>2.09802423677968</v>
      </c>
      <c r="F42" s="6">
        <v>44.3952450395198</v>
      </c>
      <c r="G42" s="6">
        <v>1.49755389427001</v>
      </c>
      <c r="H42" s="6">
        <v>134055.24743993301</v>
      </c>
      <c r="I42" s="6">
        <v>1.93372894182293</v>
      </c>
      <c r="J42" s="6">
        <v>55.6047549604802</v>
      </c>
      <c r="K42" s="6">
        <v>1.1956580357787101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71525.672833163</v>
      </c>
      <c r="E43" s="6">
        <v>3.5576817060721302</v>
      </c>
      <c r="F43" s="6">
        <v>43.494015350814003</v>
      </c>
      <c r="G43" s="6">
        <v>1.58761764531408</v>
      </c>
      <c r="H43" s="6">
        <v>92923.785917083995</v>
      </c>
      <c r="I43" s="6">
        <v>3.3814811776496398</v>
      </c>
      <c r="J43" s="6">
        <v>56.505984649185997</v>
      </c>
      <c r="K43" s="6">
        <v>1.2220274837297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65670.544950124997</v>
      </c>
      <c r="E44" s="6">
        <v>2.1465083697974201</v>
      </c>
      <c r="F44" s="6">
        <v>40.555837092222802</v>
      </c>
      <c r="G44" s="6">
        <v>1.45505627670073</v>
      </c>
      <c r="H44" s="6">
        <v>96255.702067763006</v>
      </c>
      <c r="I44" s="6">
        <v>2.1152845310182</v>
      </c>
      <c r="J44" s="6">
        <v>59.444162907777198</v>
      </c>
      <c r="K44" s="6">
        <v>0.99271353874461699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40006.674470680002</v>
      </c>
      <c r="E45" s="6">
        <v>6.3987028289070302</v>
      </c>
      <c r="F45" s="6">
        <v>35.687573178975597</v>
      </c>
      <c r="G45" s="6">
        <v>4.4875141248797803</v>
      </c>
      <c r="H45" s="6">
        <v>72095.861249649999</v>
      </c>
      <c r="I45" s="6">
        <v>4.6191738296785596</v>
      </c>
      <c r="J45" s="6">
        <v>64.312426821024403</v>
      </c>
      <c r="K45" s="6">
        <v>2.4901639798014799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86241.892175510002</v>
      </c>
      <c r="E46" s="6">
        <v>3.9176506962825499</v>
      </c>
      <c r="F46" s="6">
        <v>39.215655076588199</v>
      </c>
      <c r="G46" s="6">
        <v>2.8420170447790798</v>
      </c>
      <c r="H46" s="6">
        <v>133675.10782634999</v>
      </c>
      <c r="I46" s="6">
        <v>2.7584414654320502</v>
      </c>
      <c r="J46" s="6">
        <v>60.784344923411801</v>
      </c>
      <c r="K46" s="6">
        <v>1.8335569839614201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84842.506370749994</v>
      </c>
      <c r="E47" s="6">
        <v>2.8534963943412599</v>
      </c>
      <c r="F47" s="6">
        <v>38.645159241168599</v>
      </c>
      <c r="G47" s="6">
        <v>2.2998301795813001</v>
      </c>
      <c r="H47" s="6">
        <v>134699.88402614999</v>
      </c>
      <c r="I47" s="6">
        <v>2.5325252786430101</v>
      </c>
      <c r="J47" s="6">
        <v>61.354840758831401</v>
      </c>
      <c r="K47" s="6">
        <v>1.4485785052709399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69538.242675450005</v>
      </c>
      <c r="E48" s="6">
        <v>4.0042343657512598</v>
      </c>
      <c r="F48" s="6">
        <v>42.476316155918497</v>
      </c>
      <c r="G48" s="6">
        <v>2.3300386011165899</v>
      </c>
      <c r="H48" s="6">
        <v>94172.382370740001</v>
      </c>
      <c r="I48" s="6">
        <v>3.5204812685215399</v>
      </c>
      <c r="J48" s="6">
        <v>57.523683844081503</v>
      </c>
      <c r="K48" s="6">
        <v>1.7205340420266799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79561.673227070001</v>
      </c>
      <c r="E49" s="6">
        <v>4.31349223857905</v>
      </c>
      <c r="F49" s="6">
        <v>37.599323843725401</v>
      </c>
      <c r="G49" s="6">
        <v>3.29141190714317</v>
      </c>
      <c r="H49" s="6">
        <v>132042.32677504001</v>
      </c>
      <c r="I49" s="6">
        <v>4.3658663712691101</v>
      </c>
      <c r="J49" s="6">
        <v>62.400676156274599</v>
      </c>
      <c r="K49" s="6">
        <v>1.9832295068380601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137780.24609149</v>
      </c>
      <c r="E50" s="6">
        <v>2.9684741174621698</v>
      </c>
      <c r="F50" s="6">
        <v>44.534028883140003</v>
      </c>
      <c r="G50" s="6">
        <v>1.6016005966014599</v>
      </c>
      <c r="H50" s="6">
        <v>171601.70193084999</v>
      </c>
      <c r="I50" s="6">
        <v>2.57852834034989</v>
      </c>
      <c r="J50" s="6">
        <v>55.465971116859997</v>
      </c>
      <c r="K50" s="6">
        <v>1.2859366886054999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126831.87346703</v>
      </c>
      <c r="E51" s="6">
        <v>3.0909444354166902</v>
      </c>
      <c r="F51" s="6">
        <v>41.819989863566001</v>
      </c>
      <c r="G51" s="6">
        <v>1.66820738018631</v>
      </c>
      <c r="H51" s="6">
        <v>176448.62440207001</v>
      </c>
      <c r="I51" s="6">
        <v>2.6488729093860601</v>
      </c>
      <c r="J51" s="6">
        <v>58.180010136433999</v>
      </c>
      <c r="K51" s="6">
        <v>1.19911315873128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61113.949558984001</v>
      </c>
      <c r="E52" s="6">
        <v>3.4689664343920801</v>
      </c>
      <c r="F52" s="6">
        <v>43.315813660035197</v>
      </c>
      <c r="G52" s="6">
        <v>1.66106576556345</v>
      </c>
      <c r="H52" s="6">
        <v>79975.284129751002</v>
      </c>
      <c r="I52" s="6">
        <v>2.8039471637221398</v>
      </c>
      <c r="J52" s="6">
        <v>56.684186339964803</v>
      </c>
      <c r="K52" s="6">
        <v>1.2693207722288899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87767.976953388003</v>
      </c>
      <c r="E53" s="6">
        <v>2.1777740333117399</v>
      </c>
      <c r="F53" s="6">
        <v>43.653697889497401</v>
      </c>
      <c r="G53" s="6">
        <v>1.5897079406980901</v>
      </c>
      <c r="H53" s="6">
        <v>113287.102448039</v>
      </c>
      <c r="I53" s="6">
        <v>1.68261532755471</v>
      </c>
      <c r="J53" s="6">
        <v>56.346302110502599</v>
      </c>
      <c r="K53" s="6">
        <v>1.2316093084453601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51089.572039373998</v>
      </c>
      <c r="E54" s="6">
        <v>2.3785620357245598</v>
      </c>
      <c r="F54" s="6">
        <v>40.543988462487</v>
      </c>
      <c r="G54" s="6">
        <v>1.59145630119643</v>
      </c>
      <c r="H54" s="6">
        <v>74920.655313181996</v>
      </c>
      <c r="I54" s="6">
        <v>1.9220618339720299</v>
      </c>
      <c r="J54" s="6">
        <v>59.456011537513</v>
      </c>
      <c r="K54" s="6">
        <v>1.08523905734157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48802.730120022999</v>
      </c>
      <c r="E55" s="6">
        <v>3.4196750978966799</v>
      </c>
      <c r="F55" s="6">
        <v>42.889540507328199</v>
      </c>
      <c r="G55" s="6">
        <v>2.2300092444627602</v>
      </c>
      <c r="H55" s="6">
        <v>64984.290078257</v>
      </c>
      <c r="I55" s="6">
        <v>2.7330301598459599</v>
      </c>
      <c r="J55" s="6">
        <v>57.110459492671801</v>
      </c>
      <c r="K55" s="6">
        <v>1.67472075468723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71005.400540489994</v>
      </c>
      <c r="E56" s="6">
        <v>4.6600428827318403</v>
      </c>
      <c r="F56" s="6">
        <v>46.139676871166799</v>
      </c>
      <c r="G56" s="6">
        <v>2.2033729617087898</v>
      </c>
      <c r="H56" s="6">
        <v>82886.879066830006</v>
      </c>
      <c r="I56" s="6">
        <v>4.5709266040651704</v>
      </c>
      <c r="J56" s="6">
        <v>53.860323128833201</v>
      </c>
      <c r="K56" s="6">
        <v>1.8875289002023501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96500.271400625003</v>
      </c>
      <c r="E57" s="6">
        <v>3.1001629081983002</v>
      </c>
      <c r="F57" s="6">
        <v>51.932629900312797</v>
      </c>
      <c r="G57" s="6">
        <v>1.68973902955286</v>
      </c>
      <c r="H57" s="6">
        <v>89317.915711912996</v>
      </c>
      <c r="I57" s="6">
        <v>2.59034668095306</v>
      </c>
      <c r="J57" s="6">
        <v>48.067370099687302</v>
      </c>
      <c r="K57" s="6">
        <v>1.8256166598649199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7277.392170995</v>
      </c>
      <c r="E58" s="6">
        <v>21.810885664451401</v>
      </c>
      <c r="F58" s="6">
        <v>39.9567210179246</v>
      </c>
      <c r="G58" s="6">
        <v>4.1383612134835204</v>
      </c>
      <c r="H58" s="6">
        <v>10935.794460937001</v>
      </c>
      <c r="I58" s="6">
        <v>17.2044683485753</v>
      </c>
      <c r="J58" s="6">
        <v>60.0432789820754</v>
      </c>
      <c r="K58" s="6">
        <v>2.7539359488998598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2406.7757565050001</v>
      </c>
      <c r="E59" s="6">
        <v>50.034685100305701</v>
      </c>
      <c r="F59" s="6">
        <v>36.520785853037701</v>
      </c>
      <c r="G59" s="6">
        <v>5.8133396749568398</v>
      </c>
      <c r="H59" s="6">
        <v>4183.3774953720003</v>
      </c>
      <c r="I59" s="6">
        <v>50.034457005599897</v>
      </c>
      <c r="J59" s="6">
        <v>63.479214146962299</v>
      </c>
      <c r="K59" s="6">
        <v>3.3445236557048101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85000.537071250001</v>
      </c>
      <c r="E60" s="6">
        <v>3.07205657558282</v>
      </c>
      <c r="F60" s="6">
        <v>41.076588621119299</v>
      </c>
      <c r="G60" s="6">
        <v>1.5001622080217301</v>
      </c>
      <c r="H60" s="6">
        <v>121931.29423362001</v>
      </c>
      <c r="I60" s="6">
        <v>2.6921126852768902</v>
      </c>
      <c r="J60" s="6">
        <v>58.923411378880701</v>
      </c>
      <c r="K60" s="6">
        <v>1.04579053455728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54575.231860710002</v>
      </c>
      <c r="E61" s="6">
        <v>5.1040643370523799</v>
      </c>
      <c r="F61" s="6">
        <v>41.567194129702699</v>
      </c>
      <c r="G61" s="6">
        <v>3.2692026990772902</v>
      </c>
      <c r="H61" s="6">
        <v>76718.768139430002</v>
      </c>
      <c r="I61" s="6">
        <v>3.9015078820500602</v>
      </c>
      <c r="J61" s="6">
        <v>58.432805870297301</v>
      </c>
      <c r="K61" s="6">
        <v>2.3256042768771099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252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253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254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2120529.91285998</v>
      </c>
      <c r="E17" s="6">
        <v>0.61373825870158005</v>
      </c>
      <c r="F17" s="6">
        <v>62.484151093616902</v>
      </c>
      <c r="G17" s="6">
        <v>0.39943117783806698</v>
      </c>
      <c r="H17" s="6">
        <v>1273178.53279513</v>
      </c>
      <c r="I17" s="6">
        <v>0.83791343382629102</v>
      </c>
      <c r="J17" s="6">
        <v>37.515848906383098</v>
      </c>
      <c r="K17" s="6">
        <v>0.66526864765383498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259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416.81026341500001</v>
      </c>
      <c r="E28" s="6">
        <v>38.858696852017403</v>
      </c>
      <c r="F28" s="6">
        <v>38.183928479987301</v>
      </c>
      <c r="G28" s="6">
        <v>7.8897204087773201</v>
      </c>
      <c r="H28" s="6">
        <v>674.77533295299997</v>
      </c>
      <c r="I28" s="6">
        <v>32.418515524933802</v>
      </c>
      <c r="J28" s="6">
        <v>61.816071520012699</v>
      </c>
      <c r="K28" s="6">
        <v>4.8734983056682504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73879.178077880002</v>
      </c>
      <c r="E29" s="6">
        <v>4.39036258774009</v>
      </c>
      <c r="F29" s="6">
        <v>57.966229891668902</v>
      </c>
      <c r="G29" s="6">
        <v>3.3000576404833102</v>
      </c>
      <c r="H29" s="6">
        <v>53572.923285190001</v>
      </c>
      <c r="I29" s="6">
        <v>5.8684363950498497</v>
      </c>
      <c r="J29" s="6">
        <v>42.033770108331098</v>
      </c>
      <c r="K29" s="6">
        <v>4.5509098839102098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129266.18707563</v>
      </c>
      <c r="E30" s="6">
        <v>2.7359732242805399</v>
      </c>
      <c r="F30" s="6">
        <v>68.744022817384106</v>
      </c>
      <c r="G30" s="6">
        <v>1.59262818109338</v>
      </c>
      <c r="H30" s="6">
        <v>58773.706107550002</v>
      </c>
      <c r="I30" s="6">
        <v>4.1562836904718399</v>
      </c>
      <c r="J30" s="6">
        <v>31.255977182615901</v>
      </c>
      <c r="K30" s="6">
        <v>3.5028073952391399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74562.715135831997</v>
      </c>
      <c r="E31" s="6">
        <v>2.5795445493287299</v>
      </c>
      <c r="F31" s="6">
        <v>69.937958020723897</v>
      </c>
      <c r="G31" s="6">
        <v>1.4397696124422801</v>
      </c>
      <c r="H31" s="6">
        <v>32049.941633097002</v>
      </c>
      <c r="I31" s="6">
        <v>3.9465880054108098</v>
      </c>
      <c r="J31" s="6">
        <v>30.062041979276099</v>
      </c>
      <c r="K31" s="6">
        <v>3.3495577839961101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87051.211931079</v>
      </c>
      <c r="E32" s="6">
        <v>4.0962083478953302</v>
      </c>
      <c r="F32" s="6">
        <v>67.352465137786396</v>
      </c>
      <c r="G32" s="6">
        <v>2.08734322111538</v>
      </c>
      <c r="H32" s="6">
        <v>42196.042424042003</v>
      </c>
      <c r="I32" s="6">
        <v>5.8331483442608203</v>
      </c>
      <c r="J32" s="6">
        <v>32.647534862213597</v>
      </c>
      <c r="K32" s="6">
        <v>4.3062274724296401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63001.622411099997</v>
      </c>
      <c r="E33" s="6">
        <v>4.6791562444507004</v>
      </c>
      <c r="F33" s="6">
        <v>53.263743120439798</v>
      </c>
      <c r="G33" s="6">
        <v>2.2402447958202099</v>
      </c>
      <c r="H33" s="6">
        <v>55280.756408280002</v>
      </c>
      <c r="I33" s="6">
        <v>3.7612366164168201</v>
      </c>
      <c r="J33" s="6">
        <v>46.736256879560301</v>
      </c>
      <c r="K33" s="6">
        <v>2.5531317931380002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58923.548439637998</v>
      </c>
      <c r="E34" s="6">
        <v>3.9518252100661599</v>
      </c>
      <c r="F34" s="6">
        <v>58.6279969069329</v>
      </c>
      <c r="G34" s="6">
        <v>2.6348758507932999</v>
      </c>
      <c r="H34" s="6">
        <v>41580.564865093002</v>
      </c>
      <c r="I34" s="6">
        <v>4.3871758203171503</v>
      </c>
      <c r="J34" s="6">
        <v>41.3720030930671</v>
      </c>
      <c r="K34" s="6">
        <v>3.7338654568637102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71721.032908402995</v>
      </c>
      <c r="E35" s="6">
        <v>3.7191633826869199</v>
      </c>
      <c r="F35" s="6">
        <v>57.104521075905801</v>
      </c>
      <c r="G35" s="6">
        <v>2.4456341003609001</v>
      </c>
      <c r="H35" s="6">
        <v>53875.034718306</v>
      </c>
      <c r="I35" s="6">
        <v>3.57965874715121</v>
      </c>
      <c r="J35" s="6">
        <v>42.895478924094199</v>
      </c>
      <c r="K35" s="6">
        <v>3.2557455361471299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85863.761674153997</v>
      </c>
      <c r="E36" s="6">
        <v>4.5587624893938496</v>
      </c>
      <c r="F36" s="6">
        <v>58.320884770450398</v>
      </c>
      <c r="G36" s="6">
        <v>2.4363276199508301</v>
      </c>
      <c r="H36" s="6">
        <v>61362.677040059003</v>
      </c>
      <c r="I36" s="6">
        <v>4.8414393799884703</v>
      </c>
      <c r="J36" s="6">
        <v>41.679115229549602</v>
      </c>
      <c r="K36" s="6">
        <v>3.4091122521113499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85549.369164938005</v>
      </c>
      <c r="E37" s="6">
        <v>3.57209202288968</v>
      </c>
      <c r="F37" s="6">
        <v>60.061987323781601</v>
      </c>
      <c r="G37" s="6">
        <v>1.6079744294378699</v>
      </c>
      <c r="H37" s="6">
        <v>56885.759902236001</v>
      </c>
      <c r="I37" s="6">
        <v>4.09705640844839</v>
      </c>
      <c r="J37" s="6">
        <v>39.938012676218399</v>
      </c>
      <c r="K37" s="6">
        <v>2.4182009400625701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37220.849971893003</v>
      </c>
      <c r="E38" s="6">
        <v>5.5536742951961804</v>
      </c>
      <c r="F38" s="6">
        <v>57.6258975694589</v>
      </c>
      <c r="G38" s="6">
        <v>3.1459837739011598</v>
      </c>
      <c r="H38" s="6">
        <v>27369.640661296999</v>
      </c>
      <c r="I38" s="6">
        <v>5.6856395438526297</v>
      </c>
      <c r="J38" s="6">
        <v>42.3741024305411</v>
      </c>
      <c r="K38" s="6">
        <v>4.2783239835504601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876.47309910000001</v>
      </c>
      <c r="E39" s="6">
        <v>37.965338786837897</v>
      </c>
      <c r="F39" s="6">
        <v>41.215432058184099</v>
      </c>
      <c r="G39" s="6">
        <v>16.543333262594899</v>
      </c>
      <c r="H39" s="6">
        <v>1250.09225599</v>
      </c>
      <c r="I39" s="6">
        <v>40.585260495929802</v>
      </c>
      <c r="J39" s="6">
        <v>58.784567941815901</v>
      </c>
      <c r="K39" s="6">
        <v>11.598973199484099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1885.261937687</v>
      </c>
      <c r="E40" s="6">
        <v>31.067086564723301</v>
      </c>
      <c r="F40" s="6">
        <v>32.605626137174703</v>
      </c>
      <c r="G40" s="6">
        <v>7.0577685824460898</v>
      </c>
      <c r="H40" s="6">
        <v>3896.7522759200001</v>
      </c>
      <c r="I40" s="6">
        <v>27.488023678626799</v>
      </c>
      <c r="J40" s="6">
        <v>67.394373862825304</v>
      </c>
      <c r="K40" s="6">
        <v>3.41457232365312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100909.91299512101</v>
      </c>
      <c r="E41" s="6">
        <v>3.01543602578734</v>
      </c>
      <c r="F41" s="6">
        <v>57.036824906876099</v>
      </c>
      <c r="G41" s="6">
        <v>1.8472910950189501</v>
      </c>
      <c r="H41" s="6">
        <v>76010.722331049998</v>
      </c>
      <c r="I41" s="6">
        <v>3.6206860629614401</v>
      </c>
      <c r="J41" s="6">
        <v>42.963175093123901</v>
      </c>
      <c r="K41" s="6">
        <v>2.45241694800835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73008.237722770995</v>
      </c>
      <c r="E42" s="6">
        <v>2.91624721763475</v>
      </c>
      <c r="F42" s="6">
        <v>54.406287467464203</v>
      </c>
      <c r="G42" s="6">
        <v>1.8363856243927099</v>
      </c>
      <c r="H42" s="6">
        <v>61182.572055292003</v>
      </c>
      <c r="I42" s="6">
        <v>2.63203093412291</v>
      </c>
      <c r="J42" s="6">
        <v>45.593712532535797</v>
      </c>
      <c r="K42" s="6">
        <v>2.1913311865212002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53881.082161348</v>
      </c>
      <c r="E43" s="6">
        <v>4.0587344830802197</v>
      </c>
      <c r="F43" s="6">
        <v>57.962262207884002</v>
      </c>
      <c r="G43" s="6">
        <v>2.0208215959534099</v>
      </c>
      <c r="H43" s="6">
        <v>39077.819215035997</v>
      </c>
      <c r="I43" s="6">
        <v>4.2263963458594196</v>
      </c>
      <c r="J43" s="6">
        <v>42.037737792115998</v>
      </c>
      <c r="K43" s="6">
        <v>2.786339069891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53175.450291815003</v>
      </c>
      <c r="E44" s="6">
        <v>3.1311464486546701</v>
      </c>
      <c r="F44" s="6">
        <v>55.209790585900301</v>
      </c>
      <c r="G44" s="6">
        <v>1.9129379696228299</v>
      </c>
      <c r="H44" s="6">
        <v>43139.804172119002</v>
      </c>
      <c r="I44" s="6">
        <v>2.8218791843079201</v>
      </c>
      <c r="J44" s="6">
        <v>44.7902094140996</v>
      </c>
      <c r="K44" s="6">
        <v>2.3579462138761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57095.029926770003</v>
      </c>
      <c r="E45" s="6">
        <v>4.61726577574915</v>
      </c>
      <c r="F45" s="6">
        <v>79.193214335929994</v>
      </c>
      <c r="G45" s="6">
        <v>1.8955081851307101</v>
      </c>
      <c r="H45" s="6">
        <v>15000.83132288</v>
      </c>
      <c r="I45" s="6">
        <v>9.1401795496880691</v>
      </c>
      <c r="J45" s="6">
        <v>20.806785664069999</v>
      </c>
      <c r="K45" s="6">
        <v>7.2145399296242099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98907.85572331</v>
      </c>
      <c r="E46" s="6">
        <v>3.2918877928249799</v>
      </c>
      <c r="F46" s="6">
        <v>73.943332785055304</v>
      </c>
      <c r="G46" s="6">
        <v>1.88574556825322</v>
      </c>
      <c r="H46" s="6">
        <v>34853.83988598</v>
      </c>
      <c r="I46" s="6">
        <v>6.1060694284309296</v>
      </c>
      <c r="J46" s="6">
        <v>26.056667214944699</v>
      </c>
      <c r="K46" s="6">
        <v>5.3513486951745204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84827.1986435</v>
      </c>
      <c r="E47" s="6">
        <v>2.8546159172843399</v>
      </c>
      <c r="F47" s="6">
        <v>62.974960414243597</v>
      </c>
      <c r="G47" s="6">
        <v>2.1097009544154202</v>
      </c>
      <c r="H47" s="6">
        <v>49872.685382650001</v>
      </c>
      <c r="I47" s="6">
        <v>4.8896727011121799</v>
      </c>
      <c r="J47" s="6">
        <v>37.025039585756403</v>
      </c>
      <c r="K47" s="6">
        <v>3.5883373948184398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72216.782913379997</v>
      </c>
      <c r="E48" s="6">
        <v>3.84455080474293</v>
      </c>
      <c r="F48" s="6">
        <v>76.645333369689197</v>
      </c>
      <c r="G48" s="6">
        <v>1.6576624542731899</v>
      </c>
      <c r="H48" s="6">
        <v>22005.239143790001</v>
      </c>
      <c r="I48" s="6">
        <v>6.5682034934803504</v>
      </c>
      <c r="J48" s="6">
        <v>23.354666630310799</v>
      </c>
      <c r="K48" s="6">
        <v>5.4401158206767803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78860.973207960007</v>
      </c>
      <c r="E49" s="6">
        <v>5.6912422717087798</v>
      </c>
      <c r="F49" s="6">
        <v>59.677453281733499</v>
      </c>
      <c r="G49" s="6">
        <v>3.2055127990772498</v>
      </c>
      <c r="H49" s="6">
        <v>53284.366231480002</v>
      </c>
      <c r="I49" s="6">
        <v>6.1066656913866604</v>
      </c>
      <c r="J49" s="6">
        <v>40.322546718266501</v>
      </c>
      <c r="K49" s="6">
        <v>4.7441656313903504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116199.90402197999</v>
      </c>
      <c r="E50" s="6">
        <v>2.9738075166769899</v>
      </c>
      <c r="F50" s="6">
        <v>67.714890187280801</v>
      </c>
      <c r="G50" s="6">
        <v>1.4914034203600799</v>
      </c>
      <c r="H50" s="6">
        <v>55401.797908870001</v>
      </c>
      <c r="I50" s="6">
        <v>4.0614847988840097</v>
      </c>
      <c r="J50" s="6">
        <v>32.285109812719199</v>
      </c>
      <c r="K50" s="6">
        <v>3.1280741933493901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97648.671670159994</v>
      </c>
      <c r="E51" s="6">
        <v>2.9375652226200599</v>
      </c>
      <c r="F51" s="6">
        <v>55.319738902194999</v>
      </c>
      <c r="G51" s="6">
        <v>1.9644836225737901</v>
      </c>
      <c r="H51" s="6">
        <v>78868.198452459997</v>
      </c>
      <c r="I51" s="6">
        <v>3.94295259456378</v>
      </c>
      <c r="J51" s="6">
        <v>44.680261097805001</v>
      </c>
      <c r="K51" s="6">
        <v>2.43227587324369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63418.975531242002</v>
      </c>
      <c r="E52" s="6">
        <v>2.95474399108851</v>
      </c>
      <c r="F52" s="6">
        <v>79.288365987170806</v>
      </c>
      <c r="G52" s="6">
        <v>1.04078860538995</v>
      </c>
      <c r="H52" s="6">
        <v>16566.246438779999</v>
      </c>
      <c r="I52" s="6">
        <v>4.9562169545355896</v>
      </c>
      <c r="J52" s="6">
        <v>20.711634012829201</v>
      </c>
      <c r="K52" s="6">
        <v>3.9843513944056501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65150.235030985998</v>
      </c>
      <c r="E53" s="6">
        <v>2.3975756617877502</v>
      </c>
      <c r="F53" s="6">
        <v>57.508960528731201</v>
      </c>
      <c r="G53" s="6">
        <v>1.83488796240236</v>
      </c>
      <c r="H53" s="6">
        <v>48136.867417052999</v>
      </c>
      <c r="I53" s="6">
        <v>3.0995254059912698</v>
      </c>
      <c r="J53" s="6">
        <v>42.491039471268799</v>
      </c>
      <c r="K53" s="6">
        <v>2.4834059302265898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59843.986632188004</v>
      </c>
      <c r="E54" s="6">
        <v>2.11068479985357</v>
      </c>
      <c r="F54" s="6">
        <v>79.876485839624905</v>
      </c>
      <c r="G54" s="6">
        <v>0.91011787863892202</v>
      </c>
      <c r="H54" s="6">
        <v>15076.668680994</v>
      </c>
      <c r="I54" s="6">
        <v>4.1247158824130201</v>
      </c>
      <c r="J54" s="6">
        <v>20.123514160375102</v>
      </c>
      <c r="K54" s="6">
        <v>3.6125408945043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43334.342197302001</v>
      </c>
      <c r="E55" s="6">
        <v>3.4784065862018099</v>
      </c>
      <c r="F55" s="6">
        <v>66.647622933553606</v>
      </c>
      <c r="G55" s="6">
        <v>2.4957906335093898</v>
      </c>
      <c r="H55" s="6">
        <v>21685.744476315002</v>
      </c>
      <c r="I55" s="6">
        <v>5.9199820181834903</v>
      </c>
      <c r="J55" s="6">
        <v>33.352377066446401</v>
      </c>
      <c r="K55" s="6">
        <v>4.9873060841162804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34935.310971359999</v>
      </c>
      <c r="E56" s="6">
        <v>6.1586860709639701</v>
      </c>
      <c r="F56" s="6">
        <v>42.121822010503898</v>
      </c>
      <c r="G56" s="6">
        <v>3.5419622658489098</v>
      </c>
      <c r="H56" s="6">
        <v>48003.435036939998</v>
      </c>
      <c r="I56" s="6">
        <v>4.9223303443786097</v>
      </c>
      <c r="J56" s="6">
        <v>57.878177989496102</v>
      </c>
      <c r="K56" s="6">
        <v>2.57772288818567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44899.559358961997</v>
      </c>
      <c r="E57" s="6">
        <v>3.7697138568648199</v>
      </c>
      <c r="F57" s="6">
        <v>50.266025871280902</v>
      </c>
      <c r="G57" s="6">
        <v>2.6720528113666502</v>
      </c>
      <c r="H57" s="6">
        <v>44424.310154690997</v>
      </c>
      <c r="I57" s="6">
        <v>3.5174511216073201</v>
      </c>
      <c r="J57" s="6">
        <v>49.733974128719098</v>
      </c>
      <c r="K57" s="6">
        <v>2.7006383080901801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4248.3515534999997</v>
      </c>
      <c r="E58" s="6">
        <v>16.255692142033801</v>
      </c>
      <c r="F58" s="6">
        <v>38.6788352413014</v>
      </c>
      <c r="G58" s="6">
        <v>9.06910788235027</v>
      </c>
      <c r="H58" s="6">
        <v>6735.3079258930002</v>
      </c>
      <c r="I58" s="6">
        <v>19.927024915755801</v>
      </c>
      <c r="J58" s="6">
        <v>61.3211647586986</v>
      </c>
      <c r="K58" s="6">
        <v>5.7204153076243403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2367.619107433</v>
      </c>
      <c r="E59" s="6">
        <v>49.140065421946602</v>
      </c>
      <c r="F59" s="6">
        <v>56.595875224080501</v>
      </c>
      <c r="G59" s="6">
        <v>4.81681023248992</v>
      </c>
      <c r="H59" s="6">
        <v>1815.7583879389999</v>
      </c>
      <c r="I59" s="6">
        <v>51.845719235964097</v>
      </c>
      <c r="J59" s="6">
        <v>43.404124775919499</v>
      </c>
      <c r="K59" s="6">
        <v>6.2807761313809003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92920.522526080007</v>
      </c>
      <c r="E60" s="6">
        <v>2.9057157690961501</v>
      </c>
      <c r="F60" s="6">
        <v>76.207279771872606</v>
      </c>
      <c r="G60" s="6">
        <v>1.2657723188725001</v>
      </c>
      <c r="H60" s="6">
        <v>29010.77170754</v>
      </c>
      <c r="I60" s="6">
        <v>4.9986114668858797</v>
      </c>
      <c r="J60" s="6">
        <v>23.792720228127401</v>
      </c>
      <c r="K60" s="6">
        <v>4.0542260114408402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52461.888582059997</v>
      </c>
      <c r="E61" s="6">
        <v>4.4951230772577997</v>
      </c>
      <c r="F61" s="6">
        <v>68.382078928476602</v>
      </c>
      <c r="G61" s="6">
        <v>3.277968278191</v>
      </c>
      <c r="H61" s="6">
        <v>24256.879557370001</v>
      </c>
      <c r="I61" s="6">
        <v>8.8284420641729398</v>
      </c>
      <c r="J61" s="6">
        <v>31.617921071523401</v>
      </c>
      <c r="K61" s="6">
        <v>7.0894694504814897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260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261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262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5149996.1369656296</v>
      </c>
      <c r="E17" s="6">
        <v>0.53675646053200698</v>
      </c>
      <c r="F17" s="6">
        <v>70.193398864685193</v>
      </c>
      <c r="G17" s="6">
        <v>0.41633796349380198</v>
      </c>
      <c r="H17" s="6">
        <v>2186870.60586512</v>
      </c>
      <c r="I17" s="6">
        <v>1.15955118818949</v>
      </c>
      <c r="J17" s="6">
        <v>29.8066011353148</v>
      </c>
      <c r="K17" s="6">
        <v>0.98045988542472495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263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1615.2972538900001</v>
      </c>
      <c r="E28" s="6">
        <v>33.743589460699503</v>
      </c>
      <c r="F28" s="6">
        <v>51.508203250045298</v>
      </c>
      <c r="G28" s="6">
        <v>5.8713749386646397</v>
      </c>
      <c r="H28" s="6">
        <v>1520.7027460490001</v>
      </c>
      <c r="I28" s="6">
        <v>31.474732396111399</v>
      </c>
      <c r="J28" s="6">
        <v>48.491796749954702</v>
      </c>
      <c r="K28" s="6">
        <v>6.2366007029476203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176589.49873945999</v>
      </c>
      <c r="E29" s="6">
        <v>3.9453062778666301</v>
      </c>
      <c r="F29" s="6">
        <v>66.444981615588702</v>
      </c>
      <c r="G29" s="6">
        <v>3.5035394126955999</v>
      </c>
      <c r="H29" s="6">
        <v>89178.501259550001</v>
      </c>
      <c r="I29" s="6">
        <v>8.0249214956420793</v>
      </c>
      <c r="J29" s="6">
        <v>33.555018384411298</v>
      </c>
      <c r="K29" s="6">
        <v>6.93763922877773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315400.52297297999</v>
      </c>
      <c r="E30" s="6">
        <v>2.3117012178807999</v>
      </c>
      <c r="F30" s="6">
        <v>82.190404221806205</v>
      </c>
      <c r="G30" s="6">
        <v>1.5437350145389299</v>
      </c>
      <c r="H30" s="6">
        <v>68343.207161030004</v>
      </c>
      <c r="I30" s="6">
        <v>7.7946429136227904</v>
      </c>
      <c r="J30" s="6">
        <v>17.809595778193799</v>
      </c>
      <c r="K30" s="6">
        <v>7.1242607882018198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164958.09120297601</v>
      </c>
      <c r="E31" s="6">
        <v>2.32048112997342</v>
      </c>
      <c r="F31" s="6">
        <v>73.032500193807394</v>
      </c>
      <c r="G31" s="6">
        <v>1.85063113741464</v>
      </c>
      <c r="H31" s="6">
        <v>60911.337839196</v>
      </c>
      <c r="I31" s="6">
        <v>5.9186093721137301</v>
      </c>
      <c r="J31" s="6">
        <v>26.967499806192599</v>
      </c>
      <c r="K31" s="6">
        <v>5.0118186659211403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220097.41000278201</v>
      </c>
      <c r="E32" s="6">
        <v>3.9000808652379999</v>
      </c>
      <c r="F32" s="6">
        <v>85.796861605983295</v>
      </c>
      <c r="G32" s="6">
        <v>1.6235962360724601</v>
      </c>
      <c r="H32" s="6">
        <v>36435.761354424001</v>
      </c>
      <c r="I32" s="6">
        <v>10.8607736798176</v>
      </c>
      <c r="J32" s="6">
        <v>14.203138394016699</v>
      </c>
      <c r="K32" s="6">
        <v>9.8076536118937199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139985.70744214999</v>
      </c>
      <c r="E33" s="6">
        <v>4.3037643060278103</v>
      </c>
      <c r="F33" s="6">
        <v>54.018312523095297</v>
      </c>
      <c r="G33" s="6">
        <v>3.1060935044979399</v>
      </c>
      <c r="H33" s="6">
        <v>119159.20268865</v>
      </c>
      <c r="I33" s="6">
        <v>5.4607650320359102</v>
      </c>
      <c r="J33" s="6">
        <v>45.981687476904703</v>
      </c>
      <c r="K33" s="6">
        <v>3.6489728598194802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125618.865802022</v>
      </c>
      <c r="E34" s="6">
        <v>3.8796319866764399</v>
      </c>
      <c r="F34" s="6">
        <v>55.541621754363803</v>
      </c>
      <c r="G34" s="6">
        <v>3.4175800387014799</v>
      </c>
      <c r="H34" s="6">
        <v>100551.81815383901</v>
      </c>
      <c r="I34" s="6">
        <v>5.3111748297993602</v>
      </c>
      <c r="J34" s="6">
        <v>44.458378245636197</v>
      </c>
      <c r="K34" s="6">
        <v>4.2695650474711897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152072.08308451599</v>
      </c>
      <c r="E35" s="6">
        <v>3.4460140581963898</v>
      </c>
      <c r="F35" s="6">
        <v>53.493778411420301</v>
      </c>
      <c r="G35" s="6">
        <v>3.31767573811072</v>
      </c>
      <c r="H35" s="6">
        <v>132207.860491222</v>
      </c>
      <c r="I35" s="6">
        <v>4.7354231810517096</v>
      </c>
      <c r="J35" s="6">
        <v>46.506221588579699</v>
      </c>
      <c r="K35" s="6">
        <v>3.8161563058268801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202373.28549123</v>
      </c>
      <c r="E36" s="6">
        <v>4.1894130029795802</v>
      </c>
      <c r="F36" s="6">
        <v>58.245792547304298</v>
      </c>
      <c r="G36" s="6">
        <v>2.8492904434491702</v>
      </c>
      <c r="H36" s="6">
        <v>145073.760279282</v>
      </c>
      <c r="I36" s="6">
        <v>5.5266258723169104</v>
      </c>
      <c r="J36" s="6">
        <v>41.754207452695702</v>
      </c>
      <c r="K36" s="6">
        <v>3.9746696249515998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236492.14367171499</v>
      </c>
      <c r="E37" s="6">
        <v>3.5310965879471001</v>
      </c>
      <c r="F37" s="6">
        <v>73.604842692234598</v>
      </c>
      <c r="G37" s="6">
        <v>1.6913482796628101</v>
      </c>
      <c r="H37" s="6">
        <v>84807.563007320001</v>
      </c>
      <c r="I37" s="6">
        <v>6.0295677333459299</v>
      </c>
      <c r="J37" s="6">
        <v>26.395157307765398</v>
      </c>
      <c r="K37" s="6">
        <v>4.7164494081547996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95242.626432887002</v>
      </c>
      <c r="E38" s="6">
        <v>4.82471317449503</v>
      </c>
      <c r="F38" s="6">
        <v>62.471240400295301</v>
      </c>
      <c r="G38" s="6">
        <v>3.59788150008078</v>
      </c>
      <c r="H38" s="6">
        <v>57215.730120630004</v>
      </c>
      <c r="I38" s="6">
        <v>7.3022873746069896</v>
      </c>
      <c r="J38" s="6">
        <v>37.528759599704699</v>
      </c>
      <c r="K38" s="6">
        <v>5.9891166806667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1587.9376524100001</v>
      </c>
      <c r="E39" s="6">
        <v>39.476444598822098</v>
      </c>
      <c r="F39" s="6">
        <v>26.027628119967002</v>
      </c>
      <c r="G39" s="6">
        <v>11.9176183399343</v>
      </c>
      <c r="H39" s="6">
        <v>4513.0318446600004</v>
      </c>
      <c r="I39" s="6">
        <v>36.816151652516098</v>
      </c>
      <c r="J39" s="6">
        <v>73.972371880032995</v>
      </c>
      <c r="K39" s="6">
        <v>4.1932863627864396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9133.5520543279999</v>
      </c>
      <c r="E40" s="6">
        <v>27.947415921286101</v>
      </c>
      <c r="F40" s="6">
        <v>58.454733149895198</v>
      </c>
      <c r="G40" s="6">
        <v>4.4397400458814804</v>
      </c>
      <c r="H40" s="6">
        <v>6491.4479450850004</v>
      </c>
      <c r="I40" s="6">
        <v>31.429286313744399</v>
      </c>
      <c r="J40" s="6">
        <v>41.545266850104802</v>
      </c>
      <c r="K40" s="6">
        <v>6.2467722393808804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214753.474883919</v>
      </c>
      <c r="E41" s="6">
        <v>3.0301241380972899</v>
      </c>
      <c r="F41" s="6">
        <v>51.7461680083007</v>
      </c>
      <c r="G41" s="6">
        <v>2.36714474173086</v>
      </c>
      <c r="H41" s="6">
        <v>200259.81624417001</v>
      </c>
      <c r="I41" s="6">
        <v>3.7523266857268598</v>
      </c>
      <c r="J41" s="6">
        <v>48.2538319916993</v>
      </c>
      <c r="K41" s="6">
        <v>2.5384651218299399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180626.703213086</v>
      </c>
      <c r="E42" s="6">
        <v>2.37828873408098</v>
      </c>
      <c r="F42" s="6">
        <v>58.448933640490303</v>
      </c>
      <c r="G42" s="6">
        <v>2.05221655060922</v>
      </c>
      <c r="H42" s="6">
        <v>128406.656273147</v>
      </c>
      <c r="I42" s="6">
        <v>3.6360770166041099</v>
      </c>
      <c r="J42" s="6">
        <v>41.551066359509797</v>
      </c>
      <c r="K42" s="6">
        <v>2.8868060315140802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153880.33399785301</v>
      </c>
      <c r="E43" s="6">
        <v>3.4106210213432302</v>
      </c>
      <c r="F43" s="6">
        <v>76.437670390571299</v>
      </c>
      <c r="G43" s="6">
        <v>1.5277057212801699</v>
      </c>
      <c r="H43" s="6">
        <v>47434.453869928999</v>
      </c>
      <c r="I43" s="6">
        <v>6.1005864010888704</v>
      </c>
      <c r="J43" s="6">
        <v>23.562329609428701</v>
      </c>
      <c r="K43" s="6">
        <v>4.9559728733391202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133401.40827310199</v>
      </c>
      <c r="E44" s="6">
        <v>2.3209565290898402</v>
      </c>
      <c r="F44" s="6">
        <v>67.722224878671994</v>
      </c>
      <c r="G44" s="6">
        <v>1.49513500678412</v>
      </c>
      <c r="H44" s="6">
        <v>63581.795560052997</v>
      </c>
      <c r="I44" s="6">
        <v>3.67415035130532</v>
      </c>
      <c r="J44" s="6">
        <v>32.277775121327998</v>
      </c>
      <c r="K44" s="6">
        <v>3.13695317514322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119984.26811473</v>
      </c>
      <c r="E45" s="6">
        <v>4.8279224153415603</v>
      </c>
      <c r="F45" s="6">
        <v>93.792413596871796</v>
      </c>
      <c r="G45" s="6">
        <v>1.2064945526609101</v>
      </c>
      <c r="H45" s="6">
        <v>7941.0762851199997</v>
      </c>
      <c r="I45" s="6">
        <v>18.8843581605155</v>
      </c>
      <c r="J45" s="6">
        <v>6.2075864031281904</v>
      </c>
      <c r="K45" s="6">
        <v>18.2293130915616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238622.37959674999</v>
      </c>
      <c r="E46" s="6">
        <v>2.81721511854786</v>
      </c>
      <c r="F46" s="6">
        <v>94.694050864218099</v>
      </c>
      <c r="G46" s="6">
        <v>0.87123180201001205</v>
      </c>
      <c r="H46" s="6">
        <v>13370.62040587</v>
      </c>
      <c r="I46" s="6">
        <v>16.195568474559298</v>
      </c>
      <c r="J46" s="6">
        <v>5.3059491357819404</v>
      </c>
      <c r="K46" s="6">
        <v>15.548673095582201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220850.43444462001</v>
      </c>
      <c r="E47" s="6">
        <v>2.3032469229968799</v>
      </c>
      <c r="F47" s="6">
        <v>81.045668330230299</v>
      </c>
      <c r="G47" s="6">
        <v>1.57882477117283</v>
      </c>
      <c r="H47" s="6">
        <v>51650.784923129999</v>
      </c>
      <c r="I47" s="6">
        <v>7.5963018610908097</v>
      </c>
      <c r="J47" s="6">
        <v>18.954331669769701</v>
      </c>
      <c r="K47" s="6">
        <v>6.7508003439711901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177711.51120581999</v>
      </c>
      <c r="E48" s="6">
        <v>3.3475316066707199</v>
      </c>
      <c r="F48" s="6">
        <v>93.689515952478104</v>
      </c>
      <c r="G48" s="6">
        <v>0.94020608944287798</v>
      </c>
      <c r="H48" s="6">
        <v>11969.80948321</v>
      </c>
      <c r="I48" s="6">
        <v>14.7697368756918</v>
      </c>
      <c r="J48" s="6">
        <v>6.3104840475218502</v>
      </c>
      <c r="K48" s="6">
        <v>13.9589059653939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185750.28652902</v>
      </c>
      <c r="E49" s="6">
        <v>4.53811491468581</v>
      </c>
      <c r="F49" s="6">
        <v>69.338526974903601</v>
      </c>
      <c r="G49" s="6">
        <v>3.1316399491137501</v>
      </c>
      <c r="H49" s="6">
        <v>82138.713472739997</v>
      </c>
      <c r="I49" s="6">
        <v>8.7874701218168898</v>
      </c>
      <c r="J49" s="6">
        <v>30.661473025096299</v>
      </c>
      <c r="K49" s="6">
        <v>7.0819592036422598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301118.57549764001</v>
      </c>
      <c r="E50" s="6">
        <v>2.7282714982408498</v>
      </c>
      <c r="F50" s="6">
        <v>81.053672341981496</v>
      </c>
      <c r="G50" s="6">
        <v>1.36338535544636</v>
      </c>
      <c r="H50" s="6">
        <v>70386.584968330004</v>
      </c>
      <c r="I50" s="6">
        <v>6.4868209437825604</v>
      </c>
      <c r="J50" s="6">
        <v>18.9463276580185</v>
      </c>
      <c r="K50" s="6">
        <v>5.8326548485208098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228696.33106398</v>
      </c>
      <c r="E51" s="6">
        <v>2.9849870837970802</v>
      </c>
      <c r="F51" s="6">
        <v>57.580321138459603</v>
      </c>
      <c r="G51" s="6">
        <v>2.46100267592823</v>
      </c>
      <c r="H51" s="6">
        <v>168481.60497782999</v>
      </c>
      <c r="I51" s="6">
        <v>4.7567650890577102</v>
      </c>
      <c r="J51" s="6">
        <v>42.419678861540397</v>
      </c>
      <c r="K51" s="6">
        <v>3.3405562749564401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156371.20322212501</v>
      </c>
      <c r="E52" s="6">
        <v>2.78531403669224</v>
      </c>
      <c r="F52" s="6">
        <v>93.982458759933806</v>
      </c>
      <c r="G52" s="6">
        <v>0.53150619658683196</v>
      </c>
      <c r="H52" s="6">
        <v>10012.189259184001</v>
      </c>
      <c r="I52" s="6">
        <v>8.88091923320912</v>
      </c>
      <c r="J52" s="6">
        <v>6.0175412400662198</v>
      </c>
      <c r="K52" s="6">
        <v>8.3011079124439107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188464.640607109</v>
      </c>
      <c r="E53" s="6">
        <v>1.7298799142744501</v>
      </c>
      <c r="F53" s="6">
        <v>78.171228633904704</v>
      </c>
      <c r="G53" s="6">
        <v>1.2457041624968901</v>
      </c>
      <c r="H53" s="6">
        <v>52627.438794298003</v>
      </c>
      <c r="I53" s="6">
        <v>4.95452527561726</v>
      </c>
      <c r="J53" s="6">
        <v>21.8287713660953</v>
      </c>
      <c r="K53" s="6">
        <v>4.4610034739747197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135395.118214527</v>
      </c>
      <c r="E54" s="6">
        <v>1.9543692166373701</v>
      </c>
      <c r="F54" s="6">
        <v>94.549513445273504</v>
      </c>
      <c r="G54" s="6">
        <v>0.50056735862790402</v>
      </c>
      <c r="H54" s="6">
        <v>7805.1091381980004</v>
      </c>
      <c r="I54" s="6">
        <v>8.8154720692070505</v>
      </c>
      <c r="J54" s="6">
        <v>5.45048655472646</v>
      </c>
      <c r="K54" s="6">
        <v>8.6833349150843393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115080.711639701</v>
      </c>
      <c r="E55" s="6">
        <v>2.5569614927150699</v>
      </c>
      <c r="F55" s="6">
        <v>85.967724405751099</v>
      </c>
      <c r="G55" s="6">
        <v>1.7592194274652699</v>
      </c>
      <c r="H55" s="6">
        <v>18784.308558510002</v>
      </c>
      <c r="I55" s="6">
        <v>11.8948427436193</v>
      </c>
      <c r="J55" s="6">
        <v>14.032275594249001</v>
      </c>
      <c r="K55" s="6">
        <v>10.777730945618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84537.898118450001</v>
      </c>
      <c r="E56" s="6">
        <v>6.0791924419787797</v>
      </c>
      <c r="F56" s="6">
        <v>39.765852391753697</v>
      </c>
      <c r="G56" s="6">
        <v>4.17404519819714</v>
      </c>
      <c r="H56" s="6">
        <v>128051.27835795</v>
      </c>
      <c r="I56" s="6">
        <v>5.1811416316863399</v>
      </c>
      <c r="J56" s="6">
        <v>60.234147608246303</v>
      </c>
      <c r="K56" s="6">
        <v>2.7556539242084601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101519.218360028</v>
      </c>
      <c r="E57" s="6">
        <v>3.9684025787591102</v>
      </c>
      <c r="F57" s="6">
        <v>40.795190225645797</v>
      </c>
      <c r="G57" s="6">
        <v>3.3794625416817001</v>
      </c>
      <c r="H57" s="6">
        <v>147331.731466425</v>
      </c>
      <c r="I57" s="6">
        <v>3.5334100186992798</v>
      </c>
      <c r="J57" s="6">
        <v>59.204809774354203</v>
      </c>
      <c r="K57" s="6">
        <v>2.3286252886174998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14783.869392201999</v>
      </c>
      <c r="E58" s="6">
        <v>20.8941335703961</v>
      </c>
      <c r="F58" s="6">
        <v>62.078319750986303</v>
      </c>
      <c r="G58" s="6">
        <v>4.9858625707333797</v>
      </c>
      <c r="H58" s="6">
        <v>9030.9977812399993</v>
      </c>
      <c r="I58" s="6">
        <v>17.412736261299099</v>
      </c>
      <c r="J58" s="6">
        <v>37.921680249013697</v>
      </c>
      <c r="K58" s="6">
        <v>8.1619266042018701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6681.3083229889999</v>
      </c>
      <c r="E59" s="6">
        <v>47.480943793149898</v>
      </c>
      <c r="F59" s="6">
        <v>77.071685906070599</v>
      </c>
      <c r="G59" s="6">
        <v>9.9837356045731802</v>
      </c>
      <c r="H59" s="6">
        <v>1987.6448009010001</v>
      </c>
      <c r="I59" s="6">
        <v>76.295339122498007</v>
      </c>
      <c r="J59" s="6">
        <v>22.928314093929401</v>
      </c>
      <c r="K59" s="6">
        <v>33.559525202450303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225005.17109816</v>
      </c>
      <c r="E60" s="6">
        <v>2.6690941184222399</v>
      </c>
      <c r="F60" s="6">
        <v>90.776754788614198</v>
      </c>
      <c r="G60" s="6">
        <v>0.84899035866494399</v>
      </c>
      <c r="H60" s="6">
        <v>22861.335720809999</v>
      </c>
      <c r="I60" s="6">
        <v>9.1345421415841397</v>
      </c>
      <c r="J60" s="6">
        <v>9.2232452113858407</v>
      </c>
      <c r="K60" s="6">
        <v>8.3559081256222303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125594.26936647001</v>
      </c>
      <c r="E61" s="6">
        <v>4.1591207993484103</v>
      </c>
      <c r="F61" s="6">
        <v>77.555572317555402</v>
      </c>
      <c r="G61" s="6">
        <v>3.00474696801618</v>
      </c>
      <c r="H61" s="6">
        <v>36346.730633140003</v>
      </c>
      <c r="I61" s="6">
        <v>11.8227128790934</v>
      </c>
      <c r="J61" s="6">
        <v>22.444427682444601</v>
      </c>
      <c r="K61" s="6">
        <v>10.382749521219001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264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265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266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6829710.5992167201</v>
      </c>
      <c r="E17" s="6">
        <v>0.461365549424822</v>
      </c>
      <c r="F17" s="6">
        <v>93.087565013912794</v>
      </c>
      <c r="G17" s="6">
        <v>0.16602053807265699</v>
      </c>
      <c r="H17" s="6">
        <v>507156.14361402899</v>
      </c>
      <c r="I17" s="6">
        <v>2.3067972365161999</v>
      </c>
      <c r="J17" s="6">
        <v>6.9124349860871996</v>
      </c>
      <c r="K17" s="6">
        <v>2.2357458207691998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267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2141.2363069849998</v>
      </c>
      <c r="E28" s="6">
        <v>34.578590990466303</v>
      </c>
      <c r="F28" s="6">
        <v>68.279218974064094</v>
      </c>
      <c r="G28" s="6">
        <v>5.3568220850144703</v>
      </c>
      <c r="H28" s="6">
        <v>994.76369295400002</v>
      </c>
      <c r="I28" s="6">
        <v>29.477315135382799</v>
      </c>
      <c r="J28" s="6">
        <v>31.720781025935899</v>
      </c>
      <c r="K28" s="6">
        <v>11.5305996989402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244332.60884418999</v>
      </c>
      <c r="E29" s="6">
        <v>2.85889267973196</v>
      </c>
      <c r="F29" s="6">
        <v>91.934547742805805</v>
      </c>
      <c r="G29" s="6">
        <v>1.58311224457711</v>
      </c>
      <c r="H29" s="6">
        <v>21435.391154820001</v>
      </c>
      <c r="I29" s="6">
        <v>18.8633268746791</v>
      </c>
      <c r="J29" s="6">
        <v>8.06545225719419</v>
      </c>
      <c r="K29" s="6">
        <v>18.045201135680099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371347.22899073001</v>
      </c>
      <c r="E30" s="6">
        <v>2.1179679069086501</v>
      </c>
      <c r="F30" s="6">
        <v>96.769588616092605</v>
      </c>
      <c r="G30" s="6">
        <v>0.52092830692950098</v>
      </c>
      <c r="H30" s="6">
        <v>12396.50114328</v>
      </c>
      <c r="I30" s="6">
        <v>15.7395920204214</v>
      </c>
      <c r="J30" s="6">
        <v>3.23041138390741</v>
      </c>
      <c r="K30" s="6">
        <v>15.604829221184501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213428.995740268</v>
      </c>
      <c r="E31" s="6">
        <v>2.0299941824915302</v>
      </c>
      <c r="F31" s="6">
        <v>94.492201377291593</v>
      </c>
      <c r="G31" s="6">
        <v>0.65310894880679404</v>
      </c>
      <c r="H31" s="6">
        <v>12440.433301904</v>
      </c>
      <c r="I31" s="6">
        <v>11.6911635873173</v>
      </c>
      <c r="J31" s="6">
        <v>5.5077986227083704</v>
      </c>
      <c r="K31" s="6">
        <v>11.2047855303788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250502.47374959601</v>
      </c>
      <c r="E32" s="6">
        <v>3.7653117800816398</v>
      </c>
      <c r="F32" s="6">
        <v>97.649154853657294</v>
      </c>
      <c r="G32" s="6">
        <v>0.45849193330499299</v>
      </c>
      <c r="H32" s="6">
        <v>6030.69760761</v>
      </c>
      <c r="I32" s="6">
        <v>19.312145695921402</v>
      </c>
      <c r="J32" s="6">
        <v>2.35084514634275</v>
      </c>
      <c r="K32" s="6">
        <v>19.044789004543102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236350.75435305</v>
      </c>
      <c r="E33" s="6">
        <v>3.5962953074216402</v>
      </c>
      <c r="F33" s="6">
        <v>91.204088953070695</v>
      </c>
      <c r="G33" s="6">
        <v>0.88507546951143501</v>
      </c>
      <c r="H33" s="6">
        <v>22794.155777749998</v>
      </c>
      <c r="I33" s="6">
        <v>9.9510417253801595</v>
      </c>
      <c r="J33" s="6">
        <v>8.7959110469292803</v>
      </c>
      <c r="K33" s="6">
        <v>9.1772758297371198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205329.66150482101</v>
      </c>
      <c r="E34" s="6">
        <v>2.7144032375451501</v>
      </c>
      <c r="F34" s="6">
        <v>90.785267972613397</v>
      </c>
      <c r="G34" s="6">
        <v>1.12255478450097</v>
      </c>
      <c r="H34" s="6">
        <v>20841.02245104</v>
      </c>
      <c r="I34" s="6">
        <v>11.4284690100845</v>
      </c>
      <c r="J34" s="6">
        <v>9.2147320273865798</v>
      </c>
      <c r="K34" s="6">
        <v>11.059620249615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258105.590917561</v>
      </c>
      <c r="E35" s="6">
        <v>2.2294571949874999</v>
      </c>
      <c r="F35" s="6">
        <v>90.7927543783251</v>
      </c>
      <c r="G35" s="6">
        <v>1.10982296832926</v>
      </c>
      <c r="H35" s="6">
        <v>26174.352658176998</v>
      </c>
      <c r="I35" s="6">
        <v>11.298364574536601</v>
      </c>
      <c r="J35" s="6">
        <v>9.2072456216749003</v>
      </c>
      <c r="K35" s="6">
        <v>10.943976983706399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323834.32573335199</v>
      </c>
      <c r="E36" s="6">
        <v>3.4541418218470699</v>
      </c>
      <c r="F36" s="6">
        <v>93.203937024476502</v>
      </c>
      <c r="G36" s="6">
        <v>0.83729677638385303</v>
      </c>
      <c r="H36" s="6">
        <v>23612.720037160001</v>
      </c>
      <c r="I36" s="6">
        <v>12.218234643399899</v>
      </c>
      <c r="J36" s="6">
        <v>6.79606297552351</v>
      </c>
      <c r="K36" s="6">
        <v>11.483024259478199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301943.391812085</v>
      </c>
      <c r="E37" s="6">
        <v>3.3720028759124401</v>
      </c>
      <c r="F37" s="6">
        <v>93.975620125204102</v>
      </c>
      <c r="G37" s="6">
        <v>0.72140522657605599</v>
      </c>
      <c r="H37" s="6">
        <v>19356.314866950001</v>
      </c>
      <c r="I37" s="6">
        <v>11.687620590673999</v>
      </c>
      <c r="J37" s="6">
        <v>6.0243798747958897</v>
      </c>
      <c r="K37" s="6">
        <v>11.253358011615299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132223.34321559401</v>
      </c>
      <c r="E38" s="6">
        <v>4.1203696895303201</v>
      </c>
      <c r="F38" s="6">
        <v>86.727514453548494</v>
      </c>
      <c r="G38" s="6">
        <v>1.9777222195732</v>
      </c>
      <c r="H38" s="6">
        <v>20235.013337922999</v>
      </c>
      <c r="I38" s="6">
        <v>13.402177084587599</v>
      </c>
      <c r="J38" s="6">
        <v>13.272485546451501</v>
      </c>
      <c r="K38" s="6">
        <v>12.9231960195276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4978.5031734499998</v>
      </c>
      <c r="E39" s="6">
        <v>37.083890485091501</v>
      </c>
      <c r="F39" s="6">
        <v>81.601836820212498</v>
      </c>
      <c r="G39" s="6">
        <v>5.2507586439299399</v>
      </c>
      <c r="H39" s="6">
        <v>1122.4663236199999</v>
      </c>
      <c r="I39" s="6">
        <v>44.134182564056701</v>
      </c>
      <c r="J39" s="6">
        <v>18.398163179787499</v>
      </c>
      <c r="K39" s="6">
        <v>23.288822142583001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13262.602574511</v>
      </c>
      <c r="E40" s="6">
        <v>28.4965998205411</v>
      </c>
      <c r="F40" s="6">
        <v>84.880656480059201</v>
      </c>
      <c r="G40" s="6">
        <v>1.80483682839454</v>
      </c>
      <c r="H40" s="6">
        <v>2362.3974249019998</v>
      </c>
      <c r="I40" s="6">
        <v>33.356299381385902</v>
      </c>
      <c r="J40" s="6">
        <v>15.1193435199408</v>
      </c>
      <c r="K40" s="6">
        <v>10.132432974452099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368364.21775938902</v>
      </c>
      <c r="E41" s="6">
        <v>2.42521183658971</v>
      </c>
      <c r="F41" s="6">
        <v>88.759619422814495</v>
      </c>
      <c r="G41" s="6">
        <v>0.86529096973774799</v>
      </c>
      <c r="H41" s="6">
        <v>46649.073368700003</v>
      </c>
      <c r="I41" s="6">
        <v>7.4437062912304404</v>
      </c>
      <c r="J41" s="6">
        <v>11.240380577185499</v>
      </c>
      <c r="K41" s="6">
        <v>6.8327666164441796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283067.154611865</v>
      </c>
      <c r="E42" s="6">
        <v>1.9067075832445</v>
      </c>
      <c r="F42" s="6">
        <v>91.597604570090198</v>
      </c>
      <c r="G42" s="6">
        <v>0.68545281146259596</v>
      </c>
      <c r="H42" s="6">
        <v>25966.204874367999</v>
      </c>
      <c r="I42" s="6">
        <v>7.4528099897068296</v>
      </c>
      <c r="J42" s="6">
        <v>8.4023954299098094</v>
      </c>
      <c r="K42" s="6">
        <v>7.4723733368117999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192115.12349248599</v>
      </c>
      <c r="E43" s="6">
        <v>3.2464938942024499</v>
      </c>
      <c r="F43" s="6">
        <v>95.430209338949297</v>
      </c>
      <c r="G43" s="6">
        <v>0.53677554671914096</v>
      </c>
      <c r="H43" s="6">
        <v>9199.6643752960008</v>
      </c>
      <c r="I43" s="6">
        <v>11.504518632230001</v>
      </c>
      <c r="J43" s="6">
        <v>4.5697906610507397</v>
      </c>
      <c r="K43" s="6">
        <v>11.2093981083279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180172.31571092401</v>
      </c>
      <c r="E44" s="6">
        <v>1.9729092627249201</v>
      </c>
      <c r="F44" s="6">
        <v>91.465826631355895</v>
      </c>
      <c r="G44" s="6">
        <v>0.64474599030890201</v>
      </c>
      <c r="H44" s="6">
        <v>16810.888122231001</v>
      </c>
      <c r="I44" s="6">
        <v>7.0238643274325598</v>
      </c>
      <c r="J44" s="6">
        <v>8.5341733686440797</v>
      </c>
      <c r="K44" s="6">
        <v>6.9101273695152798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123148.03057141999</v>
      </c>
      <c r="E45" s="6">
        <v>4.8132182048391998</v>
      </c>
      <c r="F45" s="6">
        <v>96.265545462595895</v>
      </c>
      <c r="G45" s="6">
        <v>0.75744373332850601</v>
      </c>
      <c r="H45" s="6">
        <v>4777.3138284300003</v>
      </c>
      <c r="I45" s="6">
        <v>19.7000170719305</v>
      </c>
      <c r="J45" s="6">
        <v>3.7344545374040798</v>
      </c>
      <c r="K45" s="6">
        <v>19.5251363795633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243858.12348370001</v>
      </c>
      <c r="E46" s="6">
        <v>2.9146110548460098</v>
      </c>
      <c r="F46" s="6">
        <v>96.771784724640995</v>
      </c>
      <c r="G46" s="6">
        <v>0.461274173292887</v>
      </c>
      <c r="H46" s="6">
        <v>8134.8765189200003</v>
      </c>
      <c r="I46" s="6">
        <v>13.682958447415499</v>
      </c>
      <c r="J46" s="6">
        <v>3.2282152753590099</v>
      </c>
      <c r="K46" s="6">
        <v>13.827555224603699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260147.92136969001</v>
      </c>
      <c r="E47" s="6">
        <v>2.2021949283582201</v>
      </c>
      <c r="F47" s="6">
        <v>95.466699919096996</v>
      </c>
      <c r="G47" s="6">
        <v>0.50048854405494902</v>
      </c>
      <c r="H47" s="6">
        <v>12353.297998059999</v>
      </c>
      <c r="I47" s="6">
        <v>10.734496646251401</v>
      </c>
      <c r="J47" s="6">
        <v>4.5333000809030501</v>
      </c>
      <c r="K47" s="6">
        <v>10.5397809091697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185452.20175887001</v>
      </c>
      <c r="E48" s="6">
        <v>3.42542092215393</v>
      </c>
      <c r="F48" s="6">
        <v>97.770408327611094</v>
      </c>
      <c r="G48" s="6">
        <v>0.42214842661124902</v>
      </c>
      <c r="H48" s="6">
        <v>4229.1189301599998</v>
      </c>
      <c r="I48" s="6">
        <v>18.320460620280102</v>
      </c>
      <c r="J48" s="6">
        <v>2.22959167238895</v>
      </c>
      <c r="K48" s="6">
        <v>18.511741210630099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252256.63317061</v>
      </c>
      <c r="E49" s="6">
        <v>4.1543506344364696</v>
      </c>
      <c r="F49" s="6">
        <v>94.164610405411494</v>
      </c>
      <c r="G49" s="6">
        <v>1.2603667287493201</v>
      </c>
      <c r="H49" s="6">
        <v>15632.366831150001</v>
      </c>
      <c r="I49" s="6">
        <v>20.764715290128599</v>
      </c>
      <c r="J49" s="6">
        <v>5.8353895945885403</v>
      </c>
      <c r="K49" s="6">
        <v>20.338306475831999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356955.4139784</v>
      </c>
      <c r="E50" s="6">
        <v>2.5840283424085402</v>
      </c>
      <c r="F50" s="6">
        <v>96.083568134202906</v>
      </c>
      <c r="G50" s="6">
        <v>0.49658541816763901</v>
      </c>
      <c r="H50" s="6">
        <v>14549.746487570001</v>
      </c>
      <c r="I50" s="6">
        <v>12.050917976878001</v>
      </c>
      <c r="J50" s="6">
        <v>3.9164318657971302</v>
      </c>
      <c r="K50" s="6">
        <v>12.1829513434547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360105.49221410998</v>
      </c>
      <c r="E51" s="6">
        <v>2.60399635046103</v>
      </c>
      <c r="F51" s="6">
        <v>90.666036437684298</v>
      </c>
      <c r="G51" s="6">
        <v>0.84073548306732604</v>
      </c>
      <c r="H51" s="6">
        <v>37072.443827700001</v>
      </c>
      <c r="I51" s="6">
        <v>8.7984119719336409</v>
      </c>
      <c r="J51" s="6">
        <v>9.3339635623156703</v>
      </c>
      <c r="K51" s="6">
        <v>8.1665364808136491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161936.065363345</v>
      </c>
      <c r="E52" s="6">
        <v>2.81878997779625</v>
      </c>
      <c r="F52" s="6">
        <v>97.327060680972906</v>
      </c>
      <c r="G52" s="6">
        <v>0.29183630146846701</v>
      </c>
      <c r="H52" s="6">
        <v>4447.3271179639996</v>
      </c>
      <c r="I52" s="6">
        <v>10.581922075797699</v>
      </c>
      <c r="J52" s="6">
        <v>2.6729393190270501</v>
      </c>
      <c r="K52" s="6">
        <v>10.6263427754399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227215.71030924801</v>
      </c>
      <c r="E53" s="6">
        <v>1.5286126721343301</v>
      </c>
      <c r="F53" s="6">
        <v>94.244369567589402</v>
      </c>
      <c r="G53" s="6">
        <v>0.54751273314123905</v>
      </c>
      <c r="H53" s="6">
        <v>13876.369092159001</v>
      </c>
      <c r="I53" s="6">
        <v>9.1766863907420397</v>
      </c>
      <c r="J53" s="6">
        <v>5.7556304324106398</v>
      </c>
      <c r="K53" s="6">
        <v>8.9651330069001904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139226.57580908301</v>
      </c>
      <c r="E54" s="6">
        <v>1.9375203974745701</v>
      </c>
      <c r="F54" s="6">
        <v>97.225108076222398</v>
      </c>
      <c r="G54" s="6">
        <v>0.28007731843067901</v>
      </c>
      <c r="H54" s="6">
        <v>3973.651543642</v>
      </c>
      <c r="I54" s="6">
        <v>9.6781167446755898</v>
      </c>
      <c r="J54" s="6">
        <v>2.7748919237776501</v>
      </c>
      <c r="K54" s="6">
        <v>9.8131921177854498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128223.113808091</v>
      </c>
      <c r="E55" s="6">
        <v>2.52889009222358</v>
      </c>
      <c r="F55" s="6">
        <v>95.785376656451305</v>
      </c>
      <c r="G55" s="6">
        <v>0.75766057934535802</v>
      </c>
      <c r="H55" s="6">
        <v>5641.9063901199997</v>
      </c>
      <c r="I55" s="6">
        <v>17.853983563055799</v>
      </c>
      <c r="J55" s="6">
        <v>4.2146233435487099</v>
      </c>
      <c r="K55" s="6">
        <v>17.2192858186074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178425.76431097</v>
      </c>
      <c r="E56" s="6">
        <v>4.37596103662462</v>
      </c>
      <c r="F56" s="6">
        <v>83.9298440627703</v>
      </c>
      <c r="G56" s="6">
        <v>1.44460189189264</v>
      </c>
      <c r="H56" s="6">
        <v>34163.412165430003</v>
      </c>
      <c r="I56" s="6">
        <v>9.3970450588087502</v>
      </c>
      <c r="J56" s="6">
        <v>16.0701559372297</v>
      </c>
      <c r="K56" s="6">
        <v>7.5447439335945097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203767.85007309701</v>
      </c>
      <c r="E57" s="6">
        <v>2.7933930179189201</v>
      </c>
      <c r="F57" s="6">
        <v>81.883492996592295</v>
      </c>
      <c r="G57" s="6">
        <v>1.48916539909888</v>
      </c>
      <c r="H57" s="6">
        <v>45083.099753356</v>
      </c>
      <c r="I57" s="6">
        <v>7.2720699391281904</v>
      </c>
      <c r="J57" s="6">
        <v>18.116507003407701</v>
      </c>
      <c r="K57" s="6">
        <v>6.73077125214835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22567.375664798001</v>
      </c>
      <c r="E58" s="6">
        <v>19.404407277947399</v>
      </c>
      <c r="F58" s="6">
        <v>94.761711247186</v>
      </c>
      <c r="G58" s="6">
        <v>1.45085733268029</v>
      </c>
      <c r="H58" s="6">
        <v>1247.4915086440001</v>
      </c>
      <c r="I58" s="6">
        <v>22.521728718309799</v>
      </c>
      <c r="J58" s="6">
        <v>5.2382887528139799</v>
      </c>
      <c r="K58" s="6">
        <v>26.246304873219501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7881.0389590909999</v>
      </c>
      <c r="E59" s="6">
        <v>49.705288360665101</v>
      </c>
      <c r="F59" s="6">
        <v>90.911080570644003</v>
      </c>
      <c r="G59" s="6">
        <v>4.7035859632185497</v>
      </c>
      <c r="H59" s="6">
        <v>787.91416479899999</v>
      </c>
      <c r="I59" s="6">
        <v>88.530948858625194</v>
      </c>
      <c r="J59" s="6">
        <v>9.0889194293559807</v>
      </c>
      <c r="K59" s="6">
        <v>47.047185949519502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241076.96931347001</v>
      </c>
      <c r="E60" s="6">
        <v>2.7079074042476998</v>
      </c>
      <c r="F60" s="6">
        <v>97.260808814940603</v>
      </c>
      <c r="G60" s="6">
        <v>0.33485244852976698</v>
      </c>
      <c r="H60" s="6">
        <v>6789.5375055000004</v>
      </c>
      <c r="I60" s="6">
        <v>11.959941827302901</v>
      </c>
      <c r="J60" s="6">
        <v>2.7391911850594499</v>
      </c>
      <c r="K60" s="6">
        <v>11.8896483587222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155966.79056786999</v>
      </c>
      <c r="E61" s="6">
        <v>3.7570090065903599</v>
      </c>
      <c r="F61" s="6">
        <v>96.310872829144898</v>
      </c>
      <c r="G61" s="6">
        <v>0.97261162684860802</v>
      </c>
      <c r="H61" s="6">
        <v>5974.2094317399997</v>
      </c>
      <c r="I61" s="6">
        <v>25.871252350936299</v>
      </c>
      <c r="J61" s="6">
        <v>3.6891271708550599</v>
      </c>
      <c r="K61" s="6">
        <v>25.391663222022402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268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269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270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1487262.3864485</v>
      </c>
      <c r="E17" s="6">
        <v>0.79682200546399795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273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355137.24763387098</v>
      </c>
      <c r="E28" s="6">
        <v>8.8425474792262797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745718.81196855602</v>
      </c>
      <c r="E29" s="6">
        <v>4.1974613572448298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1225511.2763726499</v>
      </c>
      <c r="E30" s="6">
        <v>2.4687565213432898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1036369.68843896</v>
      </c>
      <c r="E31" s="6">
        <v>3.9015598709163402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1476479.0845357699</v>
      </c>
      <c r="E32" s="6">
        <v>4.1062357865611698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658635.486619459</v>
      </c>
      <c r="E33" s="6">
        <v>2.8476361061431099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606013.69985721901</v>
      </c>
      <c r="E34" s="6">
        <v>2.8719338014003202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645017.61532783695</v>
      </c>
      <c r="E35" s="6">
        <v>3.2810951714884098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677052.29592565296</v>
      </c>
      <c r="E36" s="6">
        <v>3.1376915050652401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1059133.7653255099</v>
      </c>
      <c r="E37" s="6">
        <v>2.9513637586877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855885.921420748</v>
      </c>
      <c r="E38" s="6">
        <v>5.80281700575628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408694.53360075102</v>
      </c>
      <c r="E39" s="6">
        <v>6.53152215952207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379375.53107611299</v>
      </c>
      <c r="E40" s="6">
        <v>7.8233380637193104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647988.06595735205</v>
      </c>
      <c r="E41" s="6">
        <v>3.3803011341887599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726183.32455460401</v>
      </c>
      <c r="E42" s="6">
        <v>1.9655278979931501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1055040.18067029</v>
      </c>
      <c r="E43" s="6">
        <v>2.90936304720723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1678583.8790539</v>
      </c>
      <c r="E44" s="6">
        <v>3.9915145718379601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5088657.5028017201</v>
      </c>
      <c r="E45" s="6">
        <v>3.9106615261985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4529036.65260687</v>
      </c>
      <c r="E46" s="6">
        <v>3.1404924849384499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1590473.7332405599</v>
      </c>
      <c r="E47" s="6">
        <v>3.8830118556962701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3576408.7930613202</v>
      </c>
      <c r="E48" s="6">
        <v>3.1072869280986999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929540.44826377602</v>
      </c>
      <c r="E49" s="6">
        <v>6.1764859944426203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1311698.9199059899</v>
      </c>
      <c r="E50" s="6">
        <v>2.9388407420750902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690789.32215239003</v>
      </c>
      <c r="E51" s="6">
        <v>2.3178271274221598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2634977.7288376298</v>
      </c>
      <c r="E52" s="6">
        <v>2.1700970071244101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1195787.0407066101</v>
      </c>
      <c r="E53" s="6">
        <v>2.8415340959153901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3194047.80953635</v>
      </c>
      <c r="E54" s="6">
        <v>1.8434179467302501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2163879.6620483398</v>
      </c>
      <c r="E55" s="6">
        <v>4.8534757748293904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482291.31718114798</v>
      </c>
      <c r="E56" s="6">
        <v>2.4167341500668802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493881.72237452201</v>
      </c>
      <c r="E57" s="6">
        <v>2.5755620779348001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734233.741259631</v>
      </c>
      <c r="E58" s="6">
        <v>6.3639947266242602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1780928.9682791701</v>
      </c>
      <c r="E59" s="6">
        <v>29.715109746762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2416069.4159349301</v>
      </c>
      <c r="E60" s="6">
        <v>2.6420806587490699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1214493.8570025801</v>
      </c>
      <c r="E61" s="6">
        <v>5.6932232398839604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274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275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276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3576509.42715629</v>
      </c>
      <c r="E17" s="6">
        <v>0.81153514524390402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277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989448.52923058602</v>
      </c>
      <c r="E28" s="6">
        <v>8.8163137555871902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2258971.6352133099</v>
      </c>
      <c r="E29" s="6">
        <v>4.0620089049423997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3393547.68144564</v>
      </c>
      <c r="E30" s="6">
        <v>2.27215465892548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2774170.3232896798</v>
      </c>
      <c r="E31" s="6">
        <v>2.98228332431226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3987212.3955524899</v>
      </c>
      <c r="E32" s="6">
        <v>3.93474488537117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1906670.1138462699</v>
      </c>
      <c r="E33" s="6">
        <v>2.8811218568139401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1896013.05427935</v>
      </c>
      <c r="E34" s="6">
        <v>2.6416727906036299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1902048.3058718101</v>
      </c>
      <c r="E35" s="6">
        <v>3.2201683672191699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1949731.75373617</v>
      </c>
      <c r="E36" s="6">
        <v>2.3616013928952699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2836641.9079489098</v>
      </c>
      <c r="E37" s="6">
        <v>2.3292545000443701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2298445.7272117799</v>
      </c>
      <c r="E38" s="6">
        <v>6.9673841867766502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1218185.8158153801</v>
      </c>
      <c r="E39" s="6">
        <v>4.5858616701616404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1188266.5797820799</v>
      </c>
      <c r="E40" s="6">
        <v>4.8563743458323998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1805358.67218915</v>
      </c>
      <c r="E41" s="6">
        <v>2.3417853919867602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2106840.2273408002</v>
      </c>
      <c r="E42" s="6">
        <v>2.0021039586299398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3080200.4741625199</v>
      </c>
      <c r="E43" s="6">
        <v>2.7738166040277701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3180005.91562015</v>
      </c>
      <c r="E44" s="6">
        <v>3.2667428550389999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9333903.8433384709</v>
      </c>
      <c r="E45" s="6">
        <v>4.6206117529492001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9097330.7169908006</v>
      </c>
      <c r="E46" s="6">
        <v>4.0505883780217697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3958667.2384603499</v>
      </c>
      <c r="E47" s="6">
        <v>3.8419227593395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7465882.7691673497</v>
      </c>
      <c r="E48" s="6">
        <v>3.2596903411623401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2489550.82960951</v>
      </c>
      <c r="E49" s="6">
        <v>8.5644491737802699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3564719.8329648101</v>
      </c>
      <c r="E50" s="6">
        <v>2.9568246065144601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1957609.0404650201</v>
      </c>
      <c r="E51" s="6">
        <v>2.28354564071739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6198342.3141593495</v>
      </c>
      <c r="E52" s="6">
        <v>2.33003938323073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3118781.9841580899</v>
      </c>
      <c r="E53" s="6">
        <v>2.4726325500117201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6546691.9792405302</v>
      </c>
      <c r="E54" s="6">
        <v>1.8129290969983201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5072082.1172831301</v>
      </c>
      <c r="E55" s="6">
        <v>4.0120581586673598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1395135.7867698199</v>
      </c>
      <c r="E56" s="6">
        <v>2.95583925795518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1508975.95852034</v>
      </c>
      <c r="E57" s="6">
        <v>2.5025826108074098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1992667.4063087199</v>
      </c>
      <c r="E58" s="6">
        <v>6.0592394749315002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4315923.6198374098</v>
      </c>
      <c r="E59" s="6">
        <v>25.212887853649399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6101142.2551884698</v>
      </c>
      <c r="E60" s="6">
        <v>2.6570786304996998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3056438.2454759399</v>
      </c>
      <c r="E61" s="6">
        <v>5.22840935905315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278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279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280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2422741.0505980798</v>
      </c>
      <c r="E17" s="6">
        <v>0.27064927101118302</v>
      </c>
      <c r="F17" s="6">
        <v>98.434285527243702</v>
      </c>
      <c r="G17" s="6">
        <v>9.0855509150988098E-2</v>
      </c>
      <c r="H17" s="6">
        <v>38536.580078211002</v>
      </c>
      <c r="I17" s="6">
        <v>5.8207754134969996</v>
      </c>
      <c r="J17" s="6">
        <v>1.56571447275626</v>
      </c>
      <c r="K17" s="6">
        <v>5.7119591631211097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738.81736995000006</v>
      </c>
      <c r="E28" s="6">
        <v>36.705842302085102</v>
      </c>
      <c r="F28" s="6">
        <v>79.759130997018403</v>
      </c>
      <c r="G28" s="6">
        <v>6.6607275658332803</v>
      </c>
      <c r="H28" s="6">
        <v>187.49333669200001</v>
      </c>
      <c r="I28" s="6">
        <v>26.7966792855199</v>
      </c>
      <c r="J28" s="6">
        <v>20.240869002981601</v>
      </c>
      <c r="K28" s="6">
        <v>26.246592593454999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78808.503254519994</v>
      </c>
      <c r="E29" s="6">
        <v>2.3695576391764899</v>
      </c>
      <c r="F29" s="6">
        <v>98.947545482942601</v>
      </c>
      <c r="G29" s="6">
        <v>0.41571061164414502</v>
      </c>
      <c r="H29" s="6">
        <v>838.24580820000006</v>
      </c>
      <c r="I29" s="6">
        <v>39.421936672966297</v>
      </c>
      <c r="J29" s="6">
        <v>1.05245451705744</v>
      </c>
      <c r="K29" s="6">
        <v>39.083441599363702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119692.65822523</v>
      </c>
      <c r="E30" s="6">
        <v>1.55915829468805</v>
      </c>
      <c r="F30" s="6">
        <v>97.575827553833605</v>
      </c>
      <c r="G30" s="6">
        <v>0.66268861870275197</v>
      </c>
      <c r="H30" s="6">
        <v>2973.64266696</v>
      </c>
      <c r="I30" s="6">
        <v>27.3849939175212</v>
      </c>
      <c r="J30" s="6">
        <v>2.4241724461663701</v>
      </c>
      <c r="K30" s="6">
        <v>26.6740060026201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72278.761305773995</v>
      </c>
      <c r="E31" s="6">
        <v>1.23455837082734</v>
      </c>
      <c r="F31" s="6">
        <v>99.601460985260701</v>
      </c>
      <c r="G31" s="6">
        <v>0.15904939043653299</v>
      </c>
      <c r="H31" s="6">
        <v>289.21168457200002</v>
      </c>
      <c r="I31" s="6">
        <v>39.7885116309102</v>
      </c>
      <c r="J31" s="6">
        <v>0.39853901473929099</v>
      </c>
      <c r="K31" s="6">
        <v>39.7490611217994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83004.344283879007</v>
      </c>
      <c r="E32" s="6">
        <v>3.1002037178924202</v>
      </c>
      <c r="F32" s="6">
        <v>99.742417394679194</v>
      </c>
      <c r="G32" s="6">
        <v>0.14842171271216201</v>
      </c>
      <c r="H32" s="6">
        <v>214.35689862000001</v>
      </c>
      <c r="I32" s="6">
        <v>57.752192973404703</v>
      </c>
      <c r="J32" s="6">
        <v>0.25758260532078497</v>
      </c>
      <c r="K32" s="6">
        <v>57.472593699925199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78581.259535520003</v>
      </c>
      <c r="E33" s="6">
        <v>3.0421344918387998</v>
      </c>
      <c r="F33" s="6">
        <v>99.047317467724994</v>
      </c>
      <c r="G33" s="6">
        <v>0.27903262616483498</v>
      </c>
      <c r="H33" s="6">
        <v>755.83059933000004</v>
      </c>
      <c r="I33" s="6">
        <v>29.708297524768799</v>
      </c>
      <c r="J33" s="6">
        <v>0.95268253227501498</v>
      </c>
      <c r="K33" s="6">
        <v>29.0101184511098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65189.577134334002</v>
      </c>
      <c r="E34" s="6">
        <v>2.10157400081289</v>
      </c>
      <c r="F34" s="6">
        <v>99.132466091001703</v>
      </c>
      <c r="G34" s="6">
        <v>0.457031562444429</v>
      </c>
      <c r="H34" s="6">
        <v>570.49088868000001</v>
      </c>
      <c r="I34" s="6">
        <v>52.449038620768398</v>
      </c>
      <c r="J34" s="6">
        <v>0.86753390899830796</v>
      </c>
      <c r="K34" s="6">
        <v>52.224662801771998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86472.159409721993</v>
      </c>
      <c r="E35" s="6">
        <v>1.5696097989870701</v>
      </c>
      <c r="F35" s="6">
        <v>99.612672929750701</v>
      </c>
      <c r="G35" s="6">
        <v>0.133189285834722</v>
      </c>
      <c r="H35" s="6">
        <v>336.23240072999999</v>
      </c>
      <c r="I35" s="6">
        <v>34.291350703582197</v>
      </c>
      <c r="J35" s="6">
        <v>0.38732707024934898</v>
      </c>
      <c r="K35" s="6">
        <v>34.253585113635602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107440.63981236301</v>
      </c>
      <c r="E36" s="6">
        <v>3.0929058763662201</v>
      </c>
      <c r="F36" s="6">
        <v>98.818172647967501</v>
      </c>
      <c r="G36" s="6">
        <v>0.372719632380971</v>
      </c>
      <c r="H36" s="6">
        <v>1284.94874422</v>
      </c>
      <c r="I36" s="6">
        <v>32.047458134618701</v>
      </c>
      <c r="J36" s="6">
        <v>1.18182735203249</v>
      </c>
      <c r="K36" s="6">
        <v>31.164850702234698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103995.35937517</v>
      </c>
      <c r="E37" s="6">
        <v>3.0672165891327698</v>
      </c>
      <c r="F37" s="6">
        <v>98.685965931132799</v>
      </c>
      <c r="G37" s="6">
        <v>0.32856354116002501</v>
      </c>
      <c r="H37" s="6">
        <v>1384.73027987</v>
      </c>
      <c r="I37" s="6">
        <v>25.013607464770502</v>
      </c>
      <c r="J37" s="6">
        <v>1.3140340688671801</v>
      </c>
      <c r="K37" s="6">
        <v>24.675623864976099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50652.760153114003</v>
      </c>
      <c r="E38" s="6">
        <v>2.7484304648360598</v>
      </c>
      <c r="F38" s="6">
        <v>98.155678028733504</v>
      </c>
      <c r="G38" s="6">
        <v>0.60457863386672805</v>
      </c>
      <c r="H38" s="6">
        <v>951.75338127999999</v>
      </c>
      <c r="I38" s="6">
        <v>33.066343792914701</v>
      </c>
      <c r="J38" s="6">
        <v>1.84432197126646</v>
      </c>
      <c r="K38" s="6">
        <v>32.175957697952697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1749.5640588399999</v>
      </c>
      <c r="E39" s="6">
        <v>36.830819986714303</v>
      </c>
      <c r="F39" s="6">
        <v>97.133739803566897</v>
      </c>
      <c r="G39" s="6">
        <v>2.7958194593445498</v>
      </c>
      <c r="H39" s="6">
        <v>51.62681714</v>
      </c>
      <c r="I39" s="6">
        <v>99.999999999999901</v>
      </c>
      <c r="J39" s="6">
        <v>2.8662601964331298</v>
      </c>
      <c r="K39" s="6">
        <v>94.746597060403204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4008.1647227600001</v>
      </c>
      <c r="E40" s="6">
        <v>27.710889331693998</v>
      </c>
      <c r="F40" s="6">
        <v>96.473962542018498</v>
      </c>
      <c r="G40" s="6">
        <v>0.63390424075116403</v>
      </c>
      <c r="H40" s="6">
        <v>146.49485288899999</v>
      </c>
      <c r="I40" s="6">
        <v>34.656787304320503</v>
      </c>
      <c r="J40" s="6">
        <v>3.5260374579815199</v>
      </c>
      <c r="K40" s="6">
        <v>17.343903661324902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126275.125376777</v>
      </c>
      <c r="E41" s="6">
        <v>1.94787255462944</v>
      </c>
      <c r="F41" s="6">
        <v>96.8144718935322</v>
      </c>
      <c r="G41" s="6">
        <v>0.69560234328489701</v>
      </c>
      <c r="H41" s="6">
        <v>4154.8846279700001</v>
      </c>
      <c r="I41" s="6">
        <v>22.123226613278899</v>
      </c>
      <c r="J41" s="6">
        <v>3.18552810646782</v>
      </c>
      <c r="K41" s="6">
        <v>21.140724948022399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91791.509526305003</v>
      </c>
      <c r="E42" s="6">
        <v>1.12476034673365</v>
      </c>
      <c r="F42" s="6">
        <v>95.735389471799706</v>
      </c>
      <c r="G42" s="6">
        <v>0.67224691784076196</v>
      </c>
      <c r="H42" s="6">
        <v>4088.9271990749999</v>
      </c>
      <c r="I42" s="6">
        <v>15.547461013880501</v>
      </c>
      <c r="J42" s="6">
        <v>4.2646105282003202</v>
      </c>
      <c r="K42" s="6">
        <v>15.0911367111082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62163.190634190003</v>
      </c>
      <c r="E43" s="6">
        <v>2.9565558128000902</v>
      </c>
      <c r="F43" s="6">
        <v>97.802412534647701</v>
      </c>
      <c r="G43" s="6">
        <v>0.509945073694968</v>
      </c>
      <c r="H43" s="6">
        <v>1396.78608128</v>
      </c>
      <c r="I43" s="6">
        <v>23.2213703215503</v>
      </c>
      <c r="J43" s="6">
        <v>2.19758746535229</v>
      </c>
      <c r="K43" s="6">
        <v>22.694822961019899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76493.507875452997</v>
      </c>
      <c r="E44" s="6">
        <v>1.92334462192155</v>
      </c>
      <c r="F44" s="6">
        <v>98.371081713165495</v>
      </c>
      <c r="G44" s="6">
        <v>0.26677554704171702</v>
      </c>
      <c r="H44" s="6">
        <v>1266.6494220909999</v>
      </c>
      <c r="I44" s="6">
        <v>16.253236670425299</v>
      </c>
      <c r="J44" s="6">
        <v>1.62891828683454</v>
      </c>
      <c r="K44" s="6">
        <v>16.110690971560501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62509.428242959999</v>
      </c>
      <c r="E45" s="6">
        <v>3.4143587272071798</v>
      </c>
      <c r="F45" s="6">
        <v>98.476036736348505</v>
      </c>
      <c r="G45" s="6">
        <v>0.57771153792903496</v>
      </c>
      <c r="H45" s="6">
        <v>967.36297917000002</v>
      </c>
      <c r="I45" s="6">
        <v>37.091822338401698</v>
      </c>
      <c r="J45" s="6">
        <v>1.5239632636514699</v>
      </c>
      <c r="K45" s="6">
        <v>37.330783483454802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112691.63936995</v>
      </c>
      <c r="E46" s="6">
        <v>1.01059589651296</v>
      </c>
      <c r="F46" s="6">
        <v>99.785639251126796</v>
      </c>
      <c r="G46" s="6">
        <v>0.12435012254732</v>
      </c>
      <c r="H46" s="6">
        <v>242.08557852999999</v>
      </c>
      <c r="I46" s="6">
        <v>58.159267959762502</v>
      </c>
      <c r="J46" s="6">
        <v>0.214360748873234</v>
      </c>
      <c r="K46" s="6">
        <v>57.885394292395198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94738.264461429993</v>
      </c>
      <c r="E47" s="6">
        <v>1.2225542727341601</v>
      </c>
      <c r="F47" s="6">
        <v>99.520978733051294</v>
      </c>
      <c r="G47" s="6">
        <v>0.17073595461393401</v>
      </c>
      <c r="H47" s="6">
        <v>456.00077540000001</v>
      </c>
      <c r="I47" s="6">
        <v>35.730194846631001</v>
      </c>
      <c r="J47" s="6">
        <v>0.47902126694873298</v>
      </c>
      <c r="K47" s="6">
        <v>35.471930956917497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79989.209680829998</v>
      </c>
      <c r="E48" s="6">
        <v>2.5062126967754801</v>
      </c>
      <c r="F48" s="6">
        <v>99.757194985543407</v>
      </c>
      <c r="G48" s="6">
        <v>0.10903551708636</v>
      </c>
      <c r="H48" s="6">
        <v>194.69053049999999</v>
      </c>
      <c r="I48" s="6">
        <v>44.830353345399402</v>
      </c>
      <c r="J48" s="6">
        <v>0.24280501445661801</v>
      </c>
      <c r="K48" s="6">
        <v>44.797581148296203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88781.192724980006</v>
      </c>
      <c r="E49" s="6">
        <v>2.2331251531663501</v>
      </c>
      <c r="F49" s="6">
        <v>99.199049328276999</v>
      </c>
      <c r="G49" s="6">
        <v>0.323791330905218</v>
      </c>
      <c r="H49" s="6">
        <v>716.83505467999998</v>
      </c>
      <c r="I49" s="6">
        <v>40.391202009602999</v>
      </c>
      <c r="J49" s="6">
        <v>0.80095067172297296</v>
      </c>
      <c r="K49" s="6">
        <v>40.102085359938997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118752.22279133</v>
      </c>
      <c r="E50" s="6">
        <v>1.8657915643152001</v>
      </c>
      <c r="F50" s="6">
        <v>98.260258580892994</v>
      </c>
      <c r="G50" s="6">
        <v>0.42833387074921597</v>
      </c>
      <c r="H50" s="6">
        <v>2102.5607258199998</v>
      </c>
      <c r="I50" s="6">
        <v>24.7913949019302</v>
      </c>
      <c r="J50" s="6">
        <v>1.73974141910703</v>
      </c>
      <c r="K50" s="6">
        <v>24.192214105229301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119811.17959047</v>
      </c>
      <c r="E51" s="6">
        <v>1.85556907617341</v>
      </c>
      <c r="F51" s="6">
        <v>97.303706254969995</v>
      </c>
      <c r="G51" s="6">
        <v>0.676272689257855</v>
      </c>
      <c r="H51" s="6">
        <v>3319.97769199</v>
      </c>
      <c r="I51" s="6">
        <v>26.210420490150199</v>
      </c>
      <c r="J51" s="6">
        <v>2.6962937450299802</v>
      </c>
      <c r="K51" s="6">
        <v>24.405293089857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63010.900841647999</v>
      </c>
      <c r="E52" s="6">
        <v>2.7035465796010398</v>
      </c>
      <c r="F52" s="6">
        <v>99.814825925502305</v>
      </c>
      <c r="G52" s="6">
        <v>6.7060532484647398E-2</v>
      </c>
      <c r="H52" s="6">
        <v>116.89631413399999</v>
      </c>
      <c r="I52" s="6">
        <v>36.052350109123701</v>
      </c>
      <c r="J52" s="6">
        <v>0.18517407449769299</v>
      </c>
      <c r="K52" s="6">
        <v>36.147799818003001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81538.859906034006</v>
      </c>
      <c r="E53" s="6">
        <v>0.92703709819714097</v>
      </c>
      <c r="F53" s="6">
        <v>99.624542751412704</v>
      </c>
      <c r="G53" s="6">
        <v>0.111231010929056</v>
      </c>
      <c r="H53" s="6">
        <v>307.29733003299998</v>
      </c>
      <c r="I53" s="6">
        <v>29.565435434339602</v>
      </c>
      <c r="J53" s="6">
        <v>0.37545724858733398</v>
      </c>
      <c r="K53" s="6">
        <v>29.514248680184899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61667.473333203001</v>
      </c>
      <c r="E54" s="6">
        <v>1.1459074375933</v>
      </c>
      <c r="F54" s="6">
        <v>99.790323815915997</v>
      </c>
      <c r="G54" s="6">
        <v>9.4373386815142707E-2</v>
      </c>
      <c r="H54" s="6">
        <v>129.573690075</v>
      </c>
      <c r="I54" s="6">
        <v>45.058253496081001</v>
      </c>
      <c r="J54" s="6">
        <v>0.20967618408399299</v>
      </c>
      <c r="K54" s="6">
        <v>44.9147377945188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46856.371221952999</v>
      </c>
      <c r="E55" s="6">
        <v>1.61351258900045</v>
      </c>
      <c r="F55" s="6">
        <v>97.819493320180399</v>
      </c>
      <c r="G55" s="6">
        <v>0.489330668144842</v>
      </c>
      <c r="H55" s="6">
        <v>1044.481288685</v>
      </c>
      <c r="I55" s="6">
        <v>22.671049527833301</v>
      </c>
      <c r="J55" s="6">
        <v>2.1805066798196102</v>
      </c>
      <c r="K55" s="6">
        <v>21.951814441547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62792.16011769</v>
      </c>
      <c r="E56" s="6">
        <v>3.0751497689339802</v>
      </c>
      <c r="F56" s="6">
        <v>95.807643573318302</v>
      </c>
      <c r="G56" s="6">
        <v>1.0371837504777399</v>
      </c>
      <c r="H56" s="6">
        <v>2747.6629859200002</v>
      </c>
      <c r="I56" s="6">
        <v>25.0901584147413</v>
      </c>
      <c r="J56" s="6">
        <v>4.1923564266816804</v>
      </c>
      <c r="K56" s="6">
        <v>23.702691511003501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69006.731729078994</v>
      </c>
      <c r="E57" s="6">
        <v>1.7679560380458199</v>
      </c>
      <c r="F57" s="6">
        <v>94.9038371472313</v>
      </c>
      <c r="G57" s="6">
        <v>0.81650565329591995</v>
      </c>
      <c r="H57" s="6">
        <v>3705.5355547230001</v>
      </c>
      <c r="I57" s="6">
        <v>16.004495994453901</v>
      </c>
      <c r="J57" s="6">
        <v>5.09616285276869</v>
      </c>
      <c r="K57" s="6">
        <v>15.205463755556901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7326.9885010799999</v>
      </c>
      <c r="E58" s="6">
        <v>15.065336432094799</v>
      </c>
      <c r="F58" s="6">
        <v>95.971061191970307</v>
      </c>
      <c r="G58" s="6">
        <v>1.4732228870721</v>
      </c>
      <c r="H58" s="6">
        <v>307.59260084599998</v>
      </c>
      <c r="I58" s="6">
        <v>49.778327236333702</v>
      </c>
      <c r="J58" s="6">
        <v>4.0289388080297197</v>
      </c>
      <c r="K58" s="6">
        <v>35.092804974556003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2383.6503903470002</v>
      </c>
      <c r="E59" s="6">
        <v>45.316846670537601</v>
      </c>
      <c r="F59" s="6">
        <v>90.8076439716165</v>
      </c>
      <c r="G59" s="6">
        <v>4.1165344983520598</v>
      </c>
      <c r="H59" s="6">
        <v>241.29425758599999</v>
      </c>
      <c r="I59" s="6">
        <v>78.418654111713295</v>
      </c>
      <c r="J59" s="6">
        <v>9.1923560283835304</v>
      </c>
      <c r="K59" s="6">
        <v>40.6656136869587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86772.842587830004</v>
      </c>
      <c r="E60" s="6">
        <v>2.2384363694757101</v>
      </c>
      <c r="F60" s="6">
        <v>99.075790254361394</v>
      </c>
      <c r="G60" s="6">
        <v>0.26959516133345002</v>
      </c>
      <c r="H60" s="6">
        <v>809.44402835999995</v>
      </c>
      <c r="I60" s="6">
        <v>29.337254561855701</v>
      </c>
      <c r="J60" s="6">
        <v>0.924209745638647</v>
      </c>
      <c r="K60" s="6">
        <v>28.9007487574222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54776.033053359999</v>
      </c>
      <c r="E61" s="6">
        <v>2.5240596748241102</v>
      </c>
      <c r="F61" s="6">
        <v>99.572843733838994</v>
      </c>
      <c r="G61" s="6">
        <v>0.243470750153153</v>
      </c>
      <c r="H61" s="6">
        <v>234.98300216000001</v>
      </c>
      <c r="I61" s="6">
        <v>56.967194779407997</v>
      </c>
      <c r="J61" s="6">
        <v>0.42715626616102298</v>
      </c>
      <c r="K61" s="6">
        <v>56.754581120019601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282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283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284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2281120.9623445799</v>
      </c>
      <c r="E17" s="6">
        <v>0.30895657708755397</v>
      </c>
      <c r="F17" s="6">
        <v>92.680359741367099</v>
      </c>
      <c r="G17" s="6">
        <v>0.15978396291148</v>
      </c>
      <c r="H17" s="6">
        <v>180156.668331708</v>
      </c>
      <c r="I17" s="6">
        <v>2.0857477791996799</v>
      </c>
      <c r="J17" s="6">
        <v>7.3196402586329201</v>
      </c>
      <c r="K17" s="6">
        <v>2.0231643414539899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516.82211029500002</v>
      </c>
      <c r="E28" s="6">
        <v>33.109129412552399</v>
      </c>
      <c r="F28" s="6">
        <v>55.7936021454992</v>
      </c>
      <c r="G28" s="6">
        <v>6.1101552203981004</v>
      </c>
      <c r="H28" s="6">
        <v>409.488596347</v>
      </c>
      <c r="I28" s="6">
        <v>32.973427844100499</v>
      </c>
      <c r="J28" s="6">
        <v>44.2063978545008</v>
      </c>
      <c r="K28" s="6">
        <v>7.7117246814858502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70050.331208989999</v>
      </c>
      <c r="E29" s="6">
        <v>2.6567558323107798</v>
      </c>
      <c r="F29" s="6">
        <v>87.951274889860201</v>
      </c>
      <c r="G29" s="6">
        <v>1.73391784959725</v>
      </c>
      <c r="H29" s="6">
        <v>9596.4178537299995</v>
      </c>
      <c r="I29" s="6">
        <v>13.3279354782187</v>
      </c>
      <c r="J29" s="6">
        <v>12.048725110139801</v>
      </c>
      <c r="K29" s="6">
        <v>12.6569644532785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117132.28688124999</v>
      </c>
      <c r="E30" s="6">
        <v>1.81278445633882</v>
      </c>
      <c r="F30" s="6">
        <v>95.488562082096394</v>
      </c>
      <c r="G30" s="6">
        <v>0.58248175949792302</v>
      </c>
      <c r="H30" s="6">
        <v>5534.0140109399999</v>
      </c>
      <c r="I30" s="6">
        <v>12.383737842741199</v>
      </c>
      <c r="J30" s="6">
        <v>4.5114379179036197</v>
      </c>
      <c r="K30" s="6">
        <v>12.328740119148501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66681.263142701995</v>
      </c>
      <c r="E31" s="6">
        <v>1.34823345173732</v>
      </c>
      <c r="F31" s="6">
        <v>91.888005679272396</v>
      </c>
      <c r="G31" s="6">
        <v>0.76832624362313895</v>
      </c>
      <c r="H31" s="6">
        <v>5886.7098476439996</v>
      </c>
      <c r="I31" s="6">
        <v>8.9665439541739396</v>
      </c>
      <c r="J31" s="6">
        <v>8.1119943207275895</v>
      </c>
      <c r="K31" s="6">
        <v>8.7031577496524495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80305.957848528997</v>
      </c>
      <c r="E32" s="6">
        <v>3.0914079806807799</v>
      </c>
      <c r="F32" s="6">
        <v>96.499893302128896</v>
      </c>
      <c r="G32" s="6">
        <v>0.61211463087323104</v>
      </c>
      <c r="H32" s="6">
        <v>2912.7433339700001</v>
      </c>
      <c r="I32" s="6">
        <v>17.529682153824599</v>
      </c>
      <c r="J32" s="6">
        <v>3.5001066978711202</v>
      </c>
      <c r="K32" s="6">
        <v>16.876341685202501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71721.334177149998</v>
      </c>
      <c r="E33" s="6">
        <v>3.2892133652998199</v>
      </c>
      <c r="F33" s="6">
        <v>90.400762184804805</v>
      </c>
      <c r="G33" s="6">
        <v>0.84476494243428302</v>
      </c>
      <c r="H33" s="6">
        <v>7615.7559577000002</v>
      </c>
      <c r="I33" s="6">
        <v>8.1780730572395495</v>
      </c>
      <c r="J33" s="6">
        <v>9.5992378151951705</v>
      </c>
      <c r="K33" s="6">
        <v>7.95556857047292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58790.872132424003</v>
      </c>
      <c r="E34" s="6">
        <v>2.4209620305042399</v>
      </c>
      <c r="F34" s="6">
        <v>89.402085338246593</v>
      </c>
      <c r="G34" s="6">
        <v>1.22226633389962</v>
      </c>
      <c r="H34" s="6">
        <v>6969.1958905900001</v>
      </c>
      <c r="I34" s="6">
        <v>10.523984237097</v>
      </c>
      <c r="J34" s="6">
        <v>10.5979146617534</v>
      </c>
      <c r="K34" s="6">
        <v>10.3108170406121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78637.289942582007</v>
      </c>
      <c r="E35" s="6">
        <v>1.91474843381062</v>
      </c>
      <c r="F35" s="6">
        <v>90.587198198865593</v>
      </c>
      <c r="G35" s="6">
        <v>0.97479481649134003</v>
      </c>
      <c r="H35" s="6">
        <v>8171.1018678700002</v>
      </c>
      <c r="I35" s="6">
        <v>9.3733889559474903</v>
      </c>
      <c r="J35" s="6">
        <v>9.4128018011343606</v>
      </c>
      <c r="K35" s="6">
        <v>9.38125896097017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100448.871544997</v>
      </c>
      <c r="E36" s="6">
        <v>3.1930843830024802</v>
      </c>
      <c r="F36" s="6">
        <v>92.387516939235894</v>
      </c>
      <c r="G36" s="6">
        <v>0.91593821865540004</v>
      </c>
      <c r="H36" s="6">
        <v>8276.7170115860008</v>
      </c>
      <c r="I36" s="6">
        <v>11.876297788749399</v>
      </c>
      <c r="J36" s="6">
        <v>7.6124830607641396</v>
      </c>
      <c r="K36" s="6">
        <v>11.1161176998173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100373.09196207</v>
      </c>
      <c r="E37" s="6">
        <v>3.1060642559092599</v>
      </c>
      <c r="F37" s="6">
        <v>95.248630258941404</v>
      </c>
      <c r="G37" s="6">
        <v>0.499028403800928</v>
      </c>
      <c r="H37" s="6">
        <v>5006.9976929699997</v>
      </c>
      <c r="I37" s="6">
        <v>10.4627495676951</v>
      </c>
      <c r="J37" s="6">
        <v>4.7513697410586104</v>
      </c>
      <c r="K37" s="6">
        <v>10.0038040634056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47112.734264926003</v>
      </c>
      <c r="E38" s="6">
        <v>2.92461687228128</v>
      </c>
      <c r="F38" s="6">
        <v>91.295762789287295</v>
      </c>
      <c r="G38" s="6">
        <v>0.98877420166967001</v>
      </c>
      <c r="H38" s="6">
        <v>4491.7792694680002</v>
      </c>
      <c r="I38" s="6">
        <v>11.021206664953301</v>
      </c>
      <c r="J38" s="6">
        <v>8.7042372107127104</v>
      </c>
      <c r="K38" s="6">
        <v>10.3709139333543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1569.78744377</v>
      </c>
      <c r="E39" s="6">
        <v>36.525567063665697</v>
      </c>
      <c r="F39" s="6">
        <v>87.152753475719393</v>
      </c>
      <c r="G39" s="6">
        <v>4.3349715722248199</v>
      </c>
      <c r="H39" s="6">
        <v>231.40343221000001</v>
      </c>
      <c r="I39" s="6">
        <v>48.653922342679898</v>
      </c>
      <c r="J39" s="6">
        <v>12.8472465242806</v>
      </c>
      <c r="K39" s="6">
        <v>29.407446027001299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2881.276589649</v>
      </c>
      <c r="E40" s="6">
        <v>29.2367063723527</v>
      </c>
      <c r="F40" s="6">
        <v>69.350485573752806</v>
      </c>
      <c r="G40" s="6">
        <v>4.5860103582415999</v>
      </c>
      <c r="H40" s="6">
        <v>1273.3829860000001</v>
      </c>
      <c r="I40" s="6">
        <v>27.212394996223299</v>
      </c>
      <c r="J40" s="6">
        <v>30.649514426247201</v>
      </c>
      <c r="K40" s="6">
        <v>10.376740093407699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115834.9316886</v>
      </c>
      <c r="E41" s="6">
        <v>2.3076537014115601</v>
      </c>
      <c r="F41" s="6">
        <v>88.810030517044495</v>
      </c>
      <c r="G41" s="6">
        <v>0.87298849278074298</v>
      </c>
      <c r="H41" s="6">
        <v>14595.078316147001</v>
      </c>
      <c r="I41" s="6">
        <v>7.2477802950202799</v>
      </c>
      <c r="J41" s="6">
        <v>11.189969482955499</v>
      </c>
      <c r="K41" s="6">
        <v>6.9285385275607698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83401.240385519995</v>
      </c>
      <c r="E42" s="6">
        <v>1.3907591095260201</v>
      </c>
      <c r="F42" s="6">
        <v>86.984627139733604</v>
      </c>
      <c r="G42" s="6">
        <v>1.0044456438431399</v>
      </c>
      <c r="H42" s="6">
        <v>12479.19633986</v>
      </c>
      <c r="I42" s="6">
        <v>7.0314908446847602</v>
      </c>
      <c r="J42" s="6">
        <v>13.0153728602664</v>
      </c>
      <c r="K42" s="6">
        <v>6.7129332943318403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59133.661622275999</v>
      </c>
      <c r="E43" s="6">
        <v>3.1181616979207099</v>
      </c>
      <c r="F43" s="6">
        <v>93.036002651466205</v>
      </c>
      <c r="G43" s="6">
        <v>0.66670371213747703</v>
      </c>
      <c r="H43" s="6">
        <v>4426.3150931939999</v>
      </c>
      <c r="I43" s="6">
        <v>9.06176510299521</v>
      </c>
      <c r="J43" s="6">
        <v>6.9639973485337503</v>
      </c>
      <c r="K43" s="6">
        <v>8.9068742025331797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71443.684365592999</v>
      </c>
      <c r="E44" s="6">
        <v>1.8864410915957299</v>
      </c>
      <c r="F44" s="6">
        <v>91.876980253805996</v>
      </c>
      <c r="G44" s="6">
        <v>0.61360862961890905</v>
      </c>
      <c r="H44" s="6">
        <v>6316.4729319509997</v>
      </c>
      <c r="I44" s="6">
        <v>7.5523413889228097</v>
      </c>
      <c r="J44" s="6">
        <v>8.1230197461939806</v>
      </c>
      <c r="K44" s="6">
        <v>6.9403386558892199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62319.292042779998</v>
      </c>
      <c r="E45" s="6">
        <v>3.3285063346558901</v>
      </c>
      <c r="F45" s="6">
        <v>98.176500171063395</v>
      </c>
      <c r="G45" s="6">
        <v>0.51476212125384802</v>
      </c>
      <c r="H45" s="6">
        <v>1157.4991793500001</v>
      </c>
      <c r="I45" s="6">
        <v>27.974279608880401</v>
      </c>
      <c r="J45" s="6">
        <v>1.82349982893663</v>
      </c>
      <c r="K45" s="6">
        <v>27.714586359356201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110890.97380404999</v>
      </c>
      <c r="E46" s="6">
        <v>1.0156399547425199</v>
      </c>
      <c r="F46" s="6">
        <v>98.191194751291604</v>
      </c>
      <c r="G46" s="6">
        <v>0.51736052073097405</v>
      </c>
      <c r="H46" s="6">
        <v>2042.7511444300001</v>
      </c>
      <c r="I46" s="6">
        <v>28.399905502265</v>
      </c>
      <c r="J46" s="6">
        <v>1.8088052487083901</v>
      </c>
      <c r="K46" s="6">
        <v>28.0849735945866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89837.956069210006</v>
      </c>
      <c r="E47" s="6">
        <v>1.2538037782475999</v>
      </c>
      <c r="F47" s="6">
        <v>94.373285875683493</v>
      </c>
      <c r="G47" s="6">
        <v>0.71795409021343803</v>
      </c>
      <c r="H47" s="6">
        <v>5356.3091676200002</v>
      </c>
      <c r="I47" s="6">
        <v>12.440636609757</v>
      </c>
      <c r="J47" s="6">
        <v>5.6267141243164698</v>
      </c>
      <c r="K47" s="6">
        <v>12.041785863709601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79121.057404439998</v>
      </c>
      <c r="E48" s="6">
        <v>2.4949504967162</v>
      </c>
      <c r="F48" s="6">
        <v>98.674493502949105</v>
      </c>
      <c r="G48" s="6">
        <v>0.32686888023007099</v>
      </c>
      <c r="H48" s="6">
        <v>1062.84280689</v>
      </c>
      <c r="I48" s="6">
        <v>24.678290227294699</v>
      </c>
      <c r="J48" s="6">
        <v>1.3255064970509101</v>
      </c>
      <c r="K48" s="6">
        <v>24.3330540214919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81574.094665719997</v>
      </c>
      <c r="E49" s="6">
        <v>2.3488842352381898</v>
      </c>
      <c r="F49" s="6">
        <v>91.146248347004502</v>
      </c>
      <c r="G49" s="6">
        <v>1.3059125862999701</v>
      </c>
      <c r="H49" s="6">
        <v>7923.9331139400001</v>
      </c>
      <c r="I49" s="6">
        <v>14.0819470871558</v>
      </c>
      <c r="J49" s="6">
        <v>8.8537516529954807</v>
      </c>
      <c r="K49" s="6">
        <v>13.443909155742499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113855.2364565</v>
      </c>
      <c r="E50" s="6">
        <v>1.9966683031202599</v>
      </c>
      <c r="F50" s="6">
        <v>94.208299533583002</v>
      </c>
      <c r="G50" s="6">
        <v>0.53239271724113801</v>
      </c>
      <c r="H50" s="6">
        <v>6999.5470606500003</v>
      </c>
      <c r="I50" s="6">
        <v>8.9174915000506694</v>
      </c>
      <c r="J50" s="6">
        <v>5.7917004664169696</v>
      </c>
      <c r="K50" s="6">
        <v>8.6599458770664093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108030.00938572999</v>
      </c>
      <c r="E51" s="6">
        <v>2.5365260467912001</v>
      </c>
      <c r="F51" s="6">
        <v>87.735721623984801</v>
      </c>
      <c r="G51" s="6">
        <v>0.99773232613194096</v>
      </c>
      <c r="H51" s="6">
        <v>15101.147896730001</v>
      </c>
      <c r="I51" s="6">
        <v>7.4709393917050999</v>
      </c>
      <c r="J51" s="6">
        <v>12.2642783760152</v>
      </c>
      <c r="K51" s="6">
        <v>7.1375390330307003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62200.013421754004</v>
      </c>
      <c r="E52" s="6">
        <v>2.6914816446047198</v>
      </c>
      <c r="F52" s="6">
        <v>98.530308713705793</v>
      </c>
      <c r="G52" s="6">
        <v>0.25031283214643901</v>
      </c>
      <c r="H52" s="6">
        <v>927.78373402800003</v>
      </c>
      <c r="I52" s="6">
        <v>17.186987022989399</v>
      </c>
      <c r="J52" s="6">
        <v>1.46969128629419</v>
      </c>
      <c r="K52" s="6">
        <v>16.781347794868601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77891.715763008004</v>
      </c>
      <c r="E53" s="6">
        <v>0.97329892026522202</v>
      </c>
      <c r="F53" s="6">
        <v>95.168445768744803</v>
      </c>
      <c r="G53" s="6">
        <v>0.50538076990365699</v>
      </c>
      <c r="H53" s="6">
        <v>3954.4414730590001</v>
      </c>
      <c r="I53" s="6">
        <v>10.157079160070101</v>
      </c>
      <c r="J53" s="6">
        <v>4.8315542312552298</v>
      </c>
      <c r="K53" s="6">
        <v>9.9546233139656497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60699.379753720998</v>
      </c>
      <c r="E54" s="6">
        <v>1.15312792621368</v>
      </c>
      <c r="F54" s="6">
        <v>98.223754495674299</v>
      </c>
      <c r="G54" s="6">
        <v>0.36091428612398602</v>
      </c>
      <c r="H54" s="6">
        <v>1097.6672695570001</v>
      </c>
      <c r="I54" s="6">
        <v>20.1690361171968</v>
      </c>
      <c r="J54" s="6">
        <v>1.77624550432568</v>
      </c>
      <c r="K54" s="6">
        <v>19.958027281640899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45747.996773143001</v>
      </c>
      <c r="E55" s="6">
        <v>1.7836807808694699</v>
      </c>
      <c r="F55" s="6">
        <v>95.505600371064602</v>
      </c>
      <c r="G55" s="6">
        <v>0.624587271224193</v>
      </c>
      <c r="H55" s="6">
        <v>2152.8557374950001</v>
      </c>
      <c r="I55" s="6">
        <v>13.559587312937801</v>
      </c>
      <c r="J55" s="6">
        <v>4.4943996289353798</v>
      </c>
      <c r="K55" s="6">
        <v>13.272425072828099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54186.810876290001</v>
      </c>
      <c r="E56" s="6">
        <v>3.5802512952392198</v>
      </c>
      <c r="F56" s="6">
        <v>82.677688633104296</v>
      </c>
      <c r="G56" s="6">
        <v>1.6715431182502201</v>
      </c>
      <c r="H56" s="6">
        <v>11353.01222732</v>
      </c>
      <c r="I56" s="6">
        <v>8.8624835595887106</v>
      </c>
      <c r="J56" s="6">
        <v>17.322311366895701</v>
      </c>
      <c r="K56" s="6">
        <v>7.9781109195167401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63879.522744324997</v>
      </c>
      <c r="E57" s="6">
        <v>2.0312399793074101</v>
      </c>
      <c r="F57" s="6">
        <v>87.852469920925401</v>
      </c>
      <c r="G57" s="6">
        <v>0.93414031797944597</v>
      </c>
      <c r="H57" s="6">
        <v>8832.7445394770002</v>
      </c>
      <c r="I57" s="6">
        <v>7.1962319160419499</v>
      </c>
      <c r="J57" s="6">
        <v>12.147530079074601</v>
      </c>
      <c r="K57" s="6">
        <v>6.7558206197472899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5945.9224795749997</v>
      </c>
      <c r="E58" s="6">
        <v>20.139058802630899</v>
      </c>
      <c r="F58" s="6">
        <v>77.881450209167397</v>
      </c>
      <c r="G58" s="6">
        <v>5.4788601821244898</v>
      </c>
      <c r="H58" s="6">
        <v>1688.6586223510001</v>
      </c>
      <c r="I58" s="6">
        <v>15.879790201424001</v>
      </c>
      <c r="J58" s="6">
        <v>22.118549790832599</v>
      </c>
      <c r="K58" s="6">
        <v>19.2915711252449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1820.6849020290001</v>
      </c>
      <c r="E59" s="6">
        <v>54.308998750505502</v>
      </c>
      <c r="F59" s="6">
        <v>69.360887417671407</v>
      </c>
      <c r="G59" s="6">
        <v>14.248814829225401</v>
      </c>
      <c r="H59" s="6">
        <v>804.25974590400006</v>
      </c>
      <c r="I59" s="6">
        <v>46.991115922829302</v>
      </c>
      <c r="J59" s="6">
        <v>30.6391125823286</v>
      </c>
      <c r="K59" s="6">
        <v>32.256496938333903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85461.372849580002</v>
      </c>
      <c r="E60" s="6">
        <v>2.26465108539495</v>
      </c>
      <c r="F60" s="6">
        <v>97.578375892485596</v>
      </c>
      <c r="G60" s="6">
        <v>0.457471094469033</v>
      </c>
      <c r="H60" s="6">
        <v>2120.91376661</v>
      </c>
      <c r="I60" s="6">
        <v>18.796303230822399</v>
      </c>
      <c r="J60" s="6">
        <v>2.4216241075143801</v>
      </c>
      <c r="K60" s="6">
        <v>18.433614976630299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51623.485641400002</v>
      </c>
      <c r="E61" s="6">
        <v>2.7300330694452599</v>
      </c>
      <c r="F61" s="6">
        <v>93.842087172683506</v>
      </c>
      <c r="G61" s="6">
        <v>1.1730627951975201</v>
      </c>
      <c r="H61" s="6">
        <v>3387.5304141199999</v>
      </c>
      <c r="I61" s="6">
        <v>18.185146560390301</v>
      </c>
      <c r="J61" s="6">
        <v>6.1579128273164896</v>
      </c>
      <c r="K61" s="6">
        <v>17.8766189410203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286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287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288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2242584.3822663701</v>
      </c>
      <c r="E17" s="6">
        <v>0.29300620536396998</v>
      </c>
      <c r="F17" s="6">
        <v>91.114645268610801</v>
      </c>
      <c r="G17" s="6">
        <v>0.190506879883305</v>
      </c>
      <c r="H17" s="6">
        <v>218693.248409919</v>
      </c>
      <c r="I17" s="6">
        <v>2.0613890131685499</v>
      </c>
      <c r="J17" s="6">
        <v>8.8853547313891905</v>
      </c>
      <c r="K17" s="6">
        <v>1.9535479794044599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329.328773603</v>
      </c>
      <c r="E28" s="6">
        <v>43.592963342993102</v>
      </c>
      <c r="F28" s="6">
        <v>35.552733142517702</v>
      </c>
      <c r="G28" s="6">
        <v>15.9761197548687</v>
      </c>
      <c r="H28" s="6">
        <v>596.98193303899995</v>
      </c>
      <c r="I28" s="6">
        <v>28.139343001174801</v>
      </c>
      <c r="J28" s="6">
        <v>64.447266857482305</v>
      </c>
      <c r="K28" s="6">
        <v>8.8133252191098794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69212.085400790005</v>
      </c>
      <c r="E29" s="6">
        <v>2.64964740758698</v>
      </c>
      <c r="F29" s="6">
        <v>86.898820372802703</v>
      </c>
      <c r="G29" s="6">
        <v>1.8004217388003401</v>
      </c>
      <c r="H29" s="6">
        <v>10434.663661930001</v>
      </c>
      <c r="I29" s="6">
        <v>12.679946372339099</v>
      </c>
      <c r="J29" s="6">
        <v>13.1011796271973</v>
      </c>
      <c r="K29" s="6">
        <v>11.942018179073701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114158.64421429001</v>
      </c>
      <c r="E30" s="6">
        <v>1.6850130537358201</v>
      </c>
      <c r="F30" s="6">
        <v>93.064389635929999</v>
      </c>
      <c r="G30" s="6">
        <v>0.90375886058423704</v>
      </c>
      <c r="H30" s="6">
        <v>8507.6566779000004</v>
      </c>
      <c r="I30" s="6">
        <v>12.7035819248518</v>
      </c>
      <c r="J30" s="6">
        <v>6.93561036406998</v>
      </c>
      <c r="K30" s="6">
        <v>12.126945189143999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66392.051458129994</v>
      </c>
      <c r="E31" s="6">
        <v>1.3555904009155799</v>
      </c>
      <c r="F31" s="6">
        <v>91.489466664533097</v>
      </c>
      <c r="G31" s="6">
        <v>0.78647250148826497</v>
      </c>
      <c r="H31" s="6">
        <v>6175.9215322159998</v>
      </c>
      <c r="I31" s="6">
        <v>8.7215133723641198</v>
      </c>
      <c r="J31" s="6">
        <v>8.5105333354668797</v>
      </c>
      <c r="K31" s="6">
        <v>8.4546933630611605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80091.600949909</v>
      </c>
      <c r="E32" s="6">
        <v>3.0897387572819399</v>
      </c>
      <c r="F32" s="6">
        <v>96.242310696808104</v>
      </c>
      <c r="G32" s="6">
        <v>0.65269936583249799</v>
      </c>
      <c r="H32" s="6">
        <v>3127.1002325899999</v>
      </c>
      <c r="I32" s="6">
        <v>17.395530469699398</v>
      </c>
      <c r="J32" s="6">
        <v>3.7576893031919001</v>
      </c>
      <c r="K32" s="6">
        <v>16.7170008187483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70965.503577819996</v>
      </c>
      <c r="E33" s="6">
        <v>3.2702285090691099</v>
      </c>
      <c r="F33" s="6">
        <v>89.448079652529799</v>
      </c>
      <c r="G33" s="6">
        <v>0.95817759175314898</v>
      </c>
      <c r="H33" s="6">
        <v>8371.5865570299993</v>
      </c>
      <c r="I33" s="6">
        <v>8.5405365058793095</v>
      </c>
      <c r="J33" s="6">
        <v>10.551920347470199</v>
      </c>
      <c r="K33" s="6">
        <v>8.1224215807270603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58220.381243743999</v>
      </c>
      <c r="E34" s="6">
        <v>2.4342256099117101</v>
      </c>
      <c r="F34" s="6">
        <v>88.534551429248296</v>
      </c>
      <c r="G34" s="6">
        <v>1.32124069607086</v>
      </c>
      <c r="H34" s="6">
        <v>7539.6867792700004</v>
      </c>
      <c r="I34" s="6">
        <v>10.4867506809906</v>
      </c>
      <c r="J34" s="6">
        <v>11.4654485707517</v>
      </c>
      <c r="K34" s="6">
        <v>10.2024313863398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78301.057541852002</v>
      </c>
      <c r="E35" s="6">
        <v>1.9177266772538699</v>
      </c>
      <c r="F35" s="6">
        <v>90.199871128616294</v>
      </c>
      <c r="G35" s="6">
        <v>0.98035295902726305</v>
      </c>
      <c r="H35" s="6">
        <v>8507.3342685999996</v>
      </c>
      <c r="I35" s="6">
        <v>9.0209304814007893</v>
      </c>
      <c r="J35" s="6">
        <v>9.8001288713837091</v>
      </c>
      <c r="K35" s="6">
        <v>9.0231171166559694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99163.922800777</v>
      </c>
      <c r="E36" s="6">
        <v>3.1450513832789899</v>
      </c>
      <c r="F36" s="6">
        <v>91.205689587203395</v>
      </c>
      <c r="G36" s="6">
        <v>1.0659255430986501</v>
      </c>
      <c r="H36" s="6">
        <v>9561.6657558059997</v>
      </c>
      <c r="I36" s="6">
        <v>12.034680837318501</v>
      </c>
      <c r="J36" s="6">
        <v>8.7943104127966301</v>
      </c>
      <c r="K36" s="6">
        <v>11.0547012379121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98988.361682200004</v>
      </c>
      <c r="E37" s="6">
        <v>3.1211045078524098</v>
      </c>
      <c r="F37" s="6">
        <v>93.934596190074203</v>
      </c>
      <c r="G37" s="6">
        <v>0.66793891803514904</v>
      </c>
      <c r="H37" s="6">
        <v>6391.7279728399999</v>
      </c>
      <c r="I37" s="6">
        <v>10.8628596251815</v>
      </c>
      <c r="J37" s="6">
        <v>6.0654038099257797</v>
      </c>
      <c r="K37" s="6">
        <v>10.3443355976714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46160.980883646</v>
      </c>
      <c r="E38" s="6">
        <v>2.86058197774515</v>
      </c>
      <c r="F38" s="6">
        <v>89.451440818020799</v>
      </c>
      <c r="G38" s="6">
        <v>1.2840356751842299</v>
      </c>
      <c r="H38" s="6">
        <v>5443.5326507480004</v>
      </c>
      <c r="I38" s="6">
        <v>11.8404714883611</v>
      </c>
      <c r="J38" s="6">
        <v>10.548559181979201</v>
      </c>
      <c r="K38" s="6">
        <v>10.8885810114419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1518.16062663</v>
      </c>
      <c r="E39" s="6">
        <v>36.628564742046201</v>
      </c>
      <c r="F39" s="6">
        <v>84.286493279286304</v>
      </c>
      <c r="G39" s="6">
        <v>4.0482873703192501</v>
      </c>
      <c r="H39" s="6">
        <v>283.03024935000002</v>
      </c>
      <c r="I39" s="6">
        <v>43.433942698618502</v>
      </c>
      <c r="J39" s="6">
        <v>15.713506720713699</v>
      </c>
      <c r="K39" s="6">
        <v>21.714818486776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2734.7817367600001</v>
      </c>
      <c r="E40" s="6">
        <v>29.236020097619299</v>
      </c>
      <c r="F40" s="6">
        <v>65.824448115771304</v>
      </c>
      <c r="G40" s="6">
        <v>4.9553112006695699</v>
      </c>
      <c r="H40" s="6">
        <v>1419.877838889</v>
      </c>
      <c r="I40" s="6">
        <v>27.4139401924485</v>
      </c>
      <c r="J40" s="6">
        <v>34.175551884228703</v>
      </c>
      <c r="K40" s="6">
        <v>9.5442679647406106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111680.04706062999</v>
      </c>
      <c r="E41" s="6">
        <v>2.0875200530086002</v>
      </c>
      <c r="F41" s="6">
        <v>85.624502410576696</v>
      </c>
      <c r="G41" s="6">
        <v>1.098281445856</v>
      </c>
      <c r="H41" s="6">
        <v>18749.962944117</v>
      </c>
      <c r="I41" s="6">
        <v>7.4656266029877996</v>
      </c>
      <c r="J41" s="6">
        <v>14.375497589423301</v>
      </c>
      <c r="K41" s="6">
        <v>6.5416728515455302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79312.313186444997</v>
      </c>
      <c r="E42" s="6">
        <v>1.3220995642238</v>
      </c>
      <c r="F42" s="6">
        <v>82.720016611533296</v>
      </c>
      <c r="G42" s="6">
        <v>1.2230036525993799</v>
      </c>
      <c r="H42" s="6">
        <v>16568.123538935</v>
      </c>
      <c r="I42" s="6">
        <v>6.4050210797625997</v>
      </c>
      <c r="J42" s="6">
        <v>17.2799833884667</v>
      </c>
      <c r="K42" s="6">
        <v>5.8545705852071999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57736.875540995999</v>
      </c>
      <c r="E43" s="6">
        <v>3.0932767478674701</v>
      </c>
      <c r="F43" s="6">
        <v>90.838415186114005</v>
      </c>
      <c r="G43" s="6">
        <v>0.80644512798600898</v>
      </c>
      <c r="H43" s="6">
        <v>5823.1011744739999</v>
      </c>
      <c r="I43" s="6">
        <v>8.4765102880165806</v>
      </c>
      <c r="J43" s="6">
        <v>9.1615848138860407</v>
      </c>
      <c r="K43" s="6">
        <v>7.9960180306117898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70177.034943502003</v>
      </c>
      <c r="E44" s="6">
        <v>1.9038860560079001</v>
      </c>
      <c r="F44" s="6">
        <v>90.248061966971505</v>
      </c>
      <c r="G44" s="6">
        <v>0.68444852932071798</v>
      </c>
      <c r="H44" s="6">
        <v>7583.1223540419996</v>
      </c>
      <c r="I44" s="6">
        <v>6.94837867793182</v>
      </c>
      <c r="J44" s="6">
        <v>9.7519380330285195</v>
      </c>
      <c r="K44" s="6">
        <v>6.3341412833153097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61351.929063609998</v>
      </c>
      <c r="E45" s="6">
        <v>3.4441618470457001</v>
      </c>
      <c r="F45" s="6">
        <v>96.6525369074119</v>
      </c>
      <c r="G45" s="6">
        <v>0.77288925334701697</v>
      </c>
      <c r="H45" s="6">
        <v>2124.8621585199999</v>
      </c>
      <c r="I45" s="6">
        <v>22.311024332870002</v>
      </c>
      <c r="J45" s="6">
        <v>3.3474630925880899</v>
      </c>
      <c r="K45" s="6">
        <v>22.315916566748101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110648.88822552</v>
      </c>
      <c r="E46" s="6">
        <v>1.02480505322549</v>
      </c>
      <c r="F46" s="6">
        <v>97.9768340024184</v>
      </c>
      <c r="G46" s="6">
        <v>0.59516852229696704</v>
      </c>
      <c r="H46" s="6">
        <v>2284.8367229599999</v>
      </c>
      <c r="I46" s="6">
        <v>29.154908569050299</v>
      </c>
      <c r="J46" s="6">
        <v>2.0231659975816201</v>
      </c>
      <c r="K46" s="6">
        <v>28.8225126273664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89381.955293809995</v>
      </c>
      <c r="E47" s="6">
        <v>1.2622555886940301</v>
      </c>
      <c r="F47" s="6">
        <v>93.894264608734801</v>
      </c>
      <c r="G47" s="6">
        <v>0.79066305149168703</v>
      </c>
      <c r="H47" s="6">
        <v>5812.30994302</v>
      </c>
      <c r="I47" s="6">
        <v>12.5809015578693</v>
      </c>
      <c r="J47" s="6">
        <v>6.1057353912652097</v>
      </c>
      <c r="K47" s="6">
        <v>12.158850820707899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78926.366873940002</v>
      </c>
      <c r="E48" s="6">
        <v>2.50002809841257</v>
      </c>
      <c r="F48" s="6">
        <v>98.431688488492497</v>
      </c>
      <c r="G48" s="6">
        <v>0.35264713295588901</v>
      </c>
      <c r="H48" s="6">
        <v>1257.53333739</v>
      </c>
      <c r="I48" s="6">
        <v>22.464001269880701</v>
      </c>
      <c r="J48" s="6">
        <v>1.5683115115075299</v>
      </c>
      <c r="K48" s="6">
        <v>22.1331364864546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80857.259611040005</v>
      </c>
      <c r="E49" s="6">
        <v>2.3499258643032599</v>
      </c>
      <c r="F49" s="6">
        <v>90.3452976752816</v>
      </c>
      <c r="G49" s="6">
        <v>1.3721604931622</v>
      </c>
      <c r="H49" s="6">
        <v>8640.7681686199994</v>
      </c>
      <c r="I49" s="6">
        <v>13.5243027859522</v>
      </c>
      <c r="J49" s="6">
        <v>9.6547023247184498</v>
      </c>
      <c r="K49" s="6">
        <v>12.8401937256636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111752.67573068</v>
      </c>
      <c r="E50" s="6">
        <v>1.92188865409163</v>
      </c>
      <c r="F50" s="6">
        <v>92.468558114475996</v>
      </c>
      <c r="G50" s="6">
        <v>0.68770853816956201</v>
      </c>
      <c r="H50" s="6">
        <v>9102.1077864700001</v>
      </c>
      <c r="I50" s="6">
        <v>9.0306719312719093</v>
      </c>
      <c r="J50" s="6">
        <v>7.5314418855240097</v>
      </c>
      <c r="K50" s="6">
        <v>8.4434584896394007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104710.03169374001</v>
      </c>
      <c r="E51" s="6">
        <v>2.0732322961611001</v>
      </c>
      <c r="F51" s="6">
        <v>85.039427878954797</v>
      </c>
      <c r="G51" s="6">
        <v>1.2586923691218901</v>
      </c>
      <c r="H51" s="6">
        <v>18421.125588719999</v>
      </c>
      <c r="I51" s="6">
        <v>8.4645968521312298</v>
      </c>
      <c r="J51" s="6">
        <v>14.9605721210452</v>
      </c>
      <c r="K51" s="6">
        <v>7.1547049190157601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62083.117107619997</v>
      </c>
      <c r="E52" s="6">
        <v>2.6970554935142199</v>
      </c>
      <c r="F52" s="6">
        <v>98.345134639208098</v>
      </c>
      <c r="G52" s="6">
        <v>0.25728105066420598</v>
      </c>
      <c r="H52" s="6">
        <v>1044.680048162</v>
      </c>
      <c r="I52" s="6">
        <v>15.660135532373401</v>
      </c>
      <c r="J52" s="6">
        <v>1.65486536079188</v>
      </c>
      <c r="K52" s="6">
        <v>15.289666559689501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77584.418432974999</v>
      </c>
      <c r="E53" s="6">
        <v>0.971654464934818</v>
      </c>
      <c r="F53" s="6">
        <v>94.792988520157394</v>
      </c>
      <c r="G53" s="6">
        <v>0.51132057005528897</v>
      </c>
      <c r="H53" s="6">
        <v>4261.7388030920001</v>
      </c>
      <c r="I53" s="6">
        <v>9.5207593496176308</v>
      </c>
      <c r="J53" s="6">
        <v>5.20701147984256</v>
      </c>
      <c r="K53" s="6">
        <v>9.3085266116672596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60569.806063646</v>
      </c>
      <c r="E54" s="6">
        <v>1.1452628829243201</v>
      </c>
      <c r="F54" s="6">
        <v>98.014078311590296</v>
      </c>
      <c r="G54" s="6">
        <v>0.37045830966557303</v>
      </c>
      <c r="H54" s="6">
        <v>1227.2409596320001</v>
      </c>
      <c r="I54" s="6">
        <v>18.5265392099457</v>
      </c>
      <c r="J54" s="6">
        <v>1.98592168840967</v>
      </c>
      <c r="K54" s="6">
        <v>18.2837671730239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44703.515484458003</v>
      </c>
      <c r="E55" s="6">
        <v>1.69521700525165</v>
      </c>
      <c r="F55" s="6">
        <v>93.325093691245002</v>
      </c>
      <c r="G55" s="6">
        <v>0.87578814245937397</v>
      </c>
      <c r="H55" s="6">
        <v>3197.3370261800001</v>
      </c>
      <c r="I55" s="6">
        <v>12.8688760491371</v>
      </c>
      <c r="J55" s="6">
        <v>6.6749063087549896</v>
      </c>
      <c r="K55" s="6">
        <v>12.244817630099099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51439.147890369997</v>
      </c>
      <c r="E56" s="6">
        <v>3.3439975990986501</v>
      </c>
      <c r="F56" s="6">
        <v>78.485332206422598</v>
      </c>
      <c r="G56" s="6">
        <v>2.05885811614292</v>
      </c>
      <c r="H56" s="6">
        <v>14100.67521324</v>
      </c>
      <c r="I56" s="6">
        <v>9.0329154639542999</v>
      </c>
      <c r="J56" s="6">
        <v>21.514667793577399</v>
      </c>
      <c r="K56" s="6">
        <v>7.5106975744056896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60173.987189601998</v>
      </c>
      <c r="E57" s="6">
        <v>1.9576688181289399</v>
      </c>
      <c r="F57" s="6">
        <v>82.756307068156701</v>
      </c>
      <c r="G57" s="6">
        <v>1.3836493069848499</v>
      </c>
      <c r="H57" s="6">
        <v>12538.280094199999</v>
      </c>
      <c r="I57" s="6">
        <v>7.4695489631589602</v>
      </c>
      <c r="J57" s="6">
        <v>17.243692931843299</v>
      </c>
      <c r="K57" s="6">
        <v>6.6404399206174096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5638.3298787289996</v>
      </c>
      <c r="E58" s="6">
        <v>18.784404332982199</v>
      </c>
      <c r="F58" s="6">
        <v>73.852511401137704</v>
      </c>
      <c r="G58" s="6">
        <v>4.9795856968042802</v>
      </c>
      <c r="H58" s="6">
        <v>1996.2512231969999</v>
      </c>
      <c r="I58" s="6">
        <v>16.981015394433999</v>
      </c>
      <c r="J58" s="6">
        <v>26.147488598862299</v>
      </c>
      <c r="K58" s="6">
        <v>14.064635999580499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1579.3906444429999</v>
      </c>
      <c r="E59" s="6">
        <v>51.663950592072197</v>
      </c>
      <c r="F59" s="6">
        <v>60.168531389287899</v>
      </c>
      <c r="G59" s="6">
        <v>13.7835398372164</v>
      </c>
      <c r="H59" s="6">
        <v>1045.55400349</v>
      </c>
      <c r="I59" s="6">
        <v>48.675119846905503</v>
      </c>
      <c r="J59" s="6">
        <v>39.831468610712101</v>
      </c>
      <c r="K59" s="6">
        <v>20.82110899441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84651.928821220004</v>
      </c>
      <c r="E60" s="6">
        <v>2.24276681367098</v>
      </c>
      <c r="F60" s="6">
        <v>96.654166146847004</v>
      </c>
      <c r="G60" s="6">
        <v>0.55378479543981596</v>
      </c>
      <c r="H60" s="6">
        <v>2930.3577949700002</v>
      </c>
      <c r="I60" s="6">
        <v>16.514268581372999</v>
      </c>
      <c r="J60" s="6">
        <v>3.3458338531530298</v>
      </c>
      <c r="K60" s="6">
        <v>15.997688461905099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51388.502639240003</v>
      </c>
      <c r="E61" s="6">
        <v>2.7289652293683702</v>
      </c>
      <c r="F61" s="6">
        <v>93.4149309065225</v>
      </c>
      <c r="G61" s="6">
        <v>1.2054130641018399</v>
      </c>
      <c r="H61" s="6">
        <v>3622.51341628</v>
      </c>
      <c r="I61" s="6">
        <v>17.446404159932602</v>
      </c>
      <c r="J61" s="6">
        <v>6.58506909347751</v>
      </c>
      <c r="K61" s="6">
        <v>17.099832438877002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7"/>
  <sheetViews>
    <sheetView topLeftCell="A6" workbookViewId="0">
      <selection activeCell="A11" sqref="A11"/>
    </sheetView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2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5</v>
      </c>
    </row>
    <row r="12" spans="1:6" x14ac:dyDescent="0.25">
      <c r="A12" s="3" t="s">
        <v>6</v>
      </c>
    </row>
    <row r="13" spans="1:6" x14ac:dyDescent="0.25">
      <c r="A13" s="3" t="s">
        <v>7</v>
      </c>
    </row>
    <row r="15" spans="1:6" ht="17.25" x14ac:dyDescent="0.3">
      <c r="A15" s="4" t="s">
        <v>8</v>
      </c>
    </row>
    <row r="16" spans="1:6" x14ac:dyDescent="0.25">
      <c r="A16" s="5" t="s">
        <v>9</v>
      </c>
      <c r="B16" s="5" t="s">
        <v>10</v>
      </c>
      <c r="C16" s="5" t="s">
        <v>11</v>
      </c>
      <c r="D16" s="5" t="s">
        <v>12</v>
      </c>
      <c r="E16" s="5" t="s">
        <v>13</v>
      </c>
      <c r="F16" s="5" t="s">
        <v>14</v>
      </c>
    </row>
    <row r="17" spans="1:6" x14ac:dyDescent="0.25">
      <c r="A17" s="6" t="s">
        <v>15</v>
      </c>
      <c r="B17" s="6" t="s">
        <v>16</v>
      </c>
      <c r="C17" s="6" t="s">
        <v>17</v>
      </c>
      <c r="D17" s="6" t="s">
        <v>17</v>
      </c>
      <c r="E17" s="6">
        <v>2417489.8935623001</v>
      </c>
      <c r="F17" s="6">
        <v>0.26469426822514303</v>
      </c>
    </row>
    <row r="18" spans="1:6" x14ac:dyDescent="0.25">
      <c r="A18" t="s">
        <v>18</v>
      </c>
    </row>
    <row r="19" spans="1:6" x14ac:dyDescent="0.25">
      <c r="A19" t="s">
        <v>19</v>
      </c>
    </row>
    <row r="20" spans="1:6" x14ac:dyDescent="0.25">
      <c r="A20" t="s">
        <v>20</v>
      </c>
    </row>
    <row r="21" spans="1:6" x14ac:dyDescent="0.25">
      <c r="A21" t="s">
        <v>21</v>
      </c>
    </row>
    <row r="22" spans="1:6" x14ac:dyDescent="0.25">
      <c r="A22" t="s">
        <v>22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23</v>
      </c>
    </row>
    <row r="27" spans="1:6" x14ac:dyDescent="0.25">
      <c r="A27" s="5" t="s">
        <v>24</v>
      </c>
      <c r="B27" s="5" t="s">
        <v>25</v>
      </c>
      <c r="C27" s="5" t="s">
        <v>11</v>
      </c>
      <c r="D27" s="5" t="s">
        <v>13</v>
      </c>
      <c r="E27" s="5" t="s">
        <v>14</v>
      </c>
    </row>
    <row r="28" spans="1:6" x14ac:dyDescent="0.25">
      <c r="A28" s="6" t="s">
        <v>26</v>
      </c>
      <c r="B28" s="6" t="s">
        <v>27</v>
      </c>
      <c r="C28" s="6" t="s">
        <v>17</v>
      </c>
      <c r="D28" s="6">
        <v>898.97758111300004</v>
      </c>
      <c r="E28" s="6">
        <v>31.8705998263728</v>
      </c>
    </row>
    <row r="29" spans="1:6" x14ac:dyDescent="0.25">
      <c r="A29" s="6" t="s">
        <v>28</v>
      </c>
      <c r="B29" s="6" t="s">
        <v>29</v>
      </c>
      <c r="C29" s="6" t="s">
        <v>17</v>
      </c>
      <c r="D29" s="6">
        <v>78757.351565899997</v>
      </c>
      <c r="E29" s="6">
        <v>2.2810852575178502</v>
      </c>
    </row>
    <row r="30" spans="1:6" x14ac:dyDescent="0.25">
      <c r="A30" s="6" t="s">
        <v>30</v>
      </c>
      <c r="B30" s="6" t="s">
        <v>31</v>
      </c>
      <c r="C30" s="6" t="s">
        <v>17</v>
      </c>
      <c r="D30" s="6">
        <v>118719.09074032</v>
      </c>
      <c r="E30" s="6">
        <v>1.5782523299920701</v>
      </c>
    </row>
    <row r="31" spans="1:6" x14ac:dyDescent="0.25">
      <c r="A31" s="6" t="s">
        <v>32</v>
      </c>
      <c r="B31" s="6" t="s">
        <v>33</v>
      </c>
      <c r="C31" s="6" t="s">
        <v>17</v>
      </c>
      <c r="D31" s="6">
        <v>72172.938419095997</v>
      </c>
      <c r="E31" s="6">
        <v>1.22578383113082</v>
      </c>
    </row>
    <row r="32" spans="1:6" x14ac:dyDescent="0.25">
      <c r="A32" s="6" t="s">
        <v>34</v>
      </c>
      <c r="B32" s="6" t="s">
        <v>35</v>
      </c>
      <c r="C32" s="6" t="s">
        <v>17</v>
      </c>
      <c r="D32" s="6">
        <v>82856.568344069005</v>
      </c>
      <c r="E32" s="6">
        <v>3.0890785816065902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78752.211780750004</v>
      </c>
      <c r="E33" s="6">
        <v>3.0561602604098099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64960.352779954002</v>
      </c>
      <c r="E34" s="6">
        <v>2.1157757460143101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86373.727998451999</v>
      </c>
      <c r="E35" s="6">
        <v>1.56109999350981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107439.244977843</v>
      </c>
      <c r="E36" s="6">
        <v>3.0835633329135002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104505.27795417</v>
      </c>
      <c r="E37" s="6">
        <v>3.0448937954463999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50733.110621164</v>
      </c>
      <c r="E38" s="6">
        <v>2.7379318706610598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4026.7993133049999</v>
      </c>
      <c r="E40" s="6">
        <v>27.3565311895623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124786.913747817</v>
      </c>
      <c r="E41" s="6">
        <v>1.9645644109949201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90077.161434763999</v>
      </c>
      <c r="E42" s="6">
        <v>1.1233918108888099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61722.697036145</v>
      </c>
      <c r="E43" s="6">
        <v>2.9458749335226799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76452.633288623998</v>
      </c>
      <c r="E44" s="6">
        <v>1.9046963639260199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112690.47019563999</v>
      </c>
      <c r="E46" s="6">
        <v>1.00271328049229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94746.040123600003</v>
      </c>
      <c r="E47" s="6">
        <v>1.21854184531739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79979.534894170007</v>
      </c>
      <c r="E48" s="6">
        <v>2.4927396870081302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88737.825299799995</v>
      </c>
      <c r="E49" s="6">
        <v>2.1906216234354701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118081.78148524</v>
      </c>
      <c r="E50" s="6">
        <v>1.8536271914681199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119502.94773181</v>
      </c>
      <c r="E51" s="6">
        <v>1.65180135249571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62911.371587082998</v>
      </c>
      <c r="E52" s="6">
        <v>2.7055492502875498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81502.033708575007</v>
      </c>
      <c r="E53" s="6">
        <v>0.93231269339080003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61183.882549652997</v>
      </c>
      <c r="E54" s="6">
        <v>1.1322796969070801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46302.950589143002</v>
      </c>
      <c r="E55" s="6">
        <v>1.56687254124497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63508.266926689997</v>
      </c>
      <c r="E56" s="6">
        <v>2.9536805663406098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68541.157853216995</v>
      </c>
      <c r="E57" s="6">
        <v>1.75119602333569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7405.3748705409998</v>
      </c>
      <c r="E58" s="6">
        <v>14.385063062083599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2399.485275126</v>
      </c>
      <c r="E59" s="6">
        <v>45.218794179686803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86920.272035560003</v>
      </c>
      <c r="E60" s="6">
        <v>2.2278855383314999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54563.458754860003</v>
      </c>
      <c r="E61" s="6">
        <v>2.4775064438597401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291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292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2461185.33190186</v>
      </c>
      <c r="E17" s="6">
        <v>0.28920802464851703</v>
      </c>
      <c r="F17" s="6">
        <v>99.996249964925596</v>
      </c>
      <c r="G17" s="6">
        <v>2.2876318203400698E-3</v>
      </c>
      <c r="H17" s="6">
        <v>92.298774428000002</v>
      </c>
      <c r="I17" s="6">
        <v>60.999488276654297</v>
      </c>
      <c r="J17" s="6">
        <v>3.7500350743706699E-3</v>
      </c>
      <c r="K17" s="6">
        <v>61.000657006610403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293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926.31070664200001</v>
      </c>
      <c r="E28" s="6">
        <v>32.3284766724544</v>
      </c>
      <c r="F28" s="6">
        <v>100</v>
      </c>
      <c r="G28" s="6">
        <v>0</v>
      </c>
      <c r="H28" s="6"/>
      <c r="I28" s="6"/>
      <c r="J28" s="6"/>
      <c r="K28" s="6"/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  <c r="F33" s="6">
        <v>100</v>
      </c>
      <c r="G33" s="6">
        <v>3.4183079045529998E-16</v>
      </c>
      <c r="H33" s="6"/>
      <c r="I33" s="6"/>
      <c r="J33" s="6"/>
      <c r="K33" s="6"/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86808.391810451998</v>
      </c>
      <c r="E35" s="6">
        <v>1.5641254003440099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  <c r="F37" s="6">
        <v>100</v>
      </c>
      <c r="G37" s="6">
        <v>3.4035789535140998E-16</v>
      </c>
      <c r="H37" s="6"/>
      <c r="I37" s="6"/>
      <c r="J37" s="6"/>
      <c r="K37" s="6"/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51586.086893204003</v>
      </c>
      <c r="E38" s="6">
        <v>2.8523779722912299</v>
      </c>
      <c r="F38" s="6">
        <v>99.964292578443306</v>
      </c>
      <c r="G38" s="6">
        <v>3.5743763843643403E-2</v>
      </c>
      <c r="H38" s="6">
        <v>18.426641190000002</v>
      </c>
      <c r="I38" s="6">
        <v>99.999999999999801</v>
      </c>
      <c r="J38" s="6">
        <v>3.57074215566799E-2</v>
      </c>
      <c r="K38" s="6">
        <v>100.06603420101401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1749.5640588399999</v>
      </c>
      <c r="E39" s="6">
        <v>36.830819986714303</v>
      </c>
      <c r="F39" s="6">
        <v>97.133739803566897</v>
      </c>
      <c r="G39" s="6">
        <v>2.7958194593445498</v>
      </c>
      <c r="H39" s="6">
        <v>51.62681714</v>
      </c>
      <c r="I39" s="6">
        <v>99.999999999999901</v>
      </c>
      <c r="J39" s="6">
        <v>2.8662601964331298</v>
      </c>
      <c r="K39" s="6">
        <v>94.746597060403204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4152.7160899099999</v>
      </c>
      <c r="E40" s="6">
        <v>27.794103672176298</v>
      </c>
      <c r="F40" s="6">
        <v>99.953221540691501</v>
      </c>
      <c r="G40" s="6">
        <v>4.6674430480242703E-2</v>
      </c>
      <c r="H40" s="6">
        <v>1.943485739</v>
      </c>
      <c r="I40" s="6">
        <v>100</v>
      </c>
      <c r="J40" s="6">
        <v>4.6778459308459898E-2</v>
      </c>
      <c r="K40" s="6">
        <v>99.730939390592994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130430.010004747</v>
      </c>
      <c r="E41" s="6">
        <v>2.13517266080716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95880.436725380001</v>
      </c>
      <c r="E42" s="6">
        <v>1.17248983732843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77760.157297544007</v>
      </c>
      <c r="E44" s="6">
        <v>1.9089615800291799</v>
      </c>
      <c r="F44" s="6">
        <v>100</v>
      </c>
      <c r="G44" s="6">
        <v>2.11937309927321E-16</v>
      </c>
      <c r="H44" s="6"/>
      <c r="I44" s="6"/>
      <c r="J44" s="6"/>
      <c r="K44" s="6"/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95194.265236830004</v>
      </c>
      <c r="E47" s="6">
        <v>1.24360568796597</v>
      </c>
      <c r="F47" s="6">
        <v>100</v>
      </c>
      <c r="G47" s="6">
        <v>0</v>
      </c>
      <c r="H47" s="6"/>
      <c r="I47" s="6"/>
      <c r="J47" s="6"/>
      <c r="K47" s="6"/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123131.15728246</v>
      </c>
      <c r="E51" s="6">
        <v>2.3170737392293801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81846.157236066996</v>
      </c>
      <c r="E53" s="6">
        <v>0.92476992685027004</v>
      </c>
      <c r="F53" s="6">
        <v>100</v>
      </c>
      <c r="G53" s="6">
        <v>0</v>
      </c>
      <c r="H53" s="6"/>
      <c r="I53" s="6"/>
      <c r="J53" s="6"/>
      <c r="K53" s="6"/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65539.823103610004</v>
      </c>
      <c r="E56" s="6">
        <v>3.29660492843793</v>
      </c>
      <c r="F56" s="6">
        <v>100</v>
      </c>
      <c r="G56" s="6">
        <v>3.6599666946445598E-16</v>
      </c>
      <c r="H56" s="6"/>
      <c r="I56" s="6"/>
      <c r="J56" s="6"/>
      <c r="K56" s="6"/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72705.176098352997</v>
      </c>
      <c r="E57" s="6">
        <v>1.8988402577264401</v>
      </c>
      <c r="F57" s="6">
        <v>99.990247607846797</v>
      </c>
      <c r="G57" s="6">
        <v>9.7563699840939704E-3</v>
      </c>
      <c r="H57" s="6">
        <v>7.0911854490000001</v>
      </c>
      <c r="I57" s="6">
        <v>100</v>
      </c>
      <c r="J57" s="6">
        <v>9.7523921532009401E-3</v>
      </c>
      <c r="K57" s="6">
        <v>100.031031888225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7621.3704570159998</v>
      </c>
      <c r="E58" s="6">
        <v>16.326262580219399</v>
      </c>
      <c r="F58" s="6">
        <v>99.826963067997696</v>
      </c>
      <c r="G58" s="6">
        <v>0.139570204149605</v>
      </c>
      <c r="H58" s="6">
        <v>13.210644909999999</v>
      </c>
      <c r="I58" s="6">
        <v>80.112177633300206</v>
      </c>
      <c r="J58" s="6">
        <v>0.173036932002298</v>
      </c>
      <c r="K58" s="6">
        <v>80.519629271111299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2624.9446479329999</v>
      </c>
      <c r="E59" s="6">
        <v>47.568077801908899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295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296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2455649.6334313299</v>
      </c>
      <c r="E17" s="6">
        <v>0.29128382385206403</v>
      </c>
      <c r="F17" s="6">
        <v>99.771338382358195</v>
      </c>
      <c r="G17" s="6">
        <v>2.5144589580464598E-2</v>
      </c>
      <c r="H17" s="6">
        <v>5627.9972449610004</v>
      </c>
      <c r="I17" s="6">
        <v>10.963421241103401</v>
      </c>
      <c r="J17" s="6">
        <v>0.22866161764183399</v>
      </c>
      <c r="K17" s="6">
        <v>10.9712744158383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297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757.64046397799996</v>
      </c>
      <c r="E28" s="6">
        <v>37.201797990892103</v>
      </c>
      <c r="F28" s="6">
        <v>81.791180707016494</v>
      </c>
      <c r="G28" s="6">
        <v>7.2471616721357304</v>
      </c>
      <c r="H28" s="6">
        <v>168.670242664</v>
      </c>
      <c r="I28" s="6">
        <v>28.613322408727701</v>
      </c>
      <c r="J28" s="6">
        <v>18.208819292983499</v>
      </c>
      <c r="K28" s="6">
        <v>32.553121671487403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122471.72853995</v>
      </c>
      <c r="E30" s="6">
        <v>1.70195711981008</v>
      </c>
      <c r="F30" s="6">
        <v>99.841380761606999</v>
      </c>
      <c r="G30" s="6">
        <v>8.8428280941097406E-2</v>
      </c>
      <c r="H30" s="6">
        <v>194.57235223999999</v>
      </c>
      <c r="I30" s="6">
        <v>55.6094373700152</v>
      </c>
      <c r="J30" s="6">
        <v>0.158619238392953</v>
      </c>
      <c r="K30" s="6">
        <v>55.660345850750801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72557.296895116</v>
      </c>
      <c r="E31" s="6">
        <v>1.22712600553185</v>
      </c>
      <c r="F31" s="6">
        <v>99.985288144631795</v>
      </c>
      <c r="G31" s="6">
        <v>1.4714173415055E-2</v>
      </c>
      <c r="H31" s="6">
        <v>10.67609523</v>
      </c>
      <c r="I31" s="6">
        <v>100</v>
      </c>
      <c r="J31" s="6">
        <v>1.4711855368235599E-2</v>
      </c>
      <c r="K31" s="6">
        <v>100.001042145291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83161.097020539004</v>
      </c>
      <c r="E32" s="6">
        <v>3.1102312502220499</v>
      </c>
      <c r="F32" s="6">
        <v>99.930779787305696</v>
      </c>
      <c r="G32" s="6">
        <v>6.9340766977599597E-2</v>
      </c>
      <c r="H32" s="6">
        <v>57.604161959999999</v>
      </c>
      <c r="I32" s="6">
        <v>99.999999999999801</v>
      </c>
      <c r="J32" s="6">
        <v>6.9220212694348401E-2</v>
      </c>
      <c r="K32" s="6">
        <v>100.10481975429001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79292.699576119994</v>
      </c>
      <c r="E33" s="6">
        <v>3.08069548114034</v>
      </c>
      <c r="F33" s="6">
        <v>99.944048163784998</v>
      </c>
      <c r="G33" s="6">
        <v>5.5995071623918202E-2</v>
      </c>
      <c r="H33" s="6">
        <v>44.390558730000002</v>
      </c>
      <c r="I33" s="6">
        <v>100</v>
      </c>
      <c r="J33" s="6">
        <v>5.5951836215002299E-2</v>
      </c>
      <c r="K33" s="6">
        <v>100.02127747533901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86783.535922352006</v>
      </c>
      <c r="E35" s="6">
        <v>1.5644839127463701</v>
      </c>
      <c r="F35" s="6">
        <v>99.971366952455199</v>
      </c>
      <c r="G35" s="6">
        <v>2.8639252006054799E-2</v>
      </c>
      <c r="H35" s="6">
        <v>24.855888100000001</v>
      </c>
      <c r="I35" s="6">
        <v>99.999999999999702</v>
      </c>
      <c r="J35" s="6">
        <v>2.86330475448426E-2</v>
      </c>
      <c r="K35" s="6">
        <v>99.993029629737904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108651.922956693</v>
      </c>
      <c r="E36" s="6">
        <v>3.1582218439104501</v>
      </c>
      <c r="F36" s="6">
        <v>99.932246308465196</v>
      </c>
      <c r="G36" s="6">
        <v>6.7739192756978595E-2</v>
      </c>
      <c r="H36" s="6">
        <v>73.665599889999996</v>
      </c>
      <c r="I36" s="6">
        <v>99.999999999999901</v>
      </c>
      <c r="J36" s="6">
        <v>6.7753691534778795E-2</v>
      </c>
      <c r="K36" s="6">
        <v>99.910861563199205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104765.56211908</v>
      </c>
      <c r="E37" s="6">
        <v>3.0853675837829799</v>
      </c>
      <c r="F37" s="6">
        <v>99.416846637755199</v>
      </c>
      <c r="G37" s="6">
        <v>0.17324128890862101</v>
      </c>
      <c r="H37" s="6">
        <v>614.52753596000002</v>
      </c>
      <c r="I37" s="6">
        <v>29.430313265985099</v>
      </c>
      <c r="J37" s="6">
        <v>0.58315336224484704</v>
      </c>
      <c r="K37" s="6">
        <v>29.534430847582101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51483.472178163996</v>
      </c>
      <c r="E38" s="6">
        <v>2.8610008988627298</v>
      </c>
      <c r="F38" s="6">
        <v>99.765444245202801</v>
      </c>
      <c r="G38" s="6">
        <v>0.144743680487781</v>
      </c>
      <c r="H38" s="6">
        <v>121.04135623000001</v>
      </c>
      <c r="I38" s="6">
        <v>61.502386201231197</v>
      </c>
      <c r="J38" s="6">
        <v>0.23455575479715901</v>
      </c>
      <c r="K38" s="6">
        <v>61.564968201428698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1749.5640588399999</v>
      </c>
      <c r="E39" s="6">
        <v>36.830819986714303</v>
      </c>
      <c r="F39" s="6">
        <v>97.133739803566897</v>
      </c>
      <c r="G39" s="6">
        <v>2.7958194593445498</v>
      </c>
      <c r="H39" s="6">
        <v>51.62681714</v>
      </c>
      <c r="I39" s="6">
        <v>99.999999999999901</v>
      </c>
      <c r="J39" s="6">
        <v>2.8662601964331298</v>
      </c>
      <c r="K39" s="6">
        <v>94.746597060403204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4062.4212527119998</v>
      </c>
      <c r="E40" s="6">
        <v>27.9966651177321</v>
      </c>
      <c r="F40" s="6">
        <v>97.779882532912694</v>
      </c>
      <c r="G40" s="6">
        <v>0.66135943373786099</v>
      </c>
      <c r="H40" s="6">
        <v>92.238322937000007</v>
      </c>
      <c r="I40" s="6">
        <v>33.574497808696798</v>
      </c>
      <c r="J40" s="6">
        <v>2.22011746708734</v>
      </c>
      <c r="K40" s="6">
        <v>29.1280298009465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130068.526897697</v>
      </c>
      <c r="E41" s="6">
        <v>2.1411900682905398</v>
      </c>
      <c r="F41" s="6">
        <v>99.722852810456104</v>
      </c>
      <c r="G41" s="6">
        <v>9.7499584660315997E-2</v>
      </c>
      <c r="H41" s="6">
        <v>361.48310705</v>
      </c>
      <c r="I41" s="6">
        <v>35.0639707368532</v>
      </c>
      <c r="J41" s="6">
        <v>0.27714718954391199</v>
      </c>
      <c r="K41" s="6">
        <v>35.082212979182202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95790.894209449994</v>
      </c>
      <c r="E42" s="6">
        <v>1.1783671656507</v>
      </c>
      <c r="F42" s="6">
        <v>99.906610233549003</v>
      </c>
      <c r="G42" s="6">
        <v>5.7327366251844897E-2</v>
      </c>
      <c r="H42" s="6">
        <v>89.542515929999993</v>
      </c>
      <c r="I42" s="6">
        <v>61.247046017506896</v>
      </c>
      <c r="J42" s="6">
        <v>9.3389766450967401E-2</v>
      </c>
      <c r="K42" s="6">
        <v>61.327734863177298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63458.968076420002</v>
      </c>
      <c r="E43" s="6">
        <v>2.9651941171515901</v>
      </c>
      <c r="F43" s="6">
        <v>99.841081378141197</v>
      </c>
      <c r="G43" s="6">
        <v>0.15880615210954799</v>
      </c>
      <c r="H43" s="6">
        <v>101.00863905</v>
      </c>
      <c r="I43" s="6">
        <v>100</v>
      </c>
      <c r="J43" s="6">
        <v>0.15891862185880101</v>
      </c>
      <c r="K43" s="6">
        <v>99.770421934606603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77403.112928649003</v>
      </c>
      <c r="E44" s="6">
        <v>1.91932326528235</v>
      </c>
      <c r="F44" s="6">
        <v>99.540838931782503</v>
      </c>
      <c r="G44" s="6">
        <v>0.114152949765296</v>
      </c>
      <c r="H44" s="6">
        <v>357.04436889499999</v>
      </c>
      <c r="I44" s="6">
        <v>24.703966235328</v>
      </c>
      <c r="J44" s="6">
        <v>0.45916106821748498</v>
      </c>
      <c r="K44" s="6">
        <v>24.747046674246999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62509.428242959999</v>
      </c>
      <c r="E45" s="6">
        <v>3.4143587272071798</v>
      </c>
      <c r="F45" s="6">
        <v>98.476036736348505</v>
      </c>
      <c r="G45" s="6">
        <v>0.57771153792903496</v>
      </c>
      <c r="H45" s="6">
        <v>967.36297917000002</v>
      </c>
      <c r="I45" s="6">
        <v>37.091822338401698</v>
      </c>
      <c r="J45" s="6">
        <v>1.5239632636514699</v>
      </c>
      <c r="K45" s="6">
        <v>37.330783483454802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112869.27732676</v>
      </c>
      <c r="E46" s="6">
        <v>1.0330908789473201</v>
      </c>
      <c r="F46" s="6">
        <v>99.942933236507201</v>
      </c>
      <c r="G46" s="6">
        <v>5.7057317860607498E-2</v>
      </c>
      <c r="H46" s="6">
        <v>64.447621720000001</v>
      </c>
      <c r="I46" s="6">
        <v>100</v>
      </c>
      <c r="J46" s="6">
        <v>5.7066763492836903E-2</v>
      </c>
      <c r="K46" s="6">
        <v>99.926390784587795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95009.471481019995</v>
      </c>
      <c r="E47" s="6">
        <v>1.2430082624823999</v>
      </c>
      <c r="F47" s="6">
        <v>99.805877218180896</v>
      </c>
      <c r="G47" s="6">
        <v>0.110829339437508</v>
      </c>
      <c r="H47" s="6">
        <v>184.79375580999999</v>
      </c>
      <c r="I47" s="6">
        <v>57.057199776123198</v>
      </c>
      <c r="J47" s="6">
        <v>0.19412278181911399</v>
      </c>
      <c r="K47" s="6">
        <v>56.981562598763901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80016.650668140006</v>
      </c>
      <c r="E48" s="6">
        <v>2.5089183756468598</v>
      </c>
      <c r="F48" s="6">
        <v>99.791417550469404</v>
      </c>
      <c r="G48" s="6">
        <v>0.10364463185853801</v>
      </c>
      <c r="H48" s="6">
        <v>167.24954319</v>
      </c>
      <c r="I48" s="6">
        <v>49.539453046602603</v>
      </c>
      <c r="J48" s="6">
        <v>0.208582449530645</v>
      </c>
      <c r="K48" s="6">
        <v>49.5863614505136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89272.893510180002</v>
      </c>
      <c r="E49" s="6">
        <v>2.2655612657044299</v>
      </c>
      <c r="F49" s="6">
        <v>99.748447786989999</v>
      </c>
      <c r="G49" s="6">
        <v>0.18501432645855201</v>
      </c>
      <c r="H49" s="6">
        <v>225.13426948</v>
      </c>
      <c r="I49" s="6">
        <v>73.2110677480851</v>
      </c>
      <c r="J49" s="6">
        <v>0.251552213009956</v>
      </c>
      <c r="K49" s="6">
        <v>73.364060931022607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120805.86792263</v>
      </c>
      <c r="E50" s="6">
        <v>1.93762464317163</v>
      </c>
      <c r="F50" s="6">
        <v>99.959525313689298</v>
      </c>
      <c r="G50" s="6">
        <v>4.0492471879267002E-2</v>
      </c>
      <c r="H50" s="6">
        <v>48.915594519999999</v>
      </c>
      <c r="I50" s="6">
        <v>99.999999999999801</v>
      </c>
      <c r="J50" s="6">
        <v>4.0474686310665198E-2</v>
      </c>
      <c r="K50" s="6">
        <v>100.003449977644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123012.51627348999</v>
      </c>
      <c r="E51" s="6">
        <v>2.32161893995647</v>
      </c>
      <c r="F51" s="6">
        <v>99.903646638601899</v>
      </c>
      <c r="G51" s="6">
        <v>6.8942714193818297E-2</v>
      </c>
      <c r="H51" s="6">
        <v>118.64100897</v>
      </c>
      <c r="I51" s="6">
        <v>71.402083413510098</v>
      </c>
      <c r="J51" s="6">
        <v>9.6353361398074294E-2</v>
      </c>
      <c r="K51" s="6">
        <v>71.483012706425399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63033.774940672003</v>
      </c>
      <c r="E52" s="6">
        <v>2.70255718957028</v>
      </c>
      <c r="F52" s="6">
        <v>99.851060516371305</v>
      </c>
      <c r="G52" s="6">
        <v>6.2093602823570397E-2</v>
      </c>
      <c r="H52" s="6">
        <v>94.022215110000005</v>
      </c>
      <c r="I52" s="6">
        <v>41.541956348985103</v>
      </c>
      <c r="J52" s="6">
        <v>0.14893948362870801</v>
      </c>
      <c r="K52" s="6">
        <v>41.6283979382669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81778.960025777007</v>
      </c>
      <c r="E53" s="6">
        <v>0.92987477754241599</v>
      </c>
      <c r="F53" s="6">
        <v>99.917898148722898</v>
      </c>
      <c r="G53" s="6">
        <v>5.8333055765054702E-2</v>
      </c>
      <c r="H53" s="6">
        <v>67.197210290000001</v>
      </c>
      <c r="I53" s="6">
        <v>70.945312835069302</v>
      </c>
      <c r="J53" s="6">
        <v>8.2101851277127894E-2</v>
      </c>
      <c r="K53" s="6">
        <v>70.991289891416002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61783.564481617999</v>
      </c>
      <c r="E54" s="6">
        <v>1.15207053132052</v>
      </c>
      <c r="F54" s="6">
        <v>99.978182547047993</v>
      </c>
      <c r="G54" s="6">
        <v>2.1812028554624899E-2</v>
      </c>
      <c r="H54" s="6">
        <v>13.482541660000001</v>
      </c>
      <c r="I54" s="6">
        <v>100</v>
      </c>
      <c r="J54" s="6">
        <v>2.1817452951953101E-2</v>
      </c>
      <c r="K54" s="6">
        <v>99.953325319786799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64975.556598260002</v>
      </c>
      <c r="E56" s="6">
        <v>3.3658066881508302</v>
      </c>
      <c r="F56" s="6">
        <v>99.139047866427802</v>
      </c>
      <c r="G56" s="6">
        <v>0.37337392769472799</v>
      </c>
      <c r="H56" s="6">
        <v>564.26650534999999</v>
      </c>
      <c r="I56" s="6">
        <v>42.688760782130899</v>
      </c>
      <c r="J56" s="6">
        <v>0.86095213357223699</v>
      </c>
      <c r="K56" s="6">
        <v>42.994185444687098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72518.419870126003</v>
      </c>
      <c r="E57" s="6">
        <v>1.9088454531589201</v>
      </c>
      <c r="F57" s="6">
        <v>99.733404800981702</v>
      </c>
      <c r="G57" s="6">
        <v>9.8435387098683699E-2</v>
      </c>
      <c r="H57" s="6">
        <v>193.847413676</v>
      </c>
      <c r="I57" s="6">
        <v>36.723896445954097</v>
      </c>
      <c r="J57" s="6">
        <v>0.266595199018341</v>
      </c>
      <c r="K57" s="6">
        <v>36.824730319239301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7526.0859510259997</v>
      </c>
      <c r="E58" s="6">
        <v>16.4055769287374</v>
      </c>
      <c r="F58" s="6">
        <v>98.578898443129603</v>
      </c>
      <c r="G58" s="6">
        <v>0.55468419961970095</v>
      </c>
      <c r="H58" s="6">
        <v>108.4951509</v>
      </c>
      <c r="I58" s="6">
        <v>39.325729466484098</v>
      </c>
      <c r="J58" s="6">
        <v>1.42110155687035</v>
      </c>
      <c r="K58" s="6">
        <v>38.477304537432097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2590.1630650540001</v>
      </c>
      <c r="E59" s="6">
        <v>47.8044939631652</v>
      </c>
      <c r="F59" s="6">
        <v>98.674959378423907</v>
      </c>
      <c r="G59" s="6">
        <v>0.82197215223942599</v>
      </c>
      <c r="H59" s="6">
        <v>34.781582878999998</v>
      </c>
      <c r="I59" s="6">
        <v>66.187678535452406</v>
      </c>
      <c r="J59" s="6">
        <v>1.3250406215760999</v>
      </c>
      <c r="K59" s="6">
        <v>61.211760161696098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87244.806964920004</v>
      </c>
      <c r="E60" s="6">
        <v>2.2757308103977998</v>
      </c>
      <c r="F60" s="6">
        <v>99.614671340166197</v>
      </c>
      <c r="G60" s="6">
        <v>0.145218911575724</v>
      </c>
      <c r="H60" s="6">
        <v>337.47965126999998</v>
      </c>
      <c r="I60" s="6">
        <v>37.504587676091802</v>
      </c>
      <c r="J60" s="6">
        <v>0.38532865983384301</v>
      </c>
      <c r="K60" s="6">
        <v>37.541806921992901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54936.083416560003</v>
      </c>
      <c r="E61" s="6">
        <v>2.5488322982436702</v>
      </c>
      <c r="F61" s="6">
        <v>99.863786120793705</v>
      </c>
      <c r="G61" s="6">
        <v>0.13680505829939499</v>
      </c>
      <c r="H61" s="6">
        <v>74.932638960000006</v>
      </c>
      <c r="I61" s="6">
        <v>99.999999999999801</v>
      </c>
      <c r="J61" s="6">
        <v>0.13621387920625599</v>
      </c>
      <c r="K61" s="6">
        <v>100.29720291253599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299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300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2434239.8908055699</v>
      </c>
      <c r="E17" s="6">
        <v>0.267704685600198</v>
      </c>
      <c r="F17" s="6">
        <v>98.901475415299302</v>
      </c>
      <c r="G17" s="6">
        <v>8.3966490472764402E-2</v>
      </c>
      <c r="H17" s="6">
        <v>27037.739870718</v>
      </c>
      <c r="I17" s="6">
        <v>7.6774286783196803</v>
      </c>
      <c r="J17" s="6">
        <v>1.0985245847006999</v>
      </c>
      <c r="K17" s="6">
        <v>7.5596030428974199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907.487612614</v>
      </c>
      <c r="E28" s="6">
        <v>31.896618821961301</v>
      </c>
      <c r="F28" s="6">
        <v>97.967950290001895</v>
      </c>
      <c r="G28" s="6">
        <v>1.1851953042762999</v>
      </c>
      <c r="H28" s="6">
        <v>18.823094028</v>
      </c>
      <c r="I28" s="6">
        <v>75.597746444375005</v>
      </c>
      <c r="J28" s="6">
        <v>2.0320497099980899</v>
      </c>
      <c r="K28" s="6">
        <v>57.139918419315201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79079.720672120005</v>
      </c>
      <c r="E29" s="6">
        <v>2.3027433405280702</v>
      </c>
      <c r="F29" s="6">
        <v>99.288070891439006</v>
      </c>
      <c r="G29" s="6">
        <v>0.34630283353758101</v>
      </c>
      <c r="H29" s="6">
        <v>567.02839059999997</v>
      </c>
      <c r="I29" s="6">
        <v>49.044895937375301</v>
      </c>
      <c r="J29" s="6">
        <v>0.71192910856095104</v>
      </c>
      <c r="K29" s="6">
        <v>48.296578792355803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119953.81323063</v>
      </c>
      <c r="E30" s="6">
        <v>1.5534216828135601</v>
      </c>
      <c r="F30" s="6">
        <v>97.788726290895497</v>
      </c>
      <c r="G30" s="6">
        <v>0.65644767804569704</v>
      </c>
      <c r="H30" s="6">
        <v>2712.4876615600001</v>
      </c>
      <c r="I30" s="6">
        <v>29.750765230374199</v>
      </c>
      <c r="J30" s="6">
        <v>2.2112737091044901</v>
      </c>
      <c r="K30" s="6">
        <v>29.0299577335911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72383.403275917997</v>
      </c>
      <c r="E31" s="6">
        <v>1.23298605798984</v>
      </c>
      <c r="F31" s="6">
        <v>99.745659542602198</v>
      </c>
      <c r="G31" s="6">
        <v>0.13134501345925301</v>
      </c>
      <c r="H31" s="6">
        <v>184.569714428</v>
      </c>
      <c r="I31" s="6">
        <v>51.533686405059697</v>
      </c>
      <c r="J31" s="6">
        <v>0.25434045739785799</v>
      </c>
      <c r="K31" s="6">
        <v>51.510070907167602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83081.381362319007</v>
      </c>
      <c r="E32" s="6">
        <v>3.0953443856608902</v>
      </c>
      <c r="F32" s="6">
        <v>99.834989229309301</v>
      </c>
      <c r="G32" s="6">
        <v>0.130255050720059</v>
      </c>
      <c r="H32" s="6">
        <v>137.31982017999999</v>
      </c>
      <c r="I32" s="6">
        <v>79.187205445658506</v>
      </c>
      <c r="J32" s="6">
        <v>0.165010770690661</v>
      </c>
      <c r="K32" s="6">
        <v>78.807047147718094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78972.560760809996</v>
      </c>
      <c r="E33" s="6">
        <v>3.0372919779703</v>
      </c>
      <c r="F33" s="6">
        <v>99.540530950378397</v>
      </c>
      <c r="G33" s="6">
        <v>0.235406697555817</v>
      </c>
      <c r="H33" s="6">
        <v>364.52937403999999</v>
      </c>
      <c r="I33" s="6">
        <v>51.745299531857398</v>
      </c>
      <c r="J33" s="6">
        <v>0.45946904962156498</v>
      </c>
      <c r="K33" s="6">
        <v>50.999099250060503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65255.517222743998</v>
      </c>
      <c r="E34" s="6">
        <v>2.1041108786637501</v>
      </c>
      <c r="F34" s="6">
        <v>99.232739844348401</v>
      </c>
      <c r="G34" s="6">
        <v>0.42918250275505299</v>
      </c>
      <c r="H34" s="6">
        <v>504.55080027000002</v>
      </c>
      <c r="I34" s="6">
        <v>55.700578285037601</v>
      </c>
      <c r="J34" s="6">
        <v>0.76726015565163797</v>
      </c>
      <c r="K34" s="6">
        <v>55.507842193978597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86686.472229712002</v>
      </c>
      <c r="E35" s="6">
        <v>1.5643872745896701</v>
      </c>
      <c r="F35" s="6">
        <v>99.859553231896996</v>
      </c>
      <c r="G35" s="6">
        <v>6.9141613936105295E-2</v>
      </c>
      <c r="H35" s="6">
        <v>121.91958074</v>
      </c>
      <c r="I35" s="6">
        <v>49.214123087571899</v>
      </c>
      <c r="J35" s="6">
        <v>0.140446768103036</v>
      </c>
      <c r="K35" s="6">
        <v>49.160623420871403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107773.501743083</v>
      </c>
      <c r="E36" s="6">
        <v>3.0964516912471498</v>
      </c>
      <c r="F36" s="6">
        <v>99.124321306382697</v>
      </c>
      <c r="G36" s="6">
        <v>0.34172715215191402</v>
      </c>
      <c r="H36" s="6">
        <v>952.08681349999995</v>
      </c>
      <c r="I36" s="6">
        <v>39.5392097115094</v>
      </c>
      <c r="J36" s="6">
        <v>0.875678693617294</v>
      </c>
      <c r="K36" s="6">
        <v>38.682535359054299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104740.15005177</v>
      </c>
      <c r="E37" s="6">
        <v>3.0421894497928199</v>
      </c>
      <c r="F37" s="6">
        <v>99.392731961640195</v>
      </c>
      <c r="G37" s="6">
        <v>0.27277751599401701</v>
      </c>
      <c r="H37" s="6">
        <v>639.93960327000002</v>
      </c>
      <c r="I37" s="6">
        <v>45.147742411332203</v>
      </c>
      <c r="J37" s="6">
        <v>0.607268038359838</v>
      </c>
      <c r="K37" s="6">
        <v>44.646022546455903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50978.063444763997</v>
      </c>
      <c r="E38" s="6">
        <v>2.7423719395156101</v>
      </c>
      <c r="F38" s="6">
        <v>98.786055624354503</v>
      </c>
      <c r="G38" s="6">
        <v>0.56055524199963902</v>
      </c>
      <c r="H38" s="6">
        <v>626.45008962999998</v>
      </c>
      <c r="I38" s="6">
        <v>46.517282348058103</v>
      </c>
      <c r="J38" s="6">
        <v>1.2139443756455099</v>
      </c>
      <c r="K38" s="6">
        <v>45.615797912696401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4097.2646327089997</v>
      </c>
      <c r="E40" s="6">
        <v>27.521813029949801</v>
      </c>
      <c r="F40" s="6">
        <v>98.618540414805594</v>
      </c>
      <c r="G40" s="6">
        <v>0.61120327904925098</v>
      </c>
      <c r="H40" s="6">
        <v>57.39494294</v>
      </c>
      <c r="I40" s="6">
        <v>61.267267750937997</v>
      </c>
      <c r="J40" s="6">
        <v>1.3814595851944</v>
      </c>
      <c r="K40" s="6">
        <v>43.632094577778197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127156.01464581701</v>
      </c>
      <c r="E41" s="6">
        <v>1.9490783933001401</v>
      </c>
      <c r="F41" s="6">
        <v>97.489845045008593</v>
      </c>
      <c r="G41" s="6">
        <v>0.68656055238055902</v>
      </c>
      <c r="H41" s="6">
        <v>3273.9953589299998</v>
      </c>
      <c r="I41" s="6">
        <v>27.629596299360401</v>
      </c>
      <c r="J41" s="6">
        <v>2.5101549549914499</v>
      </c>
      <c r="K41" s="6">
        <v>26.664760967246401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92397.729616604993</v>
      </c>
      <c r="E42" s="6">
        <v>1.0988849685061901</v>
      </c>
      <c r="F42" s="6">
        <v>96.367656189604006</v>
      </c>
      <c r="G42" s="6">
        <v>0.64039636797317601</v>
      </c>
      <c r="H42" s="6">
        <v>3482.7071087750001</v>
      </c>
      <c r="I42" s="6">
        <v>17.474278393265699</v>
      </c>
      <c r="J42" s="6">
        <v>3.63234381039601</v>
      </c>
      <c r="K42" s="6">
        <v>16.989993303299698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62362.519973150003</v>
      </c>
      <c r="E43" s="6">
        <v>2.9605757944889701</v>
      </c>
      <c r="F43" s="6">
        <v>98.116020797678203</v>
      </c>
      <c r="G43" s="6">
        <v>0.48139658722162099</v>
      </c>
      <c r="H43" s="6">
        <v>1197.4567423200001</v>
      </c>
      <c r="I43" s="6">
        <v>25.546392315125502</v>
      </c>
      <c r="J43" s="6">
        <v>1.8839792023217501</v>
      </c>
      <c r="K43" s="6">
        <v>25.0707213251399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77191.904757124998</v>
      </c>
      <c r="E44" s="6">
        <v>1.90616545410348</v>
      </c>
      <c r="F44" s="6">
        <v>99.269224034302496</v>
      </c>
      <c r="G44" s="6">
        <v>0.198628936028519</v>
      </c>
      <c r="H44" s="6">
        <v>568.25254041899996</v>
      </c>
      <c r="I44" s="6">
        <v>27.174928705986598</v>
      </c>
      <c r="J44" s="6">
        <v>0.73077596569747105</v>
      </c>
      <c r="K44" s="6">
        <v>26.9819223344203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112756.08699167</v>
      </c>
      <c r="E46" s="6">
        <v>1.01291317962968</v>
      </c>
      <c r="F46" s="6">
        <v>99.842706014619594</v>
      </c>
      <c r="G46" s="6">
        <v>0.110975148958808</v>
      </c>
      <c r="H46" s="6">
        <v>177.63795680999999</v>
      </c>
      <c r="I46" s="6">
        <v>70.710742123004593</v>
      </c>
      <c r="J46" s="6">
        <v>0.15729398538039699</v>
      </c>
      <c r="K46" s="6">
        <v>70.441721885468297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95163.500495150001</v>
      </c>
      <c r="E47" s="6">
        <v>1.24174341723598</v>
      </c>
      <c r="F47" s="6">
        <v>99.967682148075298</v>
      </c>
      <c r="G47" s="6">
        <v>3.2297427537407102E-2</v>
      </c>
      <c r="H47" s="6">
        <v>30.76474168</v>
      </c>
      <c r="I47" s="6">
        <v>100</v>
      </c>
      <c r="J47" s="6">
        <v>3.23178519246528E-2</v>
      </c>
      <c r="K47" s="6">
        <v>99.904504104651807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80156.45922402</v>
      </c>
      <c r="E48" s="6">
        <v>2.49951926314733</v>
      </c>
      <c r="F48" s="6">
        <v>99.965777435074003</v>
      </c>
      <c r="G48" s="6">
        <v>3.4149994911760698E-2</v>
      </c>
      <c r="H48" s="6">
        <v>27.440987310000001</v>
      </c>
      <c r="I48" s="6">
        <v>100</v>
      </c>
      <c r="J48" s="6">
        <v>3.4222564925973198E-2</v>
      </c>
      <c r="K48" s="6">
        <v>99.7537968922678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89154.296156960001</v>
      </c>
      <c r="E49" s="6">
        <v>2.2118435982141702</v>
      </c>
      <c r="F49" s="6">
        <v>99.615933857731207</v>
      </c>
      <c r="G49" s="6">
        <v>0.21836944295593599</v>
      </c>
      <c r="H49" s="6">
        <v>343.7316227</v>
      </c>
      <c r="I49" s="6">
        <v>57.104351254880299</v>
      </c>
      <c r="J49" s="6">
        <v>0.38406614226880098</v>
      </c>
      <c r="K49" s="6">
        <v>56.638879588671301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119177.70740538</v>
      </c>
      <c r="E50" s="6">
        <v>1.86370617378364</v>
      </c>
      <c r="F50" s="6">
        <v>98.612321280992603</v>
      </c>
      <c r="G50" s="6">
        <v>0.37228908913527697</v>
      </c>
      <c r="H50" s="6">
        <v>1677.0761117699999</v>
      </c>
      <c r="I50" s="6">
        <v>27.078375851225399</v>
      </c>
      <c r="J50" s="6">
        <v>1.38767871900744</v>
      </c>
      <c r="K50" s="6">
        <v>26.455901329578101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120576.17583432001</v>
      </c>
      <c r="E51" s="6">
        <v>1.82982433329413</v>
      </c>
      <c r="F51" s="6">
        <v>97.924991931750498</v>
      </c>
      <c r="G51" s="6">
        <v>0.64569934125260497</v>
      </c>
      <c r="H51" s="6">
        <v>2554.9814481399999</v>
      </c>
      <c r="I51" s="6">
        <v>32.387605919908403</v>
      </c>
      <c r="J51" s="6">
        <v>2.0750080682494798</v>
      </c>
      <c r="K51" s="6">
        <v>30.4722202048304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63104.923056758002</v>
      </c>
      <c r="E52" s="6">
        <v>2.6988409918500902</v>
      </c>
      <c r="F52" s="6">
        <v>99.963765409131</v>
      </c>
      <c r="G52" s="6">
        <v>2.59014737521664E-2</v>
      </c>
      <c r="H52" s="6">
        <v>22.874099024</v>
      </c>
      <c r="I52" s="6">
        <v>71.417161346352202</v>
      </c>
      <c r="J52" s="6">
        <v>3.6234590868984402E-2</v>
      </c>
      <c r="K52" s="6">
        <v>71.456825751787406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81648.206322792001</v>
      </c>
      <c r="E53" s="6">
        <v>0.92697609818454196</v>
      </c>
      <c r="F53" s="6">
        <v>99.758142691166199</v>
      </c>
      <c r="G53" s="6">
        <v>8.8727031779372204E-2</v>
      </c>
      <c r="H53" s="6">
        <v>197.950913275</v>
      </c>
      <c r="I53" s="6">
        <v>36.6299778698436</v>
      </c>
      <c r="J53" s="6">
        <v>0.241857308833761</v>
      </c>
      <c r="K53" s="6">
        <v>36.596966779672996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61715.663222893003</v>
      </c>
      <c r="E54" s="6">
        <v>1.1514334471121499</v>
      </c>
      <c r="F54" s="6">
        <v>99.868304709844196</v>
      </c>
      <c r="G54" s="6">
        <v>7.2816126066153994E-2</v>
      </c>
      <c r="H54" s="6">
        <v>81.383800385000001</v>
      </c>
      <c r="I54" s="6">
        <v>55.285751688485</v>
      </c>
      <c r="J54" s="6">
        <v>0.13169529015576401</v>
      </c>
      <c r="K54" s="6">
        <v>55.218550770980698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46936.259066883002</v>
      </c>
      <c r="E55" s="6">
        <v>1.6197778472779201</v>
      </c>
      <c r="F55" s="6">
        <v>97.986270821504107</v>
      </c>
      <c r="G55" s="6">
        <v>0.47805606657330302</v>
      </c>
      <c r="H55" s="6">
        <v>964.59344375499995</v>
      </c>
      <c r="I55" s="6">
        <v>23.9614424819598</v>
      </c>
      <c r="J55" s="6">
        <v>2.0137291784958902</v>
      </c>
      <c r="K55" s="6">
        <v>23.261783017964099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64008.231468470003</v>
      </c>
      <c r="E56" s="6">
        <v>3.00120741368249</v>
      </c>
      <c r="F56" s="6">
        <v>97.663112955433604</v>
      </c>
      <c r="G56" s="6">
        <v>0.93972533239685296</v>
      </c>
      <c r="H56" s="6">
        <v>1531.5916351400001</v>
      </c>
      <c r="I56" s="6">
        <v>40.8397824734488</v>
      </c>
      <c r="J56" s="6">
        <v>2.3368870445663998</v>
      </c>
      <c r="K56" s="6">
        <v>39.272972777332001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69577.595052659002</v>
      </c>
      <c r="E57" s="6">
        <v>1.7532806799943299</v>
      </c>
      <c r="F57" s="6">
        <v>95.688936202596906</v>
      </c>
      <c r="G57" s="6">
        <v>0.80585391079205904</v>
      </c>
      <c r="H57" s="6">
        <v>3134.6722311429999</v>
      </c>
      <c r="I57" s="6">
        <v>18.701172712090901</v>
      </c>
      <c r="J57" s="6">
        <v>4.3110637974031496</v>
      </c>
      <c r="K57" s="6">
        <v>17.886838859783101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7480.2326644630002</v>
      </c>
      <c r="E58" s="6">
        <v>14.926130886930499</v>
      </c>
      <c r="F58" s="6">
        <v>97.978298541827499</v>
      </c>
      <c r="G58" s="6">
        <v>1.6532873154258001</v>
      </c>
      <c r="H58" s="6">
        <v>154.34843746300001</v>
      </c>
      <c r="I58" s="6">
        <v>94.393226022468198</v>
      </c>
      <c r="J58" s="6">
        <v>2.0217014581725001</v>
      </c>
      <c r="K58" s="6">
        <v>80.123738107520495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2421.0172546700001</v>
      </c>
      <c r="E59" s="6">
        <v>45.1331736509132</v>
      </c>
      <c r="F59" s="6">
        <v>92.231173582133195</v>
      </c>
      <c r="G59" s="6">
        <v>4.6536314590753598</v>
      </c>
      <c r="H59" s="6">
        <v>203.927393263</v>
      </c>
      <c r="I59" s="6">
        <v>90.839730035645999</v>
      </c>
      <c r="J59" s="6">
        <v>7.76882641786682</v>
      </c>
      <c r="K59" s="6">
        <v>55.247712820839197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87217.083566159999</v>
      </c>
      <c r="E60" s="6">
        <v>2.2267772039200202</v>
      </c>
      <c r="F60" s="6">
        <v>99.583017223984598</v>
      </c>
      <c r="G60" s="6">
        <v>0.21882319618969701</v>
      </c>
      <c r="H60" s="6">
        <v>365.20305002999999</v>
      </c>
      <c r="I60" s="6">
        <v>52.800040415099701</v>
      </c>
      <c r="J60" s="6">
        <v>0.41698277601545303</v>
      </c>
      <c r="K60" s="6">
        <v>52.2589309884549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54850.965692320002</v>
      </c>
      <c r="E61" s="6">
        <v>2.5026193179137599</v>
      </c>
      <c r="F61" s="6">
        <v>99.709057613045204</v>
      </c>
      <c r="G61" s="6">
        <v>0.203592286054951</v>
      </c>
      <c r="H61" s="6">
        <v>160.05036319999999</v>
      </c>
      <c r="I61" s="6">
        <v>70.225886899384705</v>
      </c>
      <c r="J61" s="6">
        <v>0.29094238695476698</v>
      </c>
      <c r="K61" s="6">
        <v>69.773246835225805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302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303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304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2455045.8156401101</v>
      </c>
      <c r="E17" s="6">
        <v>0.28981061896749</v>
      </c>
      <c r="F17" s="6">
        <v>99.746805685043398</v>
      </c>
      <c r="G17" s="6">
        <v>2.4688913950591099E-2</v>
      </c>
      <c r="H17" s="6">
        <v>6231.815036172</v>
      </c>
      <c r="I17" s="6">
        <v>9.7355810078576095</v>
      </c>
      <c r="J17" s="6">
        <v>0.25319431495664602</v>
      </c>
      <c r="K17" s="6">
        <v>9.7262859271782407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926.31070664200001</v>
      </c>
      <c r="E28" s="6">
        <v>32.3284766724544</v>
      </c>
      <c r="F28" s="6">
        <v>100</v>
      </c>
      <c r="G28" s="6">
        <v>0</v>
      </c>
      <c r="H28" s="6"/>
      <c r="I28" s="6"/>
      <c r="J28" s="6"/>
      <c r="K28" s="6"/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79375.531645120005</v>
      </c>
      <c r="E29" s="6">
        <v>2.44577823241403</v>
      </c>
      <c r="F29" s="6">
        <v>99.659474591503496</v>
      </c>
      <c r="G29" s="6">
        <v>0.24158042276455799</v>
      </c>
      <c r="H29" s="6">
        <v>271.21741759999998</v>
      </c>
      <c r="I29" s="6">
        <v>70.203939912020303</v>
      </c>
      <c r="J29" s="6">
        <v>0.34052540849648799</v>
      </c>
      <c r="K29" s="6">
        <v>70.701854850157204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122599.71823903</v>
      </c>
      <c r="E30" s="6">
        <v>1.6958663049857201</v>
      </c>
      <c r="F30" s="6">
        <v>99.945720501331095</v>
      </c>
      <c r="G30" s="6">
        <v>5.4289886382942E-2</v>
      </c>
      <c r="H30" s="6">
        <v>66.582653160000007</v>
      </c>
      <c r="I30" s="6">
        <v>99.999999999999702</v>
      </c>
      <c r="J30" s="6">
        <v>5.4279498668928401E-2</v>
      </c>
      <c r="K30" s="6">
        <v>99.964847567477804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72444.761703291995</v>
      </c>
      <c r="E31" s="6">
        <v>1.2339035832877601</v>
      </c>
      <c r="F31" s="6">
        <v>99.830212582800996</v>
      </c>
      <c r="G31" s="6">
        <v>9.9002808372264398E-2</v>
      </c>
      <c r="H31" s="6">
        <v>123.211287054</v>
      </c>
      <c r="I31" s="6">
        <v>58.186679614458697</v>
      </c>
      <c r="J31" s="6">
        <v>0.16978741719903301</v>
      </c>
      <c r="K31" s="6">
        <v>58.210859020910902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83199.268266019004</v>
      </c>
      <c r="E32" s="6">
        <v>3.1067547064525201</v>
      </c>
      <c r="F32" s="6">
        <v>99.976648378064198</v>
      </c>
      <c r="G32" s="6">
        <v>2.33651089304442E-2</v>
      </c>
      <c r="H32" s="6">
        <v>19.432916479999999</v>
      </c>
      <c r="I32" s="6">
        <v>99.999999999999901</v>
      </c>
      <c r="J32" s="6">
        <v>2.3351621935775599E-2</v>
      </c>
      <c r="K32" s="6">
        <v>100.034391027691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78990.179468290007</v>
      </c>
      <c r="E33" s="6">
        <v>3.0826763635535999</v>
      </c>
      <c r="F33" s="6">
        <v>99.5627383535615</v>
      </c>
      <c r="G33" s="6">
        <v>0.14918566387955101</v>
      </c>
      <c r="H33" s="6">
        <v>346.91066655999998</v>
      </c>
      <c r="I33" s="6">
        <v>34.105638006486899</v>
      </c>
      <c r="J33" s="6">
        <v>0.437261646438447</v>
      </c>
      <c r="K33" s="6">
        <v>33.968982507211599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65694.127934603996</v>
      </c>
      <c r="E34" s="6">
        <v>2.0856828491583701</v>
      </c>
      <c r="F34" s="6">
        <v>99.899726246653302</v>
      </c>
      <c r="G34" s="6">
        <v>0.100177524379105</v>
      </c>
      <c r="H34" s="6">
        <v>65.940088410000001</v>
      </c>
      <c r="I34" s="6">
        <v>100</v>
      </c>
      <c r="J34" s="6">
        <v>0.100273753346671</v>
      </c>
      <c r="K34" s="6">
        <v>99.803856218894197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86618.934878561995</v>
      </c>
      <c r="E35" s="6">
        <v>1.5687444647486399</v>
      </c>
      <c r="F35" s="6">
        <v>99.781752745398506</v>
      </c>
      <c r="G35" s="6">
        <v>0.106584992588264</v>
      </c>
      <c r="H35" s="6">
        <v>189.45693188999999</v>
      </c>
      <c r="I35" s="6">
        <v>48.740732240299501</v>
      </c>
      <c r="J35" s="6">
        <v>0.21824725460147101</v>
      </c>
      <c r="K35" s="6">
        <v>48.7302229585097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108466.39222575301</v>
      </c>
      <c r="E36" s="6">
        <v>3.15477138770843</v>
      </c>
      <c r="F36" s="6">
        <v>99.761605033119594</v>
      </c>
      <c r="G36" s="6">
        <v>0.119520367565197</v>
      </c>
      <c r="H36" s="6">
        <v>259.19633083000002</v>
      </c>
      <c r="I36" s="6">
        <v>50.268939419292899</v>
      </c>
      <c r="J36" s="6">
        <v>0.23839496688041301</v>
      </c>
      <c r="K36" s="6">
        <v>50.015920463764502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105249.8265144</v>
      </c>
      <c r="E37" s="6">
        <v>3.0710055967165402</v>
      </c>
      <c r="F37" s="6">
        <v>99.876387331737504</v>
      </c>
      <c r="G37" s="6">
        <v>6.3096458903439206E-2</v>
      </c>
      <c r="H37" s="6">
        <v>130.26314063999999</v>
      </c>
      <c r="I37" s="6">
        <v>50.844730416992498</v>
      </c>
      <c r="J37" s="6">
        <v>0.123612668262491</v>
      </c>
      <c r="K37" s="6">
        <v>50.980586838551403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51400.251598973999</v>
      </c>
      <c r="E38" s="6">
        <v>2.8468269026180999</v>
      </c>
      <c r="F38" s="6">
        <v>99.6041781591762</v>
      </c>
      <c r="G38" s="6">
        <v>0.16271352081094501</v>
      </c>
      <c r="H38" s="6">
        <v>204.26193541999999</v>
      </c>
      <c r="I38" s="6">
        <v>41.1947617993496</v>
      </c>
      <c r="J38" s="6">
        <v>0.39582184082379002</v>
      </c>
      <c r="K38" s="6">
        <v>40.9450536686658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4146.8281512080002</v>
      </c>
      <c r="E40" s="6">
        <v>27.725767084561301</v>
      </c>
      <c r="F40" s="6">
        <v>99.811502620168895</v>
      </c>
      <c r="G40" s="6">
        <v>0.16228302177100301</v>
      </c>
      <c r="H40" s="6">
        <v>7.8314244410000002</v>
      </c>
      <c r="I40" s="6">
        <v>100</v>
      </c>
      <c r="J40" s="6">
        <v>0.18849737983109399</v>
      </c>
      <c r="K40" s="6">
        <v>85.930702417293801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129888.203505727</v>
      </c>
      <c r="E41" s="6">
        <v>2.1328208529161499</v>
      </c>
      <c r="F41" s="6">
        <v>99.5845998179405</v>
      </c>
      <c r="G41" s="6">
        <v>0.119294822514439</v>
      </c>
      <c r="H41" s="6">
        <v>541.80649902000005</v>
      </c>
      <c r="I41" s="6">
        <v>28.779604237822401</v>
      </c>
      <c r="J41" s="6">
        <v>0.41540018205954399</v>
      </c>
      <c r="K41" s="6">
        <v>28.598752897873801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95295.735244940006</v>
      </c>
      <c r="E42" s="6">
        <v>1.1572797772106</v>
      </c>
      <c r="F42" s="6">
        <v>99.390176452663994</v>
      </c>
      <c r="G42" s="6">
        <v>0.15785579320118501</v>
      </c>
      <c r="H42" s="6">
        <v>584.70148043999995</v>
      </c>
      <c r="I42" s="6">
        <v>25.944602416045299</v>
      </c>
      <c r="J42" s="6">
        <v>0.60982354733604005</v>
      </c>
      <c r="K42" s="6">
        <v>25.727630900575001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63450.036903059998</v>
      </c>
      <c r="E43" s="6">
        <v>2.9739725347796302</v>
      </c>
      <c r="F43" s="6">
        <v>99.827029810123804</v>
      </c>
      <c r="G43" s="6">
        <v>9.2107080283952494E-2</v>
      </c>
      <c r="H43" s="6">
        <v>109.93981241</v>
      </c>
      <c r="I43" s="6">
        <v>53.187313981905497</v>
      </c>
      <c r="J43" s="6">
        <v>0.17297018987617299</v>
      </c>
      <c r="K43" s="6">
        <v>53.1581554937992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77401.748456297006</v>
      </c>
      <c r="E44" s="6">
        <v>1.9142869904831601</v>
      </c>
      <c r="F44" s="6">
        <v>99.539084212657201</v>
      </c>
      <c r="G44" s="6">
        <v>0.110452140665802</v>
      </c>
      <c r="H44" s="6">
        <v>358.408841247</v>
      </c>
      <c r="I44" s="6">
        <v>23.892586996517998</v>
      </c>
      <c r="J44" s="6">
        <v>0.46091578734283301</v>
      </c>
      <c r="K44" s="6">
        <v>23.853174990128601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94953.822958920005</v>
      </c>
      <c r="E47" s="6">
        <v>1.22530608856691</v>
      </c>
      <c r="F47" s="6">
        <v>99.747419366795</v>
      </c>
      <c r="G47" s="6">
        <v>0.127444007008995</v>
      </c>
      <c r="H47" s="6">
        <v>240.44227791</v>
      </c>
      <c r="I47" s="6">
        <v>50.585008770791397</v>
      </c>
      <c r="J47" s="6">
        <v>0.25258063320496599</v>
      </c>
      <c r="K47" s="6">
        <v>50.329317222810197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89205.131793559995</v>
      </c>
      <c r="E49" s="6">
        <v>2.2444696779595001</v>
      </c>
      <c r="F49" s="6">
        <v>99.672734703360106</v>
      </c>
      <c r="G49" s="6">
        <v>0.23039424515693599</v>
      </c>
      <c r="H49" s="6">
        <v>292.89598610000002</v>
      </c>
      <c r="I49" s="6">
        <v>70.302248874216801</v>
      </c>
      <c r="J49" s="6">
        <v>0.32726529663993997</v>
      </c>
      <c r="K49" s="6">
        <v>70.169445738615593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120478.21449762001</v>
      </c>
      <c r="E50" s="6">
        <v>1.9319626676836299</v>
      </c>
      <c r="F50" s="6">
        <v>99.688411986211094</v>
      </c>
      <c r="G50" s="6">
        <v>0.13573353728278501</v>
      </c>
      <c r="H50" s="6">
        <v>376.56901952999999</v>
      </c>
      <c r="I50" s="6">
        <v>43.604857988782697</v>
      </c>
      <c r="J50" s="6">
        <v>0.31158801378893097</v>
      </c>
      <c r="K50" s="6">
        <v>43.426127406036699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122436.21229549</v>
      </c>
      <c r="E51" s="6">
        <v>2.33692751869309</v>
      </c>
      <c r="F51" s="6">
        <v>99.435605899995096</v>
      </c>
      <c r="G51" s="6">
        <v>0.17678686414434899</v>
      </c>
      <c r="H51" s="6">
        <v>694.94498696999995</v>
      </c>
      <c r="I51" s="6">
        <v>31.059643105607801</v>
      </c>
      <c r="J51" s="6">
        <v>0.56439410000493395</v>
      </c>
      <c r="K51" s="6">
        <v>31.146514379225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81804.008029599005</v>
      </c>
      <c r="E53" s="6">
        <v>0.91990844648671299</v>
      </c>
      <c r="F53" s="6">
        <v>99.948501911523607</v>
      </c>
      <c r="G53" s="6">
        <v>3.8245130527045298E-2</v>
      </c>
      <c r="H53" s="6">
        <v>42.149206468000003</v>
      </c>
      <c r="I53" s="6">
        <v>74.368890162795694</v>
      </c>
      <c r="J53" s="6">
        <v>5.1498088476444902E-2</v>
      </c>
      <c r="K53" s="6">
        <v>74.226900738991006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61762.339675247997</v>
      </c>
      <c r="E54" s="6">
        <v>1.1476785583940501</v>
      </c>
      <c r="F54" s="6">
        <v>99.943836559023694</v>
      </c>
      <c r="G54" s="6">
        <v>5.6118613906088001E-2</v>
      </c>
      <c r="H54" s="6">
        <v>34.707348029999999</v>
      </c>
      <c r="I54" s="6">
        <v>100</v>
      </c>
      <c r="J54" s="6">
        <v>5.6163440976275597E-2</v>
      </c>
      <c r="K54" s="6">
        <v>99.864065994785307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47820.964665708001</v>
      </c>
      <c r="E55" s="6">
        <v>1.73113519057129</v>
      </c>
      <c r="F55" s="6">
        <v>99.833222498676307</v>
      </c>
      <c r="G55" s="6">
        <v>0.118672471727201</v>
      </c>
      <c r="H55" s="6">
        <v>79.88784493</v>
      </c>
      <c r="I55" s="6">
        <v>71.182856027192202</v>
      </c>
      <c r="J55" s="6">
        <v>0.16677750132371499</v>
      </c>
      <c r="K55" s="6">
        <v>71.037491150641799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64871.786508420002</v>
      </c>
      <c r="E56" s="6">
        <v>3.3125164250921899</v>
      </c>
      <c r="F56" s="6">
        <v>98.980716511648296</v>
      </c>
      <c r="G56" s="6">
        <v>0.35235453696948699</v>
      </c>
      <c r="H56" s="6">
        <v>668.03659518999996</v>
      </c>
      <c r="I56" s="6">
        <v>34.401747371153398</v>
      </c>
      <c r="J56" s="6">
        <v>1.0192834883516899</v>
      </c>
      <c r="K56" s="6">
        <v>34.216491225389603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72342.342559347002</v>
      </c>
      <c r="E57" s="6">
        <v>1.9094150870895299</v>
      </c>
      <c r="F57" s="6">
        <v>99.491248535805994</v>
      </c>
      <c r="G57" s="6">
        <v>0.172327847062589</v>
      </c>
      <c r="H57" s="6">
        <v>369.92472445499999</v>
      </c>
      <c r="I57" s="6">
        <v>33.720108710366802</v>
      </c>
      <c r="J57" s="6">
        <v>0.50875146419400297</v>
      </c>
      <c r="K57" s="6">
        <v>33.700370157964599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7590.8320894429999</v>
      </c>
      <c r="E58" s="6">
        <v>16.389488830453701</v>
      </c>
      <c r="F58" s="6">
        <v>99.426962502605903</v>
      </c>
      <c r="G58" s="6">
        <v>0.28402910901217598</v>
      </c>
      <c r="H58" s="6">
        <v>43.749012483000001</v>
      </c>
      <c r="I58" s="6">
        <v>47.398996577694703</v>
      </c>
      <c r="J58" s="6">
        <v>0.57303749739410503</v>
      </c>
      <c r="K58" s="6">
        <v>49.281507230896104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2622.359366489</v>
      </c>
      <c r="E59" s="6">
        <v>47.581875922083697</v>
      </c>
      <c r="F59" s="6">
        <v>99.901511011059398</v>
      </c>
      <c r="G59" s="6">
        <v>9.3838552540249295E-2</v>
      </c>
      <c r="H59" s="6">
        <v>2.585281444</v>
      </c>
      <c r="I59" s="6">
        <v>100</v>
      </c>
      <c r="J59" s="6">
        <v>9.8488988940615099E-2</v>
      </c>
      <c r="K59" s="6">
        <v>95.184378382786605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87475.525289130004</v>
      </c>
      <c r="E60" s="6">
        <v>2.2648856030848399</v>
      </c>
      <c r="F60" s="6">
        <v>99.878101690210698</v>
      </c>
      <c r="G60" s="6">
        <v>6.9967539890192207E-2</v>
      </c>
      <c r="H60" s="6">
        <v>106.76132706</v>
      </c>
      <c r="I60" s="6">
        <v>57.390248058396502</v>
      </c>
      <c r="J60" s="6">
        <v>0.12189830978935</v>
      </c>
      <c r="K60" s="6">
        <v>57.328317974569799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306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307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308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2304997.1425597402</v>
      </c>
      <c r="E17" s="6">
        <v>0.30239733210640002</v>
      </c>
      <c r="F17" s="6">
        <v>93.650432353963694</v>
      </c>
      <c r="G17" s="6">
        <v>0.14455483909619099</v>
      </c>
      <c r="H17" s="6">
        <v>156280.48811655</v>
      </c>
      <c r="I17" s="6">
        <v>2.1959495484384299</v>
      </c>
      <c r="J17" s="6">
        <v>6.3495676460362898</v>
      </c>
      <c r="K17" s="6">
        <v>2.1320543279300002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761.99232947200005</v>
      </c>
      <c r="E28" s="6">
        <v>31.7870013321625</v>
      </c>
      <c r="F28" s="6">
        <v>82.260986946196894</v>
      </c>
      <c r="G28" s="6">
        <v>2.6525655780226001</v>
      </c>
      <c r="H28" s="6">
        <v>164.31837716999999</v>
      </c>
      <c r="I28" s="6">
        <v>37.283498648459798</v>
      </c>
      <c r="J28" s="6">
        <v>17.739013053803099</v>
      </c>
      <c r="K28" s="6">
        <v>12.300721676331801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70517.468370849994</v>
      </c>
      <c r="E29" s="6">
        <v>2.64236202323062</v>
      </c>
      <c r="F29" s="6">
        <v>88.537786162896694</v>
      </c>
      <c r="G29" s="6">
        <v>1.6870013369175501</v>
      </c>
      <c r="H29" s="6">
        <v>9129.2806918700007</v>
      </c>
      <c r="I29" s="6">
        <v>13.6848319091969</v>
      </c>
      <c r="J29" s="6">
        <v>11.462213837103301</v>
      </c>
      <c r="K29" s="6">
        <v>13.0309350137089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118010.55400879</v>
      </c>
      <c r="E30" s="6">
        <v>1.7986113320536801</v>
      </c>
      <c r="F30" s="6">
        <v>96.204542853630301</v>
      </c>
      <c r="G30" s="6">
        <v>0.50186644242374101</v>
      </c>
      <c r="H30" s="6">
        <v>4655.7468834000001</v>
      </c>
      <c r="I30" s="6">
        <v>12.726504361753101</v>
      </c>
      <c r="J30" s="6">
        <v>3.79545714636971</v>
      </c>
      <c r="K30" s="6">
        <v>12.7209529195013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67114.153005810993</v>
      </c>
      <c r="E31" s="6">
        <v>1.3306337117470699</v>
      </c>
      <c r="F31" s="6">
        <v>92.484535863692201</v>
      </c>
      <c r="G31" s="6">
        <v>0.74717829303212502</v>
      </c>
      <c r="H31" s="6">
        <v>5453.819984535</v>
      </c>
      <c r="I31" s="6">
        <v>9.4685917275742195</v>
      </c>
      <c r="J31" s="6">
        <v>7.5154641363078198</v>
      </c>
      <c r="K31" s="6">
        <v>9.1946999393773101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80719.725262278997</v>
      </c>
      <c r="E32" s="6">
        <v>3.0791577914934298</v>
      </c>
      <c r="F32" s="6">
        <v>96.997098146557505</v>
      </c>
      <c r="G32" s="6">
        <v>0.53956243739812004</v>
      </c>
      <c r="H32" s="6">
        <v>2498.9759202199998</v>
      </c>
      <c r="I32" s="6">
        <v>18.115594693287399</v>
      </c>
      <c r="J32" s="6">
        <v>3.0029018534424501</v>
      </c>
      <c r="K32" s="6">
        <v>17.428471941733498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72254.606966959996</v>
      </c>
      <c r="E33" s="6">
        <v>3.2819372115368601</v>
      </c>
      <c r="F33" s="6">
        <v>91.072922947070694</v>
      </c>
      <c r="G33" s="6">
        <v>0.83277287735337502</v>
      </c>
      <c r="H33" s="6">
        <v>7082.48316789</v>
      </c>
      <c r="I33" s="6">
        <v>8.6925916687174105</v>
      </c>
      <c r="J33" s="6">
        <v>8.9270770529292598</v>
      </c>
      <c r="K33" s="6">
        <v>8.4958446803960008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59737.671201243997</v>
      </c>
      <c r="E34" s="6">
        <v>2.4167388565564498</v>
      </c>
      <c r="F34" s="6">
        <v>90.841863454790897</v>
      </c>
      <c r="G34" s="6">
        <v>1.1815894678658001</v>
      </c>
      <c r="H34" s="6">
        <v>6022.3968217700003</v>
      </c>
      <c r="I34" s="6">
        <v>11.8766758880969</v>
      </c>
      <c r="J34" s="6">
        <v>9.1581365452090893</v>
      </c>
      <c r="K34" s="6">
        <v>11.7204835906968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79473.710789602002</v>
      </c>
      <c r="E35" s="6">
        <v>1.8679125274220001</v>
      </c>
      <c r="F35" s="6">
        <v>91.550723532736995</v>
      </c>
      <c r="G35" s="6">
        <v>0.89478852811797005</v>
      </c>
      <c r="H35" s="6">
        <v>7334.6810208500001</v>
      </c>
      <c r="I35" s="6">
        <v>9.6862892615385991</v>
      </c>
      <c r="J35" s="6">
        <v>8.4492764672630205</v>
      </c>
      <c r="K35" s="6">
        <v>9.6953316032903807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101109.931562777</v>
      </c>
      <c r="E36" s="6">
        <v>3.1933829761500401</v>
      </c>
      <c r="F36" s="6">
        <v>92.995524701305598</v>
      </c>
      <c r="G36" s="6">
        <v>0.90102970118530001</v>
      </c>
      <c r="H36" s="6">
        <v>7615.6569938060002</v>
      </c>
      <c r="I36" s="6">
        <v>12.6847217843402</v>
      </c>
      <c r="J36" s="6">
        <v>7.0044752986944401</v>
      </c>
      <c r="K36" s="6">
        <v>11.962599089871199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101305.02267459</v>
      </c>
      <c r="E37" s="6">
        <v>3.1005974794261202</v>
      </c>
      <c r="F37" s="6">
        <v>96.132982052122301</v>
      </c>
      <c r="G37" s="6">
        <v>0.44490232105669397</v>
      </c>
      <c r="H37" s="6">
        <v>4075.0669804499998</v>
      </c>
      <c r="I37" s="6">
        <v>11.4582719304695</v>
      </c>
      <c r="J37" s="6">
        <v>3.8670179478776898</v>
      </c>
      <c r="K37" s="6">
        <v>11.060146971535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47319.018644525997</v>
      </c>
      <c r="E38" s="6">
        <v>2.9484290854047699</v>
      </c>
      <c r="F38" s="6">
        <v>91.695503752764296</v>
      </c>
      <c r="G38" s="6">
        <v>0.98033148520673696</v>
      </c>
      <c r="H38" s="6">
        <v>4285.4948898680004</v>
      </c>
      <c r="I38" s="6">
        <v>11.386750093679</v>
      </c>
      <c r="J38" s="6">
        <v>8.3044962472357202</v>
      </c>
      <c r="K38" s="6">
        <v>10.8244963576989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1667.96650636</v>
      </c>
      <c r="E39" s="6">
        <v>37.338615216333501</v>
      </c>
      <c r="F39" s="6">
        <v>92.603539613894895</v>
      </c>
      <c r="G39" s="6">
        <v>4.5240059390216203</v>
      </c>
      <c r="H39" s="6">
        <v>133.22436962</v>
      </c>
      <c r="I39" s="6">
        <v>64.167707832384394</v>
      </c>
      <c r="J39" s="6">
        <v>7.3964603861050904</v>
      </c>
      <c r="K39" s="6">
        <v>56.640466022734202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3370.9838666350001</v>
      </c>
      <c r="E40" s="6">
        <v>27.2301052398923</v>
      </c>
      <c r="F40" s="6">
        <v>81.137426671315595</v>
      </c>
      <c r="G40" s="6">
        <v>2.0974846949791401</v>
      </c>
      <c r="H40" s="6">
        <v>783.67570901399995</v>
      </c>
      <c r="I40" s="6">
        <v>31.694414744594098</v>
      </c>
      <c r="J40" s="6">
        <v>18.862573328684402</v>
      </c>
      <c r="K40" s="6">
        <v>9.0223379211084005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117525.30558114999</v>
      </c>
      <c r="E41" s="6">
        <v>2.2563682555236602</v>
      </c>
      <c r="F41" s="6">
        <v>90.106031255285998</v>
      </c>
      <c r="G41" s="6">
        <v>0.74357995932404197</v>
      </c>
      <c r="H41" s="6">
        <v>12904.704423597001</v>
      </c>
      <c r="I41" s="6">
        <v>7.1137885877767797</v>
      </c>
      <c r="J41" s="6">
        <v>9.8939687447139892</v>
      </c>
      <c r="K41" s="6">
        <v>6.7719072886148703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84348.680903279994</v>
      </c>
      <c r="E42" s="6">
        <v>1.35086011932846</v>
      </c>
      <c r="F42" s="6">
        <v>87.972775035298199</v>
      </c>
      <c r="G42" s="6">
        <v>0.88381383605674702</v>
      </c>
      <c r="H42" s="6">
        <v>11531.7558221</v>
      </c>
      <c r="I42" s="6">
        <v>6.7518534011947704</v>
      </c>
      <c r="J42" s="6">
        <v>12.0272249647018</v>
      </c>
      <c r="K42" s="6">
        <v>6.4646297047485204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59563.907169981998</v>
      </c>
      <c r="E43" s="6">
        <v>3.0927724239235999</v>
      </c>
      <c r="F43" s="6">
        <v>93.712915340770707</v>
      </c>
      <c r="G43" s="6">
        <v>0.62974582732075901</v>
      </c>
      <c r="H43" s="6">
        <v>3996.0695454880001</v>
      </c>
      <c r="I43" s="6">
        <v>9.5828649039612799</v>
      </c>
      <c r="J43" s="6">
        <v>6.28708465922925</v>
      </c>
      <c r="K43" s="6">
        <v>9.3867540522587305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72723.087409444997</v>
      </c>
      <c r="E44" s="6">
        <v>1.9488749449809799</v>
      </c>
      <c r="F44" s="6">
        <v>93.522299770015906</v>
      </c>
      <c r="G44" s="6">
        <v>0.50498527538747995</v>
      </c>
      <c r="H44" s="6">
        <v>5037.0698880990003</v>
      </c>
      <c r="I44" s="6">
        <v>7.6326939442276398</v>
      </c>
      <c r="J44" s="6">
        <v>6.47770022998409</v>
      </c>
      <c r="K44" s="6">
        <v>7.2907641026092902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62697.796170499998</v>
      </c>
      <c r="E45" s="6">
        <v>3.35401955596179</v>
      </c>
      <c r="F45" s="6">
        <v>98.772787602158402</v>
      </c>
      <c r="G45" s="6">
        <v>0.43615960350708399</v>
      </c>
      <c r="H45" s="6">
        <v>778.99505163000003</v>
      </c>
      <c r="I45" s="6">
        <v>35.054581583754903</v>
      </c>
      <c r="J45" s="6">
        <v>1.2272123978415901</v>
      </c>
      <c r="K45" s="6">
        <v>35.104518136890398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111638.8670551</v>
      </c>
      <c r="E46" s="6">
        <v>0.94496613715413902</v>
      </c>
      <c r="F46" s="6">
        <v>98.853435593335206</v>
      </c>
      <c r="G46" s="6">
        <v>0.356538348153629</v>
      </c>
      <c r="H46" s="6">
        <v>1294.85789338</v>
      </c>
      <c r="I46" s="6">
        <v>31.183017749270501</v>
      </c>
      <c r="J46" s="6">
        <v>1.1465644066648</v>
      </c>
      <c r="K46" s="6">
        <v>30.7396954160489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90215.65334402</v>
      </c>
      <c r="E47" s="6">
        <v>1.2690663229232799</v>
      </c>
      <c r="F47" s="6">
        <v>94.770050611322105</v>
      </c>
      <c r="G47" s="6">
        <v>0.69100245321040399</v>
      </c>
      <c r="H47" s="6">
        <v>4978.6118928100004</v>
      </c>
      <c r="I47" s="6">
        <v>12.8773180074056</v>
      </c>
      <c r="J47" s="6">
        <v>5.2299493886778903</v>
      </c>
      <c r="K47" s="6">
        <v>12.5214094050444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79152.312667959995</v>
      </c>
      <c r="E48" s="6">
        <v>2.49238669027699</v>
      </c>
      <c r="F48" s="6">
        <v>98.713472978177407</v>
      </c>
      <c r="G48" s="6">
        <v>0.32504962797229697</v>
      </c>
      <c r="H48" s="6">
        <v>1031.58754337</v>
      </c>
      <c r="I48" s="6">
        <v>25.301625615873402</v>
      </c>
      <c r="J48" s="6">
        <v>1.28652702182256</v>
      </c>
      <c r="K48" s="6">
        <v>24.940616965785999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82228.528506520001</v>
      </c>
      <c r="E49" s="6">
        <v>2.3264293656789401</v>
      </c>
      <c r="F49" s="6">
        <v>91.877475455618793</v>
      </c>
      <c r="G49" s="6">
        <v>1.2501264812700901</v>
      </c>
      <c r="H49" s="6">
        <v>7269.4992731399998</v>
      </c>
      <c r="I49" s="6">
        <v>14.776177469016501</v>
      </c>
      <c r="J49" s="6">
        <v>8.1225245443812106</v>
      </c>
      <c r="K49" s="6">
        <v>14.140734752074801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114411.07305727999</v>
      </c>
      <c r="E50" s="6">
        <v>1.99029035108347</v>
      </c>
      <c r="F50" s="6">
        <v>94.668220593059402</v>
      </c>
      <c r="G50" s="6">
        <v>0.51332354716378503</v>
      </c>
      <c r="H50" s="6">
        <v>6443.7104598699998</v>
      </c>
      <c r="I50" s="6">
        <v>9.3683464343609906</v>
      </c>
      <c r="J50" s="6">
        <v>5.3317794069405604</v>
      </c>
      <c r="K50" s="6">
        <v>9.1142980775338494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109947.626537</v>
      </c>
      <c r="E51" s="6">
        <v>2.4348216219448302</v>
      </c>
      <c r="F51" s="6">
        <v>89.293099296372802</v>
      </c>
      <c r="G51" s="6">
        <v>0.73570739095904103</v>
      </c>
      <c r="H51" s="6">
        <v>13183.530745460001</v>
      </c>
      <c r="I51" s="6">
        <v>6.5469468901283498</v>
      </c>
      <c r="J51" s="6">
        <v>10.7069007036272</v>
      </c>
      <c r="K51" s="6">
        <v>6.1356311160825499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62426.820756068999</v>
      </c>
      <c r="E52" s="6">
        <v>2.6911000513890402</v>
      </c>
      <c r="F52" s="6">
        <v>98.889591540818103</v>
      </c>
      <c r="G52" s="6">
        <v>0.218512660971308</v>
      </c>
      <c r="H52" s="6">
        <v>700.97639971299998</v>
      </c>
      <c r="I52" s="6">
        <v>19.8359050649014</v>
      </c>
      <c r="J52" s="6">
        <v>1.1104084591819099</v>
      </c>
      <c r="K52" s="6">
        <v>19.460071301933301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78633.137167980996</v>
      </c>
      <c r="E53" s="6">
        <v>0.97321306201296098</v>
      </c>
      <c r="F53" s="6">
        <v>96.074317748579503</v>
      </c>
      <c r="G53" s="6">
        <v>0.46088000537628598</v>
      </c>
      <c r="H53" s="6">
        <v>3213.0200680859998</v>
      </c>
      <c r="I53" s="6">
        <v>11.446605151478201</v>
      </c>
      <c r="J53" s="6">
        <v>3.9256822514205001</v>
      </c>
      <c r="K53" s="6">
        <v>11.2792450444674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61019.764274055</v>
      </c>
      <c r="E54" s="6">
        <v>1.1431400751310901</v>
      </c>
      <c r="F54" s="6">
        <v>98.742200822427293</v>
      </c>
      <c r="G54" s="6">
        <v>0.228078446113928</v>
      </c>
      <c r="H54" s="6">
        <v>777.282749223</v>
      </c>
      <c r="I54" s="6">
        <v>18.102825805604599</v>
      </c>
      <c r="J54" s="6">
        <v>1.25779917757269</v>
      </c>
      <c r="K54" s="6">
        <v>17.905058399632399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45995.976755372998</v>
      </c>
      <c r="E55" s="6">
        <v>1.7808261060132899</v>
      </c>
      <c r="F55" s="6">
        <v>96.023294669250504</v>
      </c>
      <c r="G55" s="6">
        <v>0.585477304953964</v>
      </c>
      <c r="H55" s="6">
        <v>1904.875755265</v>
      </c>
      <c r="I55" s="6">
        <v>14.398196646014</v>
      </c>
      <c r="J55" s="6">
        <v>3.9767053307495099</v>
      </c>
      <c r="K55" s="6">
        <v>14.1371952659005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56220.584527409999</v>
      </c>
      <c r="E56" s="6">
        <v>3.3776266243459401</v>
      </c>
      <c r="F56" s="6">
        <v>85.780799924547395</v>
      </c>
      <c r="G56" s="6">
        <v>1.5688651222257699</v>
      </c>
      <c r="H56" s="6">
        <v>9319.2385761999994</v>
      </c>
      <c r="I56" s="6">
        <v>10.584512903128701</v>
      </c>
      <c r="J56" s="6">
        <v>14.2192000754526</v>
      </c>
      <c r="K56" s="6">
        <v>9.4645623132189893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65439.451555405998</v>
      </c>
      <c r="E57" s="6">
        <v>1.94694919229605</v>
      </c>
      <c r="F57" s="6">
        <v>89.997814674091202</v>
      </c>
      <c r="G57" s="6">
        <v>0.80830596810926003</v>
      </c>
      <c r="H57" s="6">
        <v>7272.8157283959999</v>
      </c>
      <c r="I57" s="6">
        <v>7.7913719506794399</v>
      </c>
      <c r="J57" s="6">
        <v>10.002185325908799</v>
      </c>
      <c r="K57" s="6">
        <v>7.2729876869432699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6926.053784836</v>
      </c>
      <c r="E58" s="6">
        <v>17.685733741481101</v>
      </c>
      <c r="F58" s="6">
        <v>90.719499765203096</v>
      </c>
      <c r="G58" s="6">
        <v>2.0303523880729002</v>
      </c>
      <c r="H58" s="6">
        <v>708.52731709</v>
      </c>
      <c r="I58" s="6">
        <v>15.568089105255901</v>
      </c>
      <c r="J58" s="6">
        <v>9.2805002347968699</v>
      </c>
      <c r="K58" s="6">
        <v>19.847265592692501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2367.2644465530002</v>
      </c>
      <c r="E59" s="6">
        <v>46.017854840693097</v>
      </c>
      <c r="F59" s="6">
        <v>90.183404378339603</v>
      </c>
      <c r="G59" s="6">
        <v>3.0404698429533399</v>
      </c>
      <c r="H59" s="6">
        <v>257.68020138000003</v>
      </c>
      <c r="I59" s="6">
        <v>66.788311115066406</v>
      </c>
      <c r="J59" s="6">
        <v>9.8165956216603991</v>
      </c>
      <c r="K59" s="6">
        <v>27.932282424080199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85965.262414500001</v>
      </c>
      <c r="E60" s="6">
        <v>2.2393744023638602</v>
      </c>
      <c r="F60" s="6">
        <v>98.153708627434796</v>
      </c>
      <c r="G60" s="6">
        <v>0.364038135464471</v>
      </c>
      <c r="H60" s="6">
        <v>1617.0242016899999</v>
      </c>
      <c r="I60" s="6">
        <v>19.816578364581201</v>
      </c>
      <c r="J60" s="6">
        <v>1.84629137256515</v>
      </c>
      <c r="K60" s="6">
        <v>19.353225394760099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52187.183285419997</v>
      </c>
      <c r="E61" s="6">
        <v>2.6069978545747099</v>
      </c>
      <c r="F61" s="6">
        <v>94.866786740950104</v>
      </c>
      <c r="G61" s="6">
        <v>1.01172319970589</v>
      </c>
      <c r="H61" s="6">
        <v>2823.8327700999998</v>
      </c>
      <c r="I61" s="6">
        <v>19.166542704047099</v>
      </c>
      <c r="J61" s="6">
        <v>5.1332132590498603</v>
      </c>
      <c r="K61" s="6">
        <v>18.697631324426201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311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312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2458978.3158489801</v>
      </c>
      <c r="E17" s="6">
        <v>0.28989004059155998</v>
      </c>
      <c r="F17" s="6">
        <v>99.906580436166706</v>
      </c>
      <c r="G17" s="6">
        <v>1.47247386293802E-2</v>
      </c>
      <c r="H17" s="6">
        <v>2299.3148273050001</v>
      </c>
      <c r="I17" s="6">
        <v>15.7433587010272</v>
      </c>
      <c r="J17" s="6">
        <v>9.3419563833325697E-2</v>
      </c>
      <c r="K17" s="6">
        <v>15.7472185044918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906.35272554300002</v>
      </c>
      <c r="E28" s="6">
        <v>32.465778922066299</v>
      </c>
      <c r="F28" s="6">
        <v>97.845433399841596</v>
      </c>
      <c r="G28" s="6">
        <v>0.59661350889676501</v>
      </c>
      <c r="H28" s="6">
        <v>19.957981099000001</v>
      </c>
      <c r="I28" s="6">
        <v>37.301064645270998</v>
      </c>
      <c r="J28" s="6">
        <v>2.1545666001584198</v>
      </c>
      <c r="K28" s="6">
        <v>27.094037077299799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  <c r="F33" s="6">
        <v>100</v>
      </c>
      <c r="G33" s="6">
        <v>3.4183079045529998E-16</v>
      </c>
      <c r="H33" s="6"/>
      <c r="I33" s="6"/>
      <c r="J33" s="6"/>
      <c r="K33" s="6"/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65711.281404923997</v>
      </c>
      <c r="E34" s="6">
        <v>2.0886538241225798</v>
      </c>
      <c r="F34" s="6">
        <v>99.925811180619604</v>
      </c>
      <c r="G34" s="6">
        <v>7.4137559898119307E-2</v>
      </c>
      <c r="H34" s="6">
        <v>48.786618089999997</v>
      </c>
      <c r="I34" s="6">
        <v>99.999999999999801</v>
      </c>
      <c r="J34" s="6">
        <v>7.4188819380366505E-2</v>
      </c>
      <c r="K34" s="6">
        <v>99.856769168803993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86808.391810451998</v>
      </c>
      <c r="E35" s="6">
        <v>1.5641254003440099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  <c r="F37" s="6">
        <v>100</v>
      </c>
      <c r="G37" s="6">
        <v>3.4035789535140998E-16</v>
      </c>
      <c r="H37" s="6"/>
      <c r="I37" s="6"/>
      <c r="J37" s="6"/>
      <c r="K37" s="6"/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1722.27672545</v>
      </c>
      <c r="E39" s="6">
        <v>35.771335787519902</v>
      </c>
      <c r="F39" s="6">
        <v>95.618779132052595</v>
      </c>
      <c r="G39" s="6">
        <v>3.1160507262088899</v>
      </c>
      <c r="H39" s="6">
        <v>78.914150530000001</v>
      </c>
      <c r="I39" s="6">
        <v>86.4910065602609</v>
      </c>
      <c r="J39" s="6">
        <v>4.3812208679473796</v>
      </c>
      <c r="K39" s="6">
        <v>68.006835339765104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3966.6857921310002</v>
      </c>
      <c r="E40" s="6">
        <v>28.4430345094794</v>
      </c>
      <c r="F40" s="6">
        <v>95.4755911983803</v>
      </c>
      <c r="G40" s="6">
        <v>1.4343472103272601</v>
      </c>
      <c r="H40" s="6">
        <v>187.973783518</v>
      </c>
      <c r="I40" s="6">
        <v>30.894902853556601</v>
      </c>
      <c r="J40" s="6">
        <v>4.5244088016197201</v>
      </c>
      <c r="K40" s="6">
        <v>30.2680756523851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130214.277187267</v>
      </c>
      <c r="E41" s="6">
        <v>2.1403897353187902</v>
      </c>
      <c r="F41" s="6">
        <v>99.834598787907694</v>
      </c>
      <c r="G41" s="6">
        <v>7.7097526937071795E-2</v>
      </c>
      <c r="H41" s="6">
        <v>215.73281747999999</v>
      </c>
      <c r="I41" s="6">
        <v>46.478171196294703</v>
      </c>
      <c r="J41" s="6">
        <v>0.165401212092331</v>
      </c>
      <c r="K41" s="6">
        <v>46.535334124430797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95880.436725380001</v>
      </c>
      <c r="E42" s="6">
        <v>1.17248983732843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77760.157297544007</v>
      </c>
      <c r="E44" s="6">
        <v>1.9089615800291799</v>
      </c>
      <c r="F44" s="6">
        <v>100</v>
      </c>
      <c r="G44" s="6">
        <v>2.11937309927321E-16</v>
      </c>
      <c r="H44" s="6"/>
      <c r="I44" s="6"/>
      <c r="J44" s="6"/>
      <c r="K44" s="6"/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95169.026443209994</v>
      </c>
      <c r="E47" s="6">
        <v>1.24311822415366</v>
      </c>
      <c r="F47" s="6">
        <v>99.973487065048303</v>
      </c>
      <c r="G47" s="6">
        <v>2.6508338494917301E-2</v>
      </c>
      <c r="H47" s="6">
        <v>25.238793619999999</v>
      </c>
      <c r="I47" s="6">
        <v>99.999999999999602</v>
      </c>
      <c r="J47" s="6">
        <v>2.6512934951711E-2</v>
      </c>
      <c r="K47" s="6">
        <v>99.956155003748606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122986.561203</v>
      </c>
      <c r="E51" s="6">
        <v>2.3180275702505702</v>
      </c>
      <c r="F51" s="6">
        <v>99.882567432442499</v>
      </c>
      <c r="G51" s="6">
        <v>5.2262096769960902E-2</v>
      </c>
      <c r="H51" s="6">
        <v>144.59607946</v>
      </c>
      <c r="I51" s="6">
        <v>44.495859825574001</v>
      </c>
      <c r="J51" s="6">
        <v>0.117432567557454</v>
      </c>
      <c r="K51" s="6">
        <v>44.451658627258801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81821.393053496999</v>
      </c>
      <c r="E53" s="6">
        <v>0.92679765630480804</v>
      </c>
      <c r="F53" s="6">
        <v>99.969743011271007</v>
      </c>
      <c r="G53" s="6">
        <v>3.0279037718479E-2</v>
      </c>
      <c r="H53" s="6">
        <v>24.764182569999999</v>
      </c>
      <c r="I53" s="6">
        <v>99.999999999999702</v>
      </c>
      <c r="J53" s="6">
        <v>3.0256988728955499E-2</v>
      </c>
      <c r="K53" s="6">
        <v>100.042593347967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64357.746215610001</v>
      </c>
      <c r="E56" s="6">
        <v>3.4100436223963801</v>
      </c>
      <c r="F56" s="6">
        <v>98.196399025778106</v>
      </c>
      <c r="G56" s="6">
        <v>0.49315627909913701</v>
      </c>
      <c r="H56" s="6">
        <v>1182.0768880000001</v>
      </c>
      <c r="I56" s="6">
        <v>26.525360342594102</v>
      </c>
      <c r="J56" s="6">
        <v>1.8036009742218699</v>
      </c>
      <c r="K56" s="6">
        <v>26.8497142420205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72357.071737241</v>
      </c>
      <c r="E57" s="6">
        <v>1.90786444551199</v>
      </c>
      <c r="F57" s="6">
        <v>99.511505334891197</v>
      </c>
      <c r="G57" s="6">
        <v>0.13111757775701899</v>
      </c>
      <c r="H57" s="6">
        <v>355.19554656100001</v>
      </c>
      <c r="I57" s="6">
        <v>26.7080540797769</v>
      </c>
      <c r="J57" s="6">
        <v>0.48849466510876699</v>
      </c>
      <c r="K57" s="6">
        <v>26.710030774973699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7619.9842571879999</v>
      </c>
      <c r="E58" s="6">
        <v>16.3286901644422</v>
      </c>
      <c r="F58" s="6">
        <v>99.808806212899896</v>
      </c>
      <c r="G58" s="6">
        <v>0.103581824489991</v>
      </c>
      <c r="H58" s="6">
        <v>14.596844738</v>
      </c>
      <c r="I58" s="6">
        <v>53.329079919640797</v>
      </c>
      <c r="J58" s="6">
        <v>0.191193787100089</v>
      </c>
      <c r="K58" s="6">
        <v>54.072772993863602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2623.4635062940001</v>
      </c>
      <c r="E59" s="6">
        <v>47.590809701009697</v>
      </c>
      <c r="F59" s="6">
        <v>99.943574366790301</v>
      </c>
      <c r="G59" s="6">
        <v>6.0707432437548302E-2</v>
      </c>
      <c r="H59" s="6">
        <v>1.4811416390000001</v>
      </c>
      <c r="I59" s="6">
        <v>100</v>
      </c>
      <c r="J59" s="6">
        <v>5.6425633209687603E-2</v>
      </c>
      <c r="K59" s="6">
        <v>107.52768632461699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315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316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2445908.7635984798</v>
      </c>
      <c r="E17" s="6">
        <v>0.291653930515064</v>
      </c>
      <c r="F17" s="6">
        <v>99.375573609159005</v>
      </c>
      <c r="G17" s="6">
        <v>4.4137219894063502E-2</v>
      </c>
      <c r="H17" s="6">
        <v>15368.867077809</v>
      </c>
      <c r="I17" s="6">
        <v>7.0360667979841596</v>
      </c>
      <c r="J17" s="6">
        <v>0.62442639084100804</v>
      </c>
      <c r="K17" s="6">
        <v>7.0243052004554896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911.69218849699996</v>
      </c>
      <c r="E28" s="6">
        <v>32.649954354713202</v>
      </c>
      <c r="F28" s="6">
        <v>98.421855858927302</v>
      </c>
      <c r="G28" s="6">
        <v>0.95484736221634903</v>
      </c>
      <c r="H28" s="6">
        <v>14.618518144999999</v>
      </c>
      <c r="I28" s="6">
        <v>57.839296969556003</v>
      </c>
      <c r="J28" s="6">
        <v>1.5781441410727199</v>
      </c>
      <c r="K28" s="6">
        <v>59.549598167537802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79179.611900860007</v>
      </c>
      <c r="E29" s="6">
        <v>2.3838511314534099</v>
      </c>
      <c r="F29" s="6">
        <v>99.413488726963394</v>
      </c>
      <c r="G29" s="6">
        <v>0.28957297179191399</v>
      </c>
      <c r="H29" s="6">
        <v>467.13716185999999</v>
      </c>
      <c r="I29" s="6">
        <v>49.253030784897902</v>
      </c>
      <c r="J29" s="6">
        <v>0.58651127303656803</v>
      </c>
      <c r="K29" s="6">
        <v>49.082533772669599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121817.33741748999</v>
      </c>
      <c r="E30" s="6">
        <v>1.7063602946726699</v>
      </c>
      <c r="F30" s="6">
        <v>99.3079081471233</v>
      </c>
      <c r="G30" s="6">
        <v>0.20032492805268801</v>
      </c>
      <c r="H30" s="6">
        <v>848.96347470000001</v>
      </c>
      <c r="I30" s="6">
        <v>28.803799411980599</v>
      </c>
      <c r="J30" s="6">
        <v>0.69209185287664599</v>
      </c>
      <c r="K30" s="6">
        <v>28.744522091898101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72153.769699987999</v>
      </c>
      <c r="E31" s="6">
        <v>1.2473898764117901</v>
      </c>
      <c r="F31" s="6">
        <v>99.429220256140994</v>
      </c>
      <c r="G31" s="6">
        <v>0.18708649614124301</v>
      </c>
      <c r="H31" s="6">
        <v>414.203290358</v>
      </c>
      <c r="I31" s="6">
        <v>32.571637132496299</v>
      </c>
      <c r="J31" s="6">
        <v>0.57077974385904795</v>
      </c>
      <c r="K31" s="6">
        <v>32.590267317494302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83104.813167818997</v>
      </c>
      <c r="E32" s="6">
        <v>3.1020192704596901</v>
      </c>
      <c r="F32" s="6">
        <v>99.863146128139803</v>
      </c>
      <c r="G32" s="6">
        <v>9.9415345677524303E-2</v>
      </c>
      <c r="H32" s="6">
        <v>113.88801468</v>
      </c>
      <c r="I32" s="6">
        <v>72.785524456611896</v>
      </c>
      <c r="J32" s="6">
        <v>0.136853871860176</v>
      </c>
      <c r="K32" s="6">
        <v>72.5440139751218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79017.986496979996</v>
      </c>
      <c r="E33" s="6">
        <v>3.0859320000191</v>
      </c>
      <c r="F33" s="6">
        <v>99.597787570318502</v>
      </c>
      <c r="G33" s="6">
        <v>0.140285555824637</v>
      </c>
      <c r="H33" s="6">
        <v>319.10363787</v>
      </c>
      <c r="I33" s="6">
        <v>34.791062454765701</v>
      </c>
      <c r="J33" s="6">
        <v>0.40221242968152299</v>
      </c>
      <c r="K33" s="6">
        <v>34.738187975119502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64748.544255993998</v>
      </c>
      <c r="E34" s="6">
        <v>2.11615956172747</v>
      </c>
      <c r="F34" s="6">
        <v>98.461796349319499</v>
      </c>
      <c r="G34" s="6">
        <v>0.44514550324663799</v>
      </c>
      <c r="H34" s="6">
        <v>1011.52376702</v>
      </c>
      <c r="I34" s="6">
        <v>28.677059794722201</v>
      </c>
      <c r="J34" s="6">
        <v>1.5382036506805301</v>
      </c>
      <c r="K34" s="6">
        <v>28.494163218956501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85961.589985151993</v>
      </c>
      <c r="E35" s="6">
        <v>1.59622090033813</v>
      </c>
      <c r="F35" s="6">
        <v>99.024516169877899</v>
      </c>
      <c r="G35" s="6">
        <v>0.27396414460816498</v>
      </c>
      <c r="H35" s="6">
        <v>846.80182530000002</v>
      </c>
      <c r="I35" s="6">
        <v>27.806830938474</v>
      </c>
      <c r="J35" s="6">
        <v>0.97548383012210405</v>
      </c>
      <c r="K35" s="6">
        <v>27.810985718053502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108093.490785583</v>
      </c>
      <c r="E36" s="6">
        <v>3.1681417854943801</v>
      </c>
      <c r="F36" s="6">
        <v>99.418630168489699</v>
      </c>
      <c r="G36" s="6">
        <v>0.221749388079545</v>
      </c>
      <c r="H36" s="6">
        <v>632.09777099999997</v>
      </c>
      <c r="I36" s="6">
        <v>38.023222578096899</v>
      </c>
      <c r="J36" s="6">
        <v>0.58136983151031096</v>
      </c>
      <c r="K36" s="6">
        <v>37.920819431405597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104627.31838711</v>
      </c>
      <c r="E37" s="6">
        <v>3.0728123440114801</v>
      </c>
      <c r="F37" s="6">
        <v>99.2856608203749</v>
      </c>
      <c r="G37" s="6">
        <v>0.21434565981627701</v>
      </c>
      <c r="H37" s="6">
        <v>752.77126793000002</v>
      </c>
      <c r="I37" s="6">
        <v>29.954013289132799</v>
      </c>
      <c r="J37" s="6">
        <v>0.71433917962509297</v>
      </c>
      <c r="K37" s="6">
        <v>29.791800710143701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51398.229154793997</v>
      </c>
      <c r="E38" s="6">
        <v>2.8313524787500399</v>
      </c>
      <c r="F38" s="6">
        <v>99.600259036522999</v>
      </c>
      <c r="G38" s="6">
        <v>0.17674695314195901</v>
      </c>
      <c r="H38" s="6">
        <v>206.28437959999999</v>
      </c>
      <c r="I38" s="6">
        <v>44.529423129295999</v>
      </c>
      <c r="J38" s="6">
        <v>0.39974096347699001</v>
      </c>
      <c r="K38" s="6">
        <v>44.038624822768902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4112.6133613920001</v>
      </c>
      <c r="E40" s="6">
        <v>27.901561180006102</v>
      </c>
      <c r="F40" s="6">
        <v>98.987974502088306</v>
      </c>
      <c r="G40" s="6">
        <v>0.38259314521019899</v>
      </c>
      <c r="H40" s="6">
        <v>42.046214257000003</v>
      </c>
      <c r="I40" s="6">
        <v>39.603149022347999</v>
      </c>
      <c r="J40" s="6">
        <v>1.01202549791175</v>
      </c>
      <c r="K40" s="6">
        <v>37.4221011040608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130065.937584577</v>
      </c>
      <c r="E41" s="6">
        <v>2.1313144481420498</v>
      </c>
      <c r="F41" s="6">
        <v>99.720867597758598</v>
      </c>
      <c r="G41" s="6">
        <v>9.3346405020335393E-2</v>
      </c>
      <c r="H41" s="6">
        <v>364.07242016999999</v>
      </c>
      <c r="I41" s="6">
        <v>33.550859705378599</v>
      </c>
      <c r="J41" s="6">
        <v>0.27913240224143898</v>
      </c>
      <c r="K41" s="6">
        <v>33.348276377129501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94930.607844629994</v>
      </c>
      <c r="E42" s="6">
        <v>1.24313273504321</v>
      </c>
      <c r="F42" s="6">
        <v>99.009361123927206</v>
      </c>
      <c r="G42" s="6">
        <v>0.50101944465513404</v>
      </c>
      <c r="H42" s="6">
        <v>949.82888075000005</v>
      </c>
      <c r="I42" s="6">
        <v>50.1682168124659</v>
      </c>
      <c r="J42" s="6">
        <v>0.99063887607280299</v>
      </c>
      <c r="K42" s="6">
        <v>50.074367485578101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63168.078417083998</v>
      </c>
      <c r="E43" s="6">
        <v>2.9901888763848898</v>
      </c>
      <c r="F43" s="6">
        <v>99.383419694849195</v>
      </c>
      <c r="G43" s="6">
        <v>0.172059664259264</v>
      </c>
      <c r="H43" s="6">
        <v>391.89829838600002</v>
      </c>
      <c r="I43" s="6">
        <v>27.6438878080568</v>
      </c>
      <c r="J43" s="6">
        <v>0.61658030515076501</v>
      </c>
      <c r="K43" s="6">
        <v>27.7334155547703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76657.47793732</v>
      </c>
      <c r="E44" s="6">
        <v>1.8292151123990199</v>
      </c>
      <c r="F44" s="6">
        <v>98.581948135721106</v>
      </c>
      <c r="G44" s="6">
        <v>0.23710390974308401</v>
      </c>
      <c r="H44" s="6">
        <v>1102.679360224</v>
      </c>
      <c r="I44" s="6">
        <v>17.319800817265499</v>
      </c>
      <c r="J44" s="6">
        <v>1.41805186427886</v>
      </c>
      <c r="K44" s="6">
        <v>16.483293680486199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63232.241861039998</v>
      </c>
      <c r="E45" s="6">
        <v>3.2716340963803101</v>
      </c>
      <c r="F45" s="6">
        <v>99.614742087018499</v>
      </c>
      <c r="G45" s="6">
        <v>0.22573163466299601</v>
      </c>
      <c r="H45" s="6">
        <v>244.54936108999999</v>
      </c>
      <c r="I45" s="6">
        <v>58.961505086636002</v>
      </c>
      <c r="J45" s="6">
        <v>0.38525791298149697</v>
      </c>
      <c r="K45" s="6">
        <v>58.366610548802399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112087.0050718</v>
      </c>
      <c r="E46" s="6">
        <v>1.0490566882121899</v>
      </c>
      <c r="F46" s="6">
        <v>99.2502506429623</v>
      </c>
      <c r="G46" s="6">
        <v>0.299365676361876</v>
      </c>
      <c r="H46" s="6">
        <v>846.71987667999997</v>
      </c>
      <c r="I46" s="6">
        <v>39.744492728464401</v>
      </c>
      <c r="J46" s="6">
        <v>0.74974935703774104</v>
      </c>
      <c r="K46" s="6">
        <v>39.629401657920297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94998.839217899993</v>
      </c>
      <c r="E47" s="6">
        <v>1.23602258266245</v>
      </c>
      <c r="F47" s="6">
        <v>99.794708201755796</v>
      </c>
      <c r="G47" s="6">
        <v>8.4305213693293996E-2</v>
      </c>
      <c r="H47" s="6">
        <v>195.42601893</v>
      </c>
      <c r="I47" s="6">
        <v>41.153914462466901</v>
      </c>
      <c r="J47" s="6">
        <v>0.205291798244156</v>
      </c>
      <c r="K47" s="6">
        <v>40.981735619086898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80152.644947809997</v>
      </c>
      <c r="E48" s="6">
        <v>2.50482714709708</v>
      </c>
      <c r="F48" s="6">
        <v>99.961020524771698</v>
      </c>
      <c r="G48" s="6">
        <v>3.9039999383665397E-2</v>
      </c>
      <c r="H48" s="6">
        <v>31.25526352</v>
      </c>
      <c r="I48" s="6">
        <v>100</v>
      </c>
      <c r="J48" s="6">
        <v>3.89794752283497E-2</v>
      </c>
      <c r="K48" s="6">
        <v>100.116231858334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88831.809577680004</v>
      </c>
      <c r="E49" s="6">
        <v>2.2443413453650698</v>
      </c>
      <c r="F49" s="6">
        <v>99.255605717234104</v>
      </c>
      <c r="G49" s="6">
        <v>0.297207340433505</v>
      </c>
      <c r="H49" s="6">
        <v>666.21820198</v>
      </c>
      <c r="I49" s="6">
        <v>39.827352677713201</v>
      </c>
      <c r="J49" s="6">
        <v>0.74439428276587105</v>
      </c>
      <c r="K49" s="6">
        <v>39.6288570201365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120343.67612927</v>
      </c>
      <c r="E50" s="6">
        <v>1.9527010393011599</v>
      </c>
      <c r="F50" s="6">
        <v>99.577089650069595</v>
      </c>
      <c r="G50" s="6">
        <v>0.13136520360999501</v>
      </c>
      <c r="H50" s="6">
        <v>511.10738787999998</v>
      </c>
      <c r="I50" s="6">
        <v>30.8206169586947</v>
      </c>
      <c r="J50" s="6">
        <v>0.422910349930395</v>
      </c>
      <c r="K50" s="6">
        <v>30.930821766185499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122082.70498282999</v>
      </c>
      <c r="E51" s="6">
        <v>2.3449888921138702</v>
      </c>
      <c r="F51" s="6">
        <v>99.148507719110498</v>
      </c>
      <c r="G51" s="6">
        <v>0.23630027456406499</v>
      </c>
      <c r="H51" s="6">
        <v>1048.45229963</v>
      </c>
      <c r="I51" s="6">
        <v>27.455283694646901</v>
      </c>
      <c r="J51" s="6">
        <v>0.85149228088945395</v>
      </c>
      <c r="K51" s="6">
        <v>27.515011142754901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62919.243414267003</v>
      </c>
      <c r="E52" s="6">
        <v>2.6965360754592198</v>
      </c>
      <c r="F52" s="6">
        <v>99.669632474264304</v>
      </c>
      <c r="G52" s="6">
        <v>0.10680789025614799</v>
      </c>
      <c r="H52" s="6">
        <v>208.55374151500001</v>
      </c>
      <c r="I52" s="6">
        <v>32.422049387784199</v>
      </c>
      <c r="J52" s="6">
        <v>0.33036752573568601</v>
      </c>
      <c r="K52" s="6">
        <v>32.223213051814497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81116.249351281993</v>
      </c>
      <c r="E53" s="6">
        <v>0.92093432546074105</v>
      </c>
      <c r="F53" s="6">
        <v>99.108195290488993</v>
      </c>
      <c r="G53" s="6">
        <v>0.21456974632820999</v>
      </c>
      <c r="H53" s="6">
        <v>729.90788478499996</v>
      </c>
      <c r="I53" s="6">
        <v>23.986897151072601</v>
      </c>
      <c r="J53" s="6">
        <v>0.89180470951097102</v>
      </c>
      <c r="K53" s="6">
        <v>23.845602176947601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61486.435435794003</v>
      </c>
      <c r="E54" s="6">
        <v>1.16817532096403</v>
      </c>
      <c r="F54" s="6">
        <v>99.497368236111697</v>
      </c>
      <c r="G54" s="6">
        <v>0.28643927561578603</v>
      </c>
      <c r="H54" s="6">
        <v>310.61158748399998</v>
      </c>
      <c r="I54" s="6">
        <v>56.793310542445603</v>
      </c>
      <c r="J54" s="6">
        <v>0.50263176388832498</v>
      </c>
      <c r="K54" s="6">
        <v>56.701458464851598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47660.040667838002</v>
      </c>
      <c r="E55" s="6">
        <v>1.7405753461257101</v>
      </c>
      <c r="F55" s="6">
        <v>99.497270235959803</v>
      </c>
      <c r="G55" s="6">
        <v>0.15948289719686501</v>
      </c>
      <c r="H55" s="6">
        <v>240.81184279999999</v>
      </c>
      <c r="I55" s="6">
        <v>31.636875210207901</v>
      </c>
      <c r="J55" s="6">
        <v>0.50272976404025305</v>
      </c>
      <c r="K55" s="6">
        <v>31.563901832436098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64954.972872439997</v>
      </c>
      <c r="E56" s="6">
        <v>3.3304366463149302</v>
      </c>
      <c r="F56" s="6">
        <v>99.107641425511005</v>
      </c>
      <c r="G56" s="6">
        <v>0.24528061524559999</v>
      </c>
      <c r="H56" s="6">
        <v>584.85023117000003</v>
      </c>
      <c r="I56" s="6">
        <v>27.1062330081302</v>
      </c>
      <c r="J56" s="6">
        <v>0.89235857448902101</v>
      </c>
      <c r="K56" s="6">
        <v>27.241496814561799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72249.930503398995</v>
      </c>
      <c r="E57" s="6">
        <v>1.91037463769932</v>
      </c>
      <c r="F57" s="6">
        <v>99.364155736474999</v>
      </c>
      <c r="G57" s="6">
        <v>0.18765251404913499</v>
      </c>
      <c r="H57" s="6">
        <v>462.33678040299998</v>
      </c>
      <c r="I57" s="6">
        <v>29.360077041213302</v>
      </c>
      <c r="J57" s="6">
        <v>0.63584426352497203</v>
      </c>
      <c r="K57" s="6">
        <v>29.324686405049299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7299.3642793250001</v>
      </c>
      <c r="E58" s="6">
        <v>17.0368525544582</v>
      </c>
      <c r="F58" s="6">
        <v>95.609230969903095</v>
      </c>
      <c r="G58" s="6">
        <v>1.1504796936531101</v>
      </c>
      <c r="H58" s="6">
        <v>335.21682260099999</v>
      </c>
      <c r="I58" s="6">
        <v>19.829279264711001</v>
      </c>
      <c r="J58" s="6">
        <v>4.39076903009693</v>
      </c>
      <c r="K58" s="6">
        <v>25.0517569935203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2610.8371764120002</v>
      </c>
      <c r="E59" s="6">
        <v>47.6660910320239</v>
      </c>
      <c r="F59" s="6">
        <v>99.462561180781094</v>
      </c>
      <c r="G59" s="6">
        <v>0.35035809816963398</v>
      </c>
      <c r="H59" s="6">
        <v>14.107471521000001</v>
      </c>
      <c r="I59" s="6">
        <v>69.008693447566202</v>
      </c>
      <c r="J59" s="6">
        <v>0.53743881921886805</v>
      </c>
      <c r="K59" s="6">
        <v>64.839964156344394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87435.685871830006</v>
      </c>
      <c r="E60" s="6">
        <v>2.2638386753264998</v>
      </c>
      <c r="F60" s="6">
        <v>99.832613705323297</v>
      </c>
      <c r="G60" s="6">
        <v>7.6636914247927707E-2</v>
      </c>
      <c r="H60" s="6">
        <v>146.60074435999999</v>
      </c>
      <c r="I60" s="6">
        <v>45.816838904106703</v>
      </c>
      <c r="J60" s="6">
        <v>0.16738629467673699</v>
      </c>
      <c r="K60" s="6">
        <v>45.7078249474188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54696.792776310001</v>
      </c>
      <c r="E61" s="6">
        <v>2.5732337438471098</v>
      </c>
      <c r="F61" s="6">
        <v>99.428799353764205</v>
      </c>
      <c r="G61" s="6">
        <v>0.319179737501604</v>
      </c>
      <c r="H61" s="6">
        <v>314.22327920999999</v>
      </c>
      <c r="I61" s="6">
        <v>55.4104831470138</v>
      </c>
      <c r="J61" s="6">
        <v>0.57120064623578204</v>
      </c>
      <c r="K61" s="6">
        <v>55.559562628250603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319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320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2459084.74761621</v>
      </c>
      <c r="E17" s="6">
        <v>0.28889848911388499</v>
      </c>
      <c r="F17" s="6">
        <v>99.910904684918606</v>
      </c>
      <c r="G17" s="6">
        <v>1.4875523920069101E-2</v>
      </c>
      <c r="H17" s="6">
        <v>2192.8830600790002</v>
      </c>
      <c r="I17" s="6">
        <v>16.696806286544302</v>
      </c>
      <c r="J17" s="6">
        <v>8.90953150813978E-2</v>
      </c>
      <c r="K17" s="6">
        <v>16.6813154110115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321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685.40322872700006</v>
      </c>
      <c r="E28" s="6">
        <v>33.233945183651997</v>
      </c>
      <c r="F28" s="6">
        <v>73.992800019734005</v>
      </c>
      <c r="G28" s="6">
        <v>5.1247282093371496</v>
      </c>
      <c r="H28" s="6">
        <v>240.90747791499999</v>
      </c>
      <c r="I28" s="6">
        <v>34.110673159205398</v>
      </c>
      <c r="J28" s="6">
        <v>26.007199980266002</v>
      </c>
      <c r="K28" s="6">
        <v>14.580308139157699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  <c r="F33" s="6">
        <v>100</v>
      </c>
      <c r="G33" s="6">
        <v>3.4183079045529998E-16</v>
      </c>
      <c r="H33" s="6"/>
      <c r="I33" s="6"/>
      <c r="J33" s="6"/>
      <c r="K33" s="6"/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86766.991487331994</v>
      </c>
      <c r="E35" s="6">
        <v>1.5649061763846801</v>
      </c>
      <c r="F35" s="6">
        <v>99.952308386025194</v>
      </c>
      <c r="G35" s="6">
        <v>3.3574053705597899E-2</v>
      </c>
      <c r="H35" s="6">
        <v>41.400323120000003</v>
      </c>
      <c r="I35" s="6">
        <v>70.362447318813494</v>
      </c>
      <c r="J35" s="6">
        <v>4.7691613974831501E-2</v>
      </c>
      <c r="K35" s="6">
        <v>70.364659319809704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  <c r="F37" s="6">
        <v>100</v>
      </c>
      <c r="G37" s="6">
        <v>3.4035789535140998E-16</v>
      </c>
      <c r="H37" s="6"/>
      <c r="I37" s="6"/>
      <c r="J37" s="6"/>
      <c r="K37" s="6"/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50</v>
      </c>
      <c r="C39" s="6" t="s">
        <v>17</v>
      </c>
      <c r="D39" s="6">
        <v>3742.1323969690002</v>
      </c>
      <c r="E39" s="6">
        <v>29.543851594229601</v>
      </c>
      <c r="F39" s="6">
        <v>90.070734529060502</v>
      </c>
      <c r="G39" s="6">
        <v>3.9338742119397501</v>
      </c>
      <c r="H39" s="6">
        <v>412.52717868000002</v>
      </c>
      <c r="I39" s="6">
        <v>35.676631581601796</v>
      </c>
      <c r="J39" s="6">
        <v>9.9292654709395602</v>
      </c>
      <c r="K39" s="6">
        <v>35.685110933066198</v>
      </c>
    </row>
    <row r="40" spans="1:11" x14ac:dyDescent="0.25">
      <c r="A40" s="6" t="s">
        <v>48</v>
      </c>
      <c r="B40" s="6" t="s">
        <v>49</v>
      </c>
      <c r="C40" s="6" t="s">
        <v>17</v>
      </c>
      <c r="D40" s="6">
        <v>1801.1908759800001</v>
      </c>
      <c r="E40" s="6">
        <v>36.597265671310502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130375.622100947</v>
      </c>
      <c r="E41" s="6">
        <v>2.13584422570435</v>
      </c>
      <c r="F41" s="6">
        <v>99.958301081324706</v>
      </c>
      <c r="G41" s="6">
        <v>3.1291710558857697E-2</v>
      </c>
      <c r="H41" s="6">
        <v>54.387903799999997</v>
      </c>
      <c r="I41" s="6">
        <v>75.010931012911897</v>
      </c>
      <c r="J41" s="6">
        <v>4.16989186752501E-2</v>
      </c>
      <c r="K41" s="6">
        <v>75.010727490362498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95806.151754759994</v>
      </c>
      <c r="E42" s="6">
        <v>1.1624164507551999</v>
      </c>
      <c r="F42" s="6">
        <v>99.922523328890605</v>
      </c>
      <c r="G42" s="6">
        <v>7.7383720113453902E-2</v>
      </c>
      <c r="H42" s="6">
        <v>74.284970619999996</v>
      </c>
      <c r="I42" s="6">
        <v>100</v>
      </c>
      <c r="J42" s="6">
        <v>7.7476671109421899E-2</v>
      </c>
      <c r="K42" s="6">
        <v>99.802643396905196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77760.157297544007</v>
      </c>
      <c r="E44" s="6">
        <v>1.9089615800291799</v>
      </c>
      <c r="F44" s="6">
        <v>100</v>
      </c>
      <c r="G44" s="6">
        <v>2.11937309927321E-16</v>
      </c>
      <c r="H44" s="6"/>
      <c r="I44" s="6"/>
      <c r="J44" s="6"/>
      <c r="K44" s="6"/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95169.026443209994</v>
      </c>
      <c r="E47" s="6">
        <v>1.24311822415366</v>
      </c>
      <c r="F47" s="6">
        <v>99.973487065048303</v>
      </c>
      <c r="G47" s="6">
        <v>2.6508338494917301E-2</v>
      </c>
      <c r="H47" s="6">
        <v>25.238793619999999</v>
      </c>
      <c r="I47" s="6">
        <v>99.999999999999602</v>
      </c>
      <c r="J47" s="6">
        <v>2.6512934951711E-2</v>
      </c>
      <c r="K47" s="6">
        <v>99.956155003748606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123131.15728246</v>
      </c>
      <c r="E51" s="6">
        <v>2.3170737392293801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81842.393914061002</v>
      </c>
      <c r="E53" s="6">
        <v>0.92509123405124505</v>
      </c>
      <c r="F53" s="6">
        <v>99.995401956386104</v>
      </c>
      <c r="G53" s="6">
        <v>4.6009236740879303E-3</v>
      </c>
      <c r="H53" s="6">
        <v>3.7633220060000001</v>
      </c>
      <c r="I53" s="6">
        <v>100</v>
      </c>
      <c r="J53" s="6">
        <v>4.5980436138810202E-3</v>
      </c>
      <c r="K53" s="6">
        <v>100.058035720272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65335.483218890004</v>
      </c>
      <c r="E56" s="6">
        <v>3.31541012822378</v>
      </c>
      <c r="F56" s="6">
        <v>99.688220268161302</v>
      </c>
      <c r="G56" s="6">
        <v>0.16287335245033099</v>
      </c>
      <c r="H56" s="6">
        <v>204.33988471999999</v>
      </c>
      <c r="I56" s="6">
        <v>51.880704891238302</v>
      </c>
      <c r="J56" s="6">
        <v>0.31177973183870999</v>
      </c>
      <c r="K56" s="6">
        <v>52.077004939121501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72418.120883131007</v>
      </c>
      <c r="E57" s="6">
        <v>1.91395038857357</v>
      </c>
      <c r="F57" s="6">
        <v>99.595465233503305</v>
      </c>
      <c r="G57" s="6">
        <v>0.12606983521436399</v>
      </c>
      <c r="H57" s="6">
        <v>294.14640067099998</v>
      </c>
      <c r="I57" s="6">
        <v>30.926319251454998</v>
      </c>
      <c r="J57" s="6">
        <v>0.40453476649672099</v>
      </c>
      <c r="K57" s="6">
        <v>31.038083571458401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7204.5919472810001</v>
      </c>
      <c r="E58" s="6">
        <v>16.731079713853401</v>
      </c>
      <c r="F58" s="6">
        <v>94.367874950774606</v>
      </c>
      <c r="G58" s="6">
        <v>2.9898761532584599</v>
      </c>
      <c r="H58" s="6">
        <v>429.98915464499999</v>
      </c>
      <c r="I58" s="6">
        <v>51.876715490595103</v>
      </c>
      <c r="J58" s="6">
        <v>5.6321250492253601</v>
      </c>
      <c r="K58" s="6">
        <v>50.096234810660697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2213.0469976509999</v>
      </c>
      <c r="E59" s="6">
        <v>52.150279974786201</v>
      </c>
      <c r="F59" s="6">
        <v>84.308330059213006</v>
      </c>
      <c r="G59" s="6">
        <v>10.278375336017</v>
      </c>
      <c r="H59" s="6">
        <v>411.89765028199997</v>
      </c>
      <c r="I59" s="6">
        <v>58.523483106060503</v>
      </c>
      <c r="J59" s="6">
        <v>15.691669940787</v>
      </c>
      <c r="K59" s="6">
        <v>55.223737407895896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322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323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324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2456251.1007580599</v>
      </c>
      <c r="E17" s="6">
        <v>0.29053554089962802</v>
      </c>
      <c r="F17" s="6">
        <v>99.795775581934606</v>
      </c>
      <c r="G17" s="6">
        <v>2.3302404428004901E-2</v>
      </c>
      <c r="H17" s="6">
        <v>5026.5299182219997</v>
      </c>
      <c r="I17" s="6">
        <v>11.3854077991209</v>
      </c>
      <c r="J17" s="6">
        <v>0.204224418065379</v>
      </c>
      <c r="K17" s="6">
        <v>11.3868926392151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325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905.05908259099999</v>
      </c>
      <c r="E28" s="6">
        <v>32.5301293359948</v>
      </c>
      <c r="F28" s="6">
        <v>97.705777996668104</v>
      </c>
      <c r="G28" s="6">
        <v>0.70227117127226801</v>
      </c>
      <c r="H28" s="6">
        <v>21.251624051</v>
      </c>
      <c r="I28" s="6">
        <v>37.4650551532471</v>
      </c>
      <c r="J28" s="6">
        <v>2.2942220033319001</v>
      </c>
      <c r="K28" s="6">
        <v>29.9081566884709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122566.81334974999</v>
      </c>
      <c r="E30" s="6">
        <v>1.69671321297725</v>
      </c>
      <c r="F30" s="6">
        <v>99.918895783343601</v>
      </c>
      <c r="G30" s="6">
        <v>8.1143277174681505E-2</v>
      </c>
      <c r="H30" s="6">
        <v>99.487542439999999</v>
      </c>
      <c r="I30" s="6">
        <v>100</v>
      </c>
      <c r="J30" s="6">
        <v>8.1104216656405506E-2</v>
      </c>
      <c r="K30" s="6">
        <v>99.967017619861707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72505.863790165997</v>
      </c>
      <c r="E31" s="6">
        <v>1.2318964412136699</v>
      </c>
      <c r="F31" s="6">
        <v>99.914412381081306</v>
      </c>
      <c r="G31" s="6">
        <v>6.4942110920939905E-2</v>
      </c>
      <c r="H31" s="6">
        <v>62.109200180000002</v>
      </c>
      <c r="I31" s="6">
        <v>75.761442207491299</v>
      </c>
      <c r="J31" s="6">
        <v>8.5587618918696595E-2</v>
      </c>
      <c r="K31" s="6">
        <v>75.812984791837295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83150.324286759002</v>
      </c>
      <c r="E32" s="6">
        <v>3.1157148441930298</v>
      </c>
      <c r="F32" s="6">
        <v>99.9178346996908</v>
      </c>
      <c r="G32" s="6">
        <v>8.2459690781787304E-2</v>
      </c>
      <c r="H32" s="6">
        <v>68.376895739999995</v>
      </c>
      <c r="I32" s="6">
        <v>100</v>
      </c>
      <c r="J32" s="6">
        <v>8.2165300309180705E-2</v>
      </c>
      <c r="K32" s="6">
        <v>100.275830818106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79278.161941359998</v>
      </c>
      <c r="E33" s="6">
        <v>3.0808786597234001</v>
      </c>
      <c r="F33" s="6">
        <v>99.925724281808399</v>
      </c>
      <c r="G33" s="6">
        <v>5.3927855609957699E-2</v>
      </c>
      <c r="H33" s="6">
        <v>58.928193489999998</v>
      </c>
      <c r="I33" s="6">
        <v>72.532494310619498</v>
      </c>
      <c r="J33" s="6">
        <v>7.4275718191629106E-2</v>
      </c>
      <c r="K33" s="6">
        <v>72.551032315660905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86587.016906261997</v>
      </c>
      <c r="E35" s="6">
        <v>1.57583158351619</v>
      </c>
      <c r="F35" s="6">
        <v>99.744984442663807</v>
      </c>
      <c r="G35" s="6">
        <v>0.173331371066798</v>
      </c>
      <c r="H35" s="6">
        <v>221.37490419</v>
      </c>
      <c r="I35" s="6">
        <v>67.794286630878005</v>
      </c>
      <c r="J35" s="6">
        <v>0.25501555733618098</v>
      </c>
      <c r="K35" s="6">
        <v>67.795608593760306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108680.749234513</v>
      </c>
      <c r="E36" s="6">
        <v>3.15646721684596</v>
      </c>
      <c r="F36" s="6">
        <v>99.958759182023996</v>
      </c>
      <c r="G36" s="6">
        <v>4.11696367039973E-2</v>
      </c>
      <c r="H36" s="6">
        <v>44.839322070000001</v>
      </c>
      <c r="I36" s="6">
        <v>100</v>
      </c>
      <c r="J36" s="6">
        <v>4.1240817976041302E-2</v>
      </c>
      <c r="K36" s="6">
        <v>99.786231284186101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105247.16361485999</v>
      </c>
      <c r="E37" s="6">
        <v>3.0664700989955098</v>
      </c>
      <c r="F37" s="6">
        <v>99.873860384238498</v>
      </c>
      <c r="G37" s="6">
        <v>6.5012744051728494E-2</v>
      </c>
      <c r="H37" s="6">
        <v>132.92604018</v>
      </c>
      <c r="I37" s="6">
        <v>51.5613492185269</v>
      </c>
      <c r="J37" s="6">
        <v>0.12613961576150801</v>
      </c>
      <c r="K37" s="6">
        <v>51.4752933360366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1770.2613176699999</v>
      </c>
      <c r="E39" s="6">
        <v>36.942505382981601</v>
      </c>
      <c r="F39" s="6">
        <v>98.282827282634798</v>
      </c>
      <c r="G39" s="6">
        <v>1.7419346480212701</v>
      </c>
      <c r="H39" s="6">
        <v>30.929558310000001</v>
      </c>
      <c r="I39" s="6">
        <v>100</v>
      </c>
      <c r="J39" s="6">
        <v>1.71717271736521</v>
      </c>
      <c r="K39" s="6">
        <v>99.7000828267294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4046.2397848820001</v>
      </c>
      <c r="E40" s="6">
        <v>27.903740447058901</v>
      </c>
      <c r="F40" s="6">
        <v>97.390404946714199</v>
      </c>
      <c r="G40" s="6">
        <v>0.88695658375860598</v>
      </c>
      <c r="H40" s="6">
        <v>108.41979076699999</v>
      </c>
      <c r="I40" s="6">
        <v>40.702643296463101</v>
      </c>
      <c r="J40" s="6">
        <v>2.6095950532857701</v>
      </c>
      <c r="K40" s="6">
        <v>33.101327638417096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129870.531586517</v>
      </c>
      <c r="E41" s="6">
        <v>2.1429924800401099</v>
      </c>
      <c r="F41" s="6">
        <v>99.571050850789902</v>
      </c>
      <c r="G41" s="6">
        <v>0.180286924284044</v>
      </c>
      <c r="H41" s="6">
        <v>559.47841822999999</v>
      </c>
      <c r="I41" s="6">
        <v>41.901417675206801</v>
      </c>
      <c r="J41" s="6">
        <v>0.42894914921009197</v>
      </c>
      <c r="K41" s="6">
        <v>41.8496190951222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95744.478879720002</v>
      </c>
      <c r="E42" s="6">
        <v>1.16588817864994</v>
      </c>
      <c r="F42" s="6">
        <v>99.858200639981007</v>
      </c>
      <c r="G42" s="6">
        <v>8.9799464835995005E-2</v>
      </c>
      <c r="H42" s="6">
        <v>135.95784566</v>
      </c>
      <c r="I42" s="6">
        <v>63.380305082721001</v>
      </c>
      <c r="J42" s="6">
        <v>0.14179936001898799</v>
      </c>
      <c r="K42" s="6">
        <v>63.238740821925497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63521.05168402</v>
      </c>
      <c r="E43" s="6">
        <v>2.96656687839709</v>
      </c>
      <c r="F43" s="6">
        <v>99.938758581325104</v>
      </c>
      <c r="G43" s="6">
        <v>6.1105039290504599E-2</v>
      </c>
      <c r="H43" s="6">
        <v>38.925031449999999</v>
      </c>
      <c r="I43" s="6">
        <v>100</v>
      </c>
      <c r="J43" s="6">
        <v>6.1241418674915803E-2</v>
      </c>
      <c r="K43" s="6">
        <v>99.716203541467294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77512.430674550997</v>
      </c>
      <c r="E44" s="6">
        <v>1.9204974468459</v>
      </c>
      <c r="F44" s="6">
        <v>99.681422168366893</v>
      </c>
      <c r="G44" s="6">
        <v>0.143351755829981</v>
      </c>
      <c r="H44" s="6">
        <v>247.72662299300001</v>
      </c>
      <c r="I44" s="6">
        <v>44.812248387013</v>
      </c>
      <c r="J44" s="6">
        <v>0.318577831633096</v>
      </c>
      <c r="K44" s="6">
        <v>44.854052832910597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63342.836455500001</v>
      </c>
      <c r="E45" s="6">
        <v>3.2997697113689299</v>
      </c>
      <c r="F45" s="6">
        <v>99.788970481886494</v>
      </c>
      <c r="G45" s="6">
        <v>0.15120378407377699</v>
      </c>
      <c r="H45" s="6">
        <v>133.95476662999999</v>
      </c>
      <c r="I45" s="6">
        <v>71.624513962549699</v>
      </c>
      <c r="J45" s="6">
        <v>0.21102951811354201</v>
      </c>
      <c r="K45" s="6">
        <v>71.499333745194505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95136.160575479997</v>
      </c>
      <c r="E47" s="6">
        <v>1.2441533545732499</v>
      </c>
      <c r="F47" s="6">
        <v>99.938962014985407</v>
      </c>
      <c r="G47" s="6">
        <v>4.3307168598684602E-2</v>
      </c>
      <c r="H47" s="6">
        <v>58.104661350000001</v>
      </c>
      <c r="I47" s="6">
        <v>70.924696278431497</v>
      </c>
      <c r="J47" s="6">
        <v>6.1037985014584399E-2</v>
      </c>
      <c r="K47" s="6">
        <v>70.907869526268897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89406.757557560006</v>
      </c>
      <c r="E49" s="6">
        <v>2.2508524687187599</v>
      </c>
      <c r="F49" s="6">
        <v>99.898019850979594</v>
      </c>
      <c r="G49" s="6">
        <v>0.102191488970044</v>
      </c>
      <c r="H49" s="6">
        <v>91.270222099999998</v>
      </c>
      <c r="I49" s="6">
        <v>100</v>
      </c>
      <c r="J49" s="6">
        <v>0.10198014902038199</v>
      </c>
      <c r="K49" s="6">
        <v>100.105044871923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120722.15141078</v>
      </c>
      <c r="E50" s="6">
        <v>1.9371058408616699</v>
      </c>
      <c r="F50" s="6">
        <v>99.890254979976703</v>
      </c>
      <c r="G50" s="6">
        <v>6.3443865754683998E-2</v>
      </c>
      <c r="H50" s="6">
        <v>132.63210637</v>
      </c>
      <c r="I50" s="6">
        <v>57.799726121716901</v>
      </c>
      <c r="J50" s="6">
        <v>0.10974502002328999</v>
      </c>
      <c r="K50" s="6">
        <v>57.7468018667807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123045.25402848001</v>
      </c>
      <c r="E51" s="6">
        <v>2.3179129594666201</v>
      </c>
      <c r="F51" s="6">
        <v>99.930234348579305</v>
      </c>
      <c r="G51" s="6">
        <v>4.0952323156988303E-2</v>
      </c>
      <c r="H51" s="6">
        <v>85.903253980000002</v>
      </c>
      <c r="I51" s="6">
        <v>58.677628763199401</v>
      </c>
      <c r="J51" s="6">
        <v>6.9765651420736596E-2</v>
      </c>
      <c r="K51" s="6">
        <v>58.658883947297298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81737.346184934999</v>
      </c>
      <c r="E53" s="6">
        <v>0.93236117085318104</v>
      </c>
      <c r="F53" s="6">
        <v>99.867054172356404</v>
      </c>
      <c r="G53" s="6">
        <v>6.5022069867478494E-2</v>
      </c>
      <c r="H53" s="6">
        <v>108.811051132</v>
      </c>
      <c r="I53" s="6">
        <v>48.776483742463803</v>
      </c>
      <c r="J53" s="6">
        <v>0.132945827643635</v>
      </c>
      <c r="K53" s="6">
        <v>48.8436733137681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61754.565456468001</v>
      </c>
      <c r="E54" s="6">
        <v>1.1450294386455799</v>
      </c>
      <c r="F54" s="6">
        <v>99.931256315865696</v>
      </c>
      <c r="G54" s="6">
        <v>5.21883441953465E-2</v>
      </c>
      <c r="H54" s="6">
        <v>42.481566809999997</v>
      </c>
      <c r="I54" s="6">
        <v>76.066821990490197</v>
      </c>
      <c r="J54" s="6">
        <v>6.8743684134288593E-2</v>
      </c>
      <c r="K54" s="6">
        <v>75.865104789815703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47825.951980528</v>
      </c>
      <c r="E55" s="6">
        <v>1.7295020026897301</v>
      </c>
      <c r="F55" s="6">
        <v>99.843634244101693</v>
      </c>
      <c r="G55" s="6">
        <v>9.1336426512554802E-2</v>
      </c>
      <c r="H55" s="6">
        <v>74.900530110000005</v>
      </c>
      <c r="I55" s="6">
        <v>58.507259303314001</v>
      </c>
      <c r="J55" s="6">
        <v>0.15636575589832299</v>
      </c>
      <c r="K55" s="6">
        <v>58.320702697927402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65087.513474120002</v>
      </c>
      <c r="E56" s="6">
        <v>3.3289531704641999</v>
      </c>
      <c r="F56" s="6">
        <v>99.309870536612607</v>
      </c>
      <c r="G56" s="6">
        <v>0.21572553211147</v>
      </c>
      <c r="H56" s="6">
        <v>452.30962949000002</v>
      </c>
      <c r="I56" s="6">
        <v>30.828387372371498</v>
      </c>
      <c r="J56" s="6">
        <v>0.69012946338740799</v>
      </c>
      <c r="K56" s="6">
        <v>31.042979327786799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71806.826726403</v>
      </c>
      <c r="E57" s="6">
        <v>1.93458966511479</v>
      </c>
      <c r="F57" s="6">
        <v>98.754762310099593</v>
      </c>
      <c r="G57" s="6">
        <v>0.238304240851613</v>
      </c>
      <c r="H57" s="6">
        <v>905.440557399</v>
      </c>
      <c r="I57" s="6">
        <v>18.823565208899598</v>
      </c>
      <c r="J57" s="6">
        <v>1.2452376899003701</v>
      </c>
      <c r="K57" s="6">
        <v>18.898945039699701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7245.5974574379998</v>
      </c>
      <c r="E58" s="6">
        <v>17.140421262835599</v>
      </c>
      <c r="F58" s="6">
        <v>94.904977243743303</v>
      </c>
      <c r="G58" s="6">
        <v>1.4368320262871701</v>
      </c>
      <c r="H58" s="6">
        <v>388.98364448799998</v>
      </c>
      <c r="I58" s="6">
        <v>22.407951965176</v>
      </c>
      <c r="J58" s="6">
        <v>5.0950227562566601</v>
      </c>
      <c r="K58" s="6">
        <v>26.763866871921799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2385.6527520909999</v>
      </c>
      <c r="E59" s="6">
        <v>51.318104314501703</v>
      </c>
      <c r="F59" s="6">
        <v>90.883926027528602</v>
      </c>
      <c r="G59" s="6">
        <v>9.4788755482855809</v>
      </c>
      <c r="H59" s="6">
        <v>239.291895842</v>
      </c>
      <c r="I59" s="6">
        <v>91.607377624507293</v>
      </c>
      <c r="J59" s="6">
        <v>9.1160739724713498</v>
      </c>
      <c r="K59" s="6">
        <v>94.500925152211295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87224.997795629999</v>
      </c>
      <c r="E60" s="6">
        <v>2.2913498623847199</v>
      </c>
      <c r="F60" s="6">
        <v>99.592053559727503</v>
      </c>
      <c r="G60" s="6">
        <v>0.27776216991800301</v>
      </c>
      <c r="H60" s="6">
        <v>357.28882055999998</v>
      </c>
      <c r="I60" s="6">
        <v>67.765291453516596</v>
      </c>
      <c r="J60" s="6">
        <v>0.40794644027249399</v>
      </c>
      <c r="K60" s="6">
        <v>67.810139205681097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54886.589833309998</v>
      </c>
      <c r="E61" s="6">
        <v>2.5552893997029602</v>
      </c>
      <c r="F61" s="6">
        <v>99.773815807938504</v>
      </c>
      <c r="G61" s="6">
        <v>0.16262105326196599</v>
      </c>
      <c r="H61" s="6">
        <v>124.42622221000001</v>
      </c>
      <c r="I61" s="6">
        <v>71.424846279227097</v>
      </c>
      <c r="J61" s="6">
        <v>0.22618419206150001</v>
      </c>
      <c r="K61" s="6">
        <v>71.734999987269703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326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327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328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2460063.3185847802</v>
      </c>
      <c r="E17" s="6">
        <v>0.28929964516507001</v>
      </c>
      <c r="F17" s="6">
        <v>99.950663343445001</v>
      </c>
      <c r="G17" s="6">
        <v>1.0279054464607701E-2</v>
      </c>
      <c r="H17" s="6">
        <v>1214.3120915110001</v>
      </c>
      <c r="I17" s="6">
        <v>20.8281403647517</v>
      </c>
      <c r="J17" s="6">
        <v>4.9336656554967502E-2</v>
      </c>
      <c r="K17" s="6">
        <v>20.824238690278499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329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887.07282974899999</v>
      </c>
      <c r="E28" s="6">
        <v>31.9733621223277</v>
      </c>
      <c r="F28" s="6">
        <v>95.7640695922384</v>
      </c>
      <c r="G28" s="6">
        <v>1.1698237250888299</v>
      </c>
      <c r="H28" s="6">
        <v>39.237876892999999</v>
      </c>
      <c r="I28" s="6">
        <v>47.8721015231895</v>
      </c>
      <c r="J28" s="6">
        <v>4.2359304077616198</v>
      </c>
      <c r="K28" s="6">
        <v>26.446865230549601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83157.301882899003</v>
      </c>
      <c r="E32" s="6">
        <v>3.1022191891584101</v>
      </c>
      <c r="F32" s="6">
        <v>99.926219348863199</v>
      </c>
      <c r="G32" s="6">
        <v>7.3653389222527205E-2</v>
      </c>
      <c r="H32" s="6">
        <v>61.399299599999999</v>
      </c>
      <c r="I32" s="6">
        <v>100</v>
      </c>
      <c r="J32" s="6">
        <v>7.3780651136757205E-2</v>
      </c>
      <c r="K32" s="6">
        <v>99.753859770028299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79313.443308460002</v>
      </c>
      <c r="E33" s="6">
        <v>3.0795296817989599</v>
      </c>
      <c r="F33" s="6">
        <v>99.970194487408307</v>
      </c>
      <c r="G33" s="6">
        <v>2.9814040725922801E-2</v>
      </c>
      <c r="H33" s="6">
        <v>23.646826390000001</v>
      </c>
      <c r="I33" s="6">
        <v>100</v>
      </c>
      <c r="J33" s="6">
        <v>2.9805512591660799E-2</v>
      </c>
      <c r="K33" s="6">
        <v>99.998798566541794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86750.278305802</v>
      </c>
      <c r="E35" s="6">
        <v>1.56718397815398</v>
      </c>
      <c r="F35" s="6">
        <v>99.933055429967098</v>
      </c>
      <c r="G35" s="6">
        <v>6.7006656456608499E-2</v>
      </c>
      <c r="H35" s="6">
        <v>58.113504650000003</v>
      </c>
      <c r="I35" s="6">
        <v>99.999999999999801</v>
      </c>
      <c r="J35" s="6">
        <v>6.6944570032920397E-2</v>
      </c>
      <c r="K35" s="6">
        <v>100.025736375066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108683.62755307301</v>
      </c>
      <c r="E36" s="6">
        <v>3.1559750859170301</v>
      </c>
      <c r="F36" s="6">
        <v>99.961406505987199</v>
      </c>
      <c r="G36" s="6">
        <v>3.8507008575825799E-2</v>
      </c>
      <c r="H36" s="6">
        <v>41.961003509999998</v>
      </c>
      <c r="I36" s="6">
        <v>99.999999999999901</v>
      </c>
      <c r="J36" s="6">
        <v>3.8593494012830902E-2</v>
      </c>
      <c r="K36" s="6">
        <v>99.737399684463199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105294.49693824</v>
      </c>
      <c r="E37" s="6">
        <v>3.0644217548341102</v>
      </c>
      <c r="F37" s="6">
        <v>99.918777145587796</v>
      </c>
      <c r="G37" s="6">
        <v>5.8079093320536901E-2</v>
      </c>
      <c r="H37" s="6">
        <v>85.592716800000005</v>
      </c>
      <c r="I37" s="6">
        <v>71.608349166409894</v>
      </c>
      <c r="J37" s="6">
        <v>8.1222854412238907E-2</v>
      </c>
      <c r="K37" s="6">
        <v>71.447771988644604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4093.8319196130001</v>
      </c>
      <c r="E40" s="6">
        <v>27.778927605366899</v>
      </c>
      <c r="F40" s="6">
        <v>98.535917205045706</v>
      </c>
      <c r="G40" s="6">
        <v>0.488316386051384</v>
      </c>
      <c r="H40" s="6">
        <v>60.827656036</v>
      </c>
      <c r="I40" s="6">
        <v>43.615354240620697</v>
      </c>
      <c r="J40" s="6">
        <v>1.46408279495434</v>
      </c>
      <c r="K40" s="6">
        <v>32.864741769830701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130190.957917247</v>
      </c>
      <c r="E41" s="6">
        <v>2.1409317899073099</v>
      </c>
      <c r="F41" s="6">
        <v>99.816720026709106</v>
      </c>
      <c r="G41" s="6">
        <v>0.12813936261889</v>
      </c>
      <c r="H41" s="6">
        <v>239.0520875</v>
      </c>
      <c r="I41" s="6">
        <v>69.787047574884497</v>
      </c>
      <c r="J41" s="6">
        <v>0.18327997329088599</v>
      </c>
      <c r="K41" s="6">
        <v>69.786407392316605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95880.436725380001</v>
      </c>
      <c r="E42" s="6">
        <v>1.17248983732843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77684.453281455993</v>
      </c>
      <c r="E44" s="6">
        <v>1.9110397732681199</v>
      </c>
      <c r="F44" s="6">
        <v>99.902644209169594</v>
      </c>
      <c r="G44" s="6">
        <v>3.5801671402489403E-2</v>
      </c>
      <c r="H44" s="6">
        <v>75.704016088000003</v>
      </c>
      <c r="I44" s="6">
        <v>36.6948532254073</v>
      </c>
      <c r="J44" s="6">
        <v>9.7355790830416802E-2</v>
      </c>
      <c r="K44" s="6">
        <v>36.738252647412502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95128.526084550002</v>
      </c>
      <c r="E47" s="6">
        <v>1.24189394191624</v>
      </c>
      <c r="F47" s="6">
        <v>99.930942108627605</v>
      </c>
      <c r="G47" s="6">
        <v>6.9055136254549995E-2</v>
      </c>
      <c r="H47" s="6">
        <v>65.739152279999999</v>
      </c>
      <c r="I47" s="6">
        <v>99.999999999999702</v>
      </c>
      <c r="J47" s="6">
        <v>6.9057891372395402E-2</v>
      </c>
      <c r="K47" s="6">
        <v>99.926955286608504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123131.15728246</v>
      </c>
      <c r="E51" s="6">
        <v>2.3170737392293801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63109.543562981999</v>
      </c>
      <c r="E52" s="6">
        <v>2.6991247990203702</v>
      </c>
      <c r="F52" s="6">
        <v>99.9710846986234</v>
      </c>
      <c r="G52" s="6">
        <v>2.8943419904545499E-2</v>
      </c>
      <c r="H52" s="6">
        <v>18.2535928</v>
      </c>
      <c r="I52" s="6">
        <v>99.999999999999602</v>
      </c>
      <c r="J52" s="6">
        <v>2.89153013765951E-2</v>
      </c>
      <c r="K52" s="6">
        <v>100.068301037569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81817.629731491004</v>
      </c>
      <c r="E53" s="6">
        <v>0.927156713621756</v>
      </c>
      <c r="F53" s="6">
        <v>99.965144967657196</v>
      </c>
      <c r="G53" s="6">
        <v>3.0633162775200101E-2</v>
      </c>
      <c r="H53" s="6">
        <v>28.527504575999998</v>
      </c>
      <c r="I53" s="6">
        <v>87.804734223137402</v>
      </c>
      <c r="J53" s="6">
        <v>3.4855032342836503E-2</v>
      </c>
      <c r="K53" s="6">
        <v>87.856712555025894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47891.903361798002</v>
      </c>
      <c r="E55" s="6">
        <v>1.73770416814621</v>
      </c>
      <c r="F55" s="6">
        <v>99.981317349544</v>
      </c>
      <c r="G55" s="6">
        <v>1.8718373037250598E-2</v>
      </c>
      <c r="H55" s="6">
        <v>8.9491488399999994</v>
      </c>
      <c r="I55" s="6">
        <v>100</v>
      </c>
      <c r="J55" s="6">
        <v>1.8682650455986199E-2</v>
      </c>
      <c r="K55" s="6">
        <v>100.17248887214799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65354.971718679997</v>
      </c>
      <c r="E56" s="6">
        <v>3.3122432306481899</v>
      </c>
      <c r="F56" s="6">
        <v>99.717955624265599</v>
      </c>
      <c r="G56" s="6">
        <v>0.14318496273741499</v>
      </c>
      <c r="H56" s="6">
        <v>184.85138492999999</v>
      </c>
      <c r="I56" s="6">
        <v>50.441336407908501</v>
      </c>
      <c r="J56" s="6">
        <v>0.28204437573438901</v>
      </c>
      <c r="K56" s="6">
        <v>50.623635813102901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72530.123008306997</v>
      </c>
      <c r="E57" s="6">
        <v>1.9103184681434999</v>
      </c>
      <c r="F57" s="6">
        <v>99.749499936806998</v>
      </c>
      <c r="G57" s="6">
        <v>0.115350542398612</v>
      </c>
      <c r="H57" s="6">
        <v>182.14427549499999</v>
      </c>
      <c r="I57" s="6">
        <v>45.835487858589801</v>
      </c>
      <c r="J57" s="6">
        <v>0.25050006319301799</v>
      </c>
      <c r="K57" s="6">
        <v>45.932758559167297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7603.5786503729996</v>
      </c>
      <c r="E58" s="6">
        <v>16.371033518761301</v>
      </c>
      <c r="F58" s="6">
        <v>99.593920725458304</v>
      </c>
      <c r="G58" s="6">
        <v>0.208590503571595</v>
      </c>
      <c r="H58" s="6">
        <v>31.002451553</v>
      </c>
      <c r="I58" s="6">
        <v>48.878498484154903</v>
      </c>
      <c r="J58" s="6">
        <v>0.406079274541715</v>
      </c>
      <c r="K58" s="6">
        <v>51.158351039308599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2615.6350543630001</v>
      </c>
      <c r="E59" s="6">
        <v>47.623450645211797</v>
      </c>
      <c r="F59" s="6">
        <v>99.645341337870505</v>
      </c>
      <c r="G59" s="6">
        <v>0.22842911058307899</v>
      </c>
      <c r="H59" s="6">
        <v>9.3095935700000005</v>
      </c>
      <c r="I59" s="6">
        <v>70.110385606411398</v>
      </c>
      <c r="J59" s="6">
        <v>0.35465866212953501</v>
      </c>
      <c r="K59" s="6">
        <v>64.179728640728001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7"/>
  <sheetViews>
    <sheetView workbookViewId="0">
      <selection activeCell="E17" sqref="E17"/>
    </sheetView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94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95</v>
      </c>
    </row>
    <row r="12" spans="1:6" x14ac:dyDescent="0.25">
      <c r="A12" s="3" t="s">
        <v>6</v>
      </c>
    </row>
    <row r="13" spans="1:6" x14ac:dyDescent="0.25">
      <c r="A13" s="3" t="s">
        <v>7</v>
      </c>
    </row>
    <row r="15" spans="1:6" ht="17.25" x14ac:dyDescent="0.3">
      <c r="A15" s="4" t="s">
        <v>96</v>
      </c>
    </row>
    <row r="16" spans="1:6" x14ac:dyDescent="0.25">
      <c r="A16" s="5" t="s">
        <v>9</v>
      </c>
      <c r="B16" s="5" t="s">
        <v>10</v>
      </c>
      <c r="C16" s="5" t="s">
        <v>11</v>
      </c>
      <c r="D16" s="5" t="s">
        <v>97</v>
      </c>
      <c r="E16" s="5" t="s">
        <v>98</v>
      </c>
      <c r="F16" s="5" t="s">
        <v>99</v>
      </c>
    </row>
    <row r="17" spans="1:6" x14ac:dyDescent="0.25">
      <c r="A17" s="6" t="s">
        <v>15</v>
      </c>
      <c r="B17" s="6" t="s">
        <v>16</v>
      </c>
      <c r="C17" s="6" t="s">
        <v>17</v>
      </c>
      <c r="D17" s="6" t="s">
        <v>17</v>
      </c>
      <c r="E17" s="6">
        <v>2461277.63067629</v>
      </c>
      <c r="F17" s="6">
        <v>0.28918430954095697</v>
      </c>
    </row>
    <row r="18" spans="1:6" x14ac:dyDescent="0.25">
      <c r="A18" t="s">
        <v>18</v>
      </c>
    </row>
    <row r="19" spans="1:6" x14ac:dyDescent="0.25">
      <c r="A19" t="s">
        <v>19</v>
      </c>
    </row>
    <row r="20" spans="1:6" x14ac:dyDescent="0.25">
      <c r="A20" t="s">
        <v>20</v>
      </c>
    </row>
    <row r="21" spans="1:6" x14ac:dyDescent="0.25">
      <c r="A21" t="s">
        <v>21</v>
      </c>
    </row>
    <row r="22" spans="1:6" x14ac:dyDescent="0.25">
      <c r="A22" t="s">
        <v>22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100</v>
      </c>
    </row>
    <row r="27" spans="1:6" x14ac:dyDescent="0.25">
      <c r="A27" s="5" t="s">
        <v>24</v>
      </c>
      <c r="B27" s="5" t="s">
        <v>25</v>
      </c>
      <c r="C27" s="5" t="s">
        <v>11</v>
      </c>
      <c r="D27" s="5" t="s">
        <v>98</v>
      </c>
      <c r="E27" s="5" t="s">
        <v>99</v>
      </c>
    </row>
    <row r="28" spans="1:6" x14ac:dyDescent="0.25">
      <c r="A28" s="6" t="s">
        <v>26</v>
      </c>
      <c r="B28" s="6" t="s">
        <v>27</v>
      </c>
      <c r="C28" s="6" t="s">
        <v>17</v>
      </c>
      <c r="D28" s="6">
        <v>926.31070664200001</v>
      </c>
      <c r="E28" s="6">
        <v>32.3284766724544</v>
      </c>
    </row>
    <row r="29" spans="1:6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</row>
    <row r="30" spans="1:6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</row>
    <row r="31" spans="1:6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</row>
    <row r="32" spans="1:6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86808.391810451998</v>
      </c>
      <c r="E35" s="6">
        <v>1.5641254003440099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4154.6595756489996</v>
      </c>
      <c r="E40" s="6">
        <v>27.788015236223298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130430.010004747</v>
      </c>
      <c r="E41" s="6">
        <v>2.13517266080716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95880.436725380001</v>
      </c>
      <c r="E42" s="6">
        <v>1.17248983732843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77760.157297544007</v>
      </c>
      <c r="E44" s="6">
        <v>1.9089615800291799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95194.265236830004</v>
      </c>
      <c r="E47" s="6">
        <v>1.24360568796597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123131.15728246</v>
      </c>
      <c r="E51" s="6">
        <v>2.3170737392293801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81846.157236066996</v>
      </c>
      <c r="E53" s="6">
        <v>0.92476992685027004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65539.823103610004</v>
      </c>
      <c r="E56" s="6">
        <v>3.29660492843793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72712.267283801993</v>
      </c>
      <c r="E57" s="6">
        <v>1.8985631806691401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7634.581101926</v>
      </c>
      <c r="E58" s="6">
        <v>16.308063253248601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2624.9446479329999</v>
      </c>
      <c r="E59" s="6">
        <v>47.568077801908899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331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332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2455775.2121594399</v>
      </c>
      <c r="E17" s="6">
        <v>0.291501921939674</v>
      </c>
      <c r="F17" s="6">
        <v>99.776440558827304</v>
      </c>
      <c r="G17" s="6">
        <v>4.1069738555934397E-2</v>
      </c>
      <c r="H17" s="6">
        <v>5502.4185168479999</v>
      </c>
      <c r="I17" s="6">
        <v>18.3361969179957</v>
      </c>
      <c r="J17" s="6">
        <v>0.22355944117267701</v>
      </c>
      <c r="K17" s="6">
        <v>18.329766375769601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891.140396162</v>
      </c>
      <c r="E28" s="6">
        <v>33.026296160065101</v>
      </c>
      <c r="F28" s="6">
        <v>96.203184284947199</v>
      </c>
      <c r="G28" s="6">
        <v>3.4041440211290102</v>
      </c>
      <c r="H28" s="6">
        <v>35.170310479999998</v>
      </c>
      <c r="I28" s="6">
        <v>87.309227281679796</v>
      </c>
      <c r="J28" s="6">
        <v>3.7968157150527899</v>
      </c>
      <c r="K28" s="6">
        <v>86.2537239557916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122601.91478573</v>
      </c>
      <c r="E30" s="6">
        <v>1.69567002546848</v>
      </c>
      <c r="F30" s="6">
        <v>99.947511169741205</v>
      </c>
      <c r="G30" s="6">
        <v>5.2495191144225802E-2</v>
      </c>
      <c r="H30" s="6">
        <v>64.386106459999993</v>
      </c>
      <c r="I30" s="6">
        <v>100</v>
      </c>
      <c r="J30" s="6">
        <v>5.2488830258758799E-2</v>
      </c>
      <c r="K30" s="6">
        <v>99.959623359480005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72548.347251864994</v>
      </c>
      <c r="E31" s="6">
        <v>1.2265565869003501</v>
      </c>
      <c r="F31" s="6">
        <v>99.972955371808993</v>
      </c>
      <c r="G31" s="6">
        <v>1.9202098431221001E-2</v>
      </c>
      <c r="H31" s="6">
        <v>19.625738480999999</v>
      </c>
      <c r="I31" s="6">
        <v>71.026690826426304</v>
      </c>
      <c r="J31" s="6">
        <v>2.7044628191021498E-2</v>
      </c>
      <c r="K31" s="6">
        <v>70.982322846163498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83048.597978769001</v>
      </c>
      <c r="E32" s="6">
        <v>3.1098872754529698</v>
      </c>
      <c r="F32" s="6">
        <v>99.795594978877403</v>
      </c>
      <c r="G32" s="6">
        <v>0.13641962460089599</v>
      </c>
      <c r="H32" s="6">
        <v>170.10320372999999</v>
      </c>
      <c r="I32" s="6">
        <v>66.656529183397794</v>
      </c>
      <c r="J32" s="6">
        <v>0.20440502112255099</v>
      </c>
      <c r="K32" s="6">
        <v>66.603440214314503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79158.506523789998</v>
      </c>
      <c r="E33" s="6">
        <v>3.07920332230358</v>
      </c>
      <c r="F33" s="6">
        <v>99.774905267187805</v>
      </c>
      <c r="G33" s="6">
        <v>9.6644774432924893E-2</v>
      </c>
      <c r="H33" s="6">
        <v>178.58361106000001</v>
      </c>
      <c r="I33" s="6">
        <v>42.988764688990898</v>
      </c>
      <c r="J33" s="6">
        <v>0.22509473281218101</v>
      </c>
      <c r="K33" s="6">
        <v>42.8385111154942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86748.494035091993</v>
      </c>
      <c r="E35" s="6">
        <v>1.5642176972021</v>
      </c>
      <c r="F35" s="6">
        <v>99.931000017266996</v>
      </c>
      <c r="G35" s="6">
        <v>4.6763474942088698E-2</v>
      </c>
      <c r="H35" s="6">
        <v>59.897775359999997</v>
      </c>
      <c r="I35" s="6">
        <v>67.764750813140296</v>
      </c>
      <c r="J35" s="6">
        <v>6.8999982732992099E-2</v>
      </c>
      <c r="K35" s="6">
        <v>67.726405575039394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108650.730359693</v>
      </c>
      <c r="E36" s="6">
        <v>3.15659841554604</v>
      </c>
      <c r="F36" s="6">
        <v>99.931149421324093</v>
      </c>
      <c r="G36" s="6">
        <v>4.9946697038361E-2</v>
      </c>
      <c r="H36" s="6">
        <v>74.858196890000002</v>
      </c>
      <c r="I36" s="6">
        <v>72.697087781412193</v>
      </c>
      <c r="J36" s="6">
        <v>6.8850578675913293E-2</v>
      </c>
      <c r="K36" s="6">
        <v>72.493665860620993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105344.1341756</v>
      </c>
      <c r="E37" s="6">
        <v>3.0673559886627602</v>
      </c>
      <c r="F37" s="6">
        <v>99.965880196574403</v>
      </c>
      <c r="G37" s="6">
        <v>3.4161220843090798E-2</v>
      </c>
      <c r="H37" s="6">
        <v>35.955479439999998</v>
      </c>
      <c r="I37" s="6">
        <v>99.999999999999901</v>
      </c>
      <c r="J37" s="6">
        <v>3.4119803425580401E-2</v>
      </c>
      <c r="K37" s="6">
        <v>100.08722698586401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4154.6595756489996</v>
      </c>
      <c r="E40" s="6">
        <v>27.788015236223298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129511.01615796699</v>
      </c>
      <c r="E41" s="6">
        <v>2.1648025458982398</v>
      </c>
      <c r="F41" s="6">
        <v>99.295412269962597</v>
      </c>
      <c r="G41" s="6">
        <v>0.35417520498838301</v>
      </c>
      <c r="H41" s="6">
        <v>918.99384678000001</v>
      </c>
      <c r="I41" s="6">
        <v>49.955710638749501</v>
      </c>
      <c r="J41" s="6">
        <v>0.70458773003739905</v>
      </c>
      <c r="K41" s="6">
        <v>49.912837672114001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95681.293631430002</v>
      </c>
      <c r="E42" s="6">
        <v>1.1576903795250699</v>
      </c>
      <c r="F42" s="6">
        <v>99.792300597753496</v>
      </c>
      <c r="G42" s="6">
        <v>0.19271294779724299</v>
      </c>
      <c r="H42" s="6">
        <v>199.14309395000001</v>
      </c>
      <c r="I42" s="6">
        <v>92.784885568520295</v>
      </c>
      <c r="J42" s="6">
        <v>0.207699402246554</v>
      </c>
      <c r="K42" s="6">
        <v>92.591833234227394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63486.85237968</v>
      </c>
      <c r="E43" s="6">
        <v>2.97455592717299</v>
      </c>
      <c r="F43" s="6">
        <v>99.884952230053003</v>
      </c>
      <c r="G43" s="6">
        <v>5.7873000648446998E-2</v>
      </c>
      <c r="H43" s="6">
        <v>73.124335790000003</v>
      </c>
      <c r="I43" s="6">
        <v>50.1733099561215</v>
      </c>
      <c r="J43" s="6">
        <v>0.11504776994703</v>
      </c>
      <c r="K43" s="6">
        <v>50.245579795605302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77586.619213826998</v>
      </c>
      <c r="E44" s="6">
        <v>1.9168615820028601</v>
      </c>
      <c r="F44" s="6">
        <v>99.776829047486402</v>
      </c>
      <c r="G44" s="6">
        <v>9.9111736908106096E-2</v>
      </c>
      <c r="H44" s="6">
        <v>173.53808371700001</v>
      </c>
      <c r="I44" s="6">
        <v>44.249725698998198</v>
      </c>
      <c r="J44" s="6">
        <v>0.223170952513597</v>
      </c>
      <c r="K44" s="6">
        <v>44.3115679648186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94965.061478649994</v>
      </c>
      <c r="E47" s="6">
        <v>1.2319568442622599</v>
      </c>
      <c r="F47" s="6">
        <v>99.759225245754294</v>
      </c>
      <c r="G47" s="6">
        <v>0.16519502787958201</v>
      </c>
      <c r="H47" s="6">
        <v>229.20375817999999</v>
      </c>
      <c r="I47" s="6">
        <v>68.625523660897301</v>
      </c>
      <c r="J47" s="6">
        <v>0.240774754245724</v>
      </c>
      <c r="K47" s="6">
        <v>68.444584430556404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89249.733633759999</v>
      </c>
      <c r="E49" s="6">
        <v>2.2300256240328098</v>
      </c>
      <c r="F49" s="6">
        <v>99.722570259859495</v>
      </c>
      <c r="G49" s="6">
        <v>0.19576887900742099</v>
      </c>
      <c r="H49" s="6">
        <v>248.29414589999999</v>
      </c>
      <c r="I49" s="6">
        <v>70.646275441606704</v>
      </c>
      <c r="J49" s="6">
        <v>0.27742974014051902</v>
      </c>
      <c r="K49" s="6">
        <v>70.369441220048202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120789.21474832</v>
      </c>
      <c r="E50" s="6">
        <v>1.9371194832702501</v>
      </c>
      <c r="F50" s="6">
        <v>99.945745822447606</v>
      </c>
      <c r="G50" s="6">
        <v>5.4266123377209402E-2</v>
      </c>
      <c r="H50" s="6">
        <v>65.568768829999996</v>
      </c>
      <c r="I50" s="6">
        <v>100</v>
      </c>
      <c r="J50" s="6">
        <v>5.4254177552430401E-2</v>
      </c>
      <c r="K50" s="6">
        <v>99.9677521346037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122180.84004825</v>
      </c>
      <c r="E51" s="6">
        <v>2.3896793794113602</v>
      </c>
      <c r="F51" s="6">
        <v>99.2282073398937</v>
      </c>
      <c r="G51" s="6">
        <v>0.60878649886006697</v>
      </c>
      <c r="H51" s="6">
        <v>950.31723421000004</v>
      </c>
      <c r="I51" s="6">
        <v>78.328751139502103</v>
      </c>
      <c r="J51" s="6">
        <v>0.77179266010632397</v>
      </c>
      <c r="K51" s="6">
        <v>78.2707533475281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81820.065865394994</v>
      </c>
      <c r="E53" s="6">
        <v>0.92289641533034406</v>
      </c>
      <c r="F53" s="6">
        <v>99.968121446927896</v>
      </c>
      <c r="G53" s="6">
        <v>2.3560655034604899E-2</v>
      </c>
      <c r="H53" s="6">
        <v>26.091370672</v>
      </c>
      <c r="I53" s="6">
        <v>73.974955186582704</v>
      </c>
      <c r="J53" s="6">
        <v>3.18785530721317E-2</v>
      </c>
      <c r="K53" s="6">
        <v>73.883981451077105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65034.371105159997</v>
      </c>
      <c r="E56" s="6">
        <v>3.3478884301954599</v>
      </c>
      <c r="F56" s="6">
        <v>99.228786446904294</v>
      </c>
      <c r="G56" s="6">
        <v>0.267442491778632</v>
      </c>
      <c r="H56" s="6">
        <v>505.45199845000002</v>
      </c>
      <c r="I56" s="6">
        <v>34.063516304809703</v>
      </c>
      <c r="J56" s="6">
        <v>0.77121355309571904</v>
      </c>
      <c r="K56" s="6">
        <v>34.410694414023197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71761.820654964002</v>
      </c>
      <c r="E57" s="6">
        <v>1.9543181653677799</v>
      </c>
      <c r="F57" s="6">
        <v>98.692866191163702</v>
      </c>
      <c r="G57" s="6">
        <v>0.31012697263165001</v>
      </c>
      <c r="H57" s="6">
        <v>950.44662883800004</v>
      </c>
      <c r="I57" s="6">
        <v>23.3010122293182</v>
      </c>
      <c r="J57" s="6">
        <v>1.30713380883631</v>
      </c>
      <c r="K57" s="6">
        <v>23.4155980093994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7335.006719125</v>
      </c>
      <c r="E58" s="6">
        <v>16.9710829305596</v>
      </c>
      <c r="F58" s="6">
        <v>96.076086182051</v>
      </c>
      <c r="G58" s="6">
        <v>1.0875389994323399</v>
      </c>
      <c r="H58" s="6">
        <v>299.57438280100001</v>
      </c>
      <c r="I58" s="6">
        <v>21.534155046554901</v>
      </c>
      <c r="J58" s="6">
        <v>3.92391381794903</v>
      </c>
      <c r="K58" s="6">
        <v>26.6281308620628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2598.653333924</v>
      </c>
      <c r="E59" s="6">
        <v>47.846799461373898</v>
      </c>
      <c r="F59" s="6">
        <v>98.998405012856097</v>
      </c>
      <c r="G59" s="6">
        <v>0.83926576595313995</v>
      </c>
      <c r="H59" s="6">
        <v>26.291314009000001</v>
      </c>
      <c r="I59" s="6">
        <v>81.148395853984198</v>
      </c>
      <c r="J59" s="6">
        <v>1.00159498714394</v>
      </c>
      <c r="K59" s="6">
        <v>82.953662186523999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54813.216922699998</v>
      </c>
      <c r="E61" s="6">
        <v>2.5673187594947802</v>
      </c>
      <c r="F61" s="6">
        <v>99.640437230571493</v>
      </c>
      <c r="G61" s="6">
        <v>0.36110897467681502</v>
      </c>
      <c r="H61" s="6">
        <v>197.79913282000001</v>
      </c>
      <c r="I61" s="6">
        <v>99.999999999999801</v>
      </c>
      <c r="J61" s="6">
        <v>0.359562769428528</v>
      </c>
      <c r="K61" s="6">
        <v>100.068914759634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335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336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255</v>
      </c>
      <c r="I16" s="5" t="s">
        <v>256</v>
      </c>
      <c r="J16" s="5" t="s">
        <v>257</v>
      </c>
      <c r="K16" s="5" t="s">
        <v>258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6949180.3322767001</v>
      </c>
      <c r="E17" s="6">
        <v>0.44048253338812898</v>
      </c>
      <c r="F17" s="6">
        <v>94.715913152806294</v>
      </c>
      <c r="G17" s="6">
        <v>0.15262094747146299</v>
      </c>
      <c r="H17" s="6">
        <v>387686.41055404901</v>
      </c>
      <c r="I17" s="6">
        <v>2.8478363802520001</v>
      </c>
      <c r="J17" s="6">
        <v>5.2840868471937101</v>
      </c>
      <c r="K17" s="6">
        <v>2.7356916765445001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255</v>
      </c>
      <c r="I27" s="5" t="s">
        <v>256</v>
      </c>
      <c r="J27" s="5" t="s">
        <v>257</v>
      </c>
      <c r="K27" s="5" t="s">
        <v>258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2140.2165557120002</v>
      </c>
      <c r="E28" s="6">
        <v>34.7985843273771</v>
      </c>
      <c r="F28" s="6">
        <v>68.246701395205093</v>
      </c>
      <c r="G28" s="6">
        <v>5.7380886821107397</v>
      </c>
      <c r="H28" s="6">
        <v>995.78344422700002</v>
      </c>
      <c r="I28" s="6">
        <v>29.407208335343999</v>
      </c>
      <c r="J28" s="6">
        <v>31.7532986047949</v>
      </c>
      <c r="K28" s="6">
        <v>12.332754141268399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250498.92666455</v>
      </c>
      <c r="E29" s="6">
        <v>3.0708729505936101</v>
      </c>
      <c r="F29" s="6">
        <v>94.254735959740501</v>
      </c>
      <c r="G29" s="6">
        <v>1.3301709686427201</v>
      </c>
      <c r="H29" s="6">
        <v>15269.073334459999</v>
      </c>
      <c r="I29" s="6">
        <v>21.990992551958499</v>
      </c>
      <c r="J29" s="6">
        <v>5.7452640402595003</v>
      </c>
      <c r="K29" s="6">
        <v>21.822306608047299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374387.42783201998</v>
      </c>
      <c r="E30" s="6">
        <v>2.0461986332881601</v>
      </c>
      <c r="F30" s="6">
        <v>97.561835785897401</v>
      </c>
      <c r="G30" s="6">
        <v>0.47458092649676298</v>
      </c>
      <c r="H30" s="6">
        <v>9356.3023019899993</v>
      </c>
      <c r="I30" s="6">
        <v>19.363977160307599</v>
      </c>
      <c r="J30" s="6">
        <v>2.4381642141026298</v>
      </c>
      <c r="K30" s="6">
        <v>18.990101712668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215988.72499652501</v>
      </c>
      <c r="E31" s="6">
        <v>1.9773366077066701</v>
      </c>
      <c r="F31" s="6">
        <v>95.625479690833998</v>
      </c>
      <c r="G31" s="6">
        <v>0.57412202778245802</v>
      </c>
      <c r="H31" s="6">
        <v>9880.7040456470004</v>
      </c>
      <c r="I31" s="6">
        <v>13.1553378508275</v>
      </c>
      <c r="J31" s="6">
        <v>4.3745203091659599</v>
      </c>
      <c r="K31" s="6">
        <v>12.5501061665523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247245.276462626</v>
      </c>
      <c r="E32" s="6">
        <v>3.64776230074109</v>
      </c>
      <c r="F32" s="6">
        <v>96.379456564840396</v>
      </c>
      <c r="G32" s="6">
        <v>0.75726392332757397</v>
      </c>
      <c r="H32" s="6">
        <v>9287.8948945800003</v>
      </c>
      <c r="I32" s="6">
        <v>21.231763986641099</v>
      </c>
      <c r="J32" s="6">
        <v>3.62054343515958</v>
      </c>
      <c r="K32" s="6">
        <v>20.158489109040001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234739.87317561</v>
      </c>
      <c r="E33" s="6">
        <v>3.3825717750965301</v>
      </c>
      <c r="F33" s="6">
        <v>90.582474900675507</v>
      </c>
      <c r="G33" s="6">
        <v>1.2053660629645699</v>
      </c>
      <c r="H33" s="6">
        <v>24405.03695519</v>
      </c>
      <c r="I33" s="6">
        <v>13.0318425166084</v>
      </c>
      <c r="J33" s="6">
        <v>9.4175250993245001</v>
      </c>
      <c r="K33" s="6">
        <v>11.5938147223463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208765.089416904</v>
      </c>
      <c r="E34" s="6">
        <v>2.72516837790887</v>
      </c>
      <c r="F34" s="6">
        <v>92.304221646005303</v>
      </c>
      <c r="G34" s="6">
        <v>1.03278579707953</v>
      </c>
      <c r="H34" s="6">
        <v>17405.594538957001</v>
      </c>
      <c r="I34" s="6">
        <v>12.6154814995183</v>
      </c>
      <c r="J34" s="6">
        <v>7.69577835399474</v>
      </c>
      <c r="K34" s="6">
        <v>12.387374576217001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261765.88129192399</v>
      </c>
      <c r="E35" s="6">
        <v>2.1012688424703998</v>
      </c>
      <c r="F35" s="6">
        <v>92.080319842255804</v>
      </c>
      <c r="G35" s="6">
        <v>0.97851529459474096</v>
      </c>
      <c r="H35" s="6">
        <v>22514.062283814001</v>
      </c>
      <c r="I35" s="6">
        <v>11.885200129667201</v>
      </c>
      <c r="J35" s="6">
        <v>7.9196801577441596</v>
      </c>
      <c r="K35" s="6">
        <v>11.3769747644061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325553.46613663802</v>
      </c>
      <c r="E36" s="6">
        <v>3.4260053354817002</v>
      </c>
      <c r="F36" s="6">
        <v>93.698729086810303</v>
      </c>
      <c r="G36" s="6">
        <v>0.83211430396576802</v>
      </c>
      <c r="H36" s="6">
        <v>21893.579633874</v>
      </c>
      <c r="I36" s="6">
        <v>13.181898541332201</v>
      </c>
      <c r="J36" s="6">
        <v>6.3012709131896498</v>
      </c>
      <c r="K36" s="6">
        <v>12.373385275873099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308692.46769050497</v>
      </c>
      <c r="E37" s="6">
        <v>3.2921526018807201</v>
      </c>
      <c r="F37" s="6">
        <v>96.076174759436</v>
      </c>
      <c r="G37" s="6">
        <v>0.55642293719338898</v>
      </c>
      <c r="H37" s="6">
        <v>12607.23898853</v>
      </c>
      <c r="I37" s="6">
        <v>14.2468825183795</v>
      </c>
      <c r="J37" s="6">
        <v>3.9238252405639802</v>
      </c>
      <c r="K37" s="6">
        <v>13.6242019143205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143494.48997619699</v>
      </c>
      <c r="E38" s="6">
        <v>3.6104481273506699</v>
      </c>
      <c r="F38" s="6">
        <v>94.120449163983096</v>
      </c>
      <c r="G38" s="6">
        <v>1.08517411361768</v>
      </c>
      <c r="H38" s="6">
        <v>8963.8665773199991</v>
      </c>
      <c r="I38" s="6">
        <v>18.252393118325902</v>
      </c>
      <c r="J38" s="6">
        <v>5.8795508360169402</v>
      </c>
      <c r="K38" s="6">
        <v>17.371577837060599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5231.01628824</v>
      </c>
      <c r="E39" s="6">
        <v>38.067897615234003</v>
      </c>
      <c r="F39" s="6">
        <v>85.740738267126304</v>
      </c>
      <c r="G39" s="6">
        <v>6.7009017703423499</v>
      </c>
      <c r="H39" s="6">
        <v>869.95320882999999</v>
      </c>
      <c r="I39" s="6">
        <v>52.0122319768642</v>
      </c>
      <c r="J39" s="6">
        <v>14.2592617328737</v>
      </c>
      <c r="K39" s="6">
        <v>40.292427168237303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13059.250195048</v>
      </c>
      <c r="E40" s="6">
        <v>28.932939963013698</v>
      </c>
      <c r="F40" s="6">
        <v>83.579201251447103</v>
      </c>
      <c r="G40" s="6">
        <v>1.7775213658162301</v>
      </c>
      <c r="H40" s="6">
        <v>2565.7498043649998</v>
      </c>
      <c r="I40" s="6">
        <v>30.787043737790601</v>
      </c>
      <c r="J40" s="6">
        <v>16.420798748552901</v>
      </c>
      <c r="K40" s="6">
        <v>9.0472953378954202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381089.434478009</v>
      </c>
      <c r="E41" s="6">
        <v>2.4292823898606599</v>
      </c>
      <c r="F41" s="6">
        <v>91.825838503179497</v>
      </c>
      <c r="G41" s="6">
        <v>0.75391510491721103</v>
      </c>
      <c r="H41" s="6">
        <v>33923.856650080001</v>
      </c>
      <c r="I41" s="6">
        <v>8.9189935957058495</v>
      </c>
      <c r="J41" s="6">
        <v>8.1741614968205401</v>
      </c>
      <c r="K41" s="6">
        <v>8.4692340243293494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286521.336118115</v>
      </c>
      <c r="E42" s="6">
        <v>1.79466597466053</v>
      </c>
      <c r="F42" s="6">
        <v>92.715341992351796</v>
      </c>
      <c r="G42" s="6">
        <v>0.71989384716349802</v>
      </c>
      <c r="H42" s="6">
        <v>22512.023368118</v>
      </c>
      <c r="I42" s="6">
        <v>9.4351420702505795</v>
      </c>
      <c r="J42" s="6">
        <v>7.2846580076481597</v>
      </c>
      <c r="K42" s="6">
        <v>9.1624348278090508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194622.66794760901</v>
      </c>
      <c r="E43" s="6">
        <v>3.1448176514152699</v>
      </c>
      <c r="F43" s="6">
        <v>96.675793173938004</v>
      </c>
      <c r="G43" s="6">
        <v>0.488882189794064</v>
      </c>
      <c r="H43" s="6">
        <v>6692.1199201729996</v>
      </c>
      <c r="I43" s="6">
        <v>14.999716310300499</v>
      </c>
      <c r="J43" s="6">
        <v>3.3242068260619799</v>
      </c>
      <c r="K43" s="6">
        <v>14.217849833051201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185273.890873906</v>
      </c>
      <c r="E44" s="6">
        <v>1.85822683555969</v>
      </c>
      <c r="F44" s="6">
        <v>94.055679503940397</v>
      </c>
      <c r="G44" s="6">
        <v>0.561282853210752</v>
      </c>
      <c r="H44" s="6">
        <v>11709.312959249</v>
      </c>
      <c r="I44" s="6">
        <v>9.2191623648852001</v>
      </c>
      <c r="J44" s="6">
        <v>5.9443204960595502</v>
      </c>
      <c r="K44" s="6">
        <v>8.8810554860968605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127062.86608845</v>
      </c>
      <c r="E45" s="6">
        <v>4.5972420033441201</v>
      </c>
      <c r="F45" s="6">
        <v>99.325795591603693</v>
      </c>
      <c r="G45" s="6">
        <v>0.43312562751503803</v>
      </c>
      <c r="H45" s="6">
        <v>862.47831140000005</v>
      </c>
      <c r="I45" s="6">
        <v>65.189087812130495</v>
      </c>
      <c r="J45" s="6">
        <v>0.67420440839634799</v>
      </c>
      <c r="K45" s="6">
        <v>63.809353674165003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250084.95206129999</v>
      </c>
      <c r="E46" s="6">
        <v>2.6677988999031901</v>
      </c>
      <c r="F46" s="6">
        <v>99.242817085672996</v>
      </c>
      <c r="G46" s="6">
        <v>0.49848792639505202</v>
      </c>
      <c r="H46" s="6">
        <v>1908.0479413200001</v>
      </c>
      <c r="I46" s="6">
        <v>66.408436221239995</v>
      </c>
      <c r="J46" s="6">
        <v>0.75718291432704898</v>
      </c>
      <c r="K46" s="6">
        <v>65.336057064373307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260820.01223873001</v>
      </c>
      <c r="E47" s="6">
        <v>2.0997360748474199</v>
      </c>
      <c r="F47" s="6">
        <v>95.713337666480001</v>
      </c>
      <c r="G47" s="6">
        <v>0.68644691961418902</v>
      </c>
      <c r="H47" s="6">
        <v>11681.20712902</v>
      </c>
      <c r="I47" s="6">
        <v>15.931296789778299</v>
      </c>
      <c r="J47" s="6">
        <v>4.2866623335199803</v>
      </c>
      <c r="K47" s="6">
        <v>15.3271054949637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187317.15866369999</v>
      </c>
      <c r="E48" s="6">
        <v>3.3080628496092701</v>
      </c>
      <c r="F48" s="6">
        <v>98.753613683866206</v>
      </c>
      <c r="G48" s="6">
        <v>0.408164404247573</v>
      </c>
      <c r="H48" s="6">
        <v>2364.1620253299998</v>
      </c>
      <c r="I48" s="6">
        <v>32.951885302083497</v>
      </c>
      <c r="J48" s="6">
        <v>1.24638631613383</v>
      </c>
      <c r="K48" s="6">
        <v>32.339660163793198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252698.72402138999</v>
      </c>
      <c r="E49" s="6">
        <v>3.9290956551674201</v>
      </c>
      <c r="F49" s="6">
        <v>94.329638029082901</v>
      </c>
      <c r="G49" s="6">
        <v>1.1969587817368701</v>
      </c>
      <c r="H49" s="6">
        <v>15190.275980369999</v>
      </c>
      <c r="I49" s="6">
        <v>21.018328804516202</v>
      </c>
      <c r="J49" s="6">
        <v>5.6703619709171296</v>
      </c>
      <c r="K49" s="6">
        <v>19.9120777819954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359318.71504476998</v>
      </c>
      <c r="E50" s="6">
        <v>2.5357010595624501</v>
      </c>
      <c r="F50" s="6">
        <v>96.719710324907794</v>
      </c>
      <c r="G50" s="6">
        <v>0.50531261538613204</v>
      </c>
      <c r="H50" s="6">
        <v>12186.4454212</v>
      </c>
      <c r="I50" s="6">
        <v>14.9823885914576</v>
      </c>
      <c r="J50" s="6">
        <v>3.2802896750922201</v>
      </c>
      <c r="K50" s="6">
        <v>14.899199346562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363581.91103422001</v>
      </c>
      <c r="E51" s="6">
        <v>2.6378837103625701</v>
      </c>
      <c r="F51" s="6">
        <v>91.541316382677095</v>
      </c>
      <c r="G51" s="6">
        <v>0.893971047821709</v>
      </c>
      <c r="H51" s="6">
        <v>33596.025007589997</v>
      </c>
      <c r="I51" s="6">
        <v>10.1920287919069</v>
      </c>
      <c r="J51" s="6">
        <v>8.4586836173229507</v>
      </c>
      <c r="K51" s="6">
        <v>9.6747071090359693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164995.89891338401</v>
      </c>
      <c r="E52" s="6">
        <v>2.7702848026418301</v>
      </c>
      <c r="F52" s="6">
        <v>99.166086502244596</v>
      </c>
      <c r="G52" s="6">
        <v>0.18918459328128501</v>
      </c>
      <c r="H52" s="6">
        <v>1387.493567925</v>
      </c>
      <c r="I52" s="6">
        <v>22.630398100966499</v>
      </c>
      <c r="J52" s="6">
        <v>0.83391349775541201</v>
      </c>
      <c r="K52" s="6">
        <v>22.4971724198262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233357.37718605599</v>
      </c>
      <c r="E53" s="6">
        <v>1.52277246041957</v>
      </c>
      <c r="F53" s="6">
        <v>96.791805755479402</v>
      </c>
      <c r="G53" s="6">
        <v>0.42086530301714897</v>
      </c>
      <c r="H53" s="6">
        <v>7734.7022153509997</v>
      </c>
      <c r="I53" s="6">
        <v>12.780227323489401</v>
      </c>
      <c r="J53" s="6">
        <v>3.2081942445206102</v>
      </c>
      <c r="K53" s="6">
        <v>12.6975829871997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142402.94892862201</v>
      </c>
      <c r="E54" s="6">
        <v>1.86975135414515</v>
      </c>
      <c r="F54" s="6">
        <v>99.443242207891799</v>
      </c>
      <c r="G54" s="6">
        <v>0.16278901742893401</v>
      </c>
      <c r="H54" s="6">
        <v>797.27842410300002</v>
      </c>
      <c r="I54" s="6">
        <v>29.231027443668101</v>
      </c>
      <c r="J54" s="6">
        <v>0.55675779210823195</v>
      </c>
      <c r="K54" s="6">
        <v>29.075960711158299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129871.176369861</v>
      </c>
      <c r="E55" s="6">
        <v>2.4360069598024099</v>
      </c>
      <c r="F55" s="6">
        <v>97.016514230202603</v>
      </c>
      <c r="G55" s="6">
        <v>0.704915795827049</v>
      </c>
      <c r="H55" s="6">
        <v>3993.84382835</v>
      </c>
      <c r="I55" s="6">
        <v>23.811040620359101</v>
      </c>
      <c r="J55" s="6">
        <v>2.9834857697973698</v>
      </c>
      <c r="K55" s="6">
        <v>22.9223393753925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189013.77044185001</v>
      </c>
      <c r="E56" s="6">
        <v>4.3440422554695397</v>
      </c>
      <c r="F56" s="6">
        <v>88.910345095970996</v>
      </c>
      <c r="G56" s="6">
        <v>1.2060998874501001</v>
      </c>
      <c r="H56" s="6">
        <v>23575.40603455</v>
      </c>
      <c r="I56" s="6">
        <v>11.334908908291</v>
      </c>
      <c r="J56" s="6">
        <v>11.089654904029</v>
      </c>
      <c r="K56" s="6">
        <v>9.6698011021461792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218181.36441291799</v>
      </c>
      <c r="E57" s="6">
        <v>2.4491757952294901</v>
      </c>
      <c r="F57" s="6">
        <v>87.675520051290206</v>
      </c>
      <c r="G57" s="6">
        <v>1.02489019000031</v>
      </c>
      <c r="H57" s="6">
        <v>30669.585413534998</v>
      </c>
      <c r="I57" s="6">
        <v>8.1369425442341399</v>
      </c>
      <c r="J57" s="6">
        <v>12.324479948709801</v>
      </c>
      <c r="K57" s="6">
        <v>7.2909997645092997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20903.440079970998</v>
      </c>
      <c r="E58" s="6">
        <v>18.1848147505039</v>
      </c>
      <c r="F58" s="6">
        <v>87.774749813772701</v>
      </c>
      <c r="G58" s="6">
        <v>2.0852341534429102</v>
      </c>
      <c r="H58" s="6">
        <v>2911.4270934709998</v>
      </c>
      <c r="I58" s="6">
        <v>26.562420630809399</v>
      </c>
      <c r="J58" s="6">
        <v>12.225250186227299</v>
      </c>
      <c r="K58" s="6">
        <v>14.971546866810501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7926.3132193800002</v>
      </c>
      <c r="E59" s="6">
        <v>53.8104868772907</v>
      </c>
      <c r="F59" s="6">
        <v>91.433338098652001</v>
      </c>
      <c r="G59" s="6">
        <v>4.41852994654701</v>
      </c>
      <c r="H59" s="6">
        <v>742.63990450999995</v>
      </c>
      <c r="I59" s="6">
        <v>58.979596057501702</v>
      </c>
      <c r="J59" s="6">
        <v>8.5666619013479792</v>
      </c>
      <c r="K59" s="6">
        <v>47.159669326751597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245067.85595003</v>
      </c>
      <c r="E60" s="6">
        <v>2.6466214286568501</v>
      </c>
      <c r="F60" s="6">
        <v>98.870903977767398</v>
      </c>
      <c r="G60" s="6">
        <v>0.288428144162512</v>
      </c>
      <c r="H60" s="6">
        <v>2798.6508689399998</v>
      </c>
      <c r="I60" s="6">
        <v>25.6489616706098</v>
      </c>
      <c r="J60" s="6">
        <v>1.12909602223265</v>
      </c>
      <c r="K60" s="6">
        <v>25.256621920949001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157506.41152192999</v>
      </c>
      <c r="E61" s="6">
        <v>3.74037570376009</v>
      </c>
      <c r="F61" s="6">
        <v>97.261602387480195</v>
      </c>
      <c r="G61" s="6">
        <v>0.91291722634696604</v>
      </c>
      <c r="H61" s="6">
        <v>4434.5884776800003</v>
      </c>
      <c r="I61" s="6">
        <v>32.8685718903984</v>
      </c>
      <c r="J61" s="6">
        <v>2.73839761251979</v>
      </c>
      <c r="K61" s="6">
        <v>32.424726006073399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339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340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1907757.0012159499</v>
      </c>
      <c r="E17" s="6">
        <v>0.39036310811943797</v>
      </c>
      <c r="F17" s="6">
        <v>77.510841419858593</v>
      </c>
      <c r="G17" s="6">
        <v>0.30375058606449401</v>
      </c>
      <c r="H17" s="6">
        <v>553520.62946033804</v>
      </c>
      <c r="I17" s="6">
        <v>1.12279009859954</v>
      </c>
      <c r="J17" s="6">
        <v>22.4891585801414</v>
      </c>
      <c r="K17" s="6">
        <v>1.0469028186952301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345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295.90798963600002</v>
      </c>
      <c r="E28" s="6">
        <v>33.965619061135499</v>
      </c>
      <c r="F28" s="6">
        <v>31.944787803296101</v>
      </c>
      <c r="G28" s="6">
        <v>11.2443973253229</v>
      </c>
      <c r="H28" s="6">
        <v>630.40271700599999</v>
      </c>
      <c r="I28" s="6">
        <v>32.884528949612701</v>
      </c>
      <c r="J28" s="6">
        <v>68.055212196703806</v>
      </c>
      <c r="K28" s="6">
        <v>5.27806577834441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55274.057819319998</v>
      </c>
      <c r="E29" s="6">
        <v>3.9769859293382601</v>
      </c>
      <c r="F29" s="6">
        <v>69.399013104468295</v>
      </c>
      <c r="G29" s="6">
        <v>3.3174788581450998</v>
      </c>
      <c r="H29" s="6">
        <v>24372.691243400001</v>
      </c>
      <c r="I29" s="6">
        <v>8.0128004928667202</v>
      </c>
      <c r="J29" s="6">
        <v>30.600986895531701</v>
      </c>
      <c r="K29" s="6">
        <v>7.52360567769224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103837.84890733</v>
      </c>
      <c r="E30" s="6">
        <v>2.0102300616794602</v>
      </c>
      <c r="F30" s="6">
        <v>84.650672721101998</v>
      </c>
      <c r="G30" s="6">
        <v>1.08096832183238</v>
      </c>
      <c r="H30" s="6">
        <v>18828.451984859999</v>
      </c>
      <c r="I30" s="6">
        <v>6.1991620042148803</v>
      </c>
      <c r="J30" s="6">
        <v>15.349327278898</v>
      </c>
      <c r="K30" s="6">
        <v>5.9614792212497196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57629.478119981002</v>
      </c>
      <c r="E31" s="6">
        <v>1.86008299564473</v>
      </c>
      <c r="F31" s="6">
        <v>79.414479618505595</v>
      </c>
      <c r="G31" s="6">
        <v>1.4541935670099999</v>
      </c>
      <c r="H31" s="6">
        <v>14938.494870365001</v>
      </c>
      <c r="I31" s="6">
        <v>5.79610632235502</v>
      </c>
      <c r="J31" s="6">
        <v>20.585520381494401</v>
      </c>
      <c r="K31" s="6">
        <v>5.6099638604469604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74736.248191072998</v>
      </c>
      <c r="E32" s="6">
        <v>3.30764770800829</v>
      </c>
      <c r="F32" s="6">
        <v>89.807035112427499</v>
      </c>
      <c r="G32" s="6">
        <v>1.28106869353663</v>
      </c>
      <c r="H32" s="6">
        <v>8482.4529914260002</v>
      </c>
      <c r="I32" s="6">
        <v>11.836945108232101</v>
      </c>
      <c r="J32" s="6">
        <v>10.192964887572501</v>
      </c>
      <c r="K32" s="6">
        <v>11.2870967781069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48037.372014519999</v>
      </c>
      <c r="E33" s="6">
        <v>4.2281578083295503</v>
      </c>
      <c r="F33" s="6">
        <v>60.548442012267401</v>
      </c>
      <c r="G33" s="6">
        <v>2.5097841610899998</v>
      </c>
      <c r="H33" s="6">
        <v>31299.718120329999</v>
      </c>
      <c r="I33" s="6">
        <v>4.5930831061972999</v>
      </c>
      <c r="J33" s="6">
        <v>39.451557987732599</v>
      </c>
      <c r="K33" s="6">
        <v>3.85190163562915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42925.979311665003</v>
      </c>
      <c r="E34" s="6">
        <v>3.19334620548624</v>
      </c>
      <c r="F34" s="6">
        <v>65.276665006858295</v>
      </c>
      <c r="G34" s="6">
        <v>2.7795681184716501</v>
      </c>
      <c r="H34" s="6">
        <v>22834.088711348999</v>
      </c>
      <c r="I34" s="6">
        <v>5.93780416153733</v>
      </c>
      <c r="J34" s="6">
        <v>34.723334993141698</v>
      </c>
      <c r="K34" s="6">
        <v>5.22533152328411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56703.301870005002</v>
      </c>
      <c r="E35" s="6">
        <v>2.71178211738922</v>
      </c>
      <c r="F35" s="6">
        <v>65.3200695087382</v>
      </c>
      <c r="G35" s="6">
        <v>2.4392001510475501</v>
      </c>
      <c r="H35" s="6">
        <v>30105.089940447</v>
      </c>
      <c r="I35" s="6">
        <v>5.0514511168274101</v>
      </c>
      <c r="J35" s="6">
        <v>34.6799304912618</v>
      </c>
      <c r="K35" s="6">
        <v>4.5942630551781498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75078.284167117003</v>
      </c>
      <c r="E36" s="6">
        <v>3.91915398658614</v>
      </c>
      <c r="F36" s="6">
        <v>69.053003220161699</v>
      </c>
      <c r="G36" s="6">
        <v>1.97702706870281</v>
      </c>
      <c r="H36" s="6">
        <v>33647.304389466</v>
      </c>
      <c r="I36" s="6">
        <v>5.1129286817927202</v>
      </c>
      <c r="J36" s="6">
        <v>30.946996779838301</v>
      </c>
      <c r="K36" s="6">
        <v>4.4114024217827703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86787.568515088002</v>
      </c>
      <c r="E37" s="6">
        <v>3.4318651563820799</v>
      </c>
      <c r="F37" s="6">
        <v>82.356704002801393</v>
      </c>
      <c r="G37" s="6">
        <v>1.11178481074739</v>
      </c>
      <c r="H37" s="6">
        <v>18592.521139952001</v>
      </c>
      <c r="I37" s="6">
        <v>5.5672524736709503</v>
      </c>
      <c r="J37" s="6">
        <v>17.643295997198599</v>
      </c>
      <c r="K37" s="6">
        <v>5.1896727566137004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38190.884402326999</v>
      </c>
      <c r="E38" s="6">
        <v>3.5791735218104002</v>
      </c>
      <c r="F38" s="6">
        <v>74.006868366025898</v>
      </c>
      <c r="G38" s="6">
        <v>2.3494037015843001</v>
      </c>
      <c r="H38" s="6">
        <v>13413.629132067001</v>
      </c>
      <c r="I38" s="6">
        <v>7.4332508317736599</v>
      </c>
      <c r="J38" s="6">
        <v>25.993131633974102</v>
      </c>
      <c r="K38" s="6">
        <v>6.6891520779491396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1037.97508963</v>
      </c>
      <c r="E39" s="6">
        <v>42.575072198669702</v>
      </c>
      <c r="F39" s="6">
        <v>57.6271567590111</v>
      </c>
      <c r="G39" s="6">
        <v>16.143473985541199</v>
      </c>
      <c r="H39" s="6">
        <v>763.21578635000003</v>
      </c>
      <c r="I39" s="6">
        <v>39.142863712341601</v>
      </c>
      <c r="J39" s="6">
        <v>42.3728432409889</v>
      </c>
      <c r="K39" s="6">
        <v>21.955158890538701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1116.855657307</v>
      </c>
      <c r="E40" s="6">
        <v>31.192513582347299</v>
      </c>
      <c r="F40" s="6">
        <v>26.8820016892127</v>
      </c>
      <c r="G40" s="6">
        <v>6.8783084045818299</v>
      </c>
      <c r="H40" s="6">
        <v>3037.8039183420001</v>
      </c>
      <c r="I40" s="6">
        <v>26.8726354811429</v>
      </c>
      <c r="J40" s="6">
        <v>73.1179983107873</v>
      </c>
      <c r="K40" s="6">
        <v>2.5288260404089198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80293.636619016994</v>
      </c>
      <c r="E41" s="6">
        <v>2.6754959869736701</v>
      </c>
      <c r="F41" s="6">
        <v>61.560707245284</v>
      </c>
      <c r="G41" s="6">
        <v>1.7048613175084499</v>
      </c>
      <c r="H41" s="6">
        <v>50136.373385730003</v>
      </c>
      <c r="I41" s="6">
        <v>3.53635073947807</v>
      </c>
      <c r="J41" s="6">
        <v>38.439292754716</v>
      </c>
      <c r="K41" s="6">
        <v>2.7303433788612201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60324.521824691998</v>
      </c>
      <c r="E42" s="6">
        <v>1.9903848290775501</v>
      </c>
      <c r="F42" s="6">
        <v>62.916402850221701</v>
      </c>
      <c r="G42" s="6">
        <v>1.63824165173863</v>
      </c>
      <c r="H42" s="6">
        <v>35555.914900688003</v>
      </c>
      <c r="I42" s="6">
        <v>3.04377693669595</v>
      </c>
      <c r="J42" s="6">
        <v>37.083597149778299</v>
      </c>
      <c r="K42" s="6">
        <v>2.77945721690639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50462.711189966001</v>
      </c>
      <c r="E43" s="6">
        <v>3.0560885597885199</v>
      </c>
      <c r="F43" s="6">
        <v>79.393847823238403</v>
      </c>
      <c r="G43" s="6">
        <v>1.2071455977446099</v>
      </c>
      <c r="H43" s="6">
        <v>13097.265525504001</v>
      </c>
      <c r="I43" s="6">
        <v>5.8390044709414699</v>
      </c>
      <c r="J43" s="6">
        <v>20.606152176761601</v>
      </c>
      <c r="K43" s="6">
        <v>4.6510349465394398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60532.881134146002</v>
      </c>
      <c r="E44" s="6">
        <v>2.5297912608976798</v>
      </c>
      <c r="F44" s="6">
        <v>77.845625880772104</v>
      </c>
      <c r="G44" s="6">
        <v>1.0034659425884001</v>
      </c>
      <c r="H44" s="6">
        <v>17227.276163398001</v>
      </c>
      <c r="I44" s="6">
        <v>3.1514675100446299</v>
      </c>
      <c r="J44" s="6">
        <v>22.154374119227899</v>
      </c>
      <c r="K44" s="6">
        <v>3.5259598818021201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62023.851375929997</v>
      </c>
      <c r="E45" s="6">
        <v>3.3925358824087599</v>
      </c>
      <c r="F45" s="6">
        <v>97.711069166814696</v>
      </c>
      <c r="G45" s="6">
        <v>0.76781881569184496</v>
      </c>
      <c r="H45" s="6">
        <v>1452.9398461999999</v>
      </c>
      <c r="I45" s="6">
        <v>32.917162334077197</v>
      </c>
      <c r="J45" s="6">
        <v>2.2889308331853102</v>
      </c>
      <c r="K45" s="6">
        <v>32.777048707602297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110579.13792237001</v>
      </c>
      <c r="E46" s="6">
        <v>1.0088680832861501</v>
      </c>
      <c r="F46" s="6">
        <v>97.915071846621402</v>
      </c>
      <c r="G46" s="6">
        <v>0.54883415649726297</v>
      </c>
      <c r="H46" s="6">
        <v>2354.5870261099999</v>
      </c>
      <c r="I46" s="6">
        <v>26.117184943564101</v>
      </c>
      <c r="J46" s="6">
        <v>2.0849281533785899</v>
      </c>
      <c r="K46" s="6">
        <v>25.775054060364599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79109.763638460005</v>
      </c>
      <c r="E47" s="6">
        <v>1.8335894947942399</v>
      </c>
      <c r="F47" s="6">
        <v>83.103497297495807</v>
      </c>
      <c r="G47" s="6">
        <v>1.75134868560419</v>
      </c>
      <c r="H47" s="6">
        <v>16084.50159837</v>
      </c>
      <c r="I47" s="6">
        <v>9.0498998646420805</v>
      </c>
      <c r="J47" s="6">
        <v>16.8965027025042</v>
      </c>
      <c r="K47" s="6">
        <v>8.6138062606002901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76212.434927010007</v>
      </c>
      <c r="E48" s="6">
        <v>2.51184513154127</v>
      </c>
      <c r="F48" s="6">
        <v>95.047053992318993</v>
      </c>
      <c r="G48" s="6">
        <v>0.70375091929427602</v>
      </c>
      <c r="H48" s="6">
        <v>3971.4652843200001</v>
      </c>
      <c r="I48" s="6">
        <v>14.0436482527063</v>
      </c>
      <c r="J48" s="6">
        <v>4.9529460076810201</v>
      </c>
      <c r="K48" s="6">
        <v>13.504982997911799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67372.03755121</v>
      </c>
      <c r="E49" s="6">
        <v>3.4857752796192498</v>
      </c>
      <c r="F49" s="6">
        <v>75.277678427816099</v>
      </c>
      <c r="G49" s="6">
        <v>2.5508678774327702</v>
      </c>
      <c r="H49" s="6">
        <v>22125.990228449999</v>
      </c>
      <c r="I49" s="6">
        <v>7.9679366279150399</v>
      </c>
      <c r="J49" s="6">
        <v>24.722321572183901</v>
      </c>
      <c r="K49" s="6">
        <v>7.7672079148619897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101251.54476211</v>
      </c>
      <c r="E50" s="6">
        <v>2.2134068478095901</v>
      </c>
      <c r="F50" s="6">
        <v>83.779509437242794</v>
      </c>
      <c r="G50" s="6">
        <v>1.1188744091799301</v>
      </c>
      <c r="H50" s="6">
        <v>19603.238755040002</v>
      </c>
      <c r="I50" s="6">
        <v>6.13869603307415</v>
      </c>
      <c r="J50" s="6">
        <v>16.220490562757199</v>
      </c>
      <c r="K50" s="6">
        <v>5.7790329312361699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79929.955633660007</v>
      </c>
      <c r="E51" s="6">
        <v>2.6722287807254999</v>
      </c>
      <c r="F51" s="6">
        <v>64.914484195338602</v>
      </c>
      <c r="G51" s="6">
        <v>1.77604537613538</v>
      </c>
      <c r="H51" s="6">
        <v>43201.201648800001</v>
      </c>
      <c r="I51" s="6">
        <v>4.3271531657437796</v>
      </c>
      <c r="J51" s="6">
        <v>35.085515804661398</v>
      </c>
      <c r="K51" s="6">
        <v>3.2860018402245399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60473.145741952998</v>
      </c>
      <c r="E52" s="6">
        <v>2.7063490795808902</v>
      </c>
      <c r="F52" s="6">
        <v>95.794797959957293</v>
      </c>
      <c r="G52" s="6">
        <v>0.42267089879346897</v>
      </c>
      <c r="H52" s="6">
        <v>2654.6514138289999</v>
      </c>
      <c r="I52" s="6">
        <v>10.149329580322799</v>
      </c>
      <c r="J52" s="6">
        <v>4.2052020400427601</v>
      </c>
      <c r="K52" s="6">
        <v>9.6284727744168404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66005.766257085997</v>
      </c>
      <c r="E53" s="6">
        <v>1.3563809260270701</v>
      </c>
      <c r="F53" s="6">
        <v>80.646139643070896</v>
      </c>
      <c r="G53" s="6">
        <v>0.99271263383883801</v>
      </c>
      <c r="H53" s="6">
        <v>15840.390978981</v>
      </c>
      <c r="I53" s="6">
        <v>4.2391189972511896</v>
      </c>
      <c r="J53" s="6">
        <v>19.353860356929101</v>
      </c>
      <c r="K53" s="6">
        <v>4.1365619167209298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59611.542099696002</v>
      </c>
      <c r="E54" s="6">
        <v>1.2228660637467501</v>
      </c>
      <c r="F54" s="6">
        <v>96.4634152781463</v>
      </c>
      <c r="G54" s="6">
        <v>0.33012788142600702</v>
      </c>
      <c r="H54" s="6">
        <v>2185.5049235820002</v>
      </c>
      <c r="I54" s="6">
        <v>8.9906217621416804</v>
      </c>
      <c r="J54" s="6">
        <v>3.5365847218537101</v>
      </c>
      <c r="K54" s="6">
        <v>9.0045242587034107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41958.490407684003</v>
      </c>
      <c r="E55" s="6">
        <v>2.0443743788426398</v>
      </c>
      <c r="F55" s="6">
        <v>87.594454395912294</v>
      </c>
      <c r="G55" s="6">
        <v>1.37524875854854</v>
      </c>
      <c r="H55" s="6">
        <v>5942.362102954</v>
      </c>
      <c r="I55" s="6">
        <v>10.1202271350068</v>
      </c>
      <c r="J55" s="6">
        <v>12.405545604087701</v>
      </c>
      <c r="K55" s="6">
        <v>9.7105091955021194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33741.011409170002</v>
      </c>
      <c r="E56" s="6">
        <v>4.4766649892161698</v>
      </c>
      <c r="F56" s="6">
        <v>51.481694352195298</v>
      </c>
      <c r="G56" s="6">
        <v>3.34755655693233</v>
      </c>
      <c r="H56" s="6">
        <v>31798.811694439999</v>
      </c>
      <c r="I56" s="6">
        <v>5.0637760245213199</v>
      </c>
      <c r="J56" s="6">
        <v>48.518305647804702</v>
      </c>
      <c r="K56" s="6">
        <v>3.5520177629796401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41001.717270685003</v>
      </c>
      <c r="E57" s="6">
        <v>2.9280837392674002</v>
      </c>
      <c r="F57" s="6">
        <v>56.388995698142502</v>
      </c>
      <c r="G57" s="6">
        <v>2.0908726443560401</v>
      </c>
      <c r="H57" s="6">
        <v>31710.550013117001</v>
      </c>
      <c r="I57" s="6">
        <v>3.1844968237501599</v>
      </c>
      <c r="J57" s="6">
        <v>43.611004301857498</v>
      </c>
      <c r="K57" s="6">
        <v>2.70349675352317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5065.3760280440001</v>
      </c>
      <c r="E58" s="6">
        <v>21.347206808156901</v>
      </c>
      <c r="F58" s="6">
        <v>66.347792503849902</v>
      </c>
      <c r="G58" s="6">
        <v>6.3894958144240004</v>
      </c>
      <c r="H58" s="6">
        <v>2569.2050738819999</v>
      </c>
      <c r="I58" s="6">
        <v>11.446856174933</v>
      </c>
      <c r="J58" s="6">
        <v>33.652207496150098</v>
      </c>
      <c r="K58" s="6">
        <v>12.597359104840899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1857.7100240699999</v>
      </c>
      <c r="E59" s="6">
        <v>50.336648906986298</v>
      </c>
      <c r="F59" s="6">
        <v>70.771398000062405</v>
      </c>
      <c r="G59" s="6">
        <v>9.0289360426681107</v>
      </c>
      <c r="H59" s="6">
        <v>767.23462386300002</v>
      </c>
      <c r="I59" s="6">
        <v>47.7675630505965</v>
      </c>
      <c r="J59" s="6">
        <v>29.228601999937599</v>
      </c>
      <c r="K59" s="6">
        <v>21.861819672187401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82567.296466009997</v>
      </c>
      <c r="E60" s="6">
        <v>2.2799499585010401</v>
      </c>
      <c r="F60" s="6">
        <v>94.273967552186605</v>
      </c>
      <c r="G60" s="6">
        <v>0.58712907199861197</v>
      </c>
      <c r="H60" s="6">
        <v>5014.9901501799995</v>
      </c>
      <c r="I60" s="6">
        <v>10.1526780712038</v>
      </c>
      <c r="J60" s="6">
        <v>5.7260324478134299</v>
      </c>
      <c r="K60" s="6">
        <v>9.6665514188064208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45730.706877980003</v>
      </c>
      <c r="E61" s="6">
        <v>3.1726107594003299</v>
      </c>
      <c r="F61" s="6">
        <v>83.130089493032003</v>
      </c>
      <c r="G61" s="6">
        <v>2.4261833086853799</v>
      </c>
      <c r="H61" s="6">
        <v>9280.3091775400007</v>
      </c>
      <c r="I61" s="6">
        <v>12.6573000549052</v>
      </c>
      <c r="J61" s="6">
        <v>16.869910506968001</v>
      </c>
      <c r="K61" s="6">
        <v>11.955536782143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346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347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348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2396874.9668629901</v>
      </c>
      <c r="E17" s="6">
        <v>0.29695207448511202</v>
      </c>
      <c r="F17" s="6">
        <v>97.383364517248907</v>
      </c>
      <c r="G17" s="6">
        <v>7.4806922594565006E-2</v>
      </c>
      <c r="H17" s="6">
        <v>64402.663813291998</v>
      </c>
      <c r="I17" s="6">
        <v>2.8059950804073002</v>
      </c>
      <c r="J17" s="6">
        <v>2.6166354827511298</v>
      </c>
      <c r="K17" s="6">
        <v>2.7840904319545299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349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810.68056909100005</v>
      </c>
      <c r="E28" s="6">
        <v>33.044013783004999</v>
      </c>
      <c r="F28" s="6">
        <v>87.517132564496094</v>
      </c>
      <c r="G28" s="6">
        <v>2.39203271559203</v>
      </c>
      <c r="H28" s="6">
        <v>115.630137551</v>
      </c>
      <c r="I28" s="6">
        <v>32.226490906930998</v>
      </c>
      <c r="J28" s="6">
        <v>12.4828674355039</v>
      </c>
      <c r="K28" s="6">
        <v>16.770493266127499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77792.123987109997</v>
      </c>
      <c r="E29" s="6">
        <v>2.5914645432974801</v>
      </c>
      <c r="F29" s="6">
        <v>97.671436565289696</v>
      </c>
      <c r="G29" s="6">
        <v>0.64411947977232198</v>
      </c>
      <c r="H29" s="6">
        <v>1854.6250756100001</v>
      </c>
      <c r="I29" s="6">
        <v>26.6255172633218</v>
      </c>
      <c r="J29" s="6">
        <v>2.3285634347103401</v>
      </c>
      <c r="K29" s="6">
        <v>27.017548232211102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120932.04462607999</v>
      </c>
      <c r="E30" s="6">
        <v>1.67404754419358</v>
      </c>
      <c r="F30" s="6">
        <v>98.586199915138707</v>
      </c>
      <c r="G30" s="6">
        <v>0.242602024503415</v>
      </c>
      <c r="H30" s="6">
        <v>1734.2562661100001</v>
      </c>
      <c r="I30" s="6">
        <v>17.269688428074598</v>
      </c>
      <c r="J30" s="6">
        <v>1.4138000848612999</v>
      </c>
      <c r="K30" s="6">
        <v>16.916968631995399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70389.545387609993</v>
      </c>
      <c r="E31" s="6">
        <v>1.2992674275795699</v>
      </c>
      <c r="F31" s="6">
        <v>96.998086741342803</v>
      </c>
      <c r="G31" s="6">
        <v>0.40504438224810901</v>
      </c>
      <c r="H31" s="6">
        <v>2178.4276027360002</v>
      </c>
      <c r="I31" s="6">
        <v>13.1222538129991</v>
      </c>
      <c r="J31" s="6">
        <v>3.0019132586572401</v>
      </c>
      <c r="K31" s="6">
        <v>13.087829906507499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81822.382379108996</v>
      </c>
      <c r="E32" s="6">
        <v>3.1039574864175301</v>
      </c>
      <c r="F32" s="6">
        <v>98.322109353367694</v>
      </c>
      <c r="G32" s="6">
        <v>0.39831366825727199</v>
      </c>
      <c r="H32" s="6">
        <v>1396.3188033900001</v>
      </c>
      <c r="I32" s="6">
        <v>23.7589914196103</v>
      </c>
      <c r="J32" s="6">
        <v>1.6778906466322601</v>
      </c>
      <c r="K32" s="6">
        <v>23.340639108953699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75780.833709490005</v>
      </c>
      <c r="E33" s="6">
        <v>3.1590947961537901</v>
      </c>
      <c r="F33" s="6">
        <v>95.517536099048499</v>
      </c>
      <c r="G33" s="6">
        <v>0.53989747341339001</v>
      </c>
      <c r="H33" s="6">
        <v>3556.2564253599999</v>
      </c>
      <c r="I33" s="6">
        <v>11.7215939023106</v>
      </c>
      <c r="J33" s="6">
        <v>4.4824639009514904</v>
      </c>
      <c r="K33" s="6">
        <v>11.504761119348199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63491.475334985</v>
      </c>
      <c r="E34" s="6">
        <v>2.16599180614178</v>
      </c>
      <c r="F34" s="6">
        <v>96.550197169450797</v>
      </c>
      <c r="G34" s="6">
        <v>0.50482810685313495</v>
      </c>
      <c r="H34" s="6">
        <v>2268.5926880289999</v>
      </c>
      <c r="I34" s="6">
        <v>14.222128055753</v>
      </c>
      <c r="J34" s="6">
        <v>3.4498028305491699</v>
      </c>
      <c r="K34" s="6">
        <v>14.1287069573166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83561.726890788996</v>
      </c>
      <c r="E35" s="6">
        <v>1.6824040252779</v>
      </c>
      <c r="F35" s="6">
        <v>96.259964213192504</v>
      </c>
      <c r="G35" s="6">
        <v>0.60786962092018004</v>
      </c>
      <c r="H35" s="6">
        <v>3246.6649196630001</v>
      </c>
      <c r="I35" s="6">
        <v>15.7113018901586</v>
      </c>
      <c r="J35" s="6">
        <v>3.74003578680753</v>
      </c>
      <c r="K35" s="6">
        <v>15.6451732794809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105015.14467112299</v>
      </c>
      <c r="E36" s="6">
        <v>3.1802625165612399</v>
      </c>
      <c r="F36" s="6">
        <v>96.587331524511399</v>
      </c>
      <c r="G36" s="6">
        <v>0.47183504968886802</v>
      </c>
      <c r="H36" s="6">
        <v>3710.4438854599998</v>
      </c>
      <c r="I36" s="6">
        <v>13.8085499505314</v>
      </c>
      <c r="J36" s="6">
        <v>3.4126684754886498</v>
      </c>
      <c r="K36" s="6">
        <v>13.354150482682799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103254.61253463299</v>
      </c>
      <c r="E37" s="6">
        <v>3.11341437040381</v>
      </c>
      <c r="F37" s="6">
        <v>97.983037282123504</v>
      </c>
      <c r="G37" s="6">
        <v>0.26761558607503</v>
      </c>
      <c r="H37" s="6">
        <v>2125.4771204069998</v>
      </c>
      <c r="I37" s="6">
        <v>12.944596398868301</v>
      </c>
      <c r="J37" s="6">
        <v>2.0169627178765102</v>
      </c>
      <c r="K37" s="6">
        <v>13.0006309562696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50112.084846751</v>
      </c>
      <c r="E38" s="6">
        <v>2.9052012848303801</v>
      </c>
      <c r="F38" s="6">
        <v>97.107949314068605</v>
      </c>
      <c r="G38" s="6">
        <v>0.58694353978215197</v>
      </c>
      <c r="H38" s="6">
        <v>1492.4286876430001</v>
      </c>
      <c r="I38" s="6">
        <v>19.939754596603802</v>
      </c>
      <c r="J38" s="6">
        <v>2.8920506859313901</v>
      </c>
      <c r="K38" s="6">
        <v>19.708120534903099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3725.9786447299998</v>
      </c>
      <c r="E40" s="6">
        <v>27.3949759761439</v>
      </c>
      <c r="F40" s="6">
        <v>89.6819240394194</v>
      </c>
      <c r="G40" s="6">
        <v>0.84010224270825395</v>
      </c>
      <c r="H40" s="6">
        <v>428.68093091899999</v>
      </c>
      <c r="I40" s="6">
        <v>31.939664169398601</v>
      </c>
      <c r="J40" s="6">
        <v>10.3180759605806</v>
      </c>
      <c r="K40" s="6">
        <v>7.3019413506690096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125007.63223994699</v>
      </c>
      <c r="E41" s="6">
        <v>2.2004268648915701</v>
      </c>
      <c r="F41" s="6">
        <v>95.842691597890195</v>
      </c>
      <c r="G41" s="6">
        <v>0.38603061975432301</v>
      </c>
      <c r="H41" s="6">
        <v>5422.3777647999996</v>
      </c>
      <c r="I41" s="6">
        <v>8.9818856583389195</v>
      </c>
      <c r="J41" s="6">
        <v>4.1573084021098001</v>
      </c>
      <c r="K41" s="6">
        <v>8.8995595365693099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91900.566323278006</v>
      </c>
      <c r="E42" s="6">
        <v>1.2286308975945699</v>
      </c>
      <c r="F42" s="6">
        <v>95.849131962653502</v>
      </c>
      <c r="G42" s="6">
        <v>0.39509020453927901</v>
      </c>
      <c r="H42" s="6">
        <v>3979.8704021019998</v>
      </c>
      <c r="I42" s="6">
        <v>9.2248899211245199</v>
      </c>
      <c r="J42" s="6">
        <v>4.1508680373464601</v>
      </c>
      <c r="K42" s="6">
        <v>9.1231647962110909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62252.951315418002</v>
      </c>
      <c r="E43" s="6">
        <v>3.0005439566718</v>
      </c>
      <c r="F43" s="6">
        <v>97.943634551814</v>
      </c>
      <c r="G43" s="6">
        <v>0.27344807531245202</v>
      </c>
      <c r="H43" s="6">
        <v>1307.0254000519999</v>
      </c>
      <c r="I43" s="6">
        <v>13.1749502036936</v>
      </c>
      <c r="J43" s="6">
        <v>2.0563654481860101</v>
      </c>
      <c r="K43" s="6">
        <v>13.024191969829801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75778.981190302002</v>
      </c>
      <c r="E44" s="6">
        <v>1.9702158456260901</v>
      </c>
      <c r="F44" s="6">
        <v>97.452196373958998</v>
      </c>
      <c r="G44" s="6">
        <v>0.22631818601141299</v>
      </c>
      <c r="H44" s="6">
        <v>1981.1761072419999</v>
      </c>
      <c r="I44" s="6">
        <v>8.4528416063700593</v>
      </c>
      <c r="J44" s="6">
        <v>2.5478036260409902</v>
      </c>
      <c r="K44" s="6">
        <v>8.6565558195918708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62933.609009500004</v>
      </c>
      <c r="E45" s="6">
        <v>3.3607939069946502</v>
      </c>
      <c r="F45" s="6">
        <v>99.144282182240104</v>
      </c>
      <c r="G45" s="6">
        <v>0.35496714417896202</v>
      </c>
      <c r="H45" s="6">
        <v>543.18221262999998</v>
      </c>
      <c r="I45" s="6">
        <v>40.851905022396998</v>
      </c>
      <c r="J45" s="6">
        <v>0.85571781775987099</v>
      </c>
      <c r="K45" s="6">
        <v>41.126831739968097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112529.78472783</v>
      </c>
      <c r="E46" s="6">
        <v>0.99411975503880901</v>
      </c>
      <c r="F46" s="6">
        <v>99.642320997705298</v>
      </c>
      <c r="G46" s="6">
        <v>0.18744707477376699</v>
      </c>
      <c r="H46" s="6">
        <v>403.94022065000001</v>
      </c>
      <c r="I46" s="6">
        <v>52.5448619387737</v>
      </c>
      <c r="J46" s="6">
        <v>0.35767900229473198</v>
      </c>
      <c r="K46" s="6">
        <v>52.219060875421398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92649.60103546</v>
      </c>
      <c r="E47" s="6">
        <v>1.23933011623372</v>
      </c>
      <c r="F47" s="6">
        <v>97.326872375096102</v>
      </c>
      <c r="G47" s="6">
        <v>0.41124062367546799</v>
      </c>
      <c r="H47" s="6">
        <v>2544.6642013699998</v>
      </c>
      <c r="I47" s="6">
        <v>15.240786744520801</v>
      </c>
      <c r="J47" s="6">
        <v>2.67312762490391</v>
      </c>
      <c r="K47" s="6">
        <v>14.973008891543699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79589.275832839994</v>
      </c>
      <c r="E48" s="6">
        <v>2.4924754737678301</v>
      </c>
      <c r="F48" s="6">
        <v>99.258424226156606</v>
      </c>
      <c r="G48" s="6">
        <v>0.18723067334281199</v>
      </c>
      <c r="H48" s="6">
        <v>594.62437849000003</v>
      </c>
      <c r="I48" s="6">
        <v>25.406618439182399</v>
      </c>
      <c r="J48" s="6">
        <v>0.741575773843412</v>
      </c>
      <c r="K48" s="6">
        <v>25.0604486531325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87699.98506495</v>
      </c>
      <c r="E49" s="6">
        <v>2.3248965508556401</v>
      </c>
      <c r="F49" s="6">
        <v>97.990969455621197</v>
      </c>
      <c r="G49" s="6">
        <v>0.51543024054291997</v>
      </c>
      <c r="H49" s="6">
        <v>1798.0427147099999</v>
      </c>
      <c r="I49" s="6">
        <v>25.1333875469522</v>
      </c>
      <c r="J49" s="6">
        <v>2.0090305443788101</v>
      </c>
      <c r="K49" s="6">
        <v>25.140239454727499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117997.32624176001</v>
      </c>
      <c r="E50" s="6">
        <v>1.96675117133046</v>
      </c>
      <c r="F50" s="6">
        <v>97.635627492572894</v>
      </c>
      <c r="G50" s="6">
        <v>0.28018765038569998</v>
      </c>
      <c r="H50" s="6">
        <v>2857.4572753900002</v>
      </c>
      <c r="I50" s="6">
        <v>11.662959831995799</v>
      </c>
      <c r="J50" s="6">
        <v>2.3643725074270701</v>
      </c>
      <c r="K50" s="6">
        <v>11.5702144967194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118457.17847178</v>
      </c>
      <c r="E51" s="6">
        <v>2.3787257355081199</v>
      </c>
      <c r="F51" s="6">
        <v>96.204064906205701</v>
      </c>
      <c r="G51" s="6">
        <v>0.391470068808149</v>
      </c>
      <c r="H51" s="6">
        <v>4673.9788106799997</v>
      </c>
      <c r="I51" s="6">
        <v>10.017476618468599</v>
      </c>
      <c r="J51" s="6">
        <v>3.7959350937943399</v>
      </c>
      <c r="K51" s="6">
        <v>9.9214056557565709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62610.602624282001</v>
      </c>
      <c r="E52" s="6">
        <v>2.6983663031466101</v>
      </c>
      <c r="F52" s="6">
        <v>99.180718233801699</v>
      </c>
      <c r="G52" s="6">
        <v>0.16301557365449401</v>
      </c>
      <c r="H52" s="6">
        <v>517.19453150000004</v>
      </c>
      <c r="I52" s="6">
        <v>19.990028741813301</v>
      </c>
      <c r="J52" s="6">
        <v>0.81928176619834603</v>
      </c>
      <c r="K52" s="6">
        <v>19.734360442770601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79883.124661449998</v>
      </c>
      <c r="E53" s="6">
        <v>0.944118701021878</v>
      </c>
      <c r="F53" s="6">
        <v>97.601558043885802</v>
      </c>
      <c r="G53" s="6">
        <v>0.29597130389105097</v>
      </c>
      <c r="H53" s="6">
        <v>1963.0325746169999</v>
      </c>
      <c r="I53" s="6">
        <v>12.165961754923201</v>
      </c>
      <c r="J53" s="6">
        <v>2.3984419561141599</v>
      </c>
      <c r="K53" s="6">
        <v>12.0441773970835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61504.870663950998</v>
      </c>
      <c r="E54" s="6">
        <v>1.15423356141927</v>
      </c>
      <c r="F54" s="6">
        <v>99.527200127836295</v>
      </c>
      <c r="G54" s="6">
        <v>9.8632951681300901E-2</v>
      </c>
      <c r="H54" s="6">
        <v>292.176359327</v>
      </c>
      <c r="I54" s="6">
        <v>20.825196070813501</v>
      </c>
      <c r="J54" s="6">
        <v>0.47279987216370001</v>
      </c>
      <c r="K54" s="6">
        <v>20.762826090158399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46881.616125752997</v>
      </c>
      <c r="E55" s="6">
        <v>1.78170071359565</v>
      </c>
      <c r="F55" s="6">
        <v>97.8721957304233</v>
      </c>
      <c r="G55" s="6">
        <v>0.378639208674588</v>
      </c>
      <c r="H55" s="6">
        <v>1019.236384885</v>
      </c>
      <c r="I55" s="6">
        <v>17.477685916313401</v>
      </c>
      <c r="J55" s="6">
        <v>2.1278042695767101</v>
      </c>
      <c r="K55" s="6">
        <v>17.4161934311674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61625.964140069998</v>
      </c>
      <c r="E56" s="6">
        <v>3.3557996367114198</v>
      </c>
      <c r="F56" s="6">
        <v>94.0282735317233</v>
      </c>
      <c r="G56" s="6">
        <v>0.61754751210500902</v>
      </c>
      <c r="H56" s="6">
        <v>3913.8589635399999</v>
      </c>
      <c r="I56" s="6">
        <v>10.257739033580799</v>
      </c>
      <c r="J56" s="6">
        <v>5.9717264682766897</v>
      </c>
      <c r="K56" s="6">
        <v>9.7236413448457597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68500.302303017001</v>
      </c>
      <c r="E57" s="6">
        <v>1.92389661859022</v>
      </c>
      <c r="F57" s="6">
        <v>94.207352984407194</v>
      </c>
      <c r="G57" s="6">
        <v>0.534786607544121</v>
      </c>
      <c r="H57" s="6">
        <v>4211.9649807850001</v>
      </c>
      <c r="I57" s="6">
        <v>9.0733271860263596</v>
      </c>
      <c r="J57" s="6">
        <v>5.7926470155927801</v>
      </c>
      <c r="K57" s="6">
        <v>8.6973762724755108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7251.3871510019999</v>
      </c>
      <c r="E58" s="6">
        <v>16.6366267803194</v>
      </c>
      <c r="F58" s="6">
        <v>94.980812361436193</v>
      </c>
      <c r="G58" s="6">
        <v>0.78826408189800601</v>
      </c>
      <c r="H58" s="6">
        <v>383.19395092399998</v>
      </c>
      <c r="I58" s="6">
        <v>17.186745657962099</v>
      </c>
      <c r="J58" s="6">
        <v>5.0191876385638299</v>
      </c>
      <c r="K58" s="6">
        <v>14.916749132622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2515.3583012230001</v>
      </c>
      <c r="E59" s="6">
        <v>47.294662115041099</v>
      </c>
      <c r="F59" s="6">
        <v>95.8251939980413</v>
      </c>
      <c r="G59" s="6">
        <v>1.0124462592880601</v>
      </c>
      <c r="H59" s="6">
        <v>109.58634671</v>
      </c>
      <c r="I59" s="6">
        <v>58.494723421705203</v>
      </c>
      <c r="J59" s="6">
        <v>4.1748060019586797</v>
      </c>
      <c r="K59" s="6">
        <v>23.238890421100301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86843.882366220001</v>
      </c>
      <c r="E60" s="6">
        <v>2.2558500767804599</v>
      </c>
      <c r="F60" s="6">
        <v>99.156902293261794</v>
      </c>
      <c r="G60" s="6">
        <v>0.15061843282460599</v>
      </c>
      <c r="H60" s="6">
        <v>738.40424997000002</v>
      </c>
      <c r="I60" s="6">
        <v>18.058312900719699</v>
      </c>
      <c r="J60" s="6">
        <v>0.84309770673822804</v>
      </c>
      <c r="K60" s="6">
        <v>17.7142662206182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53971.142615479999</v>
      </c>
      <c r="E61" s="6">
        <v>2.5186830976470702</v>
      </c>
      <c r="F61" s="6">
        <v>98.109699629996797</v>
      </c>
      <c r="G61" s="6">
        <v>0.63151202177161803</v>
      </c>
      <c r="H61" s="6">
        <v>1039.8734400400001</v>
      </c>
      <c r="I61" s="6">
        <v>33.221653140391801</v>
      </c>
      <c r="J61" s="6">
        <v>1.89030037000317</v>
      </c>
      <c r="K61" s="6">
        <v>32.7765130621233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351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352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2430026.6626602798</v>
      </c>
      <c r="E17" s="6">
        <v>0.29161333890929703</v>
      </c>
      <c r="F17" s="6">
        <v>98.7302948831733</v>
      </c>
      <c r="G17" s="6">
        <v>5.7224357812918097E-2</v>
      </c>
      <c r="H17" s="6">
        <v>31250.968016006998</v>
      </c>
      <c r="I17" s="6">
        <v>4.4752858803770197</v>
      </c>
      <c r="J17" s="6">
        <v>1.26970511682667</v>
      </c>
      <c r="K17" s="6">
        <v>4.4496770521725004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903.93975772900001</v>
      </c>
      <c r="E28" s="6">
        <v>32.656278516902901</v>
      </c>
      <c r="F28" s="6">
        <v>97.584941126925102</v>
      </c>
      <c r="G28" s="6">
        <v>1.02428366425795</v>
      </c>
      <c r="H28" s="6">
        <v>22.370948912999999</v>
      </c>
      <c r="I28" s="6">
        <v>44.042539083120701</v>
      </c>
      <c r="J28" s="6">
        <v>2.4150588730748499</v>
      </c>
      <c r="K28" s="6">
        <v>41.388084650135603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78077.342324819998</v>
      </c>
      <c r="E29" s="6">
        <v>2.4884785346687499</v>
      </c>
      <c r="F29" s="6">
        <v>98.029540745393007</v>
      </c>
      <c r="G29" s="6">
        <v>0.51585474555097099</v>
      </c>
      <c r="H29" s="6">
        <v>1569.4067379000001</v>
      </c>
      <c r="I29" s="6">
        <v>25.5195404964402</v>
      </c>
      <c r="J29" s="6">
        <v>1.9704592546070201</v>
      </c>
      <c r="K29" s="6">
        <v>25.6635622784184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121975.10191678999</v>
      </c>
      <c r="E30" s="6">
        <v>1.7010384072476801</v>
      </c>
      <c r="F30" s="6">
        <v>99.436520894188007</v>
      </c>
      <c r="G30" s="6">
        <v>0.169805975211237</v>
      </c>
      <c r="H30" s="6">
        <v>691.19897539999999</v>
      </c>
      <c r="I30" s="6">
        <v>30.044474897089</v>
      </c>
      <c r="J30" s="6">
        <v>0.56347910581202498</v>
      </c>
      <c r="K30" s="6">
        <v>29.9654685114144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71838.474114937999</v>
      </c>
      <c r="E31" s="6">
        <v>1.2256525262834601</v>
      </c>
      <c r="F31" s="6">
        <v>98.994737147329403</v>
      </c>
      <c r="G31" s="6">
        <v>0.27109546706385101</v>
      </c>
      <c r="H31" s="6">
        <v>729.498875408</v>
      </c>
      <c r="I31" s="6">
        <v>26.8655328563467</v>
      </c>
      <c r="J31" s="6">
        <v>1.00526285267062</v>
      </c>
      <c r="K31" s="6">
        <v>26.696524627884202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82911.210802568996</v>
      </c>
      <c r="E32" s="6">
        <v>3.10572191166685</v>
      </c>
      <c r="F32" s="6">
        <v>99.630503269624896</v>
      </c>
      <c r="G32" s="6">
        <v>0.14342166208871099</v>
      </c>
      <c r="H32" s="6">
        <v>307.49037993000002</v>
      </c>
      <c r="I32" s="6">
        <v>38.874907249925997</v>
      </c>
      <c r="J32" s="6">
        <v>0.36949673037515002</v>
      </c>
      <c r="K32" s="6">
        <v>38.671985971720503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77400.85092307</v>
      </c>
      <c r="E33" s="6">
        <v>3.1027516389095</v>
      </c>
      <c r="F33" s="6">
        <v>97.559477908139897</v>
      </c>
      <c r="G33" s="6">
        <v>0.40849697085006298</v>
      </c>
      <c r="H33" s="6">
        <v>1936.23921178</v>
      </c>
      <c r="I33" s="6">
        <v>16.640964008879699</v>
      </c>
      <c r="J33" s="6">
        <v>2.4405220918601298</v>
      </c>
      <c r="K33" s="6">
        <v>16.3296006768837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63345.054208333997</v>
      </c>
      <c r="E34" s="6">
        <v>2.2592989557814098</v>
      </c>
      <c r="F34" s="6">
        <v>96.327537535644296</v>
      </c>
      <c r="G34" s="6">
        <v>0.63939280059304704</v>
      </c>
      <c r="H34" s="6">
        <v>2415.01381468</v>
      </c>
      <c r="I34" s="6">
        <v>16.650343717874701</v>
      </c>
      <c r="J34" s="6">
        <v>3.6724624643557502</v>
      </c>
      <c r="K34" s="6">
        <v>16.771072433534599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84456.769598971994</v>
      </c>
      <c r="E35" s="6">
        <v>1.6351455883305599</v>
      </c>
      <c r="F35" s="6">
        <v>97.291019724665802</v>
      </c>
      <c r="G35" s="6">
        <v>0.42726367197828502</v>
      </c>
      <c r="H35" s="6">
        <v>2351.6222114799998</v>
      </c>
      <c r="I35" s="6">
        <v>15.372289459598299</v>
      </c>
      <c r="J35" s="6">
        <v>2.70898027533423</v>
      </c>
      <c r="K35" s="6">
        <v>15.344858254069001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107083.74315744299</v>
      </c>
      <c r="E36" s="6">
        <v>3.1794557638891301</v>
      </c>
      <c r="F36" s="6">
        <v>98.489918131566995</v>
      </c>
      <c r="G36" s="6">
        <v>0.33221118860090298</v>
      </c>
      <c r="H36" s="6">
        <v>1641.8453991399999</v>
      </c>
      <c r="I36" s="6">
        <v>21.861317979047399</v>
      </c>
      <c r="J36" s="6">
        <v>1.51008186843298</v>
      </c>
      <c r="K36" s="6">
        <v>21.667337017725199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104288.74129409</v>
      </c>
      <c r="E37" s="6">
        <v>3.0533403978829901</v>
      </c>
      <c r="F37" s="6">
        <v>98.964369489034894</v>
      </c>
      <c r="G37" s="6">
        <v>0.207640493267128</v>
      </c>
      <c r="H37" s="6">
        <v>1091.3483609499999</v>
      </c>
      <c r="I37" s="6">
        <v>20.357670649513</v>
      </c>
      <c r="J37" s="6">
        <v>1.03563051096513</v>
      </c>
      <c r="K37" s="6">
        <v>19.8420288693729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51032.618049694</v>
      </c>
      <c r="E38" s="6">
        <v>2.8891640216518599</v>
      </c>
      <c r="F38" s="6">
        <v>98.891772355689696</v>
      </c>
      <c r="G38" s="6">
        <v>0.35123006205331397</v>
      </c>
      <c r="H38" s="6">
        <v>571.8954847</v>
      </c>
      <c r="I38" s="6">
        <v>31.333651248591401</v>
      </c>
      <c r="J38" s="6">
        <v>1.1082276443102901</v>
      </c>
      <c r="K38" s="6">
        <v>31.341722541732601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1774.5213562399999</v>
      </c>
      <c r="E39" s="6">
        <v>36.682633333489001</v>
      </c>
      <c r="F39" s="6">
        <v>98.519339616047702</v>
      </c>
      <c r="G39" s="6">
        <v>1.42122560095626</v>
      </c>
      <c r="H39" s="6">
        <v>26.669519739999998</v>
      </c>
      <c r="I39" s="6">
        <v>99.999999999999901</v>
      </c>
      <c r="J39" s="6">
        <v>1.48066038395234</v>
      </c>
      <c r="K39" s="6">
        <v>94.564701783861494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4055.2743248910001</v>
      </c>
      <c r="E40" s="6">
        <v>27.891025608079801</v>
      </c>
      <c r="F40" s="6">
        <v>97.607860549140796</v>
      </c>
      <c r="G40" s="6">
        <v>0.58220754091059601</v>
      </c>
      <c r="H40" s="6">
        <v>99.385250757999998</v>
      </c>
      <c r="I40" s="6">
        <v>33.411523879537199</v>
      </c>
      <c r="J40" s="6">
        <v>2.39213945085922</v>
      </c>
      <c r="K40" s="6">
        <v>23.7561536989191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127679.63024993701</v>
      </c>
      <c r="E41" s="6">
        <v>2.1498689315191002</v>
      </c>
      <c r="F41" s="6">
        <v>97.891298363996199</v>
      </c>
      <c r="G41" s="6">
        <v>0.29092011791938599</v>
      </c>
      <c r="H41" s="6">
        <v>2750.3797548100001</v>
      </c>
      <c r="I41" s="6">
        <v>13.709716912438299</v>
      </c>
      <c r="J41" s="6">
        <v>2.1087016360037798</v>
      </c>
      <c r="K41" s="6">
        <v>13.505252510405199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94453.030386319995</v>
      </c>
      <c r="E42" s="6">
        <v>1.1946508808293399</v>
      </c>
      <c r="F42" s="6">
        <v>98.511264249715097</v>
      </c>
      <c r="G42" s="6">
        <v>0.245625493807822</v>
      </c>
      <c r="H42" s="6">
        <v>1427.4063390599999</v>
      </c>
      <c r="I42" s="6">
        <v>16.3115203539808</v>
      </c>
      <c r="J42" s="6">
        <v>1.4887357502848699</v>
      </c>
      <c r="K42" s="6">
        <v>16.253306150765201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62956.823242612001</v>
      </c>
      <c r="E43" s="6">
        <v>2.9486623457944101</v>
      </c>
      <c r="F43" s="6">
        <v>99.051048310545994</v>
      </c>
      <c r="G43" s="6">
        <v>0.24162061353422001</v>
      </c>
      <c r="H43" s="6">
        <v>603.15347285799999</v>
      </c>
      <c r="I43" s="6">
        <v>25.781881089423798</v>
      </c>
      <c r="J43" s="6">
        <v>0.94895168945396602</v>
      </c>
      <c r="K43" s="6">
        <v>25.2202249387141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76952.129537436005</v>
      </c>
      <c r="E44" s="6">
        <v>1.92836883819243</v>
      </c>
      <c r="F44" s="6">
        <v>98.960871752077196</v>
      </c>
      <c r="G44" s="6">
        <v>0.15432145110721701</v>
      </c>
      <c r="H44" s="6">
        <v>808.02776010800005</v>
      </c>
      <c r="I44" s="6">
        <v>14.656522826845301</v>
      </c>
      <c r="J44" s="6">
        <v>1.0391282479228201</v>
      </c>
      <c r="K44" s="6">
        <v>14.6967281104556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63220.764104430003</v>
      </c>
      <c r="E45" s="6">
        <v>3.2293991058557601</v>
      </c>
      <c r="F45" s="6">
        <v>99.596660270989304</v>
      </c>
      <c r="G45" s="6">
        <v>0.28120367864460299</v>
      </c>
      <c r="H45" s="6">
        <v>256.02711770000002</v>
      </c>
      <c r="I45" s="6">
        <v>70.451911776805403</v>
      </c>
      <c r="J45" s="6">
        <v>0.40333972901065801</v>
      </c>
      <c r="K45" s="6">
        <v>69.437611111646603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112782.59292467</v>
      </c>
      <c r="E46" s="6">
        <v>1.02693078292032</v>
      </c>
      <c r="F46" s="6">
        <v>99.866176357966594</v>
      </c>
      <c r="G46" s="6">
        <v>9.6519822373836106E-2</v>
      </c>
      <c r="H46" s="6">
        <v>151.13202380999999</v>
      </c>
      <c r="I46" s="6">
        <v>72.172908873845898</v>
      </c>
      <c r="J46" s="6">
        <v>0.133823642033366</v>
      </c>
      <c r="K46" s="6">
        <v>72.0281219130312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94306.968716489995</v>
      </c>
      <c r="E47" s="6">
        <v>1.2602514104281901</v>
      </c>
      <c r="F47" s="6">
        <v>99.067909691689394</v>
      </c>
      <c r="G47" s="6">
        <v>0.25465396952035602</v>
      </c>
      <c r="H47" s="6">
        <v>887.29652034000003</v>
      </c>
      <c r="I47" s="6">
        <v>27.140048303941601</v>
      </c>
      <c r="J47" s="6">
        <v>0.93209030831062201</v>
      </c>
      <c r="K47" s="6">
        <v>27.066086011341302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79787.608007379997</v>
      </c>
      <c r="E48" s="6">
        <v>2.5069707894876201</v>
      </c>
      <c r="F48" s="6">
        <v>99.505770855613704</v>
      </c>
      <c r="G48" s="6">
        <v>0.211189587141378</v>
      </c>
      <c r="H48" s="6">
        <v>396.29220394999999</v>
      </c>
      <c r="I48" s="6">
        <v>42.642663004542896</v>
      </c>
      <c r="J48" s="6">
        <v>0.49422914438627402</v>
      </c>
      <c r="K48" s="6">
        <v>42.519917944695898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87884.765112409994</v>
      </c>
      <c r="E49" s="6">
        <v>2.3321114415530402</v>
      </c>
      <c r="F49" s="6">
        <v>98.197432158816099</v>
      </c>
      <c r="G49" s="6">
        <v>0.61393795063562195</v>
      </c>
      <c r="H49" s="6">
        <v>1613.26266725</v>
      </c>
      <c r="I49" s="6">
        <v>33.493803179236799</v>
      </c>
      <c r="J49" s="6">
        <v>1.8025678411839201</v>
      </c>
      <c r="K49" s="6">
        <v>33.445138030237899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120252.81680308</v>
      </c>
      <c r="E50" s="6">
        <v>1.9317525642768101</v>
      </c>
      <c r="F50" s="6">
        <v>99.501909070910202</v>
      </c>
      <c r="G50" s="6">
        <v>0.14226862080746999</v>
      </c>
      <c r="H50" s="6">
        <v>601.96671406999997</v>
      </c>
      <c r="I50" s="6">
        <v>28.624674790340201</v>
      </c>
      <c r="J50" s="6">
        <v>0.49809092908976799</v>
      </c>
      <c r="K50" s="6">
        <v>28.420512288986998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120526.07496899</v>
      </c>
      <c r="E51" s="6">
        <v>2.3413624092527998</v>
      </c>
      <c r="F51" s="6">
        <v>97.884302908406795</v>
      </c>
      <c r="G51" s="6">
        <v>0.32143086979326901</v>
      </c>
      <c r="H51" s="6">
        <v>2605.0823134699999</v>
      </c>
      <c r="I51" s="6">
        <v>15.035551476731801</v>
      </c>
      <c r="J51" s="6">
        <v>2.1156970915931601</v>
      </c>
      <c r="K51" s="6">
        <v>14.871238774197501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62925.753352578999</v>
      </c>
      <c r="E52" s="6">
        <v>2.7076441696283098</v>
      </c>
      <c r="F52" s="6">
        <v>99.679944790874899</v>
      </c>
      <c r="G52" s="6">
        <v>0.10142012817166</v>
      </c>
      <c r="H52" s="6">
        <v>202.04380320300001</v>
      </c>
      <c r="I52" s="6">
        <v>31.4916010047722</v>
      </c>
      <c r="J52" s="6">
        <v>0.320055209125089</v>
      </c>
      <c r="K52" s="6">
        <v>31.586902786148102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81237.995473731004</v>
      </c>
      <c r="E53" s="6">
        <v>0.94458267269905005</v>
      </c>
      <c r="F53" s="6">
        <v>99.256945245966904</v>
      </c>
      <c r="G53" s="6">
        <v>0.158063786971888</v>
      </c>
      <c r="H53" s="6">
        <v>608.16176233600004</v>
      </c>
      <c r="I53" s="6">
        <v>21.096212734563998</v>
      </c>
      <c r="J53" s="6">
        <v>0.74305475403309795</v>
      </c>
      <c r="K53" s="6">
        <v>21.114094975752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61599.555117147996</v>
      </c>
      <c r="E54" s="6">
        <v>1.1486354954048801</v>
      </c>
      <c r="F54" s="6">
        <v>99.680418538355696</v>
      </c>
      <c r="G54" s="6">
        <v>0.131230111842977</v>
      </c>
      <c r="H54" s="6">
        <v>197.49190612999999</v>
      </c>
      <c r="I54" s="6">
        <v>41.048518791944304</v>
      </c>
      <c r="J54" s="6">
        <v>0.31958146164428802</v>
      </c>
      <c r="K54" s="6">
        <v>40.931887619636399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47715.652023278002</v>
      </c>
      <c r="E55" s="6">
        <v>1.7563135922192501</v>
      </c>
      <c r="F55" s="6">
        <v>99.613367032833395</v>
      </c>
      <c r="G55" s="6">
        <v>0.17621133334161601</v>
      </c>
      <c r="H55" s="6">
        <v>185.20048736000001</v>
      </c>
      <c r="I55" s="6">
        <v>45.3154621417711</v>
      </c>
      <c r="J55" s="6">
        <v>0.38663296716664902</v>
      </c>
      <c r="K55" s="6">
        <v>45.399657334283901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63884.048364269998</v>
      </c>
      <c r="E56" s="6">
        <v>3.2764666891932701</v>
      </c>
      <c r="F56" s="6">
        <v>97.473635629558501</v>
      </c>
      <c r="G56" s="6">
        <v>0.41819062822247899</v>
      </c>
      <c r="H56" s="6">
        <v>1655.77473934</v>
      </c>
      <c r="I56" s="6">
        <v>16.824276117077702</v>
      </c>
      <c r="J56" s="6">
        <v>2.5263643704415202</v>
      </c>
      <c r="K56" s="6">
        <v>16.134870090782002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71260.455909230004</v>
      </c>
      <c r="E57" s="6">
        <v>1.9204312010517699</v>
      </c>
      <c r="F57" s="6">
        <v>98.003347400920006</v>
      </c>
      <c r="G57" s="6">
        <v>0.30946914502985301</v>
      </c>
      <c r="H57" s="6">
        <v>1451.811374572</v>
      </c>
      <c r="I57" s="6">
        <v>15.327756993952001</v>
      </c>
      <c r="J57" s="6">
        <v>1.99665259907996</v>
      </c>
      <c r="K57" s="6">
        <v>15.1899294570331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7404.2340674269999</v>
      </c>
      <c r="E58" s="6">
        <v>15.041591643011399</v>
      </c>
      <c r="F58" s="6">
        <v>96.982846453214194</v>
      </c>
      <c r="G58" s="6">
        <v>1.5546228098331201</v>
      </c>
      <c r="H58" s="6">
        <v>230.34703449899999</v>
      </c>
      <c r="I58" s="6">
        <v>64.163954405626995</v>
      </c>
      <c r="J58" s="6">
        <v>3.0171535467858202</v>
      </c>
      <c r="K58" s="6">
        <v>49.971518824200203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2598.7882431210001</v>
      </c>
      <c r="E59" s="6">
        <v>47.783383922938299</v>
      </c>
      <c r="F59" s="6">
        <v>99.003544519211204</v>
      </c>
      <c r="G59" s="6">
        <v>0.76385079212248497</v>
      </c>
      <c r="H59" s="6">
        <v>26.156404812000002</v>
      </c>
      <c r="I59" s="6">
        <v>77.721830621876293</v>
      </c>
      <c r="J59" s="6">
        <v>0.99645548078877499</v>
      </c>
      <c r="K59" s="6">
        <v>75.892939887360299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87242.519309030002</v>
      </c>
      <c r="E60" s="6">
        <v>2.2627446071594899</v>
      </c>
      <c r="F60" s="6">
        <v>99.612059332672004</v>
      </c>
      <c r="G60" s="6">
        <v>0.117816296513992</v>
      </c>
      <c r="H60" s="6">
        <v>339.76730715999997</v>
      </c>
      <c r="I60" s="6">
        <v>30.425608692857299</v>
      </c>
      <c r="J60" s="6">
        <v>0.387940667328035</v>
      </c>
      <c r="K60" s="6">
        <v>30.251852685461699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54210.814917130003</v>
      </c>
      <c r="E61" s="6">
        <v>2.51203734053251</v>
      </c>
      <c r="F61" s="6">
        <v>98.545380187883794</v>
      </c>
      <c r="G61" s="6">
        <v>0.46424331895933302</v>
      </c>
      <c r="H61" s="6">
        <v>800.20113838999998</v>
      </c>
      <c r="I61" s="6">
        <v>31.865361967400201</v>
      </c>
      <c r="J61" s="6">
        <v>1.45461981211617</v>
      </c>
      <c r="K61" s="6">
        <v>31.4508533332687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355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356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1900888.4376894699</v>
      </c>
      <c r="E17" s="6">
        <v>0.37314452028238498</v>
      </c>
      <c r="F17" s="6">
        <v>77.231776456163601</v>
      </c>
      <c r="G17" s="6">
        <v>0.278248274949498</v>
      </c>
      <c r="H17" s="6">
        <v>560389.19298681803</v>
      </c>
      <c r="I17" s="6">
        <v>1.02394166941431</v>
      </c>
      <c r="J17" s="6">
        <v>22.768223543836399</v>
      </c>
      <c r="K17" s="6">
        <v>0.94384212843123605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631.11805005899998</v>
      </c>
      <c r="E28" s="6">
        <v>33.721984157068597</v>
      </c>
      <c r="F28" s="6">
        <v>68.132436075027897</v>
      </c>
      <c r="G28" s="6">
        <v>2.8758292270972499</v>
      </c>
      <c r="H28" s="6">
        <v>295.19265658299997</v>
      </c>
      <c r="I28" s="6">
        <v>30.063800121305398</v>
      </c>
      <c r="J28" s="6">
        <v>31.867563924972099</v>
      </c>
      <c r="K28" s="6">
        <v>6.1484853827926198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54912.204302600003</v>
      </c>
      <c r="E29" s="6">
        <v>4.3194148248978701</v>
      </c>
      <c r="F29" s="6">
        <v>68.944690083154399</v>
      </c>
      <c r="G29" s="6">
        <v>2.9487879638297101</v>
      </c>
      <c r="H29" s="6">
        <v>24734.544760119999</v>
      </c>
      <c r="I29" s="6">
        <v>6.2433944641080901</v>
      </c>
      <c r="J29" s="6">
        <v>31.055309916845601</v>
      </c>
      <c r="K29" s="6">
        <v>6.5464898863204102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92771.265650689995</v>
      </c>
      <c r="E30" s="6">
        <v>2.0143999397894601</v>
      </c>
      <c r="F30" s="6">
        <v>75.628974686556802</v>
      </c>
      <c r="G30" s="6">
        <v>1.3640961444977</v>
      </c>
      <c r="H30" s="6">
        <v>29895.035241500002</v>
      </c>
      <c r="I30" s="6">
        <v>4.78530668278436</v>
      </c>
      <c r="J30" s="6">
        <v>24.371025313443202</v>
      </c>
      <c r="K30" s="6">
        <v>4.2331084332894298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54152.696940066002</v>
      </c>
      <c r="E31" s="6">
        <v>1.67659176760689</v>
      </c>
      <c r="F31" s="6">
        <v>74.623411277134807</v>
      </c>
      <c r="G31" s="6">
        <v>1.5178758964889201</v>
      </c>
      <c r="H31" s="6">
        <v>18415.276050280001</v>
      </c>
      <c r="I31" s="6">
        <v>4.9360152731001596</v>
      </c>
      <c r="J31" s="6">
        <v>25.376588722865201</v>
      </c>
      <c r="K31" s="6">
        <v>4.4635265412676697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64956.878808649002</v>
      </c>
      <c r="E32" s="6">
        <v>3.3775587616070499</v>
      </c>
      <c r="F32" s="6">
        <v>78.055626782972993</v>
      </c>
      <c r="G32" s="6">
        <v>1.7110671687180401</v>
      </c>
      <c r="H32" s="6">
        <v>18261.822373849998</v>
      </c>
      <c r="I32" s="6">
        <v>7.1303550869326999</v>
      </c>
      <c r="J32" s="6">
        <v>21.9443732170269</v>
      </c>
      <c r="K32" s="6">
        <v>6.0862262504004301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56287.900133299998</v>
      </c>
      <c r="E33" s="6">
        <v>3.39988370590561</v>
      </c>
      <c r="F33" s="6">
        <v>70.947774915398199</v>
      </c>
      <c r="G33" s="6">
        <v>1.7276197114434699</v>
      </c>
      <c r="H33" s="6">
        <v>23049.19000155</v>
      </c>
      <c r="I33" s="6">
        <v>5.4305173273726401</v>
      </c>
      <c r="J33" s="6">
        <v>29.052225084601801</v>
      </c>
      <c r="K33" s="6">
        <v>4.2189806140481103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42031.357545655999</v>
      </c>
      <c r="E34" s="6">
        <v>2.9554090901109702</v>
      </c>
      <c r="F34" s="6">
        <v>63.9162318550922</v>
      </c>
      <c r="G34" s="6">
        <v>2.2669506462463702</v>
      </c>
      <c r="H34" s="6">
        <v>23728.710477357999</v>
      </c>
      <c r="I34" s="6">
        <v>4.6776370589812899</v>
      </c>
      <c r="J34" s="6">
        <v>36.0837681449078</v>
      </c>
      <c r="K34" s="6">
        <v>4.0155158554299204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62504.706562407999</v>
      </c>
      <c r="E35" s="6">
        <v>2.4836343390375601</v>
      </c>
      <c r="F35" s="6">
        <v>72.003069356345605</v>
      </c>
      <c r="G35" s="6">
        <v>1.8368827281215701</v>
      </c>
      <c r="H35" s="6">
        <v>24303.685248043999</v>
      </c>
      <c r="I35" s="6">
        <v>4.8856318098248099</v>
      </c>
      <c r="J35" s="6">
        <v>27.996930643654402</v>
      </c>
      <c r="K35" s="6">
        <v>4.7241319470278498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78737.446505340005</v>
      </c>
      <c r="E36" s="6">
        <v>3.6095394108655401</v>
      </c>
      <c r="F36" s="6">
        <v>72.418505662412201</v>
      </c>
      <c r="G36" s="6">
        <v>1.58456156954967</v>
      </c>
      <c r="H36" s="6">
        <v>29988.142051243001</v>
      </c>
      <c r="I36" s="6">
        <v>5.0851925740449797</v>
      </c>
      <c r="J36" s="6">
        <v>27.581494337587799</v>
      </c>
      <c r="K36" s="6">
        <v>4.1604555428489203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83881.696465033994</v>
      </c>
      <c r="E37" s="6">
        <v>3.3258124242823599</v>
      </c>
      <c r="F37" s="6">
        <v>79.599188745824193</v>
      </c>
      <c r="G37" s="6">
        <v>1.09649577185633</v>
      </c>
      <c r="H37" s="6">
        <v>21498.393190006002</v>
      </c>
      <c r="I37" s="6">
        <v>5.0897565254188102</v>
      </c>
      <c r="J37" s="6">
        <v>20.4008112541758</v>
      </c>
      <c r="K37" s="6">
        <v>4.2782697617049203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38959.994977839</v>
      </c>
      <c r="E38" s="6">
        <v>3.4031642510151099</v>
      </c>
      <c r="F38" s="6">
        <v>75.497262370029802</v>
      </c>
      <c r="G38" s="6">
        <v>1.8109129750767701</v>
      </c>
      <c r="H38" s="6">
        <v>12644.518556555</v>
      </c>
      <c r="I38" s="6">
        <v>6.2226685847681802</v>
      </c>
      <c r="J38" s="6">
        <v>24.502737629970198</v>
      </c>
      <c r="K38" s="6">
        <v>5.5797427239899999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1199.64346396</v>
      </c>
      <c r="E39" s="6">
        <v>37.2553059791978</v>
      </c>
      <c r="F39" s="6">
        <v>66.602794848563306</v>
      </c>
      <c r="G39" s="6">
        <v>7.1838724371415701</v>
      </c>
      <c r="H39" s="6">
        <v>601.54741202000002</v>
      </c>
      <c r="I39" s="6">
        <v>39.377812111389403</v>
      </c>
      <c r="J39" s="6">
        <v>33.397205151436701</v>
      </c>
      <c r="K39" s="6">
        <v>14.3265276234831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2570.8963143649999</v>
      </c>
      <c r="E40" s="6">
        <v>25.947912143217302</v>
      </c>
      <c r="F40" s="6">
        <v>61.879830767203103</v>
      </c>
      <c r="G40" s="6">
        <v>5.7817028662152001</v>
      </c>
      <c r="H40" s="6">
        <v>1583.763261284</v>
      </c>
      <c r="I40" s="6">
        <v>32.787670610185899</v>
      </c>
      <c r="J40" s="6">
        <v>38.120169232796897</v>
      </c>
      <c r="K40" s="6">
        <v>9.3853412014718796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95139.942196589996</v>
      </c>
      <c r="E41" s="6">
        <v>2.4293384686754198</v>
      </c>
      <c r="F41" s="6">
        <v>72.9432913430946</v>
      </c>
      <c r="G41" s="6">
        <v>1.15278597438307</v>
      </c>
      <c r="H41" s="6">
        <v>35290.067808157</v>
      </c>
      <c r="I41" s="6">
        <v>3.7656906483858901</v>
      </c>
      <c r="J41" s="6">
        <v>27.0567086569054</v>
      </c>
      <c r="K41" s="6">
        <v>3.1078430215567501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69987.549826703005</v>
      </c>
      <c r="E42" s="6">
        <v>1.43491355965332</v>
      </c>
      <c r="F42" s="6">
        <v>72.994608928577193</v>
      </c>
      <c r="G42" s="6">
        <v>1.14724444980004</v>
      </c>
      <c r="H42" s="6">
        <v>25892.886898676999</v>
      </c>
      <c r="I42" s="6">
        <v>3.56353225159928</v>
      </c>
      <c r="J42" s="6">
        <v>27.0053910714228</v>
      </c>
      <c r="K42" s="6">
        <v>3.1009608317522601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49492.293784638998</v>
      </c>
      <c r="E43" s="6">
        <v>3.0815313162968101</v>
      </c>
      <c r="F43" s="6">
        <v>77.867073498459902</v>
      </c>
      <c r="G43" s="6">
        <v>1.22186997494961</v>
      </c>
      <c r="H43" s="6">
        <v>14067.682930831001</v>
      </c>
      <c r="I43" s="6">
        <v>5.4955854943548896</v>
      </c>
      <c r="J43" s="6">
        <v>22.132926501540101</v>
      </c>
      <c r="K43" s="6">
        <v>4.2987283736898396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64105.329616308998</v>
      </c>
      <c r="E44" s="6">
        <v>2.28334057588288</v>
      </c>
      <c r="F44" s="6">
        <v>82.439814738303895</v>
      </c>
      <c r="G44" s="6">
        <v>0.82363644369030697</v>
      </c>
      <c r="H44" s="6">
        <v>13654.827681235</v>
      </c>
      <c r="I44" s="6">
        <v>3.7963280796069299</v>
      </c>
      <c r="J44" s="6">
        <v>17.560185261696098</v>
      </c>
      <c r="K44" s="6">
        <v>3.8667266214813401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58025.198491509997</v>
      </c>
      <c r="E45" s="6">
        <v>3.3311803691225101</v>
      </c>
      <c r="F45" s="6">
        <v>91.411675628746295</v>
      </c>
      <c r="G45" s="6">
        <v>1.4279125517581299</v>
      </c>
      <c r="H45" s="6">
        <v>5451.5927306200001</v>
      </c>
      <c r="I45" s="6">
        <v>16.163805176970602</v>
      </c>
      <c r="J45" s="6">
        <v>8.5883243712536697</v>
      </c>
      <c r="K45" s="6">
        <v>15.1982940286263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100136.14513323001</v>
      </c>
      <c r="E46" s="6">
        <v>1.36534042937281</v>
      </c>
      <c r="F46" s="6">
        <v>88.668061891088598</v>
      </c>
      <c r="G46" s="6">
        <v>1.19061628366619</v>
      </c>
      <c r="H46" s="6">
        <v>12797.579815249999</v>
      </c>
      <c r="I46" s="6">
        <v>9.6308854611902408</v>
      </c>
      <c r="J46" s="6">
        <v>11.3319381089114</v>
      </c>
      <c r="K46" s="6">
        <v>9.3161149764515194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75941.178041949999</v>
      </c>
      <c r="E47" s="6">
        <v>1.6426561135373401</v>
      </c>
      <c r="F47" s="6">
        <v>79.774950573985706</v>
      </c>
      <c r="G47" s="6">
        <v>1.29031308079153</v>
      </c>
      <c r="H47" s="6">
        <v>19253.087194880001</v>
      </c>
      <c r="I47" s="6">
        <v>5.4289248954055704</v>
      </c>
      <c r="J47" s="6">
        <v>20.225049426014301</v>
      </c>
      <c r="K47" s="6">
        <v>5.0894640639400697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68334.360701540005</v>
      </c>
      <c r="E48" s="6">
        <v>2.7378791797081501</v>
      </c>
      <c r="F48" s="6">
        <v>85.222046472471703</v>
      </c>
      <c r="G48" s="6">
        <v>1.1793627230760499</v>
      </c>
      <c r="H48" s="6">
        <v>11849.53950979</v>
      </c>
      <c r="I48" s="6">
        <v>7.3087059564554702</v>
      </c>
      <c r="J48" s="6">
        <v>14.7779535275283</v>
      </c>
      <c r="K48" s="6">
        <v>6.8011923712347802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68693.844001000005</v>
      </c>
      <c r="E49" s="6">
        <v>2.8374702517105601</v>
      </c>
      <c r="F49" s="6">
        <v>76.754589687854406</v>
      </c>
      <c r="G49" s="6">
        <v>2.1303462966665001</v>
      </c>
      <c r="H49" s="6">
        <v>20804.183778660001</v>
      </c>
      <c r="I49" s="6">
        <v>7.7147287132749902</v>
      </c>
      <c r="J49" s="6">
        <v>23.245410312145601</v>
      </c>
      <c r="K49" s="6">
        <v>7.0342426181327804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97329.593644580003</v>
      </c>
      <c r="E50" s="6">
        <v>2.0892072475415899</v>
      </c>
      <c r="F50" s="6">
        <v>80.534332867981504</v>
      </c>
      <c r="G50" s="6">
        <v>1.13036526296032</v>
      </c>
      <c r="H50" s="6">
        <v>23525.189872570001</v>
      </c>
      <c r="I50" s="6">
        <v>5.32618566763401</v>
      </c>
      <c r="J50" s="6">
        <v>19.465667132018499</v>
      </c>
      <c r="K50" s="6">
        <v>4.6766037727991403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90189.97902518</v>
      </c>
      <c r="E51" s="6">
        <v>2.6023025249537599</v>
      </c>
      <c r="F51" s="6">
        <v>73.247081417651501</v>
      </c>
      <c r="G51" s="6">
        <v>1.32048453765925</v>
      </c>
      <c r="H51" s="6">
        <v>32941.17825728</v>
      </c>
      <c r="I51" s="6">
        <v>4.4013701985076104</v>
      </c>
      <c r="J51" s="6">
        <v>26.752918582348499</v>
      </c>
      <c r="K51" s="6">
        <v>3.6153677268129401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53348.277477860996</v>
      </c>
      <c r="E52" s="6">
        <v>2.8705192013577498</v>
      </c>
      <c r="F52" s="6">
        <v>84.508378054460195</v>
      </c>
      <c r="G52" s="6">
        <v>0.82793168906786196</v>
      </c>
      <c r="H52" s="6">
        <v>9779.519677921</v>
      </c>
      <c r="I52" s="6">
        <v>5.1157544481747097</v>
      </c>
      <c r="J52" s="6">
        <v>15.4916219455398</v>
      </c>
      <c r="K52" s="6">
        <v>4.5164518233779098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66156.527067877003</v>
      </c>
      <c r="E53" s="6">
        <v>1.3553369437843199</v>
      </c>
      <c r="F53" s="6">
        <v>80.830339874190102</v>
      </c>
      <c r="G53" s="6">
        <v>0.99763122100851698</v>
      </c>
      <c r="H53" s="6">
        <v>15689.63016819</v>
      </c>
      <c r="I53" s="6">
        <v>4.3136565448167801</v>
      </c>
      <c r="J53" s="6">
        <v>19.169660125809902</v>
      </c>
      <c r="K53" s="6">
        <v>4.2065884389181303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54825.749721868</v>
      </c>
      <c r="E54" s="6">
        <v>1.24998714594593</v>
      </c>
      <c r="F54" s="6">
        <v>88.719044619099606</v>
      </c>
      <c r="G54" s="6">
        <v>0.69301259711177599</v>
      </c>
      <c r="H54" s="6">
        <v>6971.2973014099998</v>
      </c>
      <c r="I54" s="6">
        <v>5.7419927486198699</v>
      </c>
      <c r="J54" s="6">
        <v>11.2809553809004</v>
      </c>
      <c r="K54" s="6">
        <v>5.4501957900529101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41011.054546323001</v>
      </c>
      <c r="E55" s="6">
        <v>1.99001956423861</v>
      </c>
      <c r="F55" s="6">
        <v>85.616544167382202</v>
      </c>
      <c r="G55" s="6">
        <v>1.2269828206135001</v>
      </c>
      <c r="H55" s="6">
        <v>6889.7979643150002</v>
      </c>
      <c r="I55" s="6">
        <v>7.7248084195662798</v>
      </c>
      <c r="J55" s="6">
        <v>14.3834558326178</v>
      </c>
      <c r="K55" s="6">
        <v>7.3035319241881904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45266.078786799997</v>
      </c>
      <c r="E56" s="6">
        <v>3.6609572110830499</v>
      </c>
      <c r="F56" s="6">
        <v>69.066525729311394</v>
      </c>
      <c r="G56" s="6">
        <v>2.47049237178669</v>
      </c>
      <c r="H56" s="6">
        <v>20273.74431681</v>
      </c>
      <c r="I56" s="6">
        <v>7.0186015824619599</v>
      </c>
      <c r="J56" s="6">
        <v>30.933474270688599</v>
      </c>
      <c r="K56" s="6">
        <v>5.5159767527876404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49386.123760438</v>
      </c>
      <c r="E57" s="6">
        <v>2.3769901682524202</v>
      </c>
      <c r="F57" s="6">
        <v>67.919933740588604</v>
      </c>
      <c r="G57" s="6">
        <v>1.6708890458408501</v>
      </c>
      <c r="H57" s="6">
        <v>23326.143523364</v>
      </c>
      <c r="I57" s="6">
        <v>4.2070580354836702</v>
      </c>
      <c r="J57" s="6">
        <v>32.080066259411403</v>
      </c>
      <c r="K57" s="6">
        <v>3.53760719705783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5233.7379985480002</v>
      </c>
      <c r="E58" s="6">
        <v>12.8914706350202</v>
      </c>
      <c r="F58" s="6">
        <v>68.553047360092506</v>
      </c>
      <c r="G58" s="6">
        <v>4.1534045146396998</v>
      </c>
      <c r="H58" s="6">
        <v>2400.8431033779998</v>
      </c>
      <c r="I58" s="6">
        <v>24.556410620943101</v>
      </c>
      <c r="J58" s="6">
        <v>31.446952639907501</v>
      </c>
      <c r="K58" s="6">
        <v>9.0542489015735104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1936.6985843959999</v>
      </c>
      <c r="E59" s="6">
        <v>45.0500560448858</v>
      </c>
      <c r="F59" s="6">
        <v>73.780549464958995</v>
      </c>
      <c r="G59" s="6">
        <v>5.8945771150178503</v>
      </c>
      <c r="H59" s="6">
        <v>688.24606353700005</v>
      </c>
      <c r="I59" s="6">
        <v>57.374954147344503</v>
      </c>
      <c r="J59" s="6">
        <v>26.219450535040998</v>
      </c>
      <c r="K59" s="6">
        <v>16.5871187051902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70109.796629999997</v>
      </c>
      <c r="E60" s="6">
        <v>2.4308270610085998</v>
      </c>
      <c r="F60" s="6">
        <v>80.050201175085405</v>
      </c>
      <c r="G60" s="6">
        <v>1.1058648011689001</v>
      </c>
      <c r="H60" s="6">
        <v>17472.489986190001</v>
      </c>
      <c r="I60" s="6">
        <v>5.1563573613673901</v>
      </c>
      <c r="J60" s="6">
        <v>19.949798824914598</v>
      </c>
      <c r="K60" s="6">
        <v>4.4373730573894896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42641.17293216</v>
      </c>
      <c r="E61" s="6">
        <v>3.1279155600441499</v>
      </c>
      <c r="F61" s="6">
        <v>77.513879927475401</v>
      </c>
      <c r="G61" s="6">
        <v>2.2635132732416898</v>
      </c>
      <c r="H61" s="6">
        <v>12369.84312336</v>
      </c>
      <c r="I61" s="6">
        <v>8.5572264957308501</v>
      </c>
      <c r="J61" s="6">
        <v>22.486120072524599</v>
      </c>
      <c r="K61" s="6">
        <v>7.8027554558284002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359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360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2249345.85264704</v>
      </c>
      <c r="E17" s="6">
        <v>0.31685649686978001</v>
      </c>
      <c r="F17" s="6">
        <v>91.389359112201504</v>
      </c>
      <c r="G17" s="6">
        <v>0.15957123109205401</v>
      </c>
      <c r="H17" s="6">
        <v>211931.77802925001</v>
      </c>
      <c r="I17" s="6">
        <v>1.7447688432798001</v>
      </c>
      <c r="J17" s="6">
        <v>8.6106408877984801</v>
      </c>
      <c r="K17" s="6">
        <v>1.6936152293742199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859.596350777</v>
      </c>
      <c r="E28" s="6">
        <v>33.1410852681555</v>
      </c>
      <c r="F28" s="6">
        <v>92.797842517998205</v>
      </c>
      <c r="G28" s="6">
        <v>1.7939495660385001</v>
      </c>
      <c r="H28" s="6">
        <v>66.714355865000002</v>
      </c>
      <c r="I28" s="6">
        <v>30.584264016868399</v>
      </c>
      <c r="J28" s="6">
        <v>7.2021574820017404</v>
      </c>
      <c r="K28" s="6">
        <v>23.114552789284801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69802.384505089998</v>
      </c>
      <c r="E29" s="6">
        <v>2.89162749280898</v>
      </c>
      <c r="F29" s="6">
        <v>87.639966886937501</v>
      </c>
      <c r="G29" s="6">
        <v>1.71609889746166</v>
      </c>
      <c r="H29" s="6">
        <v>9844.3645576300005</v>
      </c>
      <c r="I29" s="6">
        <v>12.4694054262912</v>
      </c>
      <c r="J29" s="6">
        <v>12.360033113062499</v>
      </c>
      <c r="K29" s="6">
        <v>12.1681591928182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112057.53491165</v>
      </c>
      <c r="E30" s="6">
        <v>1.77077751229944</v>
      </c>
      <c r="F30" s="6">
        <v>91.351523683864997</v>
      </c>
      <c r="G30" s="6">
        <v>0.70890862461988002</v>
      </c>
      <c r="H30" s="6">
        <v>10608.76598054</v>
      </c>
      <c r="I30" s="6">
        <v>7.8424197018712398</v>
      </c>
      <c r="J30" s="6">
        <v>8.6484763161350404</v>
      </c>
      <c r="K30" s="6">
        <v>7.48801067892615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66620.154122171996</v>
      </c>
      <c r="E31" s="6">
        <v>1.39532289047797</v>
      </c>
      <c r="F31" s="6">
        <v>91.803796326286701</v>
      </c>
      <c r="G31" s="6">
        <v>0.69090914654357005</v>
      </c>
      <c r="H31" s="6">
        <v>5947.8188681740003</v>
      </c>
      <c r="I31" s="6">
        <v>7.86091934337691</v>
      </c>
      <c r="J31" s="6">
        <v>8.1962036737132795</v>
      </c>
      <c r="K31" s="6">
        <v>7.7387147872715696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73986.932334598998</v>
      </c>
      <c r="E32" s="6">
        <v>3.1441252389034098</v>
      </c>
      <c r="F32" s="6">
        <v>88.906617482944498</v>
      </c>
      <c r="G32" s="6">
        <v>0.95720449153524101</v>
      </c>
      <c r="H32" s="6">
        <v>9231.7688479000008</v>
      </c>
      <c r="I32" s="6">
        <v>8.5984644210308296</v>
      </c>
      <c r="J32" s="6">
        <v>11.093382517055501</v>
      </c>
      <c r="K32" s="6">
        <v>7.6714035102495099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71137.274015649993</v>
      </c>
      <c r="E33" s="6">
        <v>3.15950255778972</v>
      </c>
      <c r="F33" s="6">
        <v>89.664586758522802</v>
      </c>
      <c r="G33" s="6">
        <v>0.86150214545437198</v>
      </c>
      <c r="H33" s="6">
        <v>8199.8161192000007</v>
      </c>
      <c r="I33" s="6">
        <v>8.2108556568269009</v>
      </c>
      <c r="J33" s="6">
        <v>10.3354132414772</v>
      </c>
      <c r="K33" s="6">
        <v>7.4739376219374503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59347.834439093996</v>
      </c>
      <c r="E34" s="6">
        <v>2.3408262988265101</v>
      </c>
      <c r="F34" s="6">
        <v>90.249046607318107</v>
      </c>
      <c r="G34" s="6">
        <v>1.0775346012262601</v>
      </c>
      <c r="H34" s="6">
        <v>6412.2335839199995</v>
      </c>
      <c r="I34" s="6">
        <v>10.215672585350299</v>
      </c>
      <c r="J34" s="6">
        <v>9.7509533926818897</v>
      </c>
      <c r="K34" s="6">
        <v>9.9730217683176008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78392.475734744003</v>
      </c>
      <c r="E35" s="6">
        <v>1.6971258873466299</v>
      </c>
      <c r="F35" s="6">
        <v>90.305181445954801</v>
      </c>
      <c r="G35" s="6">
        <v>0.75825898839309602</v>
      </c>
      <c r="H35" s="6">
        <v>8415.9160757080008</v>
      </c>
      <c r="I35" s="6">
        <v>7.3244860072244498</v>
      </c>
      <c r="J35" s="6">
        <v>9.6948185540452503</v>
      </c>
      <c r="K35" s="6">
        <v>7.06302187587543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96553.646974167001</v>
      </c>
      <c r="E36" s="6">
        <v>3.34680152372878</v>
      </c>
      <c r="F36" s="6">
        <v>88.804897040330601</v>
      </c>
      <c r="G36" s="6">
        <v>1.10562379835964</v>
      </c>
      <c r="H36" s="6">
        <v>12171.941582416001</v>
      </c>
      <c r="I36" s="6">
        <v>9.3201647079224497</v>
      </c>
      <c r="J36" s="6">
        <v>11.1951029596694</v>
      </c>
      <c r="K36" s="6">
        <v>8.7703353807803595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96692.179170648</v>
      </c>
      <c r="E37" s="6">
        <v>3.0932754172689201</v>
      </c>
      <c r="F37" s="6">
        <v>91.755643297674396</v>
      </c>
      <c r="G37" s="6">
        <v>0.68957520314490295</v>
      </c>
      <c r="H37" s="6">
        <v>8687.9104843919995</v>
      </c>
      <c r="I37" s="6">
        <v>8.4674925467982902</v>
      </c>
      <c r="J37" s="6">
        <v>8.2443567023255806</v>
      </c>
      <c r="K37" s="6">
        <v>7.6746335282699603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47328.269047513997</v>
      </c>
      <c r="E38" s="6">
        <v>2.97632919249962</v>
      </c>
      <c r="F38" s="6">
        <v>91.713429322359701</v>
      </c>
      <c r="G38" s="6">
        <v>1.0964896390102601</v>
      </c>
      <c r="H38" s="6">
        <v>4276.2444868800003</v>
      </c>
      <c r="I38" s="6">
        <v>12.673311613316001</v>
      </c>
      <c r="J38" s="6">
        <v>8.2865706776402703</v>
      </c>
      <c r="K38" s="6">
        <v>12.1356383626121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1365.9912424700001</v>
      </c>
      <c r="E39" s="6">
        <v>34.824969625256301</v>
      </c>
      <c r="F39" s="6">
        <v>75.838227957200004</v>
      </c>
      <c r="G39" s="6">
        <v>7.8549478962637203</v>
      </c>
      <c r="H39" s="6">
        <v>435.19963351000001</v>
      </c>
      <c r="I39" s="6">
        <v>50.380500005073401</v>
      </c>
      <c r="J39" s="6">
        <v>24.161772042799999</v>
      </c>
      <c r="K39" s="6">
        <v>24.654869191446199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3728.8387594810001</v>
      </c>
      <c r="E40" s="6">
        <v>27.8737011375921</v>
      </c>
      <c r="F40" s="6">
        <v>89.750765173065204</v>
      </c>
      <c r="G40" s="6">
        <v>1.62788682006265</v>
      </c>
      <c r="H40" s="6">
        <v>425.82081616800002</v>
      </c>
      <c r="I40" s="6">
        <v>30.932555429793801</v>
      </c>
      <c r="J40" s="6">
        <v>10.249234826934799</v>
      </c>
      <c r="K40" s="6">
        <v>14.2551214976372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117118.02180901699</v>
      </c>
      <c r="E41" s="6">
        <v>2.2441161287973799</v>
      </c>
      <c r="F41" s="6">
        <v>89.793768937650498</v>
      </c>
      <c r="G41" s="6">
        <v>0.69074936787653896</v>
      </c>
      <c r="H41" s="6">
        <v>13311.98819573</v>
      </c>
      <c r="I41" s="6">
        <v>6.4413735407943404</v>
      </c>
      <c r="J41" s="6">
        <v>10.206231062349501</v>
      </c>
      <c r="K41" s="6">
        <v>6.0771688152096397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87488.149979455993</v>
      </c>
      <c r="E42" s="6">
        <v>1.31474938341015</v>
      </c>
      <c r="F42" s="6">
        <v>91.247133375120995</v>
      </c>
      <c r="G42" s="6">
        <v>0.61643433977599404</v>
      </c>
      <c r="H42" s="6">
        <v>8392.2867459240006</v>
      </c>
      <c r="I42" s="6">
        <v>6.5531485072355196</v>
      </c>
      <c r="J42" s="6">
        <v>8.7528666248789904</v>
      </c>
      <c r="K42" s="6">
        <v>6.4262222685613599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58020.720991472997</v>
      </c>
      <c r="E43" s="6">
        <v>3.10176404316723</v>
      </c>
      <c r="F43" s="6">
        <v>91.284994094957298</v>
      </c>
      <c r="G43" s="6">
        <v>0.75817147983756406</v>
      </c>
      <c r="H43" s="6">
        <v>5539.2557239970001</v>
      </c>
      <c r="I43" s="6">
        <v>8.3419474672392795</v>
      </c>
      <c r="J43" s="6">
        <v>8.7150059050427409</v>
      </c>
      <c r="K43" s="6">
        <v>7.9414379994728899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73192.219314747999</v>
      </c>
      <c r="E44" s="6">
        <v>2.0185112777465402</v>
      </c>
      <c r="F44" s="6">
        <v>94.125606040999799</v>
      </c>
      <c r="G44" s="6">
        <v>0.47435409174058801</v>
      </c>
      <c r="H44" s="6">
        <v>4567.9379827960001</v>
      </c>
      <c r="I44" s="6">
        <v>7.6239442130528001</v>
      </c>
      <c r="J44" s="6">
        <v>5.8743939590002299</v>
      </c>
      <c r="K44" s="6">
        <v>7.6005910864564603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60100.562548059999</v>
      </c>
      <c r="E45" s="6">
        <v>3.3173640461420502</v>
      </c>
      <c r="F45" s="6">
        <v>94.681160453975593</v>
      </c>
      <c r="G45" s="6">
        <v>0.913746591094728</v>
      </c>
      <c r="H45" s="6">
        <v>3376.2286740700001</v>
      </c>
      <c r="I45" s="6">
        <v>16.973545470101801</v>
      </c>
      <c r="J45" s="6">
        <v>5.3188395460244102</v>
      </c>
      <c r="K45" s="6">
        <v>16.2656885693006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106517.53907165999</v>
      </c>
      <c r="E46" s="6">
        <v>1.08293068397849</v>
      </c>
      <c r="F46" s="6">
        <v>94.318627248196194</v>
      </c>
      <c r="G46" s="6">
        <v>0.62706489634877405</v>
      </c>
      <c r="H46" s="6">
        <v>6416.18587682</v>
      </c>
      <c r="I46" s="6">
        <v>10.690893008549899</v>
      </c>
      <c r="J46" s="6">
        <v>5.68137275180381</v>
      </c>
      <c r="K46" s="6">
        <v>10.410142548800501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86516.990188049997</v>
      </c>
      <c r="E47" s="6">
        <v>1.3780862892668899</v>
      </c>
      <c r="F47" s="6">
        <v>90.884666185308404</v>
      </c>
      <c r="G47" s="6">
        <v>0.72536118506284997</v>
      </c>
      <c r="H47" s="6">
        <v>8677.2750487800004</v>
      </c>
      <c r="I47" s="6">
        <v>7.4553631898864197</v>
      </c>
      <c r="J47" s="6">
        <v>9.1153338146916294</v>
      </c>
      <c r="K47" s="6">
        <v>7.2322320288439199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75548.921587830002</v>
      </c>
      <c r="E48" s="6">
        <v>2.6205981511835499</v>
      </c>
      <c r="F48" s="6">
        <v>94.219564511972806</v>
      </c>
      <c r="G48" s="6">
        <v>0.70190549714546402</v>
      </c>
      <c r="H48" s="6">
        <v>4634.9786235000001</v>
      </c>
      <c r="I48" s="6">
        <v>11.6318860674779</v>
      </c>
      <c r="J48" s="6">
        <v>5.7804354880271598</v>
      </c>
      <c r="K48" s="6">
        <v>11.4408733401809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80567.975919970006</v>
      </c>
      <c r="E49" s="6">
        <v>2.4459765332791199</v>
      </c>
      <c r="F49" s="6">
        <v>90.022068551415003</v>
      </c>
      <c r="G49" s="6">
        <v>1.4926963459897999</v>
      </c>
      <c r="H49" s="6">
        <v>8930.0518596900001</v>
      </c>
      <c r="I49" s="6">
        <v>14.067585132084499</v>
      </c>
      <c r="J49" s="6">
        <v>9.9779314485849593</v>
      </c>
      <c r="K49" s="6">
        <v>13.467281618195299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113075.99751712001</v>
      </c>
      <c r="E50" s="6">
        <v>2.0780890772602101</v>
      </c>
      <c r="F50" s="6">
        <v>93.563526594769698</v>
      </c>
      <c r="G50" s="6">
        <v>0.58556429023888601</v>
      </c>
      <c r="H50" s="6">
        <v>7778.7860000299997</v>
      </c>
      <c r="I50" s="6">
        <v>8.5405199472155306</v>
      </c>
      <c r="J50" s="6">
        <v>6.4364734052302897</v>
      </c>
      <c r="K50" s="6">
        <v>8.5120308270353604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111163.28463418</v>
      </c>
      <c r="E51" s="6">
        <v>2.5069495674548201</v>
      </c>
      <c r="F51" s="6">
        <v>90.280386449364698</v>
      </c>
      <c r="G51" s="6">
        <v>0.68289787559087001</v>
      </c>
      <c r="H51" s="6">
        <v>11967.872648279999</v>
      </c>
      <c r="I51" s="6">
        <v>6.4364000501652701</v>
      </c>
      <c r="J51" s="6">
        <v>9.7196135506352608</v>
      </c>
      <c r="K51" s="6">
        <v>6.3430797729364903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59656.219330186999</v>
      </c>
      <c r="E52" s="6">
        <v>2.7929296920120801</v>
      </c>
      <c r="F52" s="6">
        <v>94.500714452259302</v>
      </c>
      <c r="G52" s="6">
        <v>0.45882186825193499</v>
      </c>
      <c r="H52" s="6">
        <v>3471.5778255949999</v>
      </c>
      <c r="I52" s="6">
        <v>8.0055903050587798</v>
      </c>
      <c r="J52" s="6">
        <v>5.4992855477407296</v>
      </c>
      <c r="K52" s="6">
        <v>7.8844777161901503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75466.918669563005</v>
      </c>
      <c r="E53" s="6">
        <v>1.06105436071279</v>
      </c>
      <c r="F53" s="6">
        <v>92.205817863745906</v>
      </c>
      <c r="G53" s="6">
        <v>0.63993177883692498</v>
      </c>
      <c r="H53" s="6">
        <v>6379.2385665040001</v>
      </c>
      <c r="I53" s="6">
        <v>7.7336769909829899</v>
      </c>
      <c r="J53" s="6">
        <v>7.7941821362541299</v>
      </c>
      <c r="K53" s="6">
        <v>7.5704457521207402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58577.236072724001</v>
      </c>
      <c r="E54" s="6">
        <v>1.1880586039008201</v>
      </c>
      <c r="F54" s="6">
        <v>94.789700955547005</v>
      </c>
      <c r="G54" s="6">
        <v>0.46752531155035698</v>
      </c>
      <c r="H54" s="6">
        <v>3219.8109505540001</v>
      </c>
      <c r="I54" s="6">
        <v>8.7258745204095494</v>
      </c>
      <c r="J54" s="6">
        <v>5.2102990444529604</v>
      </c>
      <c r="K54" s="6">
        <v>8.5055740741384191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44342.052313977998</v>
      </c>
      <c r="E55" s="6">
        <v>1.8951960715795</v>
      </c>
      <c r="F55" s="6">
        <v>92.570486723864406</v>
      </c>
      <c r="G55" s="6">
        <v>0.79350414728287599</v>
      </c>
      <c r="H55" s="6">
        <v>3558.80019666</v>
      </c>
      <c r="I55" s="6">
        <v>10.0691722686703</v>
      </c>
      <c r="J55" s="6">
        <v>7.4295132761356397</v>
      </c>
      <c r="K55" s="6">
        <v>9.8869283089278603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59398.364865490003</v>
      </c>
      <c r="E56" s="6">
        <v>3.3776517952679801</v>
      </c>
      <c r="F56" s="6">
        <v>90.629425062055603</v>
      </c>
      <c r="G56" s="6">
        <v>1.1799612762467699</v>
      </c>
      <c r="H56" s="6">
        <v>6141.4582381199998</v>
      </c>
      <c r="I56" s="6">
        <v>12.2205170984774</v>
      </c>
      <c r="J56" s="6">
        <v>9.3705749379444399</v>
      </c>
      <c r="K56" s="6">
        <v>11.412235937487999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64231.331681591</v>
      </c>
      <c r="E57" s="6">
        <v>2.02498586745785</v>
      </c>
      <c r="F57" s="6">
        <v>88.336307037285493</v>
      </c>
      <c r="G57" s="6">
        <v>0.88201476453055305</v>
      </c>
      <c r="H57" s="6">
        <v>8480.9356022110005</v>
      </c>
      <c r="I57" s="6">
        <v>7.0966649651837503</v>
      </c>
      <c r="J57" s="6">
        <v>11.663692962714499</v>
      </c>
      <c r="K57" s="6">
        <v>6.6800392723006601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7002.4867620980003</v>
      </c>
      <c r="E58" s="6">
        <v>15.735993025244399</v>
      </c>
      <c r="F58" s="6">
        <v>91.720641494416199</v>
      </c>
      <c r="G58" s="6">
        <v>1.2188192151644699</v>
      </c>
      <c r="H58" s="6">
        <v>632.09433982799999</v>
      </c>
      <c r="I58" s="6">
        <v>25.841896727017101</v>
      </c>
      <c r="J58" s="6">
        <v>8.2793585055837493</v>
      </c>
      <c r="K58" s="6">
        <v>13.5023601412129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2382.7637458849999</v>
      </c>
      <c r="E59" s="6">
        <v>45.480714025018997</v>
      </c>
      <c r="F59" s="6">
        <v>90.773866327478402</v>
      </c>
      <c r="G59" s="6">
        <v>3.7460982737494102</v>
      </c>
      <c r="H59" s="6">
        <v>242.18090204800001</v>
      </c>
      <c r="I59" s="6">
        <v>75.300631329040797</v>
      </c>
      <c r="J59" s="6">
        <v>9.2261336725216001</v>
      </c>
      <c r="K59" s="6">
        <v>36.857023323182297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80339.905095659997</v>
      </c>
      <c r="E60" s="6">
        <v>2.3204883682909201</v>
      </c>
      <c r="F60" s="6">
        <v>91.7307690854566</v>
      </c>
      <c r="G60" s="6">
        <v>0.56683933480891002</v>
      </c>
      <c r="H60" s="6">
        <v>7242.3815205299998</v>
      </c>
      <c r="I60" s="6">
        <v>6.7360333847340401</v>
      </c>
      <c r="J60" s="6">
        <v>8.2692309145434102</v>
      </c>
      <c r="K60" s="6">
        <v>6.2879618028880397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50765.078940239997</v>
      </c>
      <c r="E61" s="6">
        <v>2.5450506331858902</v>
      </c>
      <c r="F61" s="6">
        <v>92.281660256929698</v>
      </c>
      <c r="G61" s="6">
        <v>1.19846810926027</v>
      </c>
      <c r="H61" s="6">
        <v>4245.9371152800004</v>
      </c>
      <c r="I61" s="6">
        <v>15.093530191569201</v>
      </c>
      <c r="J61" s="6">
        <v>7.71833974307033</v>
      </c>
      <c r="K61" s="6">
        <v>14.3290695368543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362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363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364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2448490.7363648801</v>
      </c>
      <c r="E17" s="6">
        <v>0.29118669262226499</v>
      </c>
      <c r="F17" s="6">
        <v>99.480477368662505</v>
      </c>
      <c r="G17" s="6">
        <v>3.7623630663617402E-2</v>
      </c>
      <c r="H17" s="6">
        <v>12786.89431141</v>
      </c>
      <c r="I17" s="6">
        <v>7.2135040727417401</v>
      </c>
      <c r="J17" s="6">
        <v>0.51952263133747101</v>
      </c>
      <c r="K17" s="6">
        <v>7.2043382000959504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908.56681852199995</v>
      </c>
      <c r="E28" s="6">
        <v>32.594133186455302</v>
      </c>
      <c r="F28" s="6">
        <v>98.0844561125366</v>
      </c>
      <c r="G28" s="6">
        <v>0.84349680329197596</v>
      </c>
      <c r="H28" s="6">
        <v>17.743888120000001</v>
      </c>
      <c r="I28" s="6">
        <v>45.429940871504897</v>
      </c>
      <c r="J28" s="6">
        <v>1.9155438874634201</v>
      </c>
      <c r="K28" s="6">
        <v>43.190827276274902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78861.219816319994</v>
      </c>
      <c r="E29" s="6">
        <v>2.6277350422894798</v>
      </c>
      <c r="F29" s="6">
        <v>99.013733447197694</v>
      </c>
      <c r="G29" s="6">
        <v>0.60205572298983001</v>
      </c>
      <c r="H29" s="6">
        <v>785.52924640000003</v>
      </c>
      <c r="I29" s="6">
        <v>59.755544594073399</v>
      </c>
      <c r="J29" s="6">
        <v>0.98626655280231701</v>
      </c>
      <c r="K29" s="6">
        <v>60.4418599688874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122348.11533659</v>
      </c>
      <c r="E30" s="6">
        <v>1.7066620893836599</v>
      </c>
      <c r="F30" s="6">
        <v>99.740608827945593</v>
      </c>
      <c r="G30" s="6">
        <v>0.10582672459199501</v>
      </c>
      <c r="H30" s="6">
        <v>318.18555559999999</v>
      </c>
      <c r="I30" s="6">
        <v>40.603621497412298</v>
      </c>
      <c r="J30" s="6">
        <v>0.25939117205437701</v>
      </c>
      <c r="K30" s="6">
        <v>40.692294411855102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72332.928917971003</v>
      </c>
      <c r="E31" s="6">
        <v>1.2170927462941601</v>
      </c>
      <c r="F31" s="6">
        <v>99.676104950035906</v>
      </c>
      <c r="G31" s="6">
        <v>0.12445831614849701</v>
      </c>
      <c r="H31" s="6">
        <v>235.04407237500001</v>
      </c>
      <c r="I31" s="6">
        <v>38.4791538636712</v>
      </c>
      <c r="J31" s="6">
        <v>0.32389504996407797</v>
      </c>
      <c r="K31" s="6">
        <v>38.301049008615998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82803.854277418999</v>
      </c>
      <c r="E32" s="6">
        <v>3.1220352988299198</v>
      </c>
      <c r="F32" s="6">
        <v>99.501497981601204</v>
      </c>
      <c r="G32" s="6">
        <v>0.21826389830401499</v>
      </c>
      <c r="H32" s="6">
        <v>414.84690508</v>
      </c>
      <c r="I32" s="6">
        <v>43.557414375700297</v>
      </c>
      <c r="J32" s="6">
        <v>0.49850201839877201</v>
      </c>
      <c r="K32" s="6">
        <v>43.565690879872399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78674.194874409994</v>
      </c>
      <c r="E33" s="6">
        <v>3.0790966674683098</v>
      </c>
      <c r="F33" s="6">
        <v>99.164457305765495</v>
      </c>
      <c r="G33" s="6">
        <v>0.22879704635159101</v>
      </c>
      <c r="H33" s="6">
        <v>662.89526044000002</v>
      </c>
      <c r="I33" s="6">
        <v>27.439570233662501</v>
      </c>
      <c r="J33" s="6">
        <v>0.83554269423452598</v>
      </c>
      <c r="K33" s="6">
        <v>27.154249676497301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65413.411403493999</v>
      </c>
      <c r="E34" s="6">
        <v>2.09242213672889</v>
      </c>
      <c r="F34" s="6">
        <v>99.472846318530799</v>
      </c>
      <c r="G34" s="6">
        <v>0.21200939167729499</v>
      </c>
      <c r="H34" s="6">
        <v>346.65661951999999</v>
      </c>
      <c r="I34" s="6">
        <v>40.158482662314398</v>
      </c>
      <c r="J34" s="6">
        <v>0.52715368146924801</v>
      </c>
      <c r="K34" s="6">
        <v>40.0057485658117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86232.312368982006</v>
      </c>
      <c r="E35" s="6">
        <v>1.57669613307444</v>
      </c>
      <c r="F35" s="6">
        <v>99.336378166378296</v>
      </c>
      <c r="G35" s="6">
        <v>0.186942160054724</v>
      </c>
      <c r="H35" s="6">
        <v>576.07944147000001</v>
      </c>
      <c r="I35" s="6">
        <v>28.014607582655501</v>
      </c>
      <c r="J35" s="6">
        <v>0.66362183362166405</v>
      </c>
      <c r="K35" s="6">
        <v>27.983041192437199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108110.424142433</v>
      </c>
      <c r="E36" s="6">
        <v>3.1750484828267398</v>
      </c>
      <c r="F36" s="6">
        <v>99.434204567373001</v>
      </c>
      <c r="G36" s="6">
        <v>0.20706054185410799</v>
      </c>
      <c r="H36" s="6">
        <v>615.16441414999997</v>
      </c>
      <c r="I36" s="6">
        <v>36.374317312772597</v>
      </c>
      <c r="J36" s="6">
        <v>0.56579543262702703</v>
      </c>
      <c r="K36" s="6">
        <v>36.389300954510603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104881.01021067001</v>
      </c>
      <c r="E37" s="6">
        <v>3.0693001935887798</v>
      </c>
      <c r="F37" s="6">
        <v>99.526400626528499</v>
      </c>
      <c r="G37" s="6">
        <v>0.13564956234565301</v>
      </c>
      <c r="H37" s="6">
        <v>499.07944436999998</v>
      </c>
      <c r="I37" s="6">
        <v>28.656824595983899</v>
      </c>
      <c r="J37" s="6">
        <v>0.47359937347152398</v>
      </c>
      <c r="K37" s="6">
        <v>28.5066101077485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51263.282974513997</v>
      </c>
      <c r="E38" s="6">
        <v>2.8585061751141598</v>
      </c>
      <c r="F38" s="6">
        <v>99.338758305215705</v>
      </c>
      <c r="G38" s="6">
        <v>0.23241245260649901</v>
      </c>
      <c r="H38" s="6">
        <v>341.23055987999999</v>
      </c>
      <c r="I38" s="6">
        <v>35.053349126242303</v>
      </c>
      <c r="J38" s="6">
        <v>0.66124169478426098</v>
      </c>
      <c r="K38" s="6">
        <v>34.915469848180301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4036.7145464810001</v>
      </c>
      <c r="E40" s="6">
        <v>27.6937037026306</v>
      </c>
      <c r="F40" s="6">
        <v>97.161138547685297</v>
      </c>
      <c r="G40" s="6">
        <v>0.51209117276974303</v>
      </c>
      <c r="H40" s="6">
        <v>117.945029168</v>
      </c>
      <c r="I40" s="6">
        <v>35.6007650338993</v>
      </c>
      <c r="J40" s="6">
        <v>2.83886145231468</v>
      </c>
      <c r="K40" s="6">
        <v>17.526519776426401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129642.830798507</v>
      </c>
      <c r="E41" s="6">
        <v>2.1332363802391199</v>
      </c>
      <c r="F41" s="6">
        <v>99.396473858883098</v>
      </c>
      <c r="G41" s="6">
        <v>0.13737531452587101</v>
      </c>
      <c r="H41" s="6">
        <v>787.17920623999998</v>
      </c>
      <c r="I41" s="6">
        <v>22.823388238507899</v>
      </c>
      <c r="J41" s="6">
        <v>0.60352614111687197</v>
      </c>
      <c r="K41" s="6">
        <v>22.6247397235481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94933.354246219998</v>
      </c>
      <c r="E42" s="6">
        <v>1.20006793668451</v>
      </c>
      <c r="F42" s="6">
        <v>99.012225526389102</v>
      </c>
      <c r="G42" s="6">
        <v>0.20748791892988</v>
      </c>
      <c r="H42" s="6">
        <v>947.08247916000005</v>
      </c>
      <c r="I42" s="6">
        <v>20.777218014093801</v>
      </c>
      <c r="J42" s="6">
        <v>0.98777447361094795</v>
      </c>
      <c r="K42" s="6">
        <v>20.7981084467445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63228.992035376999</v>
      </c>
      <c r="E43" s="6">
        <v>2.9594533832944099</v>
      </c>
      <c r="F43" s="6">
        <v>99.479256133817202</v>
      </c>
      <c r="G43" s="6">
        <v>0.16595820749963699</v>
      </c>
      <c r="H43" s="6">
        <v>330.98468009300001</v>
      </c>
      <c r="I43" s="6">
        <v>32.126942031637</v>
      </c>
      <c r="J43" s="6">
        <v>0.52074386618275903</v>
      </c>
      <c r="K43" s="6">
        <v>31.703492068731201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77248.049247629999</v>
      </c>
      <c r="E44" s="6">
        <v>1.92345897980384</v>
      </c>
      <c r="F44" s="6">
        <v>99.341426165131793</v>
      </c>
      <c r="G44" s="6">
        <v>0.133083619536704</v>
      </c>
      <c r="H44" s="6">
        <v>512.10804991400005</v>
      </c>
      <c r="I44" s="6">
        <v>20.023265773856199</v>
      </c>
      <c r="J44" s="6">
        <v>0.65857383486822596</v>
      </c>
      <c r="K44" s="6">
        <v>20.074767420177501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112740.66593264</v>
      </c>
      <c r="E46" s="6">
        <v>1.0226632549529899</v>
      </c>
      <c r="F46" s="6">
        <v>99.829051051023001</v>
      </c>
      <c r="G46" s="6">
        <v>0.120607361029829</v>
      </c>
      <c r="H46" s="6">
        <v>193.05901584</v>
      </c>
      <c r="I46" s="6">
        <v>70.606442236272599</v>
      </c>
      <c r="J46" s="6">
        <v>0.170948948976998</v>
      </c>
      <c r="K46" s="6">
        <v>70.431075905567496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94416.091282780006</v>
      </c>
      <c r="E47" s="6">
        <v>1.2288005333352701</v>
      </c>
      <c r="F47" s="6">
        <v>99.182541141407995</v>
      </c>
      <c r="G47" s="6">
        <v>0.242537405490484</v>
      </c>
      <c r="H47" s="6">
        <v>778.17395405000002</v>
      </c>
      <c r="I47" s="6">
        <v>29.6493089020619</v>
      </c>
      <c r="J47" s="6">
        <v>0.81745885859196699</v>
      </c>
      <c r="K47" s="6">
        <v>29.427139905028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79997.65362112</v>
      </c>
      <c r="E48" s="6">
        <v>2.49816125333136</v>
      </c>
      <c r="F48" s="6">
        <v>99.767725703390397</v>
      </c>
      <c r="G48" s="6">
        <v>0.115130222696348</v>
      </c>
      <c r="H48" s="6">
        <v>186.24659020999999</v>
      </c>
      <c r="I48" s="6">
        <v>49.660013769614302</v>
      </c>
      <c r="J48" s="6">
        <v>0.23227429660958701</v>
      </c>
      <c r="K48" s="6">
        <v>49.4513626595799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88765.416057509996</v>
      </c>
      <c r="E49" s="6">
        <v>2.2183267154249902</v>
      </c>
      <c r="F49" s="6">
        <v>99.181421378408899</v>
      </c>
      <c r="G49" s="6">
        <v>0.30029229011340702</v>
      </c>
      <c r="H49" s="6">
        <v>732.61172214999999</v>
      </c>
      <c r="I49" s="6">
        <v>36.781767250415498</v>
      </c>
      <c r="J49" s="6">
        <v>0.81857862159114403</v>
      </c>
      <c r="K49" s="6">
        <v>36.384307355269797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120567.57127042</v>
      </c>
      <c r="E50" s="6">
        <v>1.9425405551869499</v>
      </c>
      <c r="F50" s="6">
        <v>99.762349293613795</v>
      </c>
      <c r="G50" s="6">
        <v>0.106440187576123</v>
      </c>
      <c r="H50" s="6">
        <v>287.21224673</v>
      </c>
      <c r="I50" s="6">
        <v>44.671501522784403</v>
      </c>
      <c r="J50" s="6">
        <v>0.23765070638618399</v>
      </c>
      <c r="K50" s="6">
        <v>44.682060210632898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121887.45152086001</v>
      </c>
      <c r="E51" s="6">
        <v>2.29372153631979</v>
      </c>
      <c r="F51" s="6">
        <v>98.989934157163006</v>
      </c>
      <c r="G51" s="6">
        <v>0.21767996689190999</v>
      </c>
      <c r="H51" s="6">
        <v>1243.7057616</v>
      </c>
      <c r="I51" s="6">
        <v>21.810051235224702</v>
      </c>
      <c r="J51" s="6">
        <v>1.01006584283697</v>
      </c>
      <c r="K51" s="6">
        <v>21.3333870685512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63075.004147733998</v>
      </c>
      <c r="E52" s="6">
        <v>2.69926806689466</v>
      </c>
      <c r="F52" s="6">
        <v>99.916371217709795</v>
      </c>
      <c r="G52" s="6">
        <v>4.3156345696321E-2</v>
      </c>
      <c r="H52" s="6">
        <v>52.793008047999997</v>
      </c>
      <c r="I52" s="6">
        <v>51.564809834942899</v>
      </c>
      <c r="J52" s="6">
        <v>8.3628782290187303E-2</v>
      </c>
      <c r="K52" s="6">
        <v>51.561499987300103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81455.756286881006</v>
      </c>
      <c r="E53" s="6">
        <v>0.94042702652958399</v>
      </c>
      <c r="F53" s="6">
        <v>99.523006378833401</v>
      </c>
      <c r="G53" s="6">
        <v>0.13493345796706699</v>
      </c>
      <c r="H53" s="6">
        <v>390.40094918599999</v>
      </c>
      <c r="I53" s="6">
        <v>28.1278101245931</v>
      </c>
      <c r="J53" s="6">
        <v>0.47699362116656902</v>
      </c>
      <c r="K53" s="6">
        <v>28.1533815172027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61678.325276857999</v>
      </c>
      <c r="E54" s="6">
        <v>1.14728857301277</v>
      </c>
      <c r="F54" s="6">
        <v>99.807884434388498</v>
      </c>
      <c r="G54" s="6">
        <v>8.4069782110931093E-2</v>
      </c>
      <c r="H54" s="6">
        <v>118.72174642</v>
      </c>
      <c r="I54" s="6">
        <v>43.805939694864598</v>
      </c>
      <c r="J54" s="6">
        <v>0.19211556561154</v>
      </c>
      <c r="K54" s="6">
        <v>43.675935735048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47755.041688028003</v>
      </c>
      <c r="E55" s="6">
        <v>1.7345084025284501</v>
      </c>
      <c r="F55" s="6">
        <v>99.695598689861299</v>
      </c>
      <c r="G55" s="6">
        <v>0.13629541555625699</v>
      </c>
      <c r="H55" s="6">
        <v>145.81082261</v>
      </c>
      <c r="I55" s="6">
        <v>44.754042572466098</v>
      </c>
      <c r="J55" s="6">
        <v>0.30440131013872401</v>
      </c>
      <c r="K55" s="6">
        <v>44.638615538060797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65058.573186870002</v>
      </c>
      <c r="E56" s="6">
        <v>3.3083020882518599</v>
      </c>
      <c r="F56" s="6">
        <v>99.265713738684894</v>
      </c>
      <c r="G56" s="6">
        <v>0.243041156917021</v>
      </c>
      <c r="H56" s="6">
        <v>481.24991674</v>
      </c>
      <c r="I56" s="6">
        <v>32.9836380031782</v>
      </c>
      <c r="J56" s="6">
        <v>0.73428626131505703</v>
      </c>
      <c r="K56" s="6">
        <v>32.855924426580401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72317.274837035002</v>
      </c>
      <c r="E57" s="6">
        <v>1.9141236298265001</v>
      </c>
      <c r="F57" s="6">
        <v>99.456773304530202</v>
      </c>
      <c r="G57" s="6">
        <v>0.17095392325887199</v>
      </c>
      <c r="H57" s="6">
        <v>394.99244676699999</v>
      </c>
      <c r="I57" s="6">
        <v>31.268661241329099</v>
      </c>
      <c r="J57" s="6">
        <v>0.54322669546984703</v>
      </c>
      <c r="K57" s="6">
        <v>31.299134841618699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7543.322894721</v>
      </c>
      <c r="E58" s="6">
        <v>16.462747658254901</v>
      </c>
      <c r="F58" s="6">
        <v>98.8046730267627</v>
      </c>
      <c r="G58" s="6">
        <v>0.41613589914703902</v>
      </c>
      <c r="H58" s="6">
        <v>91.258207205000005</v>
      </c>
      <c r="I58" s="6">
        <v>32.317793435852998</v>
      </c>
      <c r="J58" s="6">
        <v>1.19532697323731</v>
      </c>
      <c r="K58" s="6">
        <v>34.397426286270402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2610.6793310789999</v>
      </c>
      <c r="E59" s="6">
        <v>47.675615339213103</v>
      </c>
      <c r="F59" s="6">
        <v>99.456547898439197</v>
      </c>
      <c r="G59" s="6">
        <v>0.34215168556803399</v>
      </c>
      <c r="H59" s="6">
        <v>14.265316854</v>
      </c>
      <c r="I59" s="6">
        <v>65.807159075691899</v>
      </c>
      <c r="J59" s="6">
        <v>0.54345210156081403</v>
      </c>
      <c r="K59" s="6">
        <v>62.616788869701203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87515.717962469993</v>
      </c>
      <c r="E60" s="6">
        <v>2.26550537170111</v>
      </c>
      <c r="F60" s="6">
        <v>99.923993016976496</v>
      </c>
      <c r="G60" s="6">
        <v>5.5464716909088801E-2</v>
      </c>
      <c r="H60" s="6">
        <v>66.56865372</v>
      </c>
      <c r="I60" s="6">
        <v>72.932921381225299</v>
      </c>
      <c r="J60" s="6">
        <v>7.6006983023544902E-2</v>
      </c>
      <c r="K60" s="6">
        <v>72.917721038809304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54908.946954220002</v>
      </c>
      <c r="E61" s="6">
        <v>2.4786235694681902</v>
      </c>
      <c r="F61" s="6">
        <v>99.814456978585895</v>
      </c>
      <c r="G61" s="6">
        <v>0.18443104189691101</v>
      </c>
      <c r="H61" s="6">
        <v>102.0691013</v>
      </c>
      <c r="I61" s="6">
        <v>100</v>
      </c>
      <c r="J61" s="6">
        <v>0.18554302141408599</v>
      </c>
      <c r="K61" s="6">
        <v>99.216258076615603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366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367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368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2115119.9432751201</v>
      </c>
      <c r="E17" s="6">
        <v>0.36852034832741498</v>
      </c>
      <c r="F17" s="6">
        <v>85.935853676691906</v>
      </c>
      <c r="G17" s="6">
        <v>0.19339901140872601</v>
      </c>
      <c r="H17" s="6">
        <v>346157.68740116298</v>
      </c>
      <c r="I17" s="6">
        <v>1.1789001470245399</v>
      </c>
      <c r="J17" s="6">
        <v>14.064146323308099</v>
      </c>
      <c r="K17" s="6">
        <v>1.18172185951262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711.60473853400003</v>
      </c>
      <c r="E28" s="6">
        <v>34.325811224430304</v>
      </c>
      <c r="F28" s="6">
        <v>76.821387622049897</v>
      </c>
      <c r="G28" s="6">
        <v>3.8826321165772</v>
      </c>
      <c r="H28" s="6">
        <v>214.70596810800001</v>
      </c>
      <c r="I28" s="6">
        <v>28.625993505157901</v>
      </c>
      <c r="J28" s="6">
        <v>23.178612377950099</v>
      </c>
      <c r="K28" s="6">
        <v>12.8682934921998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73085.000854069993</v>
      </c>
      <c r="E29" s="6">
        <v>2.82293275285602</v>
      </c>
      <c r="F29" s="6">
        <v>91.761436234537598</v>
      </c>
      <c r="G29" s="6">
        <v>1.15778920300982</v>
      </c>
      <c r="H29" s="6">
        <v>6561.7482086500004</v>
      </c>
      <c r="I29" s="6">
        <v>12.6972560034128</v>
      </c>
      <c r="J29" s="6">
        <v>8.2385637654623807</v>
      </c>
      <c r="K29" s="6">
        <v>12.8955001320014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108386.51102590001</v>
      </c>
      <c r="E30" s="6">
        <v>1.9063514470520699</v>
      </c>
      <c r="F30" s="6">
        <v>88.358832244529495</v>
      </c>
      <c r="G30" s="6">
        <v>0.84026008890039094</v>
      </c>
      <c r="H30" s="6">
        <v>14279.789866290001</v>
      </c>
      <c r="I30" s="6">
        <v>6.5688375394055099</v>
      </c>
      <c r="J30" s="6">
        <v>11.6411677554705</v>
      </c>
      <c r="K30" s="6">
        <v>6.3777450678892604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63846.139560105003</v>
      </c>
      <c r="E31" s="6">
        <v>1.62131668355047</v>
      </c>
      <c r="F31" s="6">
        <v>87.981153295543606</v>
      </c>
      <c r="G31" s="6">
        <v>0.79404793465289203</v>
      </c>
      <c r="H31" s="6">
        <v>8721.8334302410003</v>
      </c>
      <c r="I31" s="6">
        <v>5.62892984236945</v>
      </c>
      <c r="J31" s="6">
        <v>12.018846704456401</v>
      </c>
      <c r="K31" s="6">
        <v>5.8126419930792901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75754.439703361</v>
      </c>
      <c r="E32" s="6">
        <v>3.2108226040025998</v>
      </c>
      <c r="F32" s="6">
        <v>91.030547974103996</v>
      </c>
      <c r="G32" s="6">
        <v>0.86329686622479695</v>
      </c>
      <c r="H32" s="6">
        <v>7464.2614791380001</v>
      </c>
      <c r="I32" s="6">
        <v>9.3412553220288999</v>
      </c>
      <c r="J32" s="6">
        <v>8.9694520258960004</v>
      </c>
      <c r="K32" s="6">
        <v>8.7615594096362397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73484.916498949999</v>
      </c>
      <c r="E33" s="6">
        <v>3.0890669767357899</v>
      </c>
      <c r="F33" s="6">
        <v>92.623659846922806</v>
      </c>
      <c r="G33" s="6">
        <v>0.63844040626778498</v>
      </c>
      <c r="H33" s="6">
        <v>5852.1736358999997</v>
      </c>
      <c r="I33" s="6">
        <v>8.8364469525666909</v>
      </c>
      <c r="J33" s="6">
        <v>7.3763401530772104</v>
      </c>
      <c r="K33" s="6">
        <v>8.0168058678813896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61601.504457886003</v>
      </c>
      <c r="E34" s="6">
        <v>2.15177823263262</v>
      </c>
      <c r="F34" s="6">
        <v>93.676156837805195</v>
      </c>
      <c r="G34" s="6">
        <v>0.72821708857332401</v>
      </c>
      <c r="H34" s="6">
        <v>4158.5635651279999</v>
      </c>
      <c r="I34" s="6">
        <v>11.1720332350384</v>
      </c>
      <c r="J34" s="6">
        <v>6.3238431621947697</v>
      </c>
      <c r="K34" s="6">
        <v>10.7872027264966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78270.230782372993</v>
      </c>
      <c r="E35" s="6">
        <v>1.84072177365677</v>
      </c>
      <c r="F35" s="6">
        <v>90.164359861979406</v>
      </c>
      <c r="G35" s="6">
        <v>0.81834137135277796</v>
      </c>
      <c r="H35" s="6">
        <v>8538.1610280789992</v>
      </c>
      <c r="I35" s="6">
        <v>7.49863913553801</v>
      </c>
      <c r="J35" s="6">
        <v>9.8356401380205902</v>
      </c>
      <c r="K35" s="6">
        <v>7.5018224397387003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94997.115212827004</v>
      </c>
      <c r="E36" s="6">
        <v>3.3277738238216701</v>
      </c>
      <c r="F36" s="6">
        <v>87.373282107724407</v>
      </c>
      <c r="G36" s="6">
        <v>1.0122757677512899</v>
      </c>
      <c r="H36" s="6">
        <v>13728.473343756001</v>
      </c>
      <c r="I36" s="6">
        <v>7.6502511180151904</v>
      </c>
      <c r="J36" s="6">
        <v>12.6267178922756</v>
      </c>
      <c r="K36" s="6">
        <v>7.0046592456661703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89810.488985577002</v>
      </c>
      <c r="E37" s="6">
        <v>3.1457791169539302</v>
      </c>
      <c r="F37" s="6">
        <v>85.225291873987004</v>
      </c>
      <c r="G37" s="6">
        <v>0.76836937014637896</v>
      </c>
      <c r="H37" s="6">
        <v>15569.600669463</v>
      </c>
      <c r="I37" s="6">
        <v>5.4385751645164797</v>
      </c>
      <c r="J37" s="6">
        <v>14.774708126013</v>
      </c>
      <c r="K37" s="6">
        <v>4.4322028752948297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41913.391016273003</v>
      </c>
      <c r="E38" s="6">
        <v>3.4969904407116301</v>
      </c>
      <c r="F38" s="6">
        <v>81.220397491661402</v>
      </c>
      <c r="G38" s="6">
        <v>2.19877537994372</v>
      </c>
      <c r="H38" s="6">
        <v>9691.1225181209993</v>
      </c>
      <c r="I38" s="6">
        <v>10.0860290868628</v>
      </c>
      <c r="J38" s="6">
        <v>18.779602508338598</v>
      </c>
      <c r="K38" s="6">
        <v>9.5095415504460696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1674.2772504699999</v>
      </c>
      <c r="E39" s="6">
        <v>37.425759581694898</v>
      </c>
      <c r="F39" s="6">
        <v>92.953904708131006</v>
      </c>
      <c r="G39" s="6">
        <v>2.97343119589913</v>
      </c>
      <c r="H39" s="6">
        <v>126.91362551</v>
      </c>
      <c r="I39" s="6">
        <v>46.750902983900602</v>
      </c>
      <c r="J39" s="6">
        <v>7.0460952918689603</v>
      </c>
      <c r="K39" s="6">
        <v>39.226270521595403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3822.515694837</v>
      </c>
      <c r="E40" s="6">
        <v>27.882196241391402</v>
      </c>
      <c r="F40" s="6">
        <v>92.005509121403406</v>
      </c>
      <c r="G40" s="6">
        <v>0.98358350580923803</v>
      </c>
      <c r="H40" s="6">
        <v>332.14388081200002</v>
      </c>
      <c r="I40" s="6">
        <v>29.1736579936405</v>
      </c>
      <c r="J40" s="6">
        <v>7.9944908785966096</v>
      </c>
      <c r="K40" s="6">
        <v>11.3196828403011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115236.365212127</v>
      </c>
      <c r="E41" s="6">
        <v>2.2557314636201502</v>
      </c>
      <c r="F41" s="6">
        <v>88.351112759964494</v>
      </c>
      <c r="G41" s="6">
        <v>0.69059285658640501</v>
      </c>
      <c r="H41" s="6">
        <v>15193.64479262</v>
      </c>
      <c r="I41" s="6">
        <v>5.6210183056682999</v>
      </c>
      <c r="J41" s="6">
        <v>11.648887240035499</v>
      </c>
      <c r="K41" s="6">
        <v>5.23780907877563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83004.154982474007</v>
      </c>
      <c r="E42" s="6">
        <v>1.47534360488553</v>
      </c>
      <c r="F42" s="6">
        <v>86.570480712571097</v>
      </c>
      <c r="G42" s="6">
        <v>0.80027715005776801</v>
      </c>
      <c r="H42" s="6">
        <v>12876.281742906</v>
      </c>
      <c r="I42" s="6">
        <v>5.1910738912724499</v>
      </c>
      <c r="J42" s="6">
        <v>13.429519287428899</v>
      </c>
      <c r="K42" s="6">
        <v>5.1588129180944797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55404.421237085</v>
      </c>
      <c r="E43" s="6">
        <v>3.1333066882891099</v>
      </c>
      <c r="F43" s="6">
        <v>87.168724880290895</v>
      </c>
      <c r="G43" s="6">
        <v>0.85932996588992105</v>
      </c>
      <c r="H43" s="6">
        <v>8155.5554783850002</v>
      </c>
      <c r="I43" s="6">
        <v>6.4177223626986404</v>
      </c>
      <c r="J43" s="6">
        <v>12.831275119709099</v>
      </c>
      <c r="K43" s="6">
        <v>5.8378217814837496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65474.896577833002</v>
      </c>
      <c r="E44" s="6">
        <v>1.9868722459260999</v>
      </c>
      <c r="F44" s="6">
        <v>84.201085560176693</v>
      </c>
      <c r="G44" s="6">
        <v>0.73203637326146298</v>
      </c>
      <c r="H44" s="6">
        <v>12285.260719710999</v>
      </c>
      <c r="I44" s="6">
        <v>4.4836996122538597</v>
      </c>
      <c r="J44" s="6">
        <v>15.798914439823299</v>
      </c>
      <c r="K44" s="6">
        <v>3.9014235777353301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48213.594340440002</v>
      </c>
      <c r="E45" s="6">
        <v>4.0590427812957497</v>
      </c>
      <c r="F45" s="6">
        <v>75.954681092372596</v>
      </c>
      <c r="G45" s="6">
        <v>2.11949507686028</v>
      </c>
      <c r="H45" s="6">
        <v>15263.196881690001</v>
      </c>
      <c r="I45" s="6">
        <v>7.2263632411816099</v>
      </c>
      <c r="J45" s="6">
        <v>24.045318907627401</v>
      </c>
      <c r="K45" s="6">
        <v>6.6950899365576602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87673.320282850007</v>
      </c>
      <c r="E46" s="6">
        <v>2.15378167541212</v>
      </c>
      <c r="F46" s="6">
        <v>77.632540964044395</v>
      </c>
      <c r="G46" s="6">
        <v>1.5203639656682699</v>
      </c>
      <c r="H46" s="6">
        <v>25260.404665630002</v>
      </c>
      <c r="I46" s="6">
        <v>4.95575821797968</v>
      </c>
      <c r="J46" s="6">
        <v>22.367459035955601</v>
      </c>
      <c r="K46" s="6">
        <v>5.2768496258455997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82240.996014300006</v>
      </c>
      <c r="E47" s="6">
        <v>1.55970289629514</v>
      </c>
      <c r="F47" s="6">
        <v>86.392805080953096</v>
      </c>
      <c r="G47" s="6">
        <v>0.76959784708638002</v>
      </c>
      <c r="H47" s="6">
        <v>12953.26922253</v>
      </c>
      <c r="I47" s="6">
        <v>4.8534617303493999</v>
      </c>
      <c r="J47" s="6">
        <v>13.607194919046901</v>
      </c>
      <c r="K47" s="6">
        <v>4.8862177097931703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60301.831899670004</v>
      </c>
      <c r="E48" s="6">
        <v>3.2041931395851102</v>
      </c>
      <c r="F48" s="6">
        <v>75.204413530322796</v>
      </c>
      <c r="G48" s="6">
        <v>1.63836262303685</v>
      </c>
      <c r="H48" s="6">
        <v>19882.068311660001</v>
      </c>
      <c r="I48" s="6">
        <v>5.1908714723727201</v>
      </c>
      <c r="J48" s="6">
        <v>24.7955864696772</v>
      </c>
      <c r="K48" s="6">
        <v>4.9691141754668902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79482.665145890001</v>
      </c>
      <c r="E49" s="6">
        <v>2.6431230525988201</v>
      </c>
      <c r="F49" s="6">
        <v>88.809404092761298</v>
      </c>
      <c r="G49" s="6">
        <v>1.37408950049922</v>
      </c>
      <c r="H49" s="6">
        <v>10015.362633770001</v>
      </c>
      <c r="I49" s="6">
        <v>11.1085832356392</v>
      </c>
      <c r="J49" s="6">
        <v>11.1905959072387</v>
      </c>
      <c r="K49" s="6">
        <v>10.904876802004599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100604.57564041</v>
      </c>
      <c r="E50" s="6">
        <v>2.2811300044257501</v>
      </c>
      <c r="F50" s="6">
        <v>83.244181746545095</v>
      </c>
      <c r="G50" s="6">
        <v>1.00353559435801</v>
      </c>
      <c r="H50" s="6">
        <v>20250.207876740002</v>
      </c>
      <c r="I50" s="6">
        <v>5.1375284225421698</v>
      </c>
      <c r="J50" s="6">
        <v>16.755818253454901</v>
      </c>
      <c r="K50" s="6">
        <v>4.9856412943987696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110612.89722909</v>
      </c>
      <c r="E51" s="6">
        <v>2.5015619273835399</v>
      </c>
      <c r="F51" s="6">
        <v>89.833393651410702</v>
      </c>
      <c r="G51" s="6">
        <v>0.77292577207879998</v>
      </c>
      <c r="H51" s="6">
        <v>12518.260053370001</v>
      </c>
      <c r="I51" s="6">
        <v>7.0311358496291696</v>
      </c>
      <c r="J51" s="6">
        <v>10.166606348589299</v>
      </c>
      <c r="K51" s="6">
        <v>6.8296679113685101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51742.378525284003</v>
      </c>
      <c r="E52" s="6">
        <v>2.8058327232178502</v>
      </c>
      <c r="F52" s="6">
        <v>81.964492436823207</v>
      </c>
      <c r="G52" s="6">
        <v>0.96881588293883303</v>
      </c>
      <c r="H52" s="6">
        <v>11385.418630497999</v>
      </c>
      <c r="I52" s="6">
        <v>5.3130538373667902</v>
      </c>
      <c r="J52" s="6">
        <v>18.0355075631768</v>
      </c>
      <c r="K52" s="6">
        <v>4.4028981070620201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69197.115443343995</v>
      </c>
      <c r="E53" s="6">
        <v>1.1785295677552201</v>
      </c>
      <c r="F53" s="6">
        <v>84.545344314407302</v>
      </c>
      <c r="G53" s="6">
        <v>0.79060435098299098</v>
      </c>
      <c r="H53" s="6">
        <v>12649.041792722999</v>
      </c>
      <c r="I53" s="6">
        <v>4.4789180062461202</v>
      </c>
      <c r="J53" s="6">
        <v>15.4546556855927</v>
      </c>
      <c r="K53" s="6">
        <v>4.3250343734695704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48606.248545372</v>
      </c>
      <c r="E54" s="6">
        <v>1.5657826586414401</v>
      </c>
      <c r="F54" s="6">
        <v>78.6546459526825</v>
      </c>
      <c r="G54" s="6">
        <v>0.95672313777695805</v>
      </c>
      <c r="H54" s="6">
        <v>13190.798477906001</v>
      </c>
      <c r="I54" s="6">
        <v>3.6043219036127199</v>
      </c>
      <c r="J54" s="6">
        <v>21.3453540473175</v>
      </c>
      <c r="K54" s="6">
        <v>3.5253910293440498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39344.587743233002</v>
      </c>
      <c r="E55" s="6">
        <v>2.2954185992742802</v>
      </c>
      <c r="F55" s="6">
        <v>82.137552216832106</v>
      </c>
      <c r="G55" s="6">
        <v>1.28472365795789</v>
      </c>
      <c r="H55" s="6">
        <v>8556.2647674050004</v>
      </c>
      <c r="I55" s="6">
        <v>5.9265901967314898</v>
      </c>
      <c r="J55" s="6">
        <v>17.862447783167902</v>
      </c>
      <c r="K55" s="6">
        <v>5.9075921632169797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57722.074321690001</v>
      </c>
      <c r="E56" s="6">
        <v>3.5304721676197</v>
      </c>
      <c r="F56" s="6">
        <v>88.071757884422198</v>
      </c>
      <c r="G56" s="6">
        <v>1.06541010027178</v>
      </c>
      <c r="H56" s="6">
        <v>7817.7487819199996</v>
      </c>
      <c r="I56" s="6">
        <v>8.3270907779723693</v>
      </c>
      <c r="J56" s="6">
        <v>11.928242115577801</v>
      </c>
      <c r="K56" s="6">
        <v>7.8664181603266599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61707.481317001002</v>
      </c>
      <c r="E57" s="6">
        <v>2.1733114357904699</v>
      </c>
      <c r="F57" s="6">
        <v>84.865296630280596</v>
      </c>
      <c r="G57" s="6">
        <v>0.99094709431898698</v>
      </c>
      <c r="H57" s="6">
        <v>11004.785966801001</v>
      </c>
      <c r="I57" s="6">
        <v>5.8062996104205098</v>
      </c>
      <c r="J57" s="6">
        <v>15.134703369719499</v>
      </c>
      <c r="K57" s="6">
        <v>5.5565687050432304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6828.9451460230002</v>
      </c>
      <c r="E58" s="6">
        <v>16.525104711069201</v>
      </c>
      <c r="F58" s="6">
        <v>89.447542109418904</v>
      </c>
      <c r="G58" s="6">
        <v>1.29993403730074</v>
      </c>
      <c r="H58" s="6">
        <v>805.63595590299997</v>
      </c>
      <c r="I58" s="6">
        <v>18.473955258670401</v>
      </c>
      <c r="J58" s="6">
        <v>10.552457890581101</v>
      </c>
      <c r="K58" s="6">
        <v>11.0188456326095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2450.6385777139999</v>
      </c>
      <c r="E59" s="6">
        <v>48.052339326747401</v>
      </c>
      <c r="F59" s="6">
        <v>93.359628731361795</v>
      </c>
      <c r="G59" s="6">
        <v>1.35287417744992</v>
      </c>
      <c r="H59" s="6">
        <v>174.30607021899999</v>
      </c>
      <c r="I59" s="6">
        <v>44.7125609859199</v>
      </c>
      <c r="J59" s="6">
        <v>6.6403712686382397</v>
      </c>
      <c r="K59" s="6">
        <v>19.0205977674004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73386.939427830002</v>
      </c>
      <c r="E60" s="6">
        <v>2.4346721338219899</v>
      </c>
      <c r="F60" s="6">
        <v>83.791988383943504</v>
      </c>
      <c r="G60" s="6">
        <v>0.771503310238836</v>
      </c>
      <c r="H60" s="6">
        <v>14195.34718836</v>
      </c>
      <c r="I60" s="6">
        <v>4.4693015348369798</v>
      </c>
      <c r="J60" s="6">
        <v>16.208011616056499</v>
      </c>
      <c r="K60" s="6">
        <v>3.9885087659774898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48525.6798843</v>
      </c>
      <c r="E61" s="6">
        <v>3.20460595098975</v>
      </c>
      <c r="F61" s="6">
        <v>88.210840961972707</v>
      </c>
      <c r="G61" s="6">
        <v>1.6258918975362699</v>
      </c>
      <c r="H61" s="6">
        <v>6485.3361712200003</v>
      </c>
      <c r="I61" s="6">
        <v>12.046754755233</v>
      </c>
      <c r="J61" s="6">
        <v>11.7891590380273</v>
      </c>
      <c r="K61" s="6">
        <v>12.1655235231206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370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371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372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1070912.0116773699</v>
      </c>
      <c r="E17" s="6">
        <v>0.64360657869874405</v>
      </c>
      <c r="F17" s="6">
        <v>43.510410947956203</v>
      </c>
      <c r="G17" s="6">
        <v>0.61743046108177002</v>
      </c>
      <c r="H17" s="6">
        <v>1390365.6189989101</v>
      </c>
      <c r="I17" s="6">
        <v>0.59057681834579301</v>
      </c>
      <c r="J17" s="6">
        <v>56.489589052043797</v>
      </c>
      <c r="K17" s="6">
        <v>0.47556821609559802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373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179.140205321</v>
      </c>
      <c r="E28" s="6">
        <v>41.986429634768903</v>
      </c>
      <c r="F28" s="6">
        <v>19.3391055545938</v>
      </c>
      <c r="G28" s="6">
        <v>14.9856616545098</v>
      </c>
      <c r="H28" s="6">
        <v>747.17050132099996</v>
      </c>
      <c r="I28" s="6">
        <v>30.656165835824801</v>
      </c>
      <c r="J28" s="6">
        <v>80.6608944454062</v>
      </c>
      <c r="K28" s="6">
        <v>3.5929342779374398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32601.665109019999</v>
      </c>
      <c r="E29" s="6">
        <v>6.0525611784975499</v>
      </c>
      <c r="F29" s="6">
        <v>40.9328258750987</v>
      </c>
      <c r="G29" s="6">
        <v>5.9465968480509401</v>
      </c>
      <c r="H29" s="6">
        <v>47045.083953699999</v>
      </c>
      <c r="I29" s="6">
        <v>5.0685885314234502</v>
      </c>
      <c r="J29" s="6">
        <v>59.0671741249013</v>
      </c>
      <c r="K29" s="6">
        <v>4.1209185463312004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61778.549922110004</v>
      </c>
      <c r="E30" s="6">
        <v>2.9357681762566101</v>
      </c>
      <c r="F30" s="6">
        <v>50.363098481633102</v>
      </c>
      <c r="G30" s="6">
        <v>2.4862482381194102</v>
      </c>
      <c r="H30" s="6">
        <v>60887.75097008</v>
      </c>
      <c r="I30" s="6">
        <v>3.1117952353025999</v>
      </c>
      <c r="J30" s="6">
        <v>49.636901518366898</v>
      </c>
      <c r="K30" s="6">
        <v>2.5226225053524201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33689.257724547002</v>
      </c>
      <c r="E31" s="6">
        <v>2.7803580598606699</v>
      </c>
      <c r="F31" s="6">
        <v>46.424416083702397</v>
      </c>
      <c r="G31" s="6">
        <v>2.6558428421901401</v>
      </c>
      <c r="H31" s="6">
        <v>38878.715265799001</v>
      </c>
      <c r="I31" s="6">
        <v>2.7421631322283999</v>
      </c>
      <c r="J31" s="6">
        <v>53.575583916297603</v>
      </c>
      <c r="K31" s="6">
        <v>2.3013459517564199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42214.411437469003</v>
      </c>
      <c r="E32" s="6">
        <v>4.3599542855264701</v>
      </c>
      <c r="F32" s="6">
        <v>50.7270731669947</v>
      </c>
      <c r="G32" s="6">
        <v>3.5857707673359802</v>
      </c>
      <c r="H32" s="6">
        <v>41004.289745030001</v>
      </c>
      <c r="I32" s="6">
        <v>5.1840749171601104</v>
      </c>
      <c r="J32" s="6">
        <v>49.272926833005201</v>
      </c>
      <c r="K32" s="6">
        <v>3.6915943047426398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26422.282791099999</v>
      </c>
      <c r="E33" s="6">
        <v>5.3579525704935396</v>
      </c>
      <c r="F33" s="6">
        <v>33.303821385671903</v>
      </c>
      <c r="G33" s="6">
        <v>3.9797920092559602</v>
      </c>
      <c r="H33" s="6">
        <v>52914.807343749999</v>
      </c>
      <c r="I33" s="6">
        <v>3.42589600686693</v>
      </c>
      <c r="J33" s="6">
        <v>66.696178614328005</v>
      </c>
      <c r="K33" s="6">
        <v>1.9872545171562701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25080.004584339</v>
      </c>
      <c r="E34" s="6">
        <v>5.1237463074395899</v>
      </c>
      <c r="F34" s="6">
        <v>38.1386536515774</v>
      </c>
      <c r="G34" s="6">
        <v>4.8061150693526198</v>
      </c>
      <c r="H34" s="6">
        <v>40680.063438675003</v>
      </c>
      <c r="I34" s="6">
        <v>3.7292671161681601</v>
      </c>
      <c r="J34" s="6">
        <v>61.8613463484226</v>
      </c>
      <c r="K34" s="6">
        <v>2.9630580137598299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30713.954052044999</v>
      </c>
      <c r="E35" s="6">
        <v>4.3221575938757697</v>
      </c>
      <c r="F35" s="6">
        <v>35.381319030894602</v>
      </c>
      <c r="G35" s="6">
        <v>3.9400542945977399</v>
      </c>
      <c r="H35" s="6">
        <v>56094.437758407003</v>
      </c>
      <c r="I35" s="6">
        <v>2.5906660462212701</v>
      </c>
      <c r="J35" s="6">
        <v>64.618680969105398</v>
      </c>
      <c r="K35" s="6">
        <v>2.1573377219330601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40157.038421197001</v>
      </c>
      <c r="E36" s="6">
        <v>5.3873555470135601</v>
      </c>
      <c r="F36" s="6">
        <v>36.934303096734602</v>
      </c>
      <c r="G36" s="6">
        <v>4.6643545477216399</v>
      </c>
      <c r="H36" s="6">
        <v>68568.550135386002</v>
      </c>
      <c r="I36" s="6">
        <v>4.3615221973531302</v>
      </c>
      <c r="J36" s="6">
        <v>63.065696903265398</v>
      </c>
      <c r="K36" s="6">
        <v>2.7316701959296701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42796.538728774001</v>
      </c>
      <c r="E37" s="6">
        <v>4.2355378094017002</v>
      </c>
      <c r="F37" s="6">
        <v>40.6115983283633</v>
      </c>
      <c r="G37" s="6">
        <v>2.6975827542043702</v>
      </c>
      <c r="H37" s="6">
        <v>62583.550926265998</v>
      </c>
      <c r="I37" s="6">
        <v>3.4549276289217699</v>
      </c>
      <c r="J37" s="6">
        <v>59.3884016716367</v>
      </c>
      <c r="K37" s="6">
        <v>1.8446892690764201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18926.308318522999</v>
      </c>
      <c r="E38" s="6">
        <v>5.2794822373478203</v>
      </c>
      <c r="F38" s="6">
        <v>36.675684009517397</v>
      </c>
      <c r="G38" s="6">
        <v>4.9524010574469299</v>
      </c>
      <c r="H38" s="6">
        <v>32678.205215870999</v>
      </c>
      <c r="I38" s="6">
        <v>4.3729853066894098</v>
      </c>
      <c r="J38" s="6">
        <v>63.324315990482603</v>
      </c>
      <c r="K38" s="6">
        <v>2.8682930629463499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270.8946823</v>
      </c>
      <c r="E39" s="6">
        <v>39.817348416162503</v>
      </c>
      <c r="F39" s="6">
        <v>15.0397543043632</v>
      </c>
      <c r="G39" s="6">
        <v>21.6128326735092</v>
      </c>
      <c r="H39" s="6">
        <v>1530.29619368</v>
      </c>
      <c r="I39" s="6">
        <v>37.324638506181103</v>
      </c>
      <c r="J39" s="6">
        <v>84.9602456956368</v>
      </c>
      <c r="K39" s="6">
        <v>3.8259269446484798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472.77648671200001</v>
      </c>
      <c r="E40" s="6">
        <v>37.974446293528203</v>
      </c>
      <c r="F40" s="6">
        <v>11.379427799163199</v>
      </c>
      <c r="G40" s="6">
        <v>15.800594195955</v>
      </c>
      <c r="H40" s="6">
        <v>3681.8830889370001</v>
      </c>
      <c r="I40" s="6">
        <v>26.876208641697001</v>
      </c>
      <c r="J40" s="6">
        <v>88.620572200836804</v>
      </c>
      <c r="K40" s="6">
        <v>2.0288937023479301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42976.804912327003</v>
      </c>
      <c r="E41" s="6">
        <v>3.6087274062699102</v>
      </c>
      <c r="F41" s="6">
        <v>32.950089408689699</v>
      </c>
      <c r="G41" s="6">
        <v>3.0199690208881802</v>
      </c>
      <c r="H41" s="6">
        <v>87453.205092420001</v>
      </c>
      <c r="I41" s="6">
        <v>2.6615777647674701</v>
      </c>
      <c r="J41" s="6">
        <v>67.049910591310393</v>
      </c>
      <c r="K41" s="6">
        <v>1.4840921989631199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32726.929115337</v>
      </c>
      <c r="E42" s="6">
        <v>3.0580683328699401</v>
      </c>
      <c r="F42" s="6">
        <v>34.133062210671</v>
      </c>
      <c r="G42" s="6">
        <v>2.9210501300385201</v>
      </c>
      <c r="H42" s="6">
        <v>63153.507610043001</v>
      </c>
      <c r="I42" s="6">
        <v>1.9884548296412801</v>
      </c>
      <c r="J42" s="6">
        <v>65.866937789329</v>
      </c>
      <c r="K42" s="6">
        <v>1.51372432293712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21370.591396429001</v>
      </c>
      <c r="E43" s="6">
        <v>4.95460553950468</v>
      </c>
      <c r="F43" s="6">
        <v>33.622717472184902</v>
      </c>
      <c r="G43" s="6">
        <v>4.0602074001911301</v>
      </c>
      <c r="H43" s="6">
        <v>42189.385319041001</v>
      </c>
      <c r="I43" s="6">
        <v>3.6664111567994602</v>
      </c>
      <c r="J43" s="6">
        <v>66.377282527815098</v>
      </c>
      <c r="K43" s="6">
        <v>2.0566555468415699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28715.294090947002</v>
      </c>
      <c r="E44" s="6">
        <v>3.92208756509691</v>
      </c>
      <c r="F44" s="6">
        <v>36.928029840615999</v>
      </c>
      <c r="G44" s="6">
        <v>2.8259164556542302</v>
      </c>
      <c r="H44" s="6">
        <v>49044.863206597001</v>
      </c>
      <c r="I44" s="6">
        <v>2.04558356412331</v>
      </c>
      <c r="J44" s="6">
        <v>63.071970159384001</v>
      </c>
      <c r="K44" s="6">
        <v>1.6545468127565901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39606.28567256</v>
      </c>
      <c r="E45" s="6">
        <v>4.4531286307687301</v>
      </c>
      <c r="F45" s="6">
        <v>62.394908296423203</v>
      </c>
      <c r="G45" s="6">
        <v>3.04867869383569</v>
      </c>
      <c r="H45" s="6">
        <v>23870.50554957</v>
      </c>
      <c r="I45" s="6">
        <v>6.0860300240437404</v>
      </c>
      <c r="J45" s="6">
        <v>37.605091703576797</v>
      </c>
      <c r="K45" s="6">
        <v>5.0584114785988898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71204.730446629997</v>
      </c>
      <c r="E46" s="6">
        <v>2.4298990717355502</v>
      </c>
      <c r="F46" s="6">
        <v>63.050014934966001</v>
      </c>
      <c r="G46" s="6">
        <v>2.3572647982080999</v>
      </c>
      <c r="H46" s="6">
        <v>41728.99450185</v>
      </c>
      <c r="I46" s="6">
        <v>4.2996099937661096</v>
      </c>
      <c r="J46" s="6">
        <v>36.949985065034099</v>
      </c>
      <c r="K46" s="6">
        <v>4.0223448120777503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48307.83586644</v>
      </c>
      <c r="E47" s="6">
        <v>2.6687733908610398</v>
      </c>
      <c r="F47" s="6">
        <v>50.746581998670699</v>
      </c>
      <c r="G47" s="6">
        <v>2.80148330154275</v>
      </c>
      <c r="H47" s="6">
        <v>46886.429370389997</v>
      </c>
      <c r="I47" s="6">
        <v>3.4956173133314001</v>
      </c>
      <c r="J47" s="6">
        <v>49.253418001329301</v>
      </c>
      <c r="K47" s="6">
        <v>2.8864129201309199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48884.210961489996</v>
      </c>
      <c r="E48" s="6">
        <v>3.2742081687766</v>
      </c>
      <c r="F48" s="6">
        <v>60.965119971281503</v>
      </c>
      <c r="G48" s="6">
        <v>2.3025471291098301</v>
      </c>
      <c r="H48" s="6">
        <v>31299.689249840001</v>
      </c>
      <c r="I48" s="6">
        <v>4.5286928332312204</v>
      </c>
      <c r="J48" s="6">
        <v>39.034880028718497</v>
      </c>
      <c r="K48" s="6">
        <v>3.5961443166325799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38889.811004249997</v>
      </c>
      <c r="E49" s="6">
        <v>4.8947635050044598</v>
      </c>
      <c r="F49" s="6">
        <v>43.453260333283502</v>
      </c>
      <c r="G49" s="6">
        <v>4.6127099802819904</v>
      </c>
      <c r="H49" s="6">
        <v>50608.216775410001</v>
      </c>
      <c r="I49" s="6">
        <v>4.4042911763769199</v>
      </c>
      <c r="J49" s="6">
        <v>56.546739666716498</v>
      </c>
      <c r="K49" s="6">
        <v>3.5446303146122098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57492.98237351</v>
      </c>
      <c r="E50" s="6">
        <v>3.3836485103268501</v>
      </c>
      <c r="F50" s="6">
        <v>47.571954291202204</v>
      </c>
      <c r="G50" s="6">
        <v>2.5864443665561199</v>
      </c>
      <c r="H50" s="6">
        <v>63361.801143639997</v>
      </c>
      <c r="I50" s="6">
        <v>2.8885567411302602</v>
      </c>
      <c r="J50" s="6">
        <v>52.428045708797796</v>
      </c>
      <c r="K50" s="6">
        <v>2.3468777353625101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42115.797343830003</v>
      </c>
      <c r="E51" s="6">
        <v>3.54162790956677</v>
      </c>
      <c r="F51" s="6">
        <v>34.204013243550797</v>
      </c>
      <c r="G51" s="6">
        <v>2.94225327358836</v>
      </c>
      <c r="H51" s="6">
        <v>81015.359938630005</v>
      </c>
      <c r="I51" s="6">
        <v>2.9118715871618801</v>
      </c>
      <c r="J51" s="6">
        <v>65.795986756449196</v>
      </c>
      <c r="K51" s="6">
        <v>1.52952900164284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36535.076320785003</v>
      </c>
      <c r="E52" s="6">
        <v>3.4544000655889602</v>
      </c>
      <c r="F52" s="6">
        <v>57.874784115508596</v>
      </c>
      <c r="G52" s="6">
        <v>1.9130511273797799</v>
      </c>
      <c r="H52" s="6">
        <v>26592.720834996999</v>
      </c>
      <c r="I52" s="6">
        <v>3.5804555788646999</v>
      </c>
      <c r="J52" s="6">
        <v>42.125215884491404</v>
      </c>
      <c r="K52" s="6">
        <v>2.6282932603271498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32151.488227129001</v>
      </c>
      <c r="E53" s="6">
        <v>2.69869373726551</v>
      </c>
      <c r="F53" s="6">
        <v>39.282831733193298</v>
      </c>
      <c r="G53" s="6">
        <v>2.5943953016800498</v>
      </c>
      <c r="H53" s="6">
        <v>49694.669008937999</v>
      </c>
      <c r="I53" s="6">
        <v>1.9669177204213799</v>
      </c>
      <c r="J53" s="6">
        <v>60.717168266806702</v>
      </c>
      <c r="K53" s="6">
        <v>1.67852350487498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36491.867916477</v>
      </c>
      <c r="E54" s="6">
        <v>1.96807223877398</v>
      </c>
      <c r="F54" s="6">
        <v>59.051151590999297</v>
      </c>
      <c r="G54" s="6">
        <v>1.626147352104</v>
      </c>
      <c r="H54" s="6">
        <v>25305.179106800999</v>
      </c>
      <c r="I54" s="6">
        <v>2.6403152305337398</v>
      </c>
      <c r="J54" s="6">
        <v>40.948848409000703</v>
      </c>
      <c r="K54" s="6">
        <v>2.3450201294864401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22461.881945960002</v>
      </c>
      <c r="E55" s="6">
        <v>3.8884123066612402</v>
      </c>
      <c r="F55" s="6">
        <v>46.892447145844798</v>
      </c>
      <c r="G55" s="6">
        <v>3.5179837029723799</v>
      </c>
      <c r="H55" s="6">
        <v>25438.970564677998</v>
      </c>
      <c r="I55" s="6">
        <v>3.59144560796231</v>
      </c>
      <c r="J55" s="6">
        <v>53.107552854155202</v>
      </c>
      <c r="K55" s="6">
        <v>3.1062787868349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16060.20361196</v>
      </c>
      <c r="E56" s="6">
        <v>6.6094947785790499</v>
      </c>
      <c r="F56" s="6">
        <v>24.504496428943501</v>
      </c>
      <c r="G56" s="6">
        <v>5.7693895843409999</v>
      </c>
      <c r="H56" s="6">
        <v>49479.619491650003</v>
      </c>
      <c r="I56" s="6">
        <v>3.8113391413751798</v>
      </c>
      <c r="J56" s="6">
        <v>75.495503571056503</v>
      </c>
      <c r="K56" s="6">
        <v>1.87264114787451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19040.407028231999</v>
      </c>
      <c r="E57" s="6">
        <v>4.9114797503299101</v>
      </c>
      <c r="F57" s="6">
        <v>26.185962478539899</v>
      </c>
      <c r="G57" s="6">
        <v>4.5229755140168004</v>
      </c>
      <c r="H57" s="6">
        <v>53671.860255569998</v>
      </c>
      <c r="I57" s="6">
        <v>2.4814443666341099</v>
      </c>
      <c r="J57" s="6">
        <v>73.814037521460193</v>
      </c>
      <c r="K57" s="6">
        <v>1.60455207543639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2393.9973879150002</v>
      </c>
      <c r="E58" s="6">
        <v>27.129462760650899</v>
      </c>
      <c r="F58" s="6">
        <v>31.357285435229201</v>
      </c>
      <c r="G58" s="6">
        <v>11.9705962631626</v>
      </c>
      <c r="H58" s="6">
        <v>5240.5837140109998</v>
      </c>
      <c r="I58" s="6">
        <v>12.107282730989001</v>
      </c>
      <c r="J58" s="6">
        <v>68.642714564770799</v>
      </c>
      <c r="K58" s="6">
        <v>5.4683939327557303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1124.772706086</v>
      </c>
      <c r="E59" s="6">
        <v>45.240197045109397</v>
      </c>
      <c r="F59" s="6">
        <v>42.849387585056199</v>
      </c>
      <c r="G59" s="6">
        <v>10.297707030009899</v>
      </c>
      <c r="H59" s="6">
        <v>1500.171941847</v>
      </c>
      <c r="I59" s="6">
        <v>50.634216240890602</v>
      </c>
      <c r="J59" s="6">
        <v>57.150612414943801</v>
      </c>
      <c r="K59" s="6">
        <v>7.7208348453475999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49743.76008023</v>
      </c>
      <c r="E60" s="6">
        <v>2.7329584012424002</v>
      </c>
      <c r="F60" s="6">
        <v>56.796598949535301</v>
      </c>
      <c r="G60" s="6">
        <v>1.9279533951962999</v>
      </c>
      <c r="H60" s="6">
        <v>37838.526535960002</v>
      </c>
      <c r="I60" s="6">
        <v>3.6549979216263999</v>
      </c>
      <c r="J60" s="6">
        <v>43.203401050464699</v>
      </c>
      <c r="K60" s="6">
        <v>2.53455036219149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27314.460805390001</v>
      </c>
      <c r="E61" s="6">
        <v>4.5352716080040096</v>
      </c>
      <c r="F61" s="6">
        <v>49.652710973058198</v>
      </c>
      <c r="G61" s="6">
        <v>4.3678164229089802</v>
      </c>
      <c r="H61" s="6">
        <v>27696.555250130001</v>
      </c>
      <c r="I61" s="6">
        <v>5.4564163619149602</v>
      </c>
      <c r="J61" s="6">
        <v>50.347289026941802</v>
      </c>
      <c r="K61" s="6">
        <v>4.3075591679628102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7"/>
  <sheetViews>
    <sheetView workbookViewId="0"/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101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102</v>
      </c>
    </row>
    <row r="12" spans="1:6" x14ac:dyDescent="0.25">
      <c r="A12" s="3" t="s">
        <v>6</v>
      </c>
    </row>
    <row r="13" spans="1:6" x14ac:dyDescent="0.25">
      <c r="A13" s="3" t="s">
        <v>7</v>
      </c>
    </row>
    <row r="15" spans="1:6" ht="17.25" x14ac:dyDescent="0.3">
      <c r="A15" s="4" t="s">
        <v>103</v>
      </c>
    </row>
    <row r="16" spans="1:6" x14ac:dyDescent="0.25">
      <c r="A16" s="5" t="s">
        <v>9</v>
      </c>
      <c r="B16" s="5" t="s">
        <v>10</v>
      </c>
      <c r="C16" s="5" t="s">
        <v>11</v>
      </c>
      <c r="D16" s="5" t="s">
        <v>104</v>
      </c>
      <c r="E16" s="5" t="s">
        <v>105</v>
      </c>
      <c r="F16" s="5" t="s">
        <v>106</v>
      </c>
    </row>
    <row r="17" spans="1:6" x14ac:dyDescent="0.25">
      <c r="A17" s="6" t="s">
        <v>15</v>
      </c>
      <c r="B17" s="6" t="s">
        <v>16</v>
      </c>
      <c r="C17" s="6" t="s">
        <v>17</v>
      </c>
      <c r="D17" s="6" t="s">
        <v>17</v>
      </c>
      <c r="E17" s="6">
        <v>7336866.7428307496</v>
      </c>
      <c r="F17" s="6">
        <v>0.441358243200005</v>
      </c>
    </row>
    <row r="18" spans="1:6" x14ac:dyDescent="0.25">
      <c r="A18" t="s">
        <v>18</v>
      </c>
    </row>
    <row r="19" spans="1:6" x14ac:dyDescent="0.25">
      <c r="A19" t="s">
        <v>19</v>
      </c>
    </row>
    <row r="20" spans="1:6" x14ac:dyDescent="0.25">
      <c r="A20" t="s">
        <v>20</v>
      </c>
    </row>
    <row r="21" spans="1:6" x14ac:dyDescent="0.25">
      <c r="A21" t="s">
        <v>21</v>
      </c>
    </row>
    <row r="22" spans="1:6" x14ac:dyDescent="0.25">
      <c r="A22" t="s">
        <v>22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107</v>
      </c>
    </row>
    <row r="27" spans="1:6" x14ac:dyDescent="0.25">
      <c r="A27" s="5" t="s">
        <v>24</v>
      </c>
      <c r="B27" s="5" t="s">
        <v>25</v>
      </c>
      <c r="C27" s="5" t="s">
        <v>11</v>
      </c>
      <c r="D27" s="5" t="s">
        <v>105</v>
      </c>
      <c r="E27" s="5" t="s">
        <v>106</v>
      </c>
    </row>
    <row r="28" spans="1:6" x14ac:dyDescent="0.25">
      <c r="A28" s="6" t="s">
        <v>26</v>
      </c>
      <c r="B28" s="6" t="s">
        <v>27</v>
      </c>
      <c r="C28" s="6" t="s">
        <v>17</v>
      </c>
      <c r="D28" s="6">
        <v>3135.9999999390002</v>
      </c>
      <c r="E28" s="6">
        <v>32.097641465835402</v>
      </c>
    </row>
    <row r="29" spans="1:6" x14ac:dyDescent="0.25">
      <c r="A29" s="6" t="s">
        <v>28</v>
      </c>
      <c r="B29" s="6" t="s">
        <v>29</v>
      </c>
      <c r="C29" s="6" t="s">
        <v>17</v>
      </c>
      <c r="D29" s="6">
        <v>265767.99999901</v>
      </c>
      <c r="E29" s="6">
        <v>2.76502823254464</v>
      </c>
    </row>
    <row r="30" spans="1:6" x14ac:dyDescent="0.25">
      <c r="A30" s="6" t="s">
        <v>30</v>
      </c>
      <c r="B30" s="6" t="s">
        <v>31</v>
      </c>
      <c r="C30" s="6" t="s">
        <v>17</v>
      </c>
      <c r="D30" s="6">
        <v>383743.73013401002</v>
      </c>
      <c r="E30" s="6">
        <v>2.0529815322195701</v>
      </c>
    </row>
    <row r="31" spans="1:6" x14ac:dyDescent="0.25">
      <c r="A31" s="6" t="s">
        <v>32</v>
      </c>
      <c r="B31" s="6" t="s">
        <v>33</v>
      </c>
      <c r="C31" s="6" t="s">
        <v>17</v>
      </c>
      <c r="D31" s="6">
        <v>225869.42904217201</v>
      </c>
      <c r="E31" s="6">
        <v>2.02588310516298</v>
      </c>
    </row>
    <row r="32" spans="1:6" x14ac:dyDescent="0.25">
      <c r="A32" s="6" t="s">
        <v>34</v>
      </c>
      <c r="B32" s="6" t="s">
        <v>35</v>
      </c>
      <c r="C32" s="6" t="s">
        <v>17</v>
      </c>
      <c r="D32" s="6">
        <v>256533.17135720601</v>
      </c>
      <c r="E32" s="6">
        <v>3.72559871237153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259144.91013080001</v>
      </c>
      <c r="E33" s="6">
        <v>3.51896980656322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226170.68395586099</v>
      </c>
      <c r="E34" s="6">
        <v>2.5118455146168799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284279.943575738</v>
      </c>
      <c r="E35" s="6">
        <v>2.02984906910274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347447.04577051202</v>
      </c>
      <c r="E36" s="6">
        <v>3.4133666495125601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321299.70667903498</v>
      </c>
      <c r="E37" s="6">
        <v>3.28580391142191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152458.35655351699</v>
      </c>
      <c r="E38" s="6">
        <v>3.6063062777574002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6100.9694970700002</v>
      </c>
      <c r="E39" s="6">
        <v>36.854862375609102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15624.999999412999</v>
      </c>
      <c r="E40" s="6">
        <v>28.969216760552001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415013.29112808901</v>
      </c>
      <c r="E41" s="6">
        <v>2.3529464410806402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309033.35948623298</v>
      </c>
      <c r="E42" s="6">
        <v>1.6956298954808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201314.787867782</v>
      </c>
      <c r="E43" s="6">
        <v>3.1763889791507798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196983.20383315501</v>
      </c>
      <c r="E44" s="6">
        <v>1.82077418574747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127925.34439985</v>
      </c>
      <c r="E45" s="6">
        <v>4.6910322265031299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251993.00000262001</v>
      </c>
      <c r="E46" s="6">
        <v>2.8082736372109398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272501.21936774999</v>
      </c>
      <c r="E47" s="6">
        <v>2.1397356044912299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189681.32068902999</v>
      </c>
      <c r="E48" s="6">
        <v>3.33775105671321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267889.00000176003</v>
      </c>
      <c r="E49" s="6">
        <v>3.9722089473884501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371505.16046597</v>
      </c>
      <c r="E50" s="6">
        <v>2.4603743325318401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397177.93604181003</v>
      </c>
      <c r="E51" s="6">
        <v>2.5509989652249199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166383.39248130901</v>
      </c>
      <c r="E52" s="6">
        <v>2.7613625579038801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241092.07940140701</v>
      </c>
      <c r="E53" s="6">
        <v>1.46306180026086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143200.22735272499</v>
      </c>
      <c r="E54" s="6">
        <v>1.87096029623868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133865.02019821099</v>
      </c>
      <c r="E55" s="6">
        <v>2.5522747761625899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212589.1764764</v>
      </c>
      <c r="E56" s="6">
        <v>4.4003713027759899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248850.949826453</v>
      </c>
      <c r="E57" s="6">
        <v>2.4385910681577601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23814.867173441999</v>
      </c>
      <c r="E58" s="6">
        <v>18.582187085741602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8668.9531238899999</v>
      </c>
      <c r="E59" s="6">
        <v>52.3176624415742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247866.50681897</v>
      </c>
      <c r="E60" s="6">
        <v>2.65871605164467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161940.99999961001</v>
      </c>
      <c r="E61" s="6">
        <v>3.6865015699576098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374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375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376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2146682.8664201298</v>
      </c>
      <c r="E17" s="6">
        <v>0.34205840426623901</v>
      </c>
      <c r="F17" s="6">
        <v>87.218233313658502</v>
      </c>
      <c r="G17" s="6">
        <v>0.200432443797706</v>
      </c>
      <c r="H17" s="6">
        <v>314594.76425615599</v>
      </c>
      <c r="I17" s="6">
        <v>1.41440952206657</v>
      </c>
      <c r="J17" s="6">
        <v>12.7817666863415</v>
      </c>
      <c r="K17" s="6">
        <v>1.3676797641327301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377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763.29940705599995</v>
      </c>
      <c r="E28" s="6">
        <v>33.746255432357898</v>
      </c>
      <c r="F28" s="6">
        <v>82.402092686919502</v>
      </c>
      <c r="G28" s="6">
        <v>2.8663551548550998</v>
      </c>
      <c r="H28" s="6">
        <v>163.01129958600001</v>
      </c>
      <c r="I28" s="6">
        <v>28.724388936630199</v>
      </c>
      <c r="J28" s="6">
        <v>17.597907313080501</v>
      </c>
      <c r="K28" s="6">
        <v>13.421690371584001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70262.754985459993</v>
      </c>
      <c r="E29" s="6">
        <v>2.70708343440092</v>
      </c>
      <c r="F29" s="6">
        <v>88.217982293451399</v>
      </c>
      <c r="G29" s="6">
        <v>1.5948424473562299</v>
      </c>
      <c r="H29" s="6">
        <v>9383.9940772600003</v>
      </c>
      <c r="I29" s="6">
        <v>12.443774160994099</v>
      </c>
      <c r="J29" s="6">
        <v>11.782017706548601</v>
      </c>
      <c r="K29" s="6">
        <v>11.9413997063947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106412.51849417</v>
      </c>
      <c r="E30" s="6">
        <v>1.8064333557286101</v>
      </c>
      <c r="F30" s="6">
        <v>86.749594403841002</v>
      </c>
      <c r="G30" s="6">
        <v>0.86899203214621301</v>
      </c>
      <c r="H30" s="6">
        <v>16253.782398019999</v>
      </c>
      <c r="I30" s="6">
        <v>6.1357022425163104</v>
      </c>
      <c r="J30" s="6">
        <v>13.250405596159</v>
      </c>
      <c r="K30" s="6">
        <v>5.6892376449748703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62964.531894316999</v>
      </c>
      <c r="E31" s="6">
        <v>1.57757173861682</v>
      </c>
      <c r="F31" s="6">
        <v>86.766281735185601</v>
      </c>
      <c r="G31" s="6">
        <v>0.99522881161848797</v>
      </c>
      <c r="H31" s="6">
        <v>9603.4410960290006</v>
      </c>
      <c r="I31" s="6">
        <v>6.64303538840137</v>
      </c>
      <c r="J31" s="6">
        <v>13.233718264814399</v>
      </c>
      <c r="K31" s="6">
        <v>6.5251731774776998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70846.799137681999</v>
      </c>
      <c r="E32" s="6">
        <v>3.2601247170812102</v>
      </c>
      <c r="F32" s="6">
        <v>85.1332670793727</v>
      </c>
      <c r="G32" s="6">
        <v>1.2479987010584801</v>
      </c>
      <c r="H32" s="6">
        <v>12371.902044816999</v>
      </c>
      <c r="I32" s="6">
        <v>8.0014331410764594</v>
      </c>
      <c r="J32" s="6">
        <v>14.8667329206273</v>
      </c>
      <c r="K32" s="6">
        <v>7.1465739849612397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67377.637877560002</v>
      </c>
      <c r="E33" s="6">
        <v>3.2242645594366799</v>
      </c>
      <c r="F33" s="6">
        <v>84.925774014445906</v>
      </c>
      <c r="G33" s="6">
        <v>1.1739138943716501</v>
      </c>
      <c r="H33" s="6">
        <v>11959.45225729</v>
      </c>
      <c r="I33" s="6">
        <v>7.4714960843519904</v>
      </c>
      <c r="J33" s="6">
        <v>15.074225985554101</v>
      </c>
      <c r="K33" s="6">
        <v>6.6136427967422904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53141.165171815002</v>
      </c>
      <c r="E34" s="6">
        <v>2.6340027227883001</v>
      </c>
      <c r="F34" s="6">
        <v>80.8106906963923</v>
      </c>
      <c r="G34" s="6">
        <v>1.7058482631246199</v>
      </c>
      <c r="H34" s="6">
        <v>12618.902851199</v>
      </c>
      <c r="I34" s="6">
        <v>7.5790459447367198</v>
      </c>
      <c r="J34" s="6">
        <v>19.1893093036077</v>
      </c>
      <c r="K34" s="6">
        <v>7.1837278864656398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71697.383535229004</v>
      </c>
      <c r="E35" s="6">
        <v>1.90207499562807</v>
      </c>
      <c r="F35" s="6">
        <v>82.592687227499596</v>
      </c>
      <c r="G35" s="6">
        <v>1.1563348074261599</v>
      </c>
      <c r="H35" s="6">
        <v>15111.008275222999</v>
      </c>
      <c r="I35" s="6">
        <v>5.7735731140858899</v>
      </c>
      <c r="J35" s="6">
        <v>17.407312772500401</v>
      </c>
      <c r="K35" s="6">
        <v>5.4864757316761699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93031.880801177002</v>
      </c>
      <c r="E36" s="6">
        <v>3.3395101755588601</v>
      </c>
      <c r="F36" s="6">
        <v>85.565764266027699</v>
      </c>
      <c r="G36" s="6">
        <v>1.2508557967074101</v>
      </c>
      <c r="H36" s="6">
        <v>15693.707755406</v>
      </c>
      <c r="I36" s="6">
        <v>8.2008810640758405</v>
      </c>
      <c r="J36" s="6">
        <v>14.434235733972301</v>
      </c>
      <c r="K36" s="6">
        <v>7.4150397848882497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92527.585687939005</v>
      </c>
      <c r="E37" s="6">
        <v>3.2334245349622002</v>
      </c>
      <c r="F37" s="6">
        <v>87.803669545951706</v>
      </c>
      <c r="G37" s="6">
        <v>0.82366280630690802</v>
      </c>
      <c r="H37" s="6">
        <v>12852.503967101</v>
      </c>
      <c r="I37" s="6">
        <v>6.4681111284102304</v>
      </c>
      <c r="J37" s="6">
        <v>12.196330454048301</v>
      </c>
      <c r="K37" s="6">
        <v>5.9297029655553501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43250.483876503</v>
      </c>
      <c r="E38" s="6">
        <v>3.02976641902782</v>
      </c>
      <c r="F38" s="6">
        <v>83.8114360823824</v>
      </c>
      <c r="G38" s="6">
        <v>1.3958661147034099</v>
      </c>
      <c r="H38" s="6">
        <v>8354.0296578910002</v>
      </c>
      <c r="I38" s="6">
        <v>8.06172575600724</v>
      </c>
      <c r="J38" s="6">
        <v>16.1885639176176</v>
      </c>
      <c r="K38" s="6">
        <v>7.2266783049676002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1382.47870341</v>
      </c>
      <c r="E39" s="6">
        <v>37.151767013195098</v>
      </c>
      <c r="F39" s="6">
        <v>76.753592406346996</v>
      </c>
      <c r="G39" s="6">
        <v>4.1654120943142301</v>
      </c>
      <c r="H39" s="6">
        <v>418.71217257000001</v>
      </c>
      <c r="I39" s="6">
        <v>38.0890277257393</v>
      </c>
      <c r="J39" s="6">
        <v>23.246407593653</v>
      </c>
      <c r="K39" s="6">
        <v>13.753107477077601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3563.853954441</v>
      </c>
      <c r="E40" s="6">
        <v>27.491226676948202</v>
      </c>
      <c r="F40" s="6">
        <v>85.779686387043895</v>
      </c>
      <c r="G40" s="6">
        <v>1.48586657730825</v>
      </c>
      <c r="H40" s="6">
        <v>590.80562120800005</v>
      </c>
      <c r="I40" s="6">
        <v>31.061122311527999</v>
      </c>
      <c r="J40" s="6">
        <v>14.220313612956099</v>
      </c>
      <c r="K40" s="6">
        <v>8.9630350274670398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112050.43310230999</v>
      </c>
      <c r="E41" s="6">
        <v>2.4067108281973999</v>
      </c>
      <c r="F41" s="6">
        <v>85.908475433093898</v>
      </c>
      <c r="G41" s="6">
        <v>0.88256637524122095</v>
      </c>
      <c r="H41" s="6">
        <v>18379.576902436998</v>
      </c>
      <c r="I41" s="6">
        <v>5.5442811590060197</v>
      </c>
      <c r="J41" s="6">
        <v>14.0915245669061</v>
      </c>
      <c r="K41" s="6">
        <v>5.3805343350532899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83634.274661293995</v>
      </c>
      <c r="E42" s="6">
        <v>1.5137228631581301</v>
      </c>
      <c r="F42" s="6">
        <v>87.227673879749503</v>
      </c>
      <c r="G42" s="6">
        <v>0.80867230262873502</v>
      </c>
      <c r="H42" s="6">
        <v>12246.162064086</v>
      </c>
      <c r="I42" s="6">
        <v>5.48468751382502</v>
      </c>
      <c r="J42" s="6">
        <v>12.772326120250501</v>
      </c>
      <c r="K42" s="6">
        <v>5.5227687756458304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54072.013278776998</v>
      </c>
      <c r="E43" s="6">
        <v>3.3006876808829402</v>
      </c>
      <c r="F43" s="6">
        <v>85.072424618456907</v>
      </c>
      <c r="G43" s="6">
        <v>0.97297872170324795</v>
      </c>
      <c r="H43" s="6">
        <v>9487.9634366930004</v>
      </c>
      <c r="I43" s="6">
        <v>5.7602514844441304</v>
      </c>
      <c r="J43" s="6">
        <v>14.9275753815431</v>
      </c>
      <c r="K43" s="6">
        <v>5.5450169797706197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67467.080344937</v>
      </c>
      <c r="E44" s="6">
        <v>2.1066909548318198</v>
      </c>
      <c r="F44" s="6">
        <v>86.763045098762802</v>
      </c>
      <c r="G44" s="6">
        <v>0.68241063391040802</v>
      </c>
      <c r="H44" s="6">
        <v>10293.076952607</v>
      </c>
      <c r="I44" s="6">
        <v>4.63672402975366</v>
      </c>
      <c r="J44" s="6">
        <v>13.236954901237199</v>
      </c>
      <c r="K44" s="6">
        <v>4.4729339223109497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59805.317301460003</v>
      </c>
      <c r="E45" s="6">
        <v>3.4811300811338901</v>
      </c>
      <c r="F45" s="6">
        <v>94.216037310673002</v>
      </c>
      <c r="G45" s="6">
        <v>0.92274586769321698</v>
      </c>
      <c r="H45" s="6">
        <v>3671.4739206700001</v>
      </c>
      <c r="I45" s="6">
        <v>15.182625126995401</v>
      </c>
      <c r="J45" s="6">
        <v>5.7839626893270104</v>
      </c>
      <c r="K45" s="6">
        <v>15.0307779922711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104520.09088824999</v>
      </c>
      <c r="E46" s="6">
        <v>1.4586164773069801</v>
      </c>
      <c r="F46" s="6">
        <v>92.549936642868801</v>
      </c>
      <c r="G46" s="6">
        <v>1.1766307204322899</v>
      </c>
      <c r="H46" s="6">
        <v>8413.6340602300006</v>
      </c>
      <c r="I46" s="6">
        <v>14.792230911584401</v>
      </c>
      <c r="J46" s="6">
        <v>7.4500633571311603</v>
      </c>
      <c r="K46" s="6">
        <v>14.616935911535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83925.805966639993</v>
      </c>
      <c r="E47" s="6">
        <v>1.3723751217657401</v>
      </c>
      <c r="F47" s="6">
        <v>88.162670049339994</v>
      </c>
      <c r="G47" s="6">
        <v>0.95487212716468695</v>
      </c>
      <c r="H47" s="6">
        <v>11268.45927019</v>
      </c>
      <c r="I47" s="6">
        <v>7.5103537579016404</v>
      </c>
      <c r="J47" s="6">
        <v>11.837329950659999</v>
      </c>
      <c r="K47" s="6">
        <v>7.1117453545204201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75706.272910340005</v>
      </c>
      <c r="E48" s="6">
        <v>2.5670124154606002</v>
      </c>
      <c r="F48" s="6">
        <v>94.415802562373599</v>
      </c>
      <c r="G48" s="6">
        <v>0.63258430691356804</v>
      </c>
      <c r="H48" s="6">
        <v>4477.6273009899996</v>
      </c>
      <c r="I48" s="6">
        <v>11.0393997104491</v>
      </c>
      <c r="J48" s="6">
        <v>5.5841974376263996</v>
      </c>
      <c r="K48" s="6">
        <v>10.695530681485801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76345.096929149993</v>
      </c>
      <c r="E49" s="6">
        <v>2.5439450025338899</v>
      </c>
      <c r="F49" s="6">
        <v>85.303664028338304</v>
      </c>
      <c r="G49" s="6">
        <v>1.47235871333503</v>
      </c>
      <c r="H49" s="6">
        <v>13152.93085051</v>
      </c>
      <c r="I49" s="6">
        <v>9.0706992468570906</v>
      </c>
      <c r="J49" s="6">
        <v>14.696335971661799</v>
      </c>
      <c r="K49" s="6">
        <v>8.5461841137622301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104700.96085884</v>
      </c>
      <c r="E50" s="6">
        <v>2.2043237700551002</v>
      </c>
      <c r="F50" s="6">
        <v>86.633691949795505</v>
      </c>
      <c r="G50" s="6">
        <v>0.83043968413473102</v>
      </c>
      <c r="H50" s="6">
        <v>16153.82265831</v>
      </c>
      <c r="I50" s="6">
        <v>5.4781310938369403</v>
      </c>
      <c r="J50" s="6">
        <v>13.3663080502045</v>
      </c>
      <c r="K50" s="6">
        <v>5.38249272035244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104834.26272278999</v>
      </c>
      <c r="E51" s="6">
        <v>2.6084014028040898</v>
      </c>
      <c r="F51" s="6">
        <v>85.140321131151794</v>
      </c>
      <c r="G51" s="6">
        <v>0.97999023047608802</v>
      </c>
      <c r="H51" s="6">
        <v>18296.89455967</v>
      </c>
      <c r="I51" s="6">
        <v>5.8461758953593099</v>
      </c>
      <c r="J51" s="6">
        <v>14.859678868848199</v>
      </c>
      <c r="K51" s="6">
        <v>5.6149721447239296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58571.656766592998</v>
      </c>
      <c r="E52" s="6">
        <v>2.7696501431351699</v>
      </c>
      <c r="F52" s="6">
        <v>92.782671668479594</v>
      </c>
      <c r="G52" s="6">
        <v>0.57228782688651603</v>
      </c>
      <c r="H52" s="6">
        <v>4556.1403891890004</v>
      </c>
      <c r="I52" s="6">
        <v>7.7825681381398297</v>
      </c>
      <c r="J52" s="6">
        <v>7.21732833152043</v>
      </c>
      <c r="K52" s="6">
        <v>7.3570705256654696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71164.852001887994</v>
      </c>
      <c r="E53" s="6">
        <v>1.2241542386470601</v>
      </c>
      <c r="F53" s="6">
        <v>86.949533619066401</v>
      </c>
      <c r="G53" s="6">
        <v>0.86627410542888095</v>
      </c>
      <c r="H53" s="6">
        <v>10681.305234179001</v>
      </c>
      <c r="I53" s="6">
        <v>5.9059310625163803</v>
      </c>
      <c r="J53" s="6">
        <v>13.050466380933599</v>
      </c>
      <c r="K53" s="6">
        <v>5.7716044204641301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57605.742089496998</v>
      </c>
      <c r="E54" s="6">
        <v>1.22740669234561</v>
      </c>
      <c r="F54" s="6">
        <v>93.217629100946894</v>
      </c>
      <c r="G54" s="6">
        <v>0.57904433536337196</v>
      </c>
      <c r="H54" s="6">
        <v>4191.3049337809998</v>
      </c>
      <c r="I54" s="6">
        <v>8.1748028432198492</v>
      </c>
      <c r="J54" s="6">
        <v>6.7823708990531504</v>
      </c>
      <c r="K54" s="6">
        <v>7.9584471109420702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42986.633427332999</v>
      </c>
      <c r="E55" s="6">
        <v>1.86156852533562</v>
      </c>
      <c r="F55" s="6">
        <v>89.740852561624806</v>
      </c>
      <c r="G55" s="6">
        <v>0.92021997646445897</v>
      </c>
      <c r="H55" s="6">
        <v>4914.2190833049999</v>
      </c>
      <c r="I55" s="6">
        <v>8.4409913040906908</v>
      </c>
      <c r="J55" s="6">
        <v>10.2591474383752</v>
      </c>
      <c r="K55" s="6">
        <v>8.0495309896080194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55971.930185730002</v>
      </c>
      <c r="E56" s="6">
        <v>3.5986119598380499</v>
      </c>
      <c r="F56" s="6">
        <v>85.401405641949296</v>
      </c>
      <c r="G56" s="6">
        <v>1.3253076542514399</v>
      </c>
      <c r="H56" s="6">
        <v>9567.8929178800008</v>
      </c>
      <c r="I56" s="6">
        <v>8.3108352984579206</v>
      </c>
      <c r="J56" s="6">
        <v>14.5985943580507</v>
      </c>
      <c r="K56" s="6">
        <v>7.7530160647755002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59055.138202365</v>
      </c>
      <c r="E57" s="6">
        <v>2.52747708529819</v>
      </c>
      <c r="F57" s="6">
        <v>81.217572231474904</v>
      </c>
      <c r="G57" s="6">
        <v>1.65613474468241</v>
      </c>
      <c r="H57" s="6">
        <v>13657.129081437</v>
      </c>
      <c r="I57" s="6">
        <v>7.3968072157540599</v>
      </c>
      <c r="J57" s="6">
        <v>18.7824277685251</v>
      </c>
      <c r="K57" s="6">
        <v>7.1613342486375204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6544.3915090359997</v>
      </c>
      <c r="E58" s="6">
        <v>16.341823458017601</v>
      </c>
      <c r="F58" s="6">
        <v>85.720374460165502</v>
      </c>
      <c r="G58" s="6">
        <v>1.64596467217154</v>
      </c>
      <c r="H58" s="6">
        <v>1090.1895928900001</v>
      </c>
      <c r="I58" s="6">
        <v>19.319098568136098</v>
      </c>
      <c r="J58" s="6">
        <v>14.2796255398345</v>
      </c>
      <c r="K58" s="6">
        <v>9.8807008386288206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2292.5816197909999</v>
      </c>
      <c r="E59" s="6">
        <v>48.348945201792901</v>
      </c>
      <c r="F59" s="6">
        <v>87.338284317586798</v>
      </c>
      <c r="G59" s="6">
        <v>3.3818643240383701</v>
      </c>
      <c r="H59" s="6">
        <v>332.36302814200002</v>
      </c>
      <c r="I59" s="6">
        <v>48.673899006643801</v>
      </c>
      <c r="J59" s="6">
        <v>12.6617156824133</v>
      </c>
      <c r="K59" s="6">
        <v>23.327504365511999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80450.689079350006</v>
      </c>
      <c r="E60" s="6">
        <v>2.2427513389559599</v>
      </c>
      <c r="F60" s="6">
        <v>91.857260397764406</v>
      </c>
      <c r="G60" s="6">
        <v>0.59585735470619094</v>
      </c>
      <c r="H60" s="6">
        <v>7131.5975368400004</v>
      </c>
      <c r="I60" s="6">
        <v>7.4439578209380199</v>
      </c>
      <c r="J60" s="6">
        <v>8.1427396022356096</v>
      </c>
      <c r="K60" s="6">
        <v>6.7217947355386798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47755.269047000002</v>
      </c>
      <c r="E61" s="6">
        <v>2.6837738390375998</v>
      </c>
      <c r="F61" s="6">
        <v>86.810374487180695</v>
      </c>
      <c r="G61" s="6">
        <v>1.5577942852939499</v>
      </c>
      <c r="H61" s="6">
        <v>7255.7470085200002</v>
      </c>
      <c r="I61" s="6">
        <v>11.0508301506524</v>
      </c>
      <c r="J61" s="6">
        <v>13.189625512819299</v>
      </c>
      <c r="K61" s="6">
        <v>10.2529601882117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378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379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380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2406468.5562085402</v>
      </c>
      <c r="E17" s="6">
        <v>0.30438266128338198</v>
      </c>
      <c r="F17" s="6">
        <v>97.773145386582001</v>
      </c>
      <c r="G17" s="6">
        <v>9.4960412750507997E-2</v>
      </c>
      <c r="H17" s="6">
        <v>54809.074467740997</v>
      </c>
      <c r="I17" s="6">
        <v>4.1793658655396202</v>
      </c>
      <c r="J17" s="6">
        <v>2.2268546134180398</v>
      </c>
      <c r="K17" s="6">
        <v>4.1693688424383497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381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846.41130275399996</v>
      </c>
      <c r="E28" s="6">
        <v>33.0668249792353</v>
      </c>
      <c r="F28" s="6">
        <v>91.374448841507402</v>
      </c>
      <c r="G28" s="6">
        <v>1.8693811417788699</v>
      </c>
      <c r="H28" s="6">
        <v>79.899403887999995</v>
      </c>
      <c r="I28" s="6">
        <v>31.0293005079075</v>
      </c>
      <c r="J28" s="6">
        <v>8.6255511584926001</v>
      </c>
      <c r="K28" s="6">
        <v>19.8032181788837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75932.824268600001</v>
      </c>
      <c r="E29" s="6">
        <v>2.7213849815470099</v>
      </c>
      <c r="F29" s="6">
        <v>95.337003910611102</v>
      </c>
      <c r="G29" s="6">
        <v>1.3133307090142301</v>
      </c>
      <c r="H29" s="6">
        <v>3713.9247941200001</v>
      </c>
      <c r="I29" s="6">
        <v>26.9505555515039</v>
      </c>
      <c r="J29" s="6">
        <v>4.6629960893888702</v>
      </c>
      <c r="K29" s="6">
        <v>26.851623407135399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118332.67821134999</v>
      </c>
      <c r="E30" s="6">
        <v>1.87450814816795</v>
      </c>
      <c r="F30" s="6">
        <v>96.467144888758995</v>
      </c>
      <c r="G30" s="6">
        <v>0.60268501774849004</v>
      </c>
      <c r="H30" s="6">
        <v>4333.6226808399997</v>
      </c>
      <c r="I30" s="6">
        <v>16.3151176602851</v>
      </c>
      <c r="J30" s="6">
        <v>3.532855111241</v>
      </c>
      <c r="K30" s="6">
        <v>16.4567470498401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70992.581864281994</v>
      </c>
      <c r="E31" s="6">
        <v>1.2767650514632001</v>
      </c>
      <c r="F31" s="6">
        <v>97.829082085187096</v>
      </c>
      <c r="G31" s="6">
        <v>0.40620627175412199</v>
      </c>
      <c r="H31" s="6">
        <v>1575.391126064</v>
      </c>
      <c r="I31" s="6">
        <v>18.3954939402714</v>
      </c>
      <c r="J31" s="6">
        <v>2.1709179148128901</v>
      </c>
      <c r="K31" s="6">
        <v>18.305061850473901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78245.775116899007</v>
      </c>
      <c r="E32" s="6">
        <v>3.3444950719751101</v>
      </c>
      <c r="F32" s="6">
        <v>94.024268589947894</v>
      </c>
      <c r="G32" s="6">
        <v>1.12782620605296</v>
      </c>
      <c r="H32" s="6">
        <v>4972.9260655999997</v>
      </c>
      <c r="I32" s="6">
        <v>17.898796410146399</v>
      </c>
      <c r="J32" s="6">
        <v>5.9757314100521102</v>
      </c>
      <c r="K32" s="6">
        <v>17.745615865921401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78785.900855340005</v>
      </c>
      <c r="E33" s="6">
        <v>3.0963697609622698</v>
      </c>
      <c r="F33" s="6">
        <v>99.3052564965855</v>
      </c>
      <c r="G33" s="6">
        <v>0.21365419141838901</v>
      </c>
      <c r="H33" s="6">
        <v>551.18927951000001</v>
      </c>
      <c r="I33" s="6">
        <v>30.549421724302299</v>
      </c>
      <c r="J33" s="6">
        <v>0.69474350341452995</v>
      </c>
      <c r="K33" s="6">
        <v>30.539305766943201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65002.487264784002</v>
      </c>
      <c r="E34" s="6">
        <v>2.15161651738772</v>
      </c>
      <c r="F34" s="6">
        <v>98.8479623257615</v>
      </c>
      <c r="G34" s="6">
        <v>0.36007156241479799</v>
      </c>
      <c r="H34" s="6">
        <v>757.58075823000001</v>
      </c>
      <c r="I34" s="6">
        <v>30.792426093871399</v>
      </c>
      <c r="J34" s="6">
        <v>1.1520376742385201</v>
      </c>
      <c r="K34" s="6">
        <v>30.895118303906099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84733.854687851999</v>
      </c>
      <c r="E35" s="6">
        <v>1.58661664237956</v>
      </c>
      <c r="F35" s="6">
        <v>97.6102113178991</v>
      </c>
      <c r="G35" s="6">
        <v>0.43459858581805799</v>
      </c>
      <c r="H35" s="6">
        <v>2074.5371226000002</v>
      </c>
      <c r="I35" s="6">
        <v>17.954566093538499</v>
      </c>
      <c r="J35" s="6">
        <v>2.38978868210092</v>
      </c>
      <c r="K35" s="6">
        <v>17.751050591999299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108289.965036352</v>
      </c>
      <c r="E36" s="6">
        <v>3.16348051664251</v>
      </c>
      <c r="F36" s="6">
        <v>99.599336709955594</v>
      </c>
      <c r="G36" s="6">
        <v>0.121403758169027</v>
      </c>
      <c r="H36" s="6">
        <v>435.62352023099999</v>
      </c>
      <c r="I36" s="6">
        <v>30.271208833710698</v>
      </c>
      <c r="J36" s="6">
        <v>0.400663290044452</v>
      </c>
      <c r="K36" s="6">
        <v>30.179290412129799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105071.761719956</v>
      </c>
      <c r="E37" s="6">
        <v>3.0688130522038799</v>
      </c>
      <c r="F37" s="6">
        <v>99.707413481907906</v>
      </c>
      <c r="G37" s="6">
        <v>9.4214641108626596E-2</v>
      </c>
      <c r="H37" s="6">
        <v>308.32793508399999</v>
      </c>
      <c r="I37" s="6">
        <v>32.197455226424204</v>
      </c>
      <c r="J37" s="6">
        <v>0.29258651809208602</v>
      </c>
      <c r="K37" s="6">
        <v>32.106394506225499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51132.171651593999</v>
      </c>
      <c r="E38" s="6">
        <v>2.8643133979406699</v>
      </c>
      <c r="F38" s="6">
        <v>99.084688817994206</v>
      </c>
      <c r="G38" s="6">
        <v>0.244248495182848</v>
      </c>
      <c r="H38" s="6">
        <v>472.34188280000001</v>
      </c>
      <c r="I38" s="6">
        <v>26.558156855743601</v>
      </c>
      <c r="J38" s="6">
        <v>0.91531118200579098</v>
      </c>
      <c r="K38" s="6">
        <v>26.440500908578102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1801.1908759800001</v>
      </c>
      <c r="E39" s="6">
        <v>36.597265671310502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4129.0016674139997</v>
      </c>
      <c r="E40" s="6">
        <v>27.8854281721798</v>
      </c>
      <c r="F40" s="6">
        <v>99.382430551340903</v>
      </c>
      <c r="G40" s="6">
        <v>0.300298469420129</v>
      </c>
      <c r="H40" s="6">
        <v>25.657908235000001</v>
      </c>
      <c r="I40" s="6">
        <v>47.426771686134103</v>
      </c>
      <c r="J40" s="6">
        <v>0.61756944865914698</v>
      </c>
      <c r="K40" s="6">
        <v>48.325563783340399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128217.4695485</v>
      </c>
      <c r="E41" s="6">
        <v>2.1689384819010802</v>
      </c>
      <c r="F41" s="6">
        <v>98.303656914412201</v>
      </c>
      <c r="G41" s="6">
        <v>0.30408997194770199</v>
      </c>
      <c r="H41" s="6">
        <v>2212.5404562469998</v>
      </c>
      <c r="I41" s="6">
        <v>17.6645024842047</v>
      </c>
      <c r="J41" s="6">
        <v>1.6963430855877999</v>
      </c>
      <c r="K41" s="6">
        <v>17.622116968809902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94091.430634310003</v>
      </c>
      <c r="E42" s="6">
        <v>1.1896813942342499</v>
      </c>
      <c r="F42" s="6">
        <v>98.134128136906497</v>
      </c>
      <c r="G42" s="6">
        <v>0.31394044215480599</v>
      </c>
      <c r="H42" s="6">
        <v>1789.0060910699999</v>
      </c>
      <c r="I42" s="6">
        <v>16.644845763625199</v>
      </c>
      <c r="J42" s="6">
        <v>1.8658718630934701</v>
      </c>
      <c r="K42" s="6">
        <v>16.511461578449001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62081.128831053</v>
      </c>
      <c r="E43" s="6">
        <v>3.0154482513346998</v>
      </c>
      <c r="F43" s="6">
        <v>97.673303294245798</v>
      </c>
      <c r="G43" s="6">
        <v>0.37857361210343199</v>
      </c>
      <c r="H43" s="6">
        <v>1478.8478844169999</v>
      </c>
      <c r="I43" s="6">
        <v>16.006449639561399</v>
      </c>
      <c r="J43" s="6">
        <v>2.32669670575424</v>
      </c>
      <c r="K43" s="6">
        <v>15.8922884717758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76102.382521432999</v>
      </c>
      <c r="E44" s="6">
        <v>1.8167885251267999</v>
      </c>
      <c r="F44" s="6">
        <v>97.868092306233805</v>
      </c>
      <c r="G44" s="6">
        <v>0.355810514250675</v>
      </c>
      <c r="H44" s="6">
        <v>1657.7747761109999</v>
      </c>
      <c r="I44" s="6">
        <v>17.0885654491839</v>
      </c>
      <c r="J44" s="6">
        <v>2.1319076937661499</v>
      </c>
      <c r="K44" s="6">
        <v>16.333960590337501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62844.90327553</v>
      </c>
      <c r="E45" s="6">
        <v>3.3101543170501002</v>
      </c>
      <c r="F45" s="6">
        <v>99.004537037184505</v>
      </c>
      <c r="G45" s="6">
        <v>0.32055623350388801</v>
      </c>
      <c r="H45" s="6">
        <v>631.88794659999996</v>
      </c>
      <c r="I45" s="6">
        <v>32.0918718878806</v>
      </c>
      <c r="J45" s="6">
        <v>0.99546296281546098</v>
      </c>
      <c r="K45" s="6">
        <v>31.881167535029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108909.53399929999</v>
      </c>
      <c r="E46" s="6">
        <v>1.18130754324336</v>
      </c>
      <c r="F46" s="6">
        <v>96.436679166461701</v>
      </c>
      <c r="G46" s="6">
        <v>0.582563414632842</v>
      </c>
      <c r="H46" s="6">
        <v>4024.1909491800002</v>
      </c>
      <c r="I46" s="6">
        <v>15.8137252768454</v>
      </c>
      <c r="J46" s="6">
        <v>3.56332083353827</v>
      </c>
      <c r="K46" s="6">
        <v>15.7663268999778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91379.568917209996</v>
      </c>
      <c r="E47" s="6">
        <v>1.3329686427735501</v>
      </c>
      <c r="F47" s="6">
        <v>95.9927246561234</v>
      </c>
      <c r="G47" s="6">
        <v>0.51812917073312803</v>
      </c>
      <c r="H47" s="6">
        <v>3814.6963196199999</v>
      </c>
      <c r="I47" s="6">
        <v>12.510363555499</v>
      </c>
      <c r="J47" s="6">
        <v>4.0072753438766204</v>
      </c>
      <c r="K47" s="6">
        <v>12.4115830718974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79453.892013889999</v>
      </c>
      <c r="E48" s="6">
        <v>2.51894396509209</v>
      </c>
      <c r="F48" s="6">
        <v>99.089582577654596</v>
      </c>
      <c r="G48" s="6">
        <v>0.23089835148298199</v>
      </c>
      <c r="H48" s="6">
        <v>730.00819744</v>
      </c>
      <c r="I48" s="6">
        <v>25.1890636507603</v>
      </c>
      <c r="J48" s="6">
        <v>0.91041742234540202</v>
      </c>
      <c r="K48" s="6">
        <v>25.130913254466499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85914.728677389998</v>
      </c>
      <c r="E49" s="6">
        <v>2.4419670315287201</v>
      </c>
      <c r="F49" s="6">
        <v>95.996225625114405</v>
      </c>
      <c r="G49" s="6">
        <v>1.0237193317862501</v>
      </c>
      <c r="H49" s="6">
        <v>3583.2991022699998</v>
      </c>
      <c r="I49" s="6">
        <v>24.702809043865098</v>
      </c>
      <c r="J49" s="6">
        <v>4.0037743748855696</v>
      </c>
      <c r="K49" s="6">
        <v>24.5451373502415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117623.64011235999</v>
      </c>
      <c r="E50" s="6">
        <v>1.9749320267411901</v>
      </c>
      <c r="F50" s="6">
        <v>97.326424895435395</v>
      </c>
      <c r="G50" s="6">
        <v>0.41297103634575399</v>
      </c>
      <c r="H50" s="6">
        <v>3231.1434047900002</v>
      </c>
      <c r="I50" s="6">
        <v>15.1830307234877</v>
      </c>
      <c r="J50" s="6">
        <v>2.6735751045646299</v>
      </c>
      <c r="K50" s="6">
        <v>15.0334263975877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120051.08647254</v>
      </c>
      <c r="E51" s="6">
        <v>2.3865603281929899</v>
      </c>
      <c r="F51" s="6">
        <v>97.4985447405043</v>
      </c>
      <c r="G51" s="6">
        <v>0.35276447433831398</v>
      </c>
      <c r="H51" s="6">
        <v>3080.0708099200001</v>
      </c>
      <c r="I51" s="6">
        <v>13.657661549812</v>
      </c>
      <c r="J51" s="6">
        <v>2.50145525949568</v>
      </c>
      <c r="K51" s="6">
        <v>13.7496054560931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61086.753575415998</v>
      </c>
      <c r="E52" s="6">
        <v>2.73106514463813</v>
      </c>
      <c r="F52" s="6">
        <v>96.766806902307593</v>
      </c>
      <c r="G52" s="6">
        <v>0.388079140975505</v>
      </c>
      <c r="H52" s="6">
        <v>2041.043580366</v>
      </c>
      <c r="I52" s="6">
        <v>11.886722596985701</v>
      </c>
      <c r="J52" s="6">
        <v>3.2331930976923999</v>
      </c>
      <c r="K52" s="6">
        <v>11.6148891089718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80777.122615364002</v>
      </c>
      <c r="E53" s="6">
        <v>0.97422170859828705</v>
      </c>
      <c r="F53" s="6">
        <v>98.693848731810803</v>
      </c>
      <c r="G53" s="6">
        <v>0.25829001614244801</v>
      </c>
      <c r="H53" s="6">
        <v>1069.034620703</v>
      </c>
      <c r="I53" s="6">
        <v>19.4858444152236</v>
      </c>
      <c r="J53" s="6">
        <v>1.30615126818918</v>
      </c>
      <c r="K53" s="6">
        <v>19.516603017536202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60753.701766101003</v>
      </c>
      <c r="E54" s="6">
        <v>1.15926561298959</v>
      </c>
      <c r="F54" s="6">
        <v>98.311658392376003</v>
      </c>
      <c r="G54" s="6">
        <v>0.22820067245707501</v>
      </c>
      <c r="H54" s="6">
        <v>1043.3452571769999</v>
      </c>
      <c r="I54" s="6">
        <v>13.4178643130883</v>
      </c>
      <c r="J54" s="6">
        <v>1.6883416076240501</v>
      </c>
      <c r="K54" s="6">
        <v>13.2880611685465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47270.588205498003</v>
      </c>
      <c r="E55" s="6">
        <v>1.7945922472827001</v>
      </c>
      <c r="F55" s="6">
        <v>98.684231548906098</v>
      </c>
      <c r="G55" s="6">
        <v>0.29743447330686901</v>
      </c>
      <c r="H55" s="6">
        <v>630.26430514000003</v>
      </c>
      <c r="I55" s="6">
        <v>22.173595429366401</v>
      </c>
      <c r="J55" s="6">
        <v>1.3157684510939101</v>
      </c>
      <c r="K55" s="6">
        <v>22.307946668001598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65116.172273360004</v>
      </c>
      <c r="E56" s="6">
        <v>3.2828288016809202</v>
      </c>
      <c r="F56" s="6">
        <v>99.353597842978203</v>
      </c>
      <c r="G56" s="6">
        <v>0.20376887087069501</v>
      </c>
      <c r="H56" s="6">
        <v>423.65083025000001</v>
      </c>
      <c r="I56" s="6">
        <v>31.813666743661699</v>
      </c>
      <c r="J56" s="6">
        <v>0.64640215702178905</v>
      </c>
      <c r="K56" s="6">
        <v>31.319775513562199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71552.617153378</v>
      </c>
      <c r="E57" s="6">
        <v>1.8529618422360099</v>
      </c>
      <c r="F57" s="6">
        <v>98.405152013899098</v>
      </c>
      <c r="G57" s="6">
        <v>0.31879858850541498</v>
      </c>
      <c r="H57" s="6">
        <v>1159.6501304240001</v>
      </c>
      <c r="I57" s="6">
        <v>20.183132226713202</v>
      </c>
      <c r="J57" s="6">
        <v>1.59484798610087</v>
      </c>
      <c r="K57" s="6">
        <v>19.670478840048901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7551.9382308670001</v>
      </c>
      <c r="E58" s="6">
        <v>16.4408527276657</v>
      </c>
      <c r="F58" s="6">
        <v>98.917519246234093</v>
      </c>
      <c r="G58" s="6">
        <v>0.49234549479956102</v>
      </c>
      <c r="H58" s="6">
        <v>82.642871059000001</v>
      </c>
      <c r="I58" s="6">
        <v>43.759368936931097</v>
      </c>
      <c r="J58" s="6">
        <v>1.08248075376593</v>
      </c>
      <c r="K58" s="6">
        <v>44.990725967367197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2499.6740922180002</v>
      </c>
      <c r="E59" s="6">
        <v>46.815336298270999</v>
      </c>
      <c r="F59" s="6">
        <v>95.227687722343305</v>
      </c>
      <c r="G59" s="6">
        <v>1.81811798413884</v>
      </c>
      <c r="H59" s="6">
        <v>125.270555715</v>
      </c>
      <c r="I59" s="6">
        <v>71.151437104357598</v>
      </c>
      <c r="J59" s="6">
        <v>4.7723122776567397</v>
      </c>
      <c r="K59" s="6">
        <v>36.279095239962203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85257.948757239996</v>
      </c>
      <c r="E60" s="6">
        <v>2.25764231536257</v>
      </c>
      <c r="F60" s="6">
        <v>97.346109642996794</v>
      </c>
      <c r="G60" s="6">
        <v>0.32617157776769301</v>
      </c>
      <c r="H60" s="6">
        <v>2324.3378589499998</v>
      </c>
      <c r="I60" s="6">
        <v>12.380667671244799</v>
      </c>
      <c r="J60" s="6">
        <v>2.6538903570032302</v>
      </c>
      <c r="K60" s="6">
        <v>11.964146931698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54635.670012429997</v>
      </c>
      <c r="E61" s="6">
        <v>2.55059722755521</v>
      </c>
      <c r="F61" s="6">
        <v>99.317689310244404</v>
      </c>
      <c r="G61" s="6">
        <v>0.30290163630675698</v>
      </c>
      <c r="H61" s="6">
        <v>375.34604309000002</v>
      </c>
      <c r="I61" s="6">
        <v>44.120320389316298</v>
      </c>
      <c r="J61" s="6">
        <v>0.68231068975563203</v>
      </c>
      <c r="K61" s="6">
        <v>44.090604262778797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382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383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384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2458292.0218917402</v>
      </c>
      <c r="E17" s="6">
        <v>0.28914927661973799</v>
      </c>
      <c r="F17" s="6">
        <v>99.878696789531602</v>
      </c>
      <c r="G17" s="6">
        <v>2.1029993241614801E-2</v>
      </c>
      <c r="H17" s="6">
        <v>2985.6087845510001</v>
      </c>
      <c r="I17" s="6">
        <v>17.3290924342637</v>
      </c>
      <c r="J17" s="6">
        <v>0.121303210468404</v>
      </c>
      <c r="K17" s="6">
        <v>17.3156861253252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385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559.55357374899995</v>
      </c>
      <c r="E28" s="6">
        <v>39.617701292360202</v>
      </c>
      <c r="F28" s="6">
        <v>60.406683171940898</v>
      </c>
      <c r="G28" s="6">
        <v>11.870746520241401</v>
      </c>
      <c r="H28" s="6">
        <v>366.757132893</v>
      </c>
      <c r="I28" s="6">
        <v>28.071563433144799</v>
      </c>
      <c r="J28" s="6">
        <v>39.593316828059102</v>
      </c>
      <c r="K28" s="6">
        <v>18.110946025983498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  <c r="F33" s="6">
        <v>100</v>
      </c>
      <c r="G33" s="6">
        <v>3.4183079045529998E-16</v>
      </c>
      <c r="H33" s="6"/>
      <c r="I33" s="6"/>
      <c r="J33" s="6"/>
      <c r="K33" s="6"/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86766.991487331994</v>
      </c>
      <c r="E35" s="6">
        <v>1.5649061763846801</v>
      </c>
      <c r="F35" s="6">
        <v>99.952308386025194</v>
      </c>
      <c r="G35" s="6">
        <v>3.3574053705597899E-2</v>
      </c>
      <c r="H35" s="6">
        <v>41.400323120000003</v>
      </c>
      <c r="I35" s="6">
        <v>70.362447318813494</v>
      </c>
      <c r="J35" s="6">
        <v>4.7691613974831501E-2</v>
      </c>
      <c r="K35" s="6">
        <v>70.364659319809704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  <c r="F37" s="6">
        <v>100</v>
      </c>
      <c r="G37" s="6">
        <v>3.4035789535140998E-16</v>
      </c>
      <c r="H37" s="6"/>
      <c r="I37" s="6"/>
      <c r="J37" s="6"/>
      <c r="K37" s="6"/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51586.086893204003</v>
      </c>
      <c r="E38" s="6">
        <v>2.8523779722912299</v>
      </c>
      <c r="F38" s="6">
        <v>99.964292578443306</v>
      </c>
      <c r="G38" s="6">
        <v>3.5743763843643403E-2</v>
      </c>
      <c r="H38" s="6">
        <v>18.426641190000002</v>
      </c>
      <c r="I38" s="6">
        <v>99.999999999999801</v>
      </c>
      <c r="J38" s="6">
        <v>3.57074215566799E-2</v>
      </c>
      <c r="K38" s="6">
        <v>100.06603420101401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1749.5640588399999</v>
      </c>
      <c r="E39" s="6">
        <v>36.830819986714303</v>
      </c>
      <c r="F39" s="6">
        <v>97.133739803566897</v>
      </c>
      <c r="G39" s="6">
        <v>2.7958194593445498</v>
      </c>
      <c r="H39" s="6">
        <v>51.62681714</v>
      </c>
      <c r="I39" s="6">
        <v>99.999999999999901</v>
      </c>
      <c r="J39" s="6">
        <v>2.8662601964331298</v>
      </c>
      <c r="K39" s="6">
        <v>94.746597060403204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3698.842857353</v>
      </c>
      <c r="E40" s="6">
        <v>29.7175291213725</v>
      </c>
      <c r="F40" s="6">
        <v>89.0287829845891</v>
      </c>
      <c r="G40" s="6">
        <v>4.2993726878672298</v>
      </c>
      <c r="H40" s="6">
        <v>455.81671829599998</v>
      </c>
      <c r="I40" s="6">
        <v>35.199078723176498</v>
      </c>
      <c r="J40" s="6">
        <v>10.9712170154109</v>
      </c>
      <c r="K40" s="6">
        <v>34.888373592495903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130375.622100947</v>
      </c>
      <c r="E41" s="6">
        <v>2.13584422570435</v>
      </c>
      <c r="F41" s="6">
        <v>99.958301081324706</v>
      </c>
      <c r="G41" s="6">
        <v>3.1291710558857697E-2</v>
      </c>
      <c r="H41" s="6">
        <v>54.387903799999997</v>
      </c>
      <c r="I41" s="6">
        <v>75.010931012911897</v>
      </c>
      <c r="J41" s="6">
        <v>4.16989186752501E-2</v>
      </c>
      <c r="K41" s="6">
        <v>75.010727490362498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95657.581813519995</v>
      </c>
      <c r="E42" s="6">
        <v>1.1576401279020101</v>
      </c>
      <c r="F42" s="6">
        <v>99.767569986671703</v>
      </c>
      <c r="G42" s="6">
        <v>0.232511724381358</v>
      </c>
      <c r="H42" s="6">
        <v>222.85491185999999</v>
      </c>
      <c r="I42" s="6">
        <v>100</v>
      </c>
      <c r="J42" s="6">
        <v>0.23243001332826599</v>
      </c>
      <c r="K42" s="6">
        <v>99.802643396905196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77760.157297544007</v>
      </c>
      <c r="E44" s="6">
        <v>1.9089615800291799</v>
      </c>
      <c r="F44" s="6">
        <v>100</v>
      </c>
      <c r="G44" s="6">
        <v>2.11937309927321E-16</v>
      </c>
      <c r="H44" s="6"/>
      <c r="I44" s="6"/>
      <c r="J44" s="6"/>
      <c r="K44" s="6"/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95169.026443209994</v>
      </c>
      <c r="E47" s="6">
        <v>1.24311822415366</v>
      </c>
      <c r="F47" s="6">
        <v>99.973487065048303</v>
      </c>
      <c r="G47" s="6">
        <v>2.6508338494917301E-2</v>
      </c>
      <c r="H47" s="6">
        <v>25.238793619999999</v>
      </c>
      <c r="I47" s="6">
        <v>99.999999999999602</v>
      </c>
      <c r="J47" s="6">
        <v>2.6512934951711E-2</v>
      </c>
      <c r="K47" s="6">
        <v>99.956155003748606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123131.15728246</v>
      </c>
      <c r="E51" s="6">
        <v>2.3170737392293801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81811.534673610993</v>
      </c>
      <c r="E53" s="6">
        <v>0.92858384024313401</v>
      </c>
      <c r="F53" s="6">
        <v>99.9576979987513</v>
      </c>
      <c r="G53" s="6">
        <v>4.2344464075518902E-2</v>
      </c>
      <c r="H53" s="6">
        <v>34.622562455999997</v>
      </c>
      <c r="I53" s="6">
        <v>100</v>
      </c>
      <c r="J53" s="6">
        <v>4.2302001248682899E-2</v>
      </c>
      <c r="K53" s="6">
        <v>100.058035720272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65118.75850484</v>
      </c>
      <c r="E56" s="6">
        <v>3.3412425086657702</v>
      </c>
      <c r="F56" s="6">
        <v>99.357543888844006</v>
      </c>
      <c r="G56" s="6">
        <v>0.42708134104164402</v>
      </c>
      <c r="H56" s="6">
        <v>421.06459876999998</v>
      </c>
      <c r="I56" s="6">
        <v>65.998167074860604</v>
      </c>
      <c r="J56" s="6">
        <v>0.64245611115603896</v>
      </c>
      <c r="K56" s="6">
        <v>66.049263677009705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72342.810881134996</v>
      </c>
      <c r="E57" s="6">
        <v>1.91795908020691</v>
      </c>
      <c r="F57" s="6">
        <v>99.491892611153204</v>
      </c>
      <c r="G57" s="6">
        <v>0.15598327404673201</v>
      </c>
      <c r="H57" s="6">
        <v>369.45640266700002</v>
      </c>
      <c r="I57" s="6">
        <v>30.442445672151901</v>
      </c>
      <c r="J57" s="6">
        <v>0.50810738884675599</v>
      </c>
      <c r="K57" s="6">
        <v>30.5428960319135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7148.7048100909997</v>
      </c>
      <c r="E58" s="6">
        <v>16.8417600197239</v>
      </c>
      <c r="F58" s="6">
        <v>93.635848708026302</v>
      </c>
      <c r="G58" s="6">
        <v>3.2828469203807602</v>
      </c>
      <c r="H58" s="6">
        <v>485.87629183500002</v>
      </c>
      <c r="I58" s="6">
        <v>49.971589504412101</v>
      </c>
      <c r="J58" s="6">
        <v>6.3641512919736503</v>
      </c>
      <c r="K58" s="6">
        <v>48.300573551112798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2186.8649610289999</v>
      </c>
      <c r="E59" s="6">
        <v>52.540633537291299</v>
      </c>
      <c r="F59" s="6">
        <v>83.310898107929106</v>
      </c>
      <c r="G59" s="6">
        <v>11.2065540770765</v>
      </c>
      <c r="H59" s="6">
        <v>438.07968690400003</v>
      </c>
      <c r="I59" s="6">
        <v>59.449370486900698</v>
      </c>
      <c r="J59" s="6">
        <v>16.689101892070902</v>
      </c>
      <c r="K59" s="6">
        <v>55.942380296682998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386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387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388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2455333.7703339499</v>
      </c>
      <c r="E17" s="6">
        <v>0.29103241532497598</v>
      </c>
      <c r="F17" s="6">
        <v>99.758505084178495</v>
      </c>
      <c r="G17" s="6">
        <v>2.8780608713466101E-2</v>
      </c>
      <c r="H17" s="6">
        <v>5943.8603423349996</v>
      </c>
      <c r="I17" s="6">
        <v>11.888185037831001</v>
      </c>
      <c r="J17" s="6">
        <v>0.24149491582149599</v>
      </c>
      <c r="K17" s="6">
        <v>11.888906608660401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389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873.85149764699997</v>
      </c>
      <c r="E28" s="6">
        <v>33.397185292731201</v>
      </c>
      <c r="F28" s="6">
        <v>94.336758862998394</v>
      </c>
      <c r="G28" s="6">
        <v>2.1133728392523401</v>
      </c>
      <c r="H28" s="6">
        <v>52.459208994999997</v>
      </c>
      <c r="I28" s="6">
        <v>34.4787720710586</v>
      </c>
      <c r="J28" s="6">
        <v>5.6632411370015996</v>
      </c>
      <c r="K28" s="6">
        <v>35.2040005186347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122566.81334974999</v>
      </c>
      <c r="E30" s="6">
        <v>1.69671321297725</v>
      </c>
      <c r="F30" s="6">
        <v>99.918895783343601</v>
      </c>
      <c r="G30" s="6">
        <v>8.1143277174681505E-2</v>
      </c>
      <c r="H30" s="6">
        <v>99.487542439999999</v>
      </c>
      <c r="I30" s="6">
        <v>100</v>
      </c>
      <c r="J30" s="6">
        <v>8.1104216656405506E-2</v>
      </c>
      <c r="K30" s="6">
        <v>99.967017619861707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72505.863790165997</v>
      </c>
      <c r="E31" s="6">
        <v>1.2318964412136699</v>
      </c>
      <c r="F31" s="6">
        <v>99.914412381081306</v>
      </c>
      <c r="G31" s="6">
        <v>6.4942110920939905E-2</v>
      </c>
      <c r="H31" s="6">
        <v>62.109200180000002</v>
      </c>
      <c r="I31" s="6">
        <v>75.761442207491299</v>
      </c>
      <c r="J31" s="6">
        <v>8.5587618918696595E-2</v>
      </c>
      <c r="K31" s="6">
        <v>75.812984791837295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83150.324286759002</v>
      </c>
      <c r="E32" s="6">
        <v>3.1157148441930298</v>
      </c>
      <c r="F32" s="6">
        <v>99.9178346996908</v>
      </c>
      <c r="G32" s="6">
        <v>8.2459690781787304E-2</v>
      </c>
      <c r="H32" s="6">
        <v>68.376895739999995</v>
      </c>
      <c r="I32" s="6">
        <v>100</v>
      </c>
      <c r="J32" s="6">
        <v>8.2165300309180705E-2</v>
      </c>
      <c r="K32" s="6">
        <v>100.275830818106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79278.161941359998</v>
      </c>
      <c r="E33" s="6">
        <v>3.0808786597234001</v>
      </c>
      <c r="F33" s="6">
        <v>99.925724281808399</v>
      </c>
      <c r="G33" s="6">
        <v>5.3927855609957699E-2</v>
      </c>
      <c r="H33" s="6">
        <v>58.928193489999998</v>
      </c>
      <c r="I33" s="6">
        <v>72.532494310619498</v>
      </c>
      <c r="J33" s="6">
        <v>7.4275718191629106E-2</v>
      </c>
      <c r="K33" s="6">
        <v>72.551032315660905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86587.016906261997</v>
      </c>
      <c r="E35" s="6">
        <v>1.57583158351619</v>
      </c>
      <c r="F35" s="6">
        <v>99.744984442663807</v>
      </c>
      <c r="G35" s="6">
        <v>0.173331371066798</v>
      </c>
      <c r="H35" s="6">
        <v>221.37490419</v>
      </c>
      <c r="I35" s="6">
        <v>67.794286630878005</v>
      </c>
      <c r="J35" s="6">
        <v>0.25501555733618098</v>
      </c>
      <c r="K35" s="6">
        <v>67.795608593760306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108680.749234513</v>
      </c>
      <c r="E36" s="6">
        <v>3.15646721684596</v>
      </c>
      <c r="F36" s="6">
        <v>99.958759182023996</v>
      </c>
      <c r="G36" s="6">
        <v>4.11696367039973E-2</v>
      </c>
      <c r="H36" s="6">
        <v>44.839322070000001</v>
      </c>
      <c r="I36" s="6">
        <v>100</v>
      </c>
      <c r="J36" s="6">
        <v>4.1240817976041302E-2</v>
      </c>
      <c r="K36" s="6">
        <v>99.786231284186101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105247.16361485999</v>
      </c>
      <c r="E37" s="6">
        <v>3.0664700989955098</v>
      </c>
      <c r="F37" s="6">
        <v>99.873860384238498</v>
      </c>
      <c r="G37" s="6">
        <v>6.5012744051728494E-2</v>
      </c>
      <c r="H37" s="6">
        <v>132.92604018</v>
      </c>
      <c r="I37" s="6">
        <v>51.5613492185269</v>
      </c>
      <c r="J37" s="6">
        <v>0.12613961576150801</v>
      </c>
      <c r="K37" s="6">
        <v>51.4752933360366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51586.086893204003</v>
      </c>
      <c r="E38" s="6">
        <v>2.8523779722912299</v>
      </c>
      <c r="F38" s="6">
        <v>99.964292578443306</v>
      </c>
      <c r="G38" s="6">
        <v>3.5743763843643403E-2</v>
      </c>
      <c r="H38" s="6">
        <v>18.426641190000002</v>
      </c>
      <c r="I38" s="6">
        <v>99.999999999999801</v>
      </c>
      <c r="J38" s="6">
        <v>3.57074215566799E-2</v>
      </c>
      <c r="K38" s="6">
        <v>100.06603420101401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1718.63450053</v>
      </c>
      <c r="E39" s="6">
        <v>37.181648234029304</v>
      </c>
      <c r="F39" s="6">
        <v>95.416567086201695</v>
      </c>
      <c r="G39" s="6">
        <v>3.2539639817880199</v>
      </c>
      <c r="H39" s="6">
        <v>82.556375450000004</v>
      </c>
      <c r="I39" s="6">
        <v>72.463391408078195</v>
      </c>
      <c r="J39" s="6">
        <v>4.5834329137983403</v>
      </c>
      <c r="K39" s="6">
        <v>67.740071340339696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4036.654046657</v>
      </c>
      <c r="E40" s="6">
        <v>27.922066383400999</v>
      </c>
      <c r="F40" s="6">
        <v>97.159682355597894</v>
      </c>
      <c r="G40" s="6">
        <v>0.89116587045304996</v>
      </c>
      <c r="H40" s="6">
        <v>118.005528992</v>
      </c>
      <c r="I40" s="6">
        <v>38.382014519195103</v>
      </c>
      <c r="J40" s="6">
        <v>2.8403176444020999</v>
      </c>
      <c r="K40" s="6">
        <v>30.4844048235298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129798.714801557</v>
      </c>
      <c r="E41" s="6">
        <v>2.1474564567314198</v>
      </c>
      <c r="F41" s="6">
        <v>99.515989300953805</v>
      </c>
      <c r="G41" s="6">
        <v>0.225127514973327</v>
      </c>
      <c r="H41" s="6">
        <v>631.29520319000005</v>
      </c>
      <c r="I41" s="6">
        <v>46.332743339525599</v>
      </c>
      <c r="J41" s="6">
        <v>0.48401069904619598</v>
      </c>
      <c r="K41" s="6">
        <v>46.287793669820402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95595.908938480003</v>
      </c>
      <c r="E42" s="6">
        <v>1.16112963884423</v>
      </c>
      <c r="F42" s="6">
        <v>99.703247297762204</v>
      </c>
      <c r="G42" s="6">
        <v>0.237011317639651</v>
      </c>
      <c r="H42" s="6">
        <v>284.52778690000002</v>
      </c>
      <c r="I42" s="6">
        <v>79.814135641567105</v>
      </c>
      <c r="J42" s="6">
        <v>0.29675270223783201</v>
      </c>
      <c r="K42" s="6">
        <v>79.631281659082305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63521.05168402</v>
      </c>
      <c r="E43" s="6">
        <v>2.96656687839709</v>
      </c>
      <c r="F43" s="6">
        <v>99.938758581325104</v>
      </c>
      <c r="G43" s="6">
        <v>6.1105039290504599E-2</v>
      </c>
      <c r="H43" s="6">
        <v>38.925031449999999</v>
      </c>
      <c r="I43" s="6">
        <v>100</v>
      </c>
      <c r="J43" s="6">
        <v>6.1241418674915803E-2</v>
      </c>
      <c r="K43" s="6">
        <v>99.716203541467294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77512.430674550997</v>
      </c>
      <c r="E44" s="6">
        <v>1.9204974468459</v>
      </c>
      <c r="F44" s="6">
        <v>99.681422168366893</v>
      </c>
      <c r="G44" s="6">
        <v>0.143351755829981</v>
      </c>
      <c r="H44" s="6">
        <v>247.72662299300001</v>
      </c>
      <c r="I44" s="6">
        <v>44.812248387013</v>
      </c>
      <c r="J44" s="6">
        <v>0.318577831633096</v>
      </c>
      <c r="K44" s="6">
        <v>44.854052832910597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63342.836455500001</v>
      </c>
      <c r="E45" s="6">
        <v>3.2997697113689299</v>
      </c>
      <c r="F45" s="6">
        <v>99.788970481886494</v>
      </c>
      <c r="G45" s="6">
        <v>0.15120378407377699</v>
      </c>
      <c r="H45" s="6">
        <v>133.95476662999999</v>
      </c>
      <c r="I45" s="6">
        <v>71.624513962549699</v>
      </c>
      <c r="J45" s="6">
        <v>0.21102951811354201</v>
      </c>
      <c r="K45" s="6">
        <v>71.499333745194505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95100.256428740002</v>
      </c>
      <c r="E47" s="6">
        <v>1.24423734869838</v>
      </c>
      <c r="F47" s="6">
        <v>99.901245303111395</v>
      </c>
      <c r="G47" s="6">
        <v>5.69876224552196E-2</v>
      </c>
      <c r="H47" s="6">
        <v>94.008808090000002</v>
      </c>
      <c r="I47" s="6">
        <v>57.677365037550899</v>
      </c>
      <c r="J47" s="6">
        <v>9.8754696888640595E-2</v>
      </c>
      <c r="K47" s="6">
        <v>57.649252435656599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89406.757557560006</v>
      </c>
      <c r="E49" s="6">
        <v>2.2508524687187599</v>
      </c>
      <c r="F49" s="6">
        <v>99.898019850979594</v>
      </c>
      <c r="G49" s="6">
        <v>0.102191488970044</v>
      </c>
      <c r="H49" s="6">
        <v>91.270222099999998</v>
      </c>
      <c r="I49" s="6">
        <v>100</v>
      </c>
      <c r="J49" s="6">
        <v>0.10198014902038199</v>
      </c>
      <c r="K49" s="6">
        <v>100.105044871923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120722.15141078</v>
      </c>
      <c r="E50" s="6">
        <v>1.9371058408616699</v>
      </c>
      <c r="F50" s="6">
        <v>99.890254979976703</v>
      </c>
      <c r="G50" s="6">
        <v>6.3443865754683998E-2</v>
      </c>
      <c r="H50" s="6">
        <v>132.63210637</v>
      </c>
      <c r="I50" s="6">
        <v>57.799726121716901</v>
      </c>
      <c r="J50" s="6">
        <v>0.10974502002328999</v>
      </c>
      <c r="K50" s="6">
        <v>57.7468018667807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123045.25402848001</v>
      </c>
      <c r="E51" s="6">
        <v>2.3179129594666201</v>
      </c>
      <c r="F51" s="6">
        <v>99.930234348579305</v>
      </c>
      <c r="G51" s="6">
        <v>4.0952323156988303E-2</v>
      </c>
      <c r="H51" s="6">
        <v>85.903253980000002</v>
      </c>
      <c r="I51" s="6">
        <v>58.677628763199401</v>
      </c>
      <c r="J51" s="6">
        <v>6.9765651420736596E-2</v>
      </c>
      <c r="K51" s="6">
        <v>58.658883947297298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81706.486944485005</v>
      </c>
      <c r="E53" s="6">
        <v>0.93583764764123001</v>
      </c>
      <c r="F53" s="6">
        <v>99.8293502147216</v>
      </c>
      <c r="G53" s="6">
        <v>7.7529288916331304E-2</v>
      </c>
      <c r="H53" s="6">
        <v>139.670291582</v>
      </c>
      <c r="I53" s="6">
        <v>45.2695900113862</v>
      </c>
      <c r="J53" s="6">
        <v>0.17064978527843699</v>
      </c>
      <c r="K53" s="6">
        <v>45.354282295160701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61754.565456468001</v>
      </c>
      <c r="E54" s="6">
        <v>1.1450294386455799</v>
      </c>
      <c r="F54" s="6">
        <v>99.931256315865696</v>
      </c>
      <c r="G54" s="6">
        <v>5.21883441953465E-2</v>
      </c>
      <c r="H54" s="6">
        <v>42.481566809999997</v>
      </c>
      <c r="I54" s="6">
        <v>76.066821990490197</v>
      </c>
      <c r="J54" s="6">
        <v>6.8743684134288593E-2</v>
      </c>
      <c r="K54" s="6">
        <v>75.865104789815703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47825.951980528</v>
      </c>
      <c r="E55" s="6">
        <v>1.7295020026897301</v>
      </c>
      <c r="F55" s="6">
        <v>99.843634244101693</v>
      </c>
      <c r="G55" s="6">
        <v>9.1336426512554802E-2</v>
      </c>
      <c r="H55" s="6">
        <v>74.900530110000005</v>
      </c>
      <c r="I55" s="6">
        <v>58.507259303314001</v>
      </c>
      <c r="J55" s="6">
        <v>0.15636575589832299</v>
      </c>
      <c r="K55" s="6">
        <v>58.320702697927402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64700.373903450003</v>
      </c>
      <c r="E56" s="6">
        <v>3.3831842322825798</v>
      </c>
      <c r="F56" s="6">
        <v>98.719176890616694</v>
      </c>
      <c r="G56" s="6">
        <v>0.49695649853174301</v>
      </c>
      <c r="H56" s="6">
        <v>839.44920016000003</v>
      </c>
      <c r="I56" s="6">
        <v>38.110807483303098</v>
      </c>
      <c r="J56" s="6">
        <v>1.28082310938334</v>
      </c>
      <c r="K56" s="6">
        <v>38.302819590065297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71694.302815881005</v>
      </c>
      <c r="E57" s="6">
        <v>1.94197637692508</v>
      </c>
      <c r="F57" s="6">
        <v>98.600010003885899</v>
      </c>
      <c r="G57" s="6">
        <v>0.27244569956374798</v>
      </c>
      <c r="H57" s="6">
        <v>1017.9644679210001</v>
      </c>
      <c r="I57" s="6">
        <v>19.112111593736401</v>
      </c>
      <c r="J57" s="6">
        <v>1.39998999611414</v>
      </c>
      <c r="K57" s="6">
        <v>19.188100470048798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7225.9274094060002</v>
      </c>
      <c r="E58" s="6">
        <v>17.187984188358701</v>
      </c>
      <c r="F58" s="6">
        <v>94.647333140296197</v>
      </c>
      <c r="G58" s="6">
        <v>1.5121275790844899</v>
      </c>
      <c r="H58" s="6">
        <v>408.65369251999999</v>
      </c>
      <c r="I58" s="6">
        <v>22.363627298055501</v>
      </c>
      <c r="J58" s="6">
        <v>5.3526668597037697</v>
      </c>
      <c r="K58" s="6">
        <v>26.737857311030201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2385.6527520909999</v>
      </c>
      <c r="E59" s="6">
        <v>51.318104314501703</v>
      </c>
      <c r="F59" s="6">
        <v>90.883926027528602</v>
      </c>
      <c r="G59" s="6">
        <v>9.4788755482855809</v>
      </c>
      <c r="H59" s="6">
        <v>239.291895842</v>
      </c>
      <c r="I59" s="6">
        <v>91.607377624507293</v>
      </c>
      <c r="J59" s="6">
        <v>9.1160739724713498</v>
      </c>
      <c r="K59" s="6">
        <v>94.500925152211295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87224.997795629999</v>
      </c>
      <c r="E60" s="6">
        <v>2.2913498623847199</v>
      </c>
      <c r="F60" s="6">
        <v>99.592053559727503</v>
      </c>
      <c r="G60" s="6">
        <v>0.27776216991800301</v>
      </c>
      <c r="H60" s="6">
        <v>357.28882055999998</v>
      </c>
      <c r="I60" s="6">
        <v>67.765291453516596</v>
      </c>
      <c r="J60" s="6">
        <v>0.40794644027249399</v>
      </c>
      <c r="K60" s="6">
        <v>67.810139205681097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54886.589833309998</v>
      </c>
      <c r="E61" s="6">
        <v>2.5552893997029602</v>
      </c>
      <c r="F61" s="6">
        <v>99.773815807938504</v>
      </c>
      <c r="G61" s="6">
        <v>0.16262105326196599</v>
      </c>
      <c r="H61" s="6">
        <v>124.42622221000001</v>
      </c>
      <c r="I61" s="6">
        <v>71.424846279227097</v>
      </c>
      <c r="J61" s="6">
        <v>0.22618419206150001</v>
      </c>
      <c r="K61" s="6">
        <v>71.734999987269703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390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391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392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2458364.3728902498</v>
      </c>
      <c r="E17" s="6">
        <v>0.290067858245806</v>
      </c>
      <c r="F17" s="6">
        <v>99.881636360330802</v>
      </c>
      <c r="G17" s="6">
        <v>1.6585900063039598E-2</v>
      </c>
      <c r="H17" s="6">
        <v>2913.2577860329998</v>
      </c>
      <c r="I17" s="6">
        <v>13.991930070574</v>
      </c>
      <c r="J17" s="6">
        <v>0.118363639669228</v>
      </c>
      <c r="K17" s="6">
        <v>13.9960788924268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393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893.902255513</v>
      </c>
      <c r="E28" s="6">
        <v>32.217769936892402</v>
      </c>
      <c r="F28" s="6">
        <v>96.501341191824807</v>
      </c>
      <c r="G28" s="6">
        <v>0.89864916864606903</v>
      </c>
      <c r="H28" s="6">
        <v>32.408451128999999</v>
      </c>
      <c r="I28" s="6">
        <v>43.346167931383</v>
      </c>
      <c r="J28" s="6">
        <v>3.4986588081751702</v>
      </c>
      <c r="K28" s="6">
        <v>24.786884000413799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79646.749062720002</v>
      </c>
      <c r="E29" s="6">
        <v>2.3799978106525601</v>
      </c>
      <c r="F29" s="6">
        <v>100</v>
      </c>
      <c r="G29" s="6">
        <v>0</v>
      </c>
      <c r="H29" s="6"/>
      <c r="I29" s="6"/>
      <c r="J29" s="6"/>
      <c r="K29" s="6"/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122666.30089219</v>
      </c>
      <c r="E30" s="6">
        <v>1.6956624417944</v>
      </c>
      <c r="F30" s="6">
        <v>100</v>
      </c>
      <c r="G30" s="6">
        <v>0</v>
      </c>
      <c r="H30" s="6"/>
      <c r="I30" s="6"/>
      <c r="J30" s="6"/>
      <c r="K30" s="6"/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72567.972990345996</v>
      </c>
      <c r="E31" s="6">
        <v>1.2269350258759</v>
      </c>
      <c r="F31" s="6">
        <v>100</v>
      </c>
      <c r="G31" s="6">
        <v>0</v>
      </c>
      <c r="H31" s="6"/>
      <c r="I31" s="6"/>
      <c r="J31" s="6"/>
      <c r="K31" s="6"/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83218.701182499004</v>
      </c>
      <c r="E32" s="6">
        <v>3.10604550441548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79337.090134850005</v>
      </c>
      <c r="E33" s="6">
        <v>3.0789380410364999</v>
      </c>
      <c r="F33" s="6">
        <v>100</v>
      </c>
      <c r="G33" s="6">
        <v>3.4183079045529998E-16</v>
      </c>
      <c r="H33" s="6"/>
      <c r="I33" s="6"/>
      <c r="J33" s="6"/>
      <c r="K33" s="6"/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65711.281404923997</v>
      </c>
      <c r="E34" s="6">
        <v>2.0886538241225798</v>
      </c>
      <c r="F34" s="6">
        <v>99.925811180619604</v>
      </c>
      <c r="G34" s="6">
        <v>7.4137559898119307E-2</v>
      </c>
      <c r="H34" s="6">
        <v>48.786618089999997</v>
      </c>
      <c r="I34" s="6">
        <v>99.999999999999801</v>
      </c>
      <c r="J34" s="6">
        <v>7.4188819380366505E-2</v>
      </c>
      <c r="K34" s="6">
        <v>99.856769168803993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86808.391810451998</v>
      </c>
      <c r="E35" s="6">
        <v>1.5641254003440099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108725.588556583</v>
      </c>
      <c r="E36" s="6">
        <v>3.1583374199482099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105380.08965504001</v>
      </c>
      <c r="E37" s="6">
        <v>3.0656713813544298</v>
      </c>
      <c r="F37" s="6">
        <v>100</v>
      </c>
      <c r="G37" s="6">
        <v>3.4035789535140998E-16</v>
      </c>
      <c r="H37" s="6"/>
      <c r="I37" s="6"/>
      <c r="J37" s="6"/>
      <c r="K37" s="6"/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51604.513534393998</v>
      </c>
      <c r="E38" s="6">
        <v>2.85081749327317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48</v>
      </c>
      <c r="B39" s="6" t="s">
        <v>49</v>
      </c>
      <c r="C39" s="6" t="s">
        <v>17</v>
      </c>
      <c r="D39" s="6">
        <v>1670.64990831</v>
      </c>
      <c r="E39" s="6">
        <v>35.9259889534992</v>
      </c>
      <c r="F39" s="6">
        <v>92.752518935619506</v>
      </c>
      <c r="G39" s="6">
        <v>3.6292466903374501</v>
      </c>
      <c r="H39" s="6">
        <v>130.54096766999999</v>
      </c>
      <c r="I39" s="6">
        <v>65.484861991239896</v>
      </c>
      <c r="J39" s="6">
        <v>7.2474810643805103</v>
      </c>
      <c r="K39" s="6">
        <v>46.446726714743299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3944.3839771849998</v>
      </c>
      <c r="E40" s="6">
        <v>28.509399596046102</v>
      </c>
      <c r="F40" s="6">
        <v>94.938800769707996</v>
      </c>
      <c r="G40" s="6">
        <v>1.57170707221109</v>
      </c>
      <c r="H40" s="6">
        <v>210.27559846400001</v>
      </c>
      <c r="I40" s="6">
        <v>30.428797264513701</v>
      </c>
      <c r="J40" s="6">
        <v>5.0611992302919999</v>
      </c>
      <c r="K40" s="6">
        <v>29.4823376451792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130111.414310687</v>
      </c>
      <c r="E41" s="6">
        <v>2.14303716549946</v>
      </c>
      <c r="F41" s="6">
        <v>99.755734363549905</v>
      </c>
      <c r="G41" s="6">
        <v>0.11810031578749</v>
      </c>
      <c r="H41" s="6">
        <v>318.59569406000003</v>
      </c>
      <c r="I41" s="6">
        <v>48.194883627912901</v>
      </c>
      <c r="J41" s="6">
        <v>0.24426563645008101</v>
      </c>
      <c r="K41" s="6">
        <v>48.2310320074671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95880.436725380001</v>
      </c>
      <c r="E42" s="6">
        <v>1.17248983732843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63559.976715470002</v>
      </c>
      <c r="E43" s="6">
        <v>2.9708767752095699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77739.731558824002</v>
      </c>
      <c r="E44" s="6">
        <v>1.9095222027223</v>
      </c>
      <c r="F44" s="6">
        <v>99.973732385028697</v>
      </c>
      <c r="G44" s="6">
        <v>2.6276980396094399E-2</v>
      </c>
      <c r="H44" s="6">
        <v>20.425738719999998</v>
      </c>
      <c r="I44" s="6">
        <v>99.999999999999901</v>
      </c>
      <c r="J44" s="6">
        <v>2.6267614971305E-2</v>
      </c>
      <c r="K44" s="6">
        <v>100.009376902911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63476.791222129999</v>
      </c>
      <c r="E45" s="6">
        <v>3.29855976614349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112933.72494848</v>
      </c>
      <c r="E46" s="6">
        <v>1.0352836381791699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63</v>
      </c>
      <c r="B47" s="6" t="s">
        <v>64</v>
      </c>
      <c r="C47" s="6" t="s">
        <v>17</v>
      </c>
      <c r="D47" s="6">
        <v>95169.026443209994</v>
      </c>
      <c r="E47" s="6">
        <v>1.24311822415366</v>
      </c>
      <c r="F47" s="6">
        <v>99.973487065048303</v>
      </c>
      <c r="G47" s="6">
        <v>2.6508338494917301E-2</v>
      </c>
      <c r="H47" s="6">
        <v>25.238793619999999</v>
      </c>
      <c r="I47" s="6">
        <v>99.999999999999602</v>
      </c>
      <c r="J47" s="6">
        <v>2.6512934951711E-2</v>
      </c>
      <c r="K47" s="6">
        <v>99.956155003748606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80183.900211329994</v>
      </c>
      <c r="E48" s="6">
        <v>2.50222367012976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89498.027779659998</v>
      </c>
      <c r="E49" s="6">
        <v>2.2426104189639098</v>
      </c>
      <c r="F49" s="6">
        <v>100</v>
      </c>
      <c r="G49" s="6">
        <v>0</v>
      </c>
      <c r="H49" s="6"/>
      <c r="I49" s="6"/>
      <c r="J49" s="6"/>
      <c r="K49" s="6"/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120854.78351715</v>
      </c>
      <c r="E50" s="6">
        <v>1.93673731454942</v>
      </c>
      <c r="F50" s="6">
        <v>100</v>
      </c>
      <c r="G50" s="6">
        <v>0</v>
      </c>
      <c r="H50" s="6"/>
      <c r="I50" s="6"/>
      <c r="J50" s="6"/>
      <c r="K50" s="6"/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122867.92019403</v>
      </c>
      <c r="E51" s="6">
        <v>2.32258080588718</v>
      </c>
      <c r="F51" s="6">
        <v>99.786214071044498</v>
      </c>
      <c r="G51" s="6">
        <v>8.6657766027567903E-2</v>
      </c>
      <c r="H51" s="6">
        <v>263.23708842999997</v>
      </c>
      <c r="I51" s="6">
        <v>40.410427668270202</v>
      </c>
      <c r="J51" s="6">
        <v>0.213785928955529</v>
      </c>
      <c r="K51" s="6">
        <v>40.448173712799303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63127.797155781998</v>
      </c>
      <c r="E52" s="6">
        <v>2.69784717935458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81821.393053496999</v>
      </c>
      <c r="E53" s="6">
        <v>0.92679765630480804</v>
      </c>
      <c r="F53" s="6">
        <v>99.969743011271007</v>
      </c>
      <c r="G53" s="6">
        <v>3.0279037718479E-2</v>
      </c>
      <c r="H53" s="6">
        <v>24.764182569999999</v>
      </c>
      <c r="I53" s="6">
        <v>99.999999999999702</v>
      </c>
      <c r="J53" s="6">
        <v>3.0256988728955499E-2</v>
      </c>
      <c r="K53" s="6">
        <v>100.042593347967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61797.047023277999</v>
      </c>
      <c r="E54" s="6">
        <v>1.1526219859873299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47900.852510637997</v>
      </c>
      <c r="E55" s="6">
        <v>1.7355836662495101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64139.547037789998</v>
      </c>
      <c r="E56" s="6">
        <v>3.4245874412269099</v>
      </c>
      <c r="F56" s="6">
        <v>97.863472924535699</v>
      </c>
      <c r="G56" s="6">
        <v>0.52211009677193998</v>
      </c>
      <c r="H56" s="6">
        <v>1400.27606582</v>
      </c>
      <c r="I56" s="6">
        <v>23.577327646298901</v>
      </c>
      <c r="J56" s="6">
        <v>2.13652707546425</v>
      </c>
      <c r="K56" s="6">
        <v>23.915216383562498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72309.120610476006</v>
      </c>
      <c r="E57" s="6">
        <v>1.9094681337614501</v>
      </c>
      <c r="F57" s="6">
        <v>99.445558929207294</v>
      </c>
      <c r="G57" s="6">
        <v>0.13521767987646599</v>
      </c>
      <c r="H57" s="6">
        <v>403.14667332599998</v>
      </c>
      <c r="I57" s="6">
        <v>24.241252766869401</v>
      </c>
      <c r="J57" s="6">
        <v>0.55444107079275196</v>
      </c>
      <c r="K57" s="6">
        <v>24.252889009825999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7600.500329431</v>
      </c>
      <c r="E58" s="6">
        <v>16.351339441278402</v>
      </c>
      <c r="F58" s="6">
        <v>99.553599967830607</v>
      </c>
      <c r="G58" s="6">
        <v>0.215148537477174</v>
      </c>
      <c r="H58" s="6">
        <v>34.080772494999998</v>
      </c>
      <c r="I58" s="6">
        <v>47.573829972950797</v>
      </c>
      <c r="J58" s="6">
        <v>0.44640003216944502</v>
      </c>
      <c r="K58" s="6">
        <v>47.981204951025298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2623.4635062940001</v>
      </c>
      <c r="E59" s="6">
        <v>47.590809701009697</v>
      </c>
      <c r="F59" s="6">
        <v>99.943574366790301</v>
      </c>
      <c r="G59" s="6">
        <v>6.0707432437548302E-2</v>
      </c>
      <c r="H59" s="6">
        <v>1.4811416390000001</v>
      </c>
      <c r="I59" s="6">
        <v>100</v>
      </c>
      <c r="J59" s="6">
        <v>5.6425633209687603E-2</v>
      </c>
      <c r="K59" s="6">
        <v>107.52768632461699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87582.286616190002</v>
      </c>
      <c r="E60" s="6">
        <v>2.2643375593119099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s="6" t="s">
        <v>91</v>
      </c>
      <c r="B61" s="6" t="s">
        <v>92</v>
      </c>
      <c r="C61" s="6" t="s">
        <v>17</v>
      </c>
      <c r="D61" s="6">
        <v>55011.016055519998</v>
      </c>
      <c r="E61" s="6">
        <v>2.5274335037827802</v>
      </c>
      <c r="F61" s="6">
        <v>100</v>
      </c>
      <c r="G61" s="6">
        <v>0</v>
      </c>
      <c r="H61" s="6"/>
      <c r="I61" s="6"/>
      <c r="J61" s="6"/>
      <c r="K61" s="6"/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394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395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396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2450215.1638490902</v>
      </c>
      <c r="E17" s="6">
        <v>0.29266547370341101</v>
      </c>
      <c r="F17" s="6">
        <v>99.550539659186697</v>
      </c>
      <c r="G17" s="6">
        <v>4.5409746956003402E-2</v>
      </c>
      <c r="H17" s="6">
        <v>11062.4668272</v>
      </c>
      <c r="I17" s="6">
        <v>10.0623198493244</v>
      </c>
      <c r="J17" s="6">
        <v>0.44946034081333502</v>
      </c>
      <c r="K17" s="6">
        <v>10.0577612856274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397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926.31070664200001</v>
      </c>
      <c r="E28" s="6">
        <v>32.3284766724544</v>
      </c>
      <c r="F28" s="6">
        <v>100</v>
      </c>
      <c r="G28" s="6">
        <v>0</v>
      </c>
      <c r="H28" s="6"/>
      <c r="I28" s="6"/>
      <c r="J28" s="6"/>
      <c r="K28" s="6"/>
    </row>
    <row r="29" spans="1:11" x14ac:dyDescent="0.25">
      <c r="A29" s="6" t="s">
        <v>28</v>
      </c>
      <c r="B29" s="6" t="s">
        <v>29</v>
      </c>
      <c r="C29" s="6" t="s">
        <v>17</v>
      </c>
      <c r="D29" s="6">
        <v>79553.708198849999</v>
      </c>
      <c r="E29" s="6">
        <v>2.3927912471355701</v>
      </c>
      <c r="F29" s="6">
        <v>99.883183099166104</v>
      </c>
      <c r="G29" s="6">
        <v>0.11715689515172199</v>
      </c>
      <c r="H29" s="6">
        <v>93.040863869999995</v>
      </c>
      <c r="I29" s="6">
        <v>100</v>
      </c>
      <c r="J29" s="6">
        <v>0.116816900833871</v>
      </c>
      <c r="K29" s="6">
        <v>100.173892015942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121021.34824856</v>
      </c>
      <c r="E30" s="6">
        <v>1.6914349522875001</v>
      </c>
      <c r="F30" s="6">
        <v>98.659001998376297</v>
      </c>
      <c r="G30" s="6">
        <v>0.59501585105849297</v>
      </c>
      <c r="H30" s="6">
        <v>1644.95264363</v>
      </c>
      <c r="I30" s="6">
        <v>44.117157946635501</v>
      </c>
      <c r="J30" s="6">
        <v>1.34099800162371</v>
      </c>
      <c r="K30" s="6">
        <v>43.776105533017599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72386.935831726005</v>
      </c>
      <c r="E31" s="6">
        <v>1.2358573064762901</v>
      </c>
      <c r="F31" s="6">
        <v>99.750527469405696</v>
      </c>
      <c r="G31" s="6">
        <v>0.14457862564579399</v>
      </c>
      <c r="H31" s="6">
        <v>181.03715862000001</v>
      </c>
      <c r="I31" s="6">
        <v>57.818463332154899</v>
      </c>
      <c r="J31" s="6">
        <v>0.249472530594294</v>
      </c>
      <c r="K31" s="6">
        <v>57.809146901320297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83055.573026088998</v>
      </c>
      <c r="E32" s="6">
        <v>3.1134213643546702</v>
      </c>
      <c r="F32" s="6">
        <v>99.803976565252697</v>
      </c>
      <c r="G32" s="6">
        <v>0.11453219635008</v>
      </c>
      <c r="H32" s="6">
        <v>163.12815641</v>
      </c>
      <c r="I32" s="6">
        <v>58.2529658410796</v>
      </c>
      <c r="J32" s="6">
        <v>0.19602343474726799</v>
      </c>
      <c r="K32" s="6">
        <v>58.313275936767198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79221.20241369</v>
      </c>
      <c r="E33" s="6">
        <v>3.0849592991175401</v>
      </c>
      <c r="F33" s="6">
        <v>99.853929957649001</v>
      </c>
      <c r="G33" s="6">
        <v>8.4237252223355805E-2</v>
      </c>
      <c r="H33" s="6">
        <v>115.88772116</v>
      </c>
      <c r="I33" s="6">
        <v>57.4888984236336</v>
      </c>
      <c r="J33" s="6">
        <v>0.14607004235096699</v>
      </c>
      <c r="K33" s="6">
        <v>57.584844557828099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65760.068023013999</v>
      </c>
      <c r="E34" s="6">
        <v>2.0916460171420002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40</v>
      </c>
      <c r="B35" s="6" t="s">
        <v>41</v>
      </c>
      <c r="C35" s="6" t="s">
        <v>17</v>
      </c>
      <c r="D35" s="6">
        <v>86687.981680782003</v>
      </c>
      <c r="E35" s="6">
        <v>1.5710376714448</v>
      </c>
      <c r="F35" s="6">
        <v>99.861292062715606</v>
      </c>
      <c r="G35" s="6">
        <v>8.3810393301805106E-2</v>
      </c>
      <c r="H35" s="6">
        <v>120.41012967</v>
      </c>
      <c r="I35" s="6">
        <v>60.271248393362598</v>
      </c>
      <c r="J35" s="6">
        <v>0.13870793728435599</v>
      </c>
      <c r="K35" s="6">
        <v>60.338393946735899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108417.212935663</v>
      </c>
      <c r="E36" s="6">
        <v>3.1709703614656002</v>
      </c>
      <c r="F36" s="6">
        <v>99.716372543930206</v>
      </c>
      <c r="G36" s="6">
        <v>0.13036677570859501</v>
      </c>
      <c r="H36" s="6">
        <v>308.37562092000002</v>
      </c>
      <c r="I36" s="6">
        <v>45.700866443552698</v>
      </c>
      <c r="J36" s="6">
        <v>0.28362745606984202</v>
      </c>
      <c r="K36" s="6">
        <v>45.8337220029508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104071.17421162</v>
      </c>
      <c r="E37" s="6">
        <v>3.1141075432930001</v>
      </c>
      <c r="F37" s="6">
        <v>98.757910106449202</v>
      </c>
      <c r="G37" s="6">
        <v>0.30247929464476703</v>
      </c>
      <c r="H37" s="6">
        <v>1308.91544342</v>
      </c>
      <c r="I37" s="6">
        <v>23.901355525232098</v>
      </c>
      <c r="J37" s="6">
        <v>1.24208989355078</v>
      </c>
      <c r="K37" s="6">
        <v>24.049968641314699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51428.993692964003</v>
      </c>
      <c r="E38" s="6">
        <v>2.8620491882074401</v>
      </c>
      <c r="F38" s="6">
        <v>99.659875019821598</v>
      </c>
      <c r="G38" s="6">
        <v>0.16615535337776</v>
      </c>
      <c r="H38" s="6">
        <v>175.51984143000001</v>
      </c>
      <c r="I38" s="6">
        <v>48.658558184830497</v>
      </c>
      <c r="J38" s="6">
        <v>0.34012498017836601</v>
      </c>
      <c r="K38" s="6">
        <v>48.685109052613797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1695.75070422</v>
      </c>
      <c r="E39" s="6">
        <v>36.602973463279199</v>
      </c>
      <c r="F39" s="6">
        <v>94.146085616682299</v>
      </c>
      <c r="G39" s="6">
        <v>2.9288879199730702</v>
      </c>
      <c r="H39" s="6">
        <v>105.44017176</v>
      </c>
      <c r="I39" s="6">
        <v>60.740420118905099</v>
      </c>
      <c r="J39" s="6">
        <v>5.8539143833177398</v>
      </c>
      <c r="K39" s="6">
        <v>47.104093913852601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4144.024019257</v>
      </c>
      <c r="E40" s="6">
        <v>27.824302907274301</v>
      </c>
      <c r="F40" s="6">
        <v>99.744008956730497</v>
      </c>
      <c r="G40" s="6">
        <v>0.217646982965152</v>
      </c>
      <c r="H40" s="6">
        <v>10.635556392</v>
      </c>
      <c r="I40" s="6">
        <v>84.829171052921097</v>
      </c>
      <c r="J40" s="6">
        <v>0.25599104326949901</v>
      </c>
      <c r="K40" s="6">
        <v>84.803680398407707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130007.224803367</v>
      </c>
      <c r="E41" s="6">
        <v>2.1450975836358701</v>
      </c>
      <c r="F41" s="6">
        <v>99.675852818408401</v>
      </c>
      <c r="G41" s="6">
        <v>0.10410618859538701</v>
      </c>
      <c r="H41" s="6">
        <v>422.78520137999999</v>
      </c>
      <c r="I41" s="6">
        <v>31.931971122994899</v>
      </c>
      <c r="J41" s="6">
        <v>0.32414718159157802</v>
      </c>
      <c r="K41" s="6">
        <v>32.012843921604897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95733.787299560005</v>
      </c>
      <c r="E42" s="6">
        <v>1.1809678477054699</v>
      </c>
      <c r="F42" s="6">
        <v>99.847049689354193</v>
      </c>
      <c r="G42" s="6">
        <v>8.0674344702711995E-2</v>
      </c>
      <c r="H42" s="6">
        <v>146.64942582</v>
      </c>
      <c r="I42" s="6">
        <v>52.594465851567101</v>
      </c>
      <c r="J42" s="6">
        <v>0.15295031064578099</v>
      </c>
      <c r="K42" s="6">
        <v>52.664785512221997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63458.968076420002</v>
      </c>
      <c r="E43" s="6">
        <v>2.9651941171515901</v>
      </c>
      <c r="F43" s="6">
        <v>99.841081378141197</v>
      </c>
      <c r="G43" s="6">
        <v>0.15880615210954799</v>
      </c>
      <c r="H43" s="6">
        <v>101.00863905</v>
      </c>
      <c r="I43" s="6">
        <v>100</v>
      </c>
      <c r="J43" s="6">
        <v>0.15891862185880101</v>
      </c>
      <c r="K43" s="6">
        <v>99.770421934606603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77256.849818304006</v>
      </c>
      <c r="E44" s="6">
        <v>1.92421929198985</v>
      </c>
      <c r="F44" s="6">
        <v>99.352743748557302</v>
      </c>
      <c r="G44" s="6">
        <v>0.128550098362925</v>
      </c>
      <c r="H44" s="6">
        <v>503.30747924000002</v>
      </c>
      <c r="I44" s="6">
        <v>19.661228837610501</v>
      </c>
      <c r="J44" s="6">
        <v>0.64725625144266097</v>
      </c>
      <c r="K44" s="6">
        <v>19.732223447879601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62391.789707229997</v>
      </c>
      <c r="E45" s="6">
        <v>3.4380635103467201</v>
      </c>
      <c r="F45" s="6">
        <v>98.290711464756995</v>
      </c>
      <c r="G45" s="6">
        <v>0.65797995202355797</v>
      </c>
      <c r="H45" s="6">
        <v>1085.0015149000001</v>
      </c>
      <c r="I45" s="6">
        <v>37.594250973189197</v>
      </c>
      <c r="J45" s="6">
        <v>1.7092885352430001</v>
      </c>
      <c r="K45" s="6">
        <v>37.8363958339826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112809.33562985</v>
      </c>
      <c r="E46" s="6">
        <v>1.0331854732690799</v>
      </c>
      <c r="F46" s="6">
        <v>99.889856357180506</v>
      </c>
      <c r="G46" s="6">
        <v>7.7570441325237799E-2</v>
      </c>
      <c r="H46" s="6">
        <v>124.38931863000001</v>
      </c>
      <c r="I46" s="6">
        <v>70.423384684118204</v>
      </c>
      <c r="J46" s="6">
        <v>0.110143642819491</v>
      </c>
      <c r="K46" s="6">
        <v>70.349046419680803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94965.810557360004</v>
      </c>
      <c r="E47" s="6">
        <v>1.2438171647435701</v>
      </c>
      <c r="F47" s="6">
        <v>99.760012140540596</v>
      </c>
      <c r="G47" s="6">
        <v>0.114593618630593</v>
      </c>
      <c r="H47" s="6">
        <v>228.45467947</v>
      </c>
      <c r="I47" s="6">
        <v>47.706344680161799</v>
      </c>
      <c r="J47" s="6">
        <v>0.23998785945942899</v>
      </c>
      <c r="K47" s="6">
        <v>47.635162926852097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79985.346957839996</v>
      </c>
      <c r="E48" s="6">
        <v>2.5076539853419</v>
      </c>
      <c r="F48" s="6">
        <v>99.752377655655707</v>
      </c>
      <c r="G48" s="6">
        <v>0.110727120102626</v>
      </c>
      <c r="H48" s="6">
        <v>198.55325349</v>
      </c>
      <c r="I48" s="6">
        <v>44.608098050609399</v>
      </c>
      <c r="J48" s="6">
        <v>0.24762234434431299</v>
      </c>
      <c r="K48" s="6">
        <v>44.605399122795099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89272.893510180002</v>
      </c>
      <c r="E49" s="6">
        <v>2.2655612657044299</v>
      </c>
      <c r="F49" s="6">
        <v>99.748447786989999</v>
      </c>
      <c r="G49" s="6">
        <v>0.18501432645855201</v>
      </c>
      <c r="H49" s="6">
        <v>225.13426948</v>
      </c>
      <c r="I49" s="6">
        <v>73.2110677480851</v>
      </c>
      <c r="J49" s="6">
        <v>0.251552213009956</v>
      </c>
      <c r="K49" s="6">
        <v>73.364060931022607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120760.08549081</v>
      </c>
      <c r="E50" s="6">
        <v>1.9370929736495199</v>
      </c>
      <c r="F50" s="6">
        <v>99.921643129395406</v>
      </c>
      <c r="G50" s="6">
        <v>5.54476769109504E-2</v>
      </c>
      <c r="H50" s="6">
        <v>94.698026339999998</v>
      </c>
      <c r="I50" s="6">
        <v>70.749370035228395</v>
      </c>
      <c r="J50" s="6">
        <v>7.8356870604597798E-2</v>
      </c>
      <c r="K50" s="6">
        <v>70.707558149022205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122827.88395613</v>
      </c>
      <c r="E51" s="6">
        <v>2.3282974186113101</v>
      </c>
      <c r="F51" s="6">
        <v>99.753698955631293</v>
      </c>
      <c r="G51" s="6">
        <v>0.16428339680877599</v>
      </c>
      <c r="H51" s="6">
        <v>303.27332632999997</v>
      </c>
      <c r="I51" s="6">
        <v>66.499753889001994</v>
      </c>
      <c r="J51" s="6">
        <v>0.24630104436872799</v>
      </c>
      <c r="K51" s="6">
        <v>66.535960294741898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62847.391656781998</v>
      </c>
      <c r="E52" s="6">
        <v>2.7016715484614502</v>
      </c>
      <c r="F52" s="6">
        <v>99.555812951451401</v>
      </c>
      <c r="G52" s="6">
        <v>0.26286584863634299</v>
      </c>
      <c r="H52" s="6">
        <v>280.40549900000002</v>
      </c>
      <c r="I52" s="6">
        <v>59.069946266012899</v>
      </c>
      <c r="J52" s="6">
        <v>0.44418704854857599</v>
      </c>
      <c r="K52" s="6">
        <v>58.916223117438399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81536.332602673006</v>
      </c>
      <c r="E53" s="6">
        <v>0.96329561610624903</v>
      </c>
      <c r="F53" s="6">
        <v>99.621454880892699</v>
      </c>
      <c r="G53" s="6">
        <v>0.22202804418368199</v>
      </c>
      <c r="H53" s="6">
        <v>309.82463339399999</v>
      </c>
      <c r="I53" s="6">
        <v>58.385473879346698</v>
      </c>
      <c r="J53" s="6">
        <v>0.37854511910727801</v>
      </c>
      <c r="K53" s="6">
        <v>58.4309654767181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61783.564481617999</v>
      </c>
      <c r="E54" s="6">
        <v>1.15207053132052</v>
      </c>
      <c r="F54" s="6">
        <v>99.978182547047993</v>
      </c>
      <c r="G54" s="6">
        <v>2.1812028554624899E-2</v>
      </c>
      <c r="H54" s="6">
        <v>13.482541660000001</v>
      </c>
      <c r="I54" s="6">
        <v>100</v>
      </c>
      <c r="J54" s="6">
        <v>2.1817452951953101E-2</v>
      </c>
      <c r="K54" s="6">
        <v>99.953325319786799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47823.466432317997</v>
      </c>
      <c r="E55" s="6">
        <v>1.73524782168976</v>
      </c>
      <c r="F55" s="6">
        <v>99.838445300524</v>
      </c>
      <c r="G55" s="6">
        <v>0.119035905658585</v>
      </c>
      <c r="H55" s="6">
        <v>77.386078319999996</v>
      </c>
      <c r="I55" s="6">
        <v>73.647290956834198</v>
      </c>
      <c r="J55" s="6">
        <v>0.16155469947599299</v>
      </c>
      <c r="K55" s="6">
        <v>73.562451568665097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64582.529289769998</v>
      </c>
      <c r="E56" s="6">
        <v>3.3864441295841501</v>
      </c>
      <c r="F56" s="6">
        <v>98.539370769544703</v>
      </c>
      <c r="G56" s="6">
        <v>0.46793140875454903</v>
      </c>
      <c r="H56" s="6">
        <v>957.29381383999998</v>
      </c>
      <c r="I56" s="6">
        <v>31.332020442514999</v>
      </c>
      <c r="J56" s="6">
        <v>1.4606292304552599</v>
      </c>
      <c r="K56" s="6">
        <v>31.568358088799801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71925.497411682998</v>
      </c>
      <c r="E57" s="6">
        <v>1.91640481538107</v>
      </c>
      <c r="F57" s="6">
        <v>98.917968175785006</v>
      </c>
      <c r="G57" s="6">
        <v>0.26447012062768399</v>
      </c>
      <c r="H57" s="6">
        <v>786.76987211899996</v>
      </c>
      <c r="I57" s="6">
        <v>24.2554910921369</v>
      </c>
      <c r="J57" s="6">
        <v>1.08203182421499</v>
      </c>
      <c r="K57" s="6">
        <v>24.177520836482699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7328.8562529809997</v>
      </c>
      <c r="E58" s="6">
        <v>16.7240585891767</v>
      </c>
      <c r="F58" s="6">
        <v>95.995525558463498</v>
      </c>
      <c r="G58" s="6">
        <v>1.1479062727184</v>
      </c>
      <c r="H58" s="6">
        <v>305.72484894500002</v>
      </c>
      <c r="I58" s="6">
        <v>26.932479899969501</v>
      </c>
      <c r="J58" s="6">
        <v>4.0044744415364697</v>
      </c>
      <c r="K58" s="6">
        <v>27.517684917269602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2623.2835696930001</v>
      </c>
      <c r="E59" s="6">
        <v>47.578949365846299</v>
      </c>
      <c r="F59" s="6">
        <v>99.936719494587905</v>
      </c>
      <c r="G59" s="6">
        <v>6.1276964853018499E-2</v>
      </c>
      <c r="H59" s="6">
        <v>1.6610782399999999</v>
      </c>
      <c r="I59" s="6">
        <v>99.999999999999901</v>
      </c>
      <c r="J59" s="6">
        <v>6.3280505412104907E-2</v>
      </c>
      <c r="K59" s="6">
        <v>96.772596996743303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87220.892455559995</v>
      </c>
      <c r="E60" s="6">
        <v>2.2759798938973801</v>
      </c>
      <c r="F60" s="6">
        <v>99.5873661506307</v>
      </c>
      <c r="G60" s="6">
        <v>0.14781916923978999</v>
      </c>
      <c r="H60" s="6">
        <v>361.39416062999999</v>
      </c>
      <c r="I60" s="6">
        <v>35.6424611386553</v>
      </c>
      <c r="J60" s="6">
        <v>0.41263384936925701</v>
      </c>
      <c r="K60" s="6">
        <v>35.6755068777492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54703.090195880002</v>
      </c>
      <c r="E61" s="6">
        <v>2.5558161086528899</v>
      </c>
      <c r="F61" s="6">
        <v>99.440246914673907</v>
      </c>
      <c r="G61" s="6">
        <v>0.276038916941722</v>
      </c>
      <c r="H61" s="6">
        <v>307.92585964</v>
      </c>
      <c r="I61" s="6">
        <v>48.980152773880803</v>
      </c>
      <c r="J61" s="6">
        <v>0.55975308532608303</v>
      </c>
      <c r="K61" s="6">
        <v>49.038368484835402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398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399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400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341</v>
      </c>
      <c r="I16" s="5" t="s">
        <v>342</v>
      </c>
      <c r="J16" s="5" t="s">
        <v>343</v>
      </c>
      <c r="K16" s="5" t="s">
        <v>344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2363036.43041872</v>
      </c>
      <c r="E17" s="6">
        <v>0.29525753606086902</v>
      </c>
      <c r="F17" s="6">
        <v>96.008528293065098</v>
      </c>
      <c r="G17" s="6">
        <v>0.110653155928797</v>
      </c>
      <c r="H17" s="6">
        <v>98241.200257563003</v>
      </c>
      <c r="I17" s="6">
        <v>2.7160276334983702</v>
      </c>
      <c r="J17" s="6">
        <v>3.9914717069349601</v>
      </c>
      <c r="K17" s="6">
        <v>2.6615863600508201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401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341</v>
      </c>
      <c r="I27" s="5" t="s">
        <v>342</v>
      </c>
      <c r="J27" s="5" t="s">
        <v>343</v>
      </c>
      <c r="K27" s="5" t="s">
        <v>344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877.822737695</v>
      </c>
      <c r="E28" s="6">
        <v>32.291052692117397</v>
      </c>
      <c r="F28" s="6">
        <v>94.765474629697906</v>
      </c>
      <c r="G28" s="6">
        <v>1.3103923860129101</v>
      </c>
      <c r="H28" s="6">
        <v>48.487968946999999</v>
      </c>
      <c r="I28" s="6">
        <v>41.021834140888899</v>
      </c>
      <c r="J28" s="6">
        <v>5.2345253703020802</v>
      </c>
      <c r="K28" s="6">
        <v>23.723250462436699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74683.509158939996</v>
      </c>
      <c r="E29" s="6">
        <v>2.4525227286470201</v>
      </c>
      <c r="F29" s="6">
        <v>93.768433787709796</v>
      </c>
      <c r="G29" s="6">
        <v>1.18819174958147</v>
      </c>
      <c r="H29" s="6">
        <v>4963.2399037799996</v>
      </c>
      <c r="I29" s="6">
        <v>18.474229148216999</v>
      </c>
      <c r="J29" s="6">
        <v>6.2315662122901703</v>
      </c>
      <c r="K29" s="6">
        <v>17.879113468777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120091.68243093</v>
      </c>
      <c r="E30" s="6">
        <v>1.7565574639216299</v>
      </c>
      <c r="F30" s="6">
        <v>97.901119995847296</v>
      </c>
      <c r="G30" s="6">
        <v>0.4102785238428</v>
      </c>
      <c r="H30" s="6">
        <v>2574.61846126</v>
      </c>
      <c r="I30" s="6">
        <v>19.1612704905816</v>
      </c>
      <c r="J30" s="6">
        <v>2.09888000415273</v>
      </c>
      <c r="K30" s="6">
        <v>19.137219333635699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69684.274975565</v>
      </c>
      <c r="E31" s="6">
        <v>1.33805918168891</v>
      </c>
      <c r="F31" s="6">
        <v>96.026211156311902</v>
      </c>
      <c r="G31" s="6">
        <v>0.46289032403910602</v>
      </c>
      <c r="H31" s="6">
        <v>2883.698014781</v>
      </c>
      <c r="I31" s="6">
        <v>11.176546113922001</v>
      </c>
      <c r="J31" s="6">
        <v>3.9737888436881499</v>
      </c>
      <c r="K31" s="6">
        <v>11.185698522707201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82255.637030219004</v>
      </c>
      <c r="E32" s="6">
        <v>3.1113388200882302</v>
      </c>
      <c r="F32" s="6">
        <v>98.842731094579307</v>
      </c>
      <c r="G32" s="6">
        <v>0.31334657819440598</v>
      </c>
      <c r="H32" s="6">
        <v>963.06415228000003</v>
      </c>
      <c r="I32" s="6">
        <v>27.045940889741502</v>
      </c>
      <c r="J32" s="6">
        <v>1.15726890542066</v>
      </c>
      <c r="K32" s="6">
        <v>26.763037892751498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74777.212049449998</v>
      </c>
      <c r="E33" s="6">
        <v>3.21888398646397</v>
      </c>
      <c r="F33" s="6">
        <v>94.252526683737003</v>
      </c>
      <c r="G33" s="6">
        <v>0.61064369571199495</v>
      </c>
      <c r="H33" s="6">
        <v>4559.8780853999997</v>
      </c>
      <c r="I33" s="6">
        <v>10.0707498923374</v>
      </c>
      <c r="J33" s="6">
        <v>5.7474733162629601</v>
      </c>
      <c r="K33" s="6">
        <v>10.0139153428507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62465.016870464002</v>
      </c>
      <c r="E34" s="6">
        <v>2.2357310564140298</v>
      </c>
      <c r="F34" s="6">
        <v>94.989282627571399</v>
      </c>
      <c r="G34" s="6">
        <v>0.81015876673918097</v>
      </c>
      <c r="H34" s="6">
        <v>3295.0511525500001</v>
      </c>
      <c r="I34" s="6">
        <v>15.5202088966701</v>
      </c>
      <c r="J34" s="6">
        <v>5.0107173724285596</v>
      </c>
      <c r="K34" s="6">
        <v>15.358359761108201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82944.589682762002</v>
      </c>
      <c r="E35" s="6">
        <v>1.66559336953009</v>
      </c>
      <c r="F35" s="6">
        <v>95.549045377863095</v>
      </c>
      <c r="G35" s="6">
        <v>0.61090423661884197</v>
      </c>
      <c r="H35" s="6">
        <v>3863.8021276899999</v>
      </c>
      <c r="I35" s="6">
        <v>13.244201331774899</v>
      </c>
      <c r="J35" s="6">
        <v>4.4509546221368703</v>
      </c>
      <c r="K35" s="6">
        <v>13.114336492201501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103686.70050890501</v>
      </c>
      <c r="E36" s="6">
        <v>3.1701659084836802</v>
      </c>
      <c r="F36" s="6">
        <v>95.365499405822305</v>
      </c>
      <c r="G36" s="6">
        <v>0.68319862979887003</v>
      </c>
      <c r="H36" s="6">
        <v>5038.8880476779996</v>
      </c>
      <c r="I36" s="6">
        <v>14.685963106709499</v>
      </c>
      <c r="J36" s="6">
        <v>4.63450059417766</v>
      </c>
      <c r="K36" s="6">
        <v>14.0583817393389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102999.83564693001</v>
      </c>
      <c r="E37" s="6">
        <v>3.0736509580319802</v>
      </c>
      <c r="F37" s="6">
        <v>97.741267808841599</v>
      </c>
      <c r="G37" s="6">
        <v>0.33070927778998599</v>
      </c>
      <c r="H37" s="6">
        <v>2380.2540081100001</v>
      </c>
      <c r="I37" s="6">
        <v>14.7243353753693</v>
      </c>
      <c r="J37" s="6">
        <v>2.2587321911584302</v>
      </c>
      <c r="K37" s="6">
        <v>14.310658082382799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48595.396719896002</v>
      </c>
      <c r="E38" s="6">
        <v>2.9485475168787501</v>
      </c>
      <c r="F38" s="6">
        <v>94.168888323126097</v>
      </c>
      <c r="G38" s="6">
        <v>0.87083296452300596</v>
      </c>
      <c r="H38" s="6">
        <v>3009.1168144980002</v>
      </c>
      <c r="I38" s="6">
        <v>14.4568602296224</v>
      </c>
      <c r="J38" s="6">
        <v>5.83111167687386</v>
      </c>
      <c r="K38" s="6">
        <v>14.0634199323427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1774.5357883500001</v>
      </c>
      <c r="E39" s="6">
        <v>36.824608729844101</v>
      </c>
      <c r="F39" s="6">
        <v>98.520140869828793</v>
      </c>
      <c r="G39" s="6">
        <v>1.47382919260078</v>
      </c>
      <c r="H39" s="6">
        <v>26.655087630000001</v>
      </c>
      <c r="I39" s="6">
        <v>100</v>
      </c>
      <c r="J39" s="6">
        <v>1.4798591301711601</v>
      </c>
      <c r="K39" s="6">
        <v>98.118703809530899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3902.8455892820002</v>
      </c>
      <c r="E40" s="6">
        <v>27.737788338437898</v>
      </c>
      <c r="F40" s="6">
        <v>93.938998327494403</v>
      </c>
      <c r="G40" s="6">
        <v>0.89467074290480797</v>
      </c>
      <c r="H40" s="6">
        <v>251.81398636700001</v>
      </c>
      <c r="I40" s="6">
        <v>31.938729149935099</v>
      </c>
      <c r="J40" s="6">
        <v>6.0610016725055997</v>
      </c>
      <c r="K40" s="6">
        <v>13.866432969758501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121852.75931857699</v>
      </c>
      <c r="E41" s="6">
        <v>2.1886416894678198</v>
      </c>
      <c r="F41" s="6">
        <v>93.423867186809403</v>
      </c>
      <c r="G41" s="6">
        <v>0.567458701595981</v>
      </c>
      <c r="H41" s="6">
        <v>8577.2506861700003</v>
      </c>
      <c r="I41" s="6">
        <v>8.4165708122184206</v>
      </c>
      <c r="J41" s="6">
        <v>6.5761328131906396</v>
      </c>
      <c r="K41" s="6">
        <v>8.0616051831502702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87936.323082050003</v>
      </c>
      <c r="E42" s="6">
        <v>1.22033502572008</v>
      </c>
      <c r="F42" s="6">
        <v>91.714562516977793</v>
      </c>
      <c r="G42" s="6">
        <v>0.70516114303123101</v>
      </c>
      <c r="H42" s="6">
        <v>7944.1136433299998</v>
      </c>
      <c r="I42" s="6">
        <v>8.1572359570792496</v>
      </c>
      <c r="J42" s="6">
        <v>8.2854374830221804</v>
      </c>
      <c r="K42" s="6">
        <v>7.8056887001567397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60939.652511503002</v>
      </c>
      <c r="E43" s="6">
        <v>3.0368541400042699</v>
      </c>
      <c r="F43" s="6">
        <v>95.877399049881603</v>
      </c>
      <c r="G43" s="6">
        <v>0.50088491748651698</v>
      </c>
      <c r="H43" s="6">
        <v>2620.3242039669999</v>
      </c>
      <c r="I43" s="6">
        <v>11.880158253215599</v>
      </c>
      <c r="J43" s="6">
        <v>4.1226009501184002</v>
      </c>
      <c r="K43" s="6">
        <v>11.648845884669599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73937.771135881994</v>
      </c>
      <c r="E44" s="6">
        <v>1.9452962430339</v>
      </c>
      <c r="F44" s="6">
        <v>95.084389879722195</v>
      </c>
      <c r="G44" s="6">
        <v>0.43543876737332698</v>
      </c>
      <c r="H44" s="6">
        <v>3822.3861616620002</v>
      </c>
      <c r="I44" s="6">
        <v>8.6917896305541298</v>
      </c>
      <c r="J44" s="6">
        <v>4.9156101202777904</v>
      </c>
      <c r="K44" s="6">
        <v>8.4228465058435802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62697.796170499998</v>
      </c>
      <c r="E45" s="6">
        <v>3.35401955596179</v>
      </c>
      <c r="F45" s="6">
        <v>98.772787602158402</v>
      </c>
      <c r="G45" s="6">
        <v>0.43615960350708399</v>
      </c>
      <c r="H45" s="6">
        <v>778.99505163000003</v>
      </c>
      <c r="I45" s="6">
        <v>35.054581583754903</v>
      </c>
      <c r="J45" s="6">
        <v>1.2272123978415901</v>
      </c>
      <c r="K45" s="6">
        <v>35.104518136890398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111991.41659725</v>
      </c>
      <c r="E46" s="6">
        <v>0.97071132600744903</v>
      </c>
      <c r="F46" s="6">
        <v>99.165609430079598</v>
      </c>
      <c r="G46" s="6">
        <v>0.32521378405402901</v>
      </c>
      <c r="H46" s="6">
        <v>942.30835122999997</v>
      </c>
      <c r="I46" s="6">
        <v>39.024804894473199</v>
      </c>
      <c r="J46" s="6">
        <v>0.83439056992043603</v>
      </c>
      <c r="K46" s="6">
        <v>38.650991817723103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92069.636476729997</v>
      </c>
      <c r="E47" s="6">
        <v>1.23539602771227</v>
      </c>
      <c r="F47" s="6">
        <v>96.717629205576202</v>
      </c>
      <c r="G47" s="6">
        <v>0.55493898512155104</v>
      </c>
      <c r="H47" s="6">
        <v>3124.6287600999999</v>
      </c>
      <c r="I47" s="6">
        <v>16.6912831902218</v>
      </c>
      <c r="J47" s="6">
        <v>3.2823707944237599</v>
      </c>
      <c r="K47" s="6">
        <v>16.351712331186299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79488.4661777</v>
      </c>
      <c r="E48" s="6">
        <v>2.4861896478682701</v>
      </c>
      <c r="F48" s="6">
        <v>99.132701163454101</v>
      </c>
      <c r="G48" s="6">
        <v>0.26461072100356903</v>
      </c>
      <c r="H48" s="6">
        <v>695.43403363000004</v>
      </c>
      <c r="I48" s="6">
        <v>30.6296443160754</v>
      </c>
      <c r="J48" s="6">
        <v>0.867298836545912</v>
      </c>
      <c r="K48" s="6">
        <v>30.245140918627602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84431.429839799996</v>
      </c>
      <c r="E49" s="6">
        <v>2.26439763309167</v>
      </c>
      <c r="F49" s="6">
        <v>94.338871966727893</v>
      </c>
      <c r="G49" s="6">
        <v>0.89030248393431399</v>
      </c>
      <c r="H49" s="6">
        <v>5066.5979398600002</v>
      </c>
      <c r="I49" s="6">
        <v>15.385616806317399</v>
      </c>
      <c r="J49" s="6">
        <v>5.6611280332721199</v>
      </c>
      <c r="K49" s="6">
        <v>14.836289084066699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116443.46323095</v>
      </c>
      <c r="E50" s="6">
        <v>1.95473117402049</v>
      </c>
      <c r="F50" s="6">
        <v>96.349900138148897</v>
      </c>
      <c r="G50" s="6">
        <v>0.45162916630996103</v>
      </c>
      <c r="H50" s="6">
        <v>4411.3202861999998</v>
      </c>
      <c r="I50" s="6">
        <v>12.2232262461019</v>
      </c>
      <c r="J50" s="6">
        <v>3.65009986185115</v>
      </c>
      <c r="K50" s="6">
        <v>11.9214341306738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114819.48059324</v>
      </c>
      <c r="E51" s="6">
        <v>2.3886112198482001</v>
      </c>
      <c r="F51" s="6">
        <v>93.249737213016502</v>
      </c>
      <c r="G51" s="6">
        <v>0.615823291530605</v>
      </c>
      <c r="H51" s="6">
        <v>8311.6766892199994</v>
      </c>
      <c r="I51" s="6">
        <v>8.8503472437846096</v>
      </c>
      <c r="J51" s="6">
        <v>6.7502627869834804</v>
      </c>
      <c r="K51" s="6">
        <v>8.5071295617730591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62709.759218587002</v>
      </c>
      <c r="E52" s="6">
        <v>2.69508777208156</v>
      </c>
      <c r="F52" s="6">
        <v>99.337791027044105</v>
      </c>
      <c r="G52" s="6">
        <v>0.14944321297615101</v>
      </c>
      <c r="H52" s="6">
        <v>418.03793719499998</v>
      </c>
      <c r="I52" s="6">
        <v>22.702969017001401</v>
      </c>
      <c r="J52" s="6">
        <v>0.66220897295591896</v>
      </c>
      <c r="K52" s="6">
        <v>22.417936432919799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80213.355654065002</v>
      </c>
      <c r="E53" s="6">
        <v>0.935615426188531</v>
      </c>
      <c r="F53" s="6">
        <v>98.005035743715396</v>
      </c>
      <c r="G53" s="6">
        <v>0.27874149392254</v>
      </c>
      <c r="H53" s="6">
        <v>1632.801582002</v>
      </c>
      <c r="I53" s="6">
        <v>13.827264843213101</v>
      </c>
      <c r="J53" s="6">
        <v>1.99496425628457</v>
      </c>
      <c r="K53" s="6">
        <v>13.6935135499683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61145.310387605001</v>
      </c>
      <c r="E54" s="6">
        <v>1.1462184832020299</v>
      </c>
      <c r="F54" s="6">
        <v>98.945359580972394</v>
      </c>
      <c r="G54" s="6">
        <v>0.2136912730694</v>
      </c>
      <c r="H54" s="6">
        <v>651.73663567300002</v>
      </c>
      <c r="I54" s="6">
        <v>20.221982206652999</v>
      </c>
      <c r="J54" s="6">
        <v>1.0546404190276299</v>
      </c>
      <c r="K54" s="6">
        <v>20.048311701026901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46431.966012313002</v>
      </c>
      <c r="E55" s="6">
        <v>1.7473782707096801</v>
      </c>
      <c r="F55" s="6">
        <v>96.933485686922197</v>
      </c>
      <c r="G55" s="6">
        <v>0.50727365025468796</v>
      </c>
      <c r="H55" s="6">
        <v>1468.886498325</v>
      </c>
      <c r="I55" s="6">
        <v>16.3392676210998</v>
      </c>
      <c r="J55" s="6">
        <v>3.0665143130777999</v>
      </c>
      <c r="K55" s="6">
        <v>16.0350802559805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59307.290247980003</v>
      </c>
      <c r="E56" s="6">
        <v>3.39542093647704</v>
      </c>
      <c r="F56" s="6">
        <v>90.490464330706004</v>
      </c>
      <c r="G56" s="6">
        <v>1.24639015797034</v>
      </c>
      <c r="H56" s="6">
        <v>6232.5328556300001</v>
      </c>
      <c r="I56" s="6">
        <v>12.6501210123098</v>
      </c>
      <c r="J56" s="6">
        <v>9.5095356692940296</v>
      </c>
      <c r="K56" s="6">
        <v>11.860350289882399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68685.174658304997</v>
      </c>
      <c r="E57" s="6">
        <v>1.8989021842054901</v>
      </c>
      <c r="F57" s="6">
        <v>94.461604931422499</v>
      </c>
      <c r="G57" s="6">
        <v>0.54085097334229204</v>
      </c>
      <c r="H57" s="6">
        <v>4027.092625497</v>
      </c>
      <c r="I57" s="6">
        <v>9.6780965856327903</v>
      </c>
      <c r="J57" s="6">
        <v>5.5383950685775298</v>
      </c>
      <c r="K57" s="6">
        <v>9.2246310236147107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7147.3319743909997</v>
      </c>
      <c r="E58" s="6">
        <v>17.306150208050902</v>
      </c>
      <c r="F58" s="6">
        <v>93.617866900227398</v>
      </c>
      <c r="G58" s="6">
        <v>1.4462674744962001</v>
      </c>
      <c r="H58" s="6">
        <v>487.24912753500001</v>
      </c>
      <c r="I58" s="6">
        <v>15.955358722502501</v>
      </c>
      <c r="J58" s="6">
        <v>6.3821330997725596</v>
      </c>
      <c r="K58" s="6">
        <v>21.2149251375434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2597.6748349969998</v>
      </c>
      <c r="E59" s="6">
        <v>47.795547841380298</v>
      </c>
      <c r="F59" s="6">
        <v>98.961128077215903</v>
      </c>
      <c r="G59" s="6">
        <v>0.71463215177593697</v>
      </c>
      <c r="H59" s="6">
        <v>27.269812936000001</v>
      </c>
      <c r="I59" s="6">
        <v>69.850884865812503</v>
      </c>
      <c r="J59" s="6">
        <v>1.0388719227840999</v>
      </c>
      <c r="K59" s="6">
        <v>68.074612807388306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86524.948757940001</v>
      </c>
      <c r="E60" s="6">
        <v>2.2286767674066899</v>
      </c>
      <c r="F60" s="6">
        <v>98.792749197239402</v>
      </c>
      <c r="G60" s="6">
        <v>0.27673454431467698</v>
      </c>
      <c r="H60" s="6">
        <v>1057.33785825</v>
      </c>
      <c r="I60" s="6">
        <v>23.1807195877781</v>
      </c>
      <c r="J60" s="6">
        <v>1.20725080276055</v>
      </c>
      <c r="K60" s="6">
        <v>22.645970802568002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52926.364348969997</v>
      </c>
      <c r="E61" s="6">
        <v>2.6047765099037301</v>
      </c>
      <c r="F61" s="6">
        <v>96.210483179503399</v>
      </c>
      <c r="G61" s="6">
        <v>0.88527069711380002</v>
      </c>
      <c r="H61" s="6">
        <v>2084.6517065500002</v>
      </c>
      <c r="I61" s="6">
        <v>22.833477511779002</v>
      </c>
      <c r="J61" s="6">
        <v>3.7895168204965701</v>
      </c>
      <c r="K61" s="6">
        <v>22.475773442487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402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403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404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405</v>
      </c>
      <c r="E16" s="5" t="s">
        <v>406</v>
      </c>
      <c r="F16" s="5" t="s">
        <v>407</v>
      </c>
      <c r="G16" s="5" t="s">
        <v>408</v>
      </c>
      <c r="H16" s="5" t="s">
        <v>409</v>
      </c>
      <c r="I16" s="5" t="s">
        <v>410</v>
      </c>
      <c r="J16" s="5" t="s">
        <v>411</v>
      </c>
      <c r="K16" s="5" t="s">
        <v>412</v>
      </c>
      <c r="L16" s="5" t="s">
        <v>413</v>
      </c>
      <c r="M16" s="5" t="s">
        <v>414</v>
      </c>
      <c r="N16" s="5" t="s">
        <v>415</v>
      </c>
      <c r="O16" s="5" t="s">
        <v>416</v>
      </c>
      <c r="P16" s="5" t="s">
        <v>417</v>
      </c>
      <c r="Q16" s="5" t="s">
        <v>418</v>
      </c>
      <c r="R16" s="5" t="s">
        <v>419</v>
      </c>
      <c r="S16" s="5" t="s">
        <v>420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414393.94888962602</v>
      </c>
      <c r="E17" s="6">
        <v>1.31076201335999</v>
      </c>
      <c r="F17" s="6">
        <v>16.8365382159575</v>
      </c>
      <c r="G17" s="6">
        <v>1.28913162599792</v>
      </c>
      <c r="H17" s="6">
        <v>583657.13524204295</v>
      </c>
      <c r="I17" s="6">
        <v>0.86391417677354099</v>
      </c>
      <c r="J17" s="6">
        <v>23.713583870734301</v>
      </c>
      <c r="K17" s="6">
        <v>0.85687676126878198</v>
      </c>
      <c r="L17" s="6">
        <v>617165.930500341</v>
      </c>
      <c r="M17" s="6">
        <v>0.87226818178230903</v>
      </c>
      <c r="N17" s="6">
        <v>25.0750229396414</v>
      </c>
      <c r="O17" s="6">
        <v>0.83269803734094305</v>
      </c>
      <c r="P17" s="6">
        <v>846060.61604427604</v>
      </c>
      <c r="Q17" s="6">
        <v>0.87151535427008797</v>
      </c>
      <c r="R17" s="6">
        <v>34.3748549736668</v>
      </c>
      <c r="S17" s="6">
        <v>0.77548025116334796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421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405</v>
      </c>
      <c r="E27" s="5" t="s">
        <v>406</v>
      </c>
      <c r="F27" s="5" t="s">
        <v>407</v>
      </c>
      <c r="G27" s="5" t="s">
        <v>408</v>
      </c>
      <c r="H27" s="5" t="s">
        <v>409</v>
      </c>
      <c r="I27" s="5" t="s">
        <v>410</v>
      </c>
      <c r="J27" s="5" t="s">
        <v>411</v>
      </c>
      <c r="K27" s="5" t="s">
        <v>412</v>
      </c>
      <c r="L27" s="5" t="s">
        <v>413</v>
      </c>
      <c r="M27" s="5" t="s">
        <v>414</v>
      </c>
      <c r="N27" s="5" t="s">
        <v>415</v>
      </c>
      <c r="O27" s="5" t="s">
        <v>416</v>
      </c>
      <c r="P27" s="5" t="s">
        <v>417</v>
      </c>
      <c r="Q27" s="5" t="s">
        <v>418</v>
      </c>
      <c r="R27" s="5" t="s">
        <v>419</v>
      </c>
      <c r="S27" s="5" t="s">
        <v>420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124.755629167</v>
      </c>
      <c r="E28" s="6">
        <v>34.290835124794199</v>
      </c>
      <c r="F28" s="6">
        <v>13.468011140587601</v>
      </c>
      <c r="G28" s="6">
        <v>13.133039108327599</v>
      </c>
      <c r="H28" s="6">
        <v>167.33014220699999</v>
      </c>
      <c r="I28" s="6">
        <v>37.627811191503199</v>
      </c>
      <c r="J28" s="6">
        <v>18.0641485634549</v>
      </c>
      <c r="K28" s="6">
        <v>12.502246678595601</v>
      </c>
      <c r="L28" s="6">
        <v>236.03318803100001</v>
      </c>
      <c r="M28" s="6">
        <v>32.791541885800598</v>
      </c>
      <c r="N28" s="6">
        <v>25.4809953440624</v>
      </c>
      <c r="O28" s="6">
        <v>6.0054589650788204</v>
      </c>
      <c r="P28" s="6">
        <v>398.19174723700002</v>
      </c>
      <c r="Q28" s="6">
        <v>31.820251216492998</v>
      </c>
      <c r="R28" s="6">
        <v>42.986844951895101</v>
      </c>
      <c r="S28" s="6">
        <v>6.3967150429858801</v>
      </c>
    </row>
    <row r="29" spans="1:19" x14ac:dyDescent="0.25">
      <c r="A29" s="6" t="s">
        <v>28</v>
      </c>
      <c r="B29" s="6" t="s">
        <v>29</v>
      </c>
      <c r="C29" s="6" t="s">
        <v>17</v>
      </c>
      <c r="D29" s="6">
        <v>8018.7300223399998</v>
      </c>
      <c r="E29" s="6">
        <v>17.9008407856786</v>
      </c>
      <c r="F29" s="6">
        <v>10.0678685780702</v>
      </c>
      <c r="G29" s="6">
        <v>17.227411280953898</v>
      </c>
      <c r="H29" s="6">
        <v>14953.74408124</v>
      </c>
      <c r="I29" s="6">
        <v>9.1200586773316292</v>
      </c>
      <c r="J29" s="6">
        <v>18.775084052036199</v>
      </c>
      <c r="K29" s="6">
        <v>9.1428954021015691</v>
      </c>
      <c r="L29" s="6">
        <v>20885.419014160001</v>
      </c>
      <c r="M29" s="6">
        <v>8.6718732362754807</v>
      </c>
      <c r="N29" s="6">
        <v>26.2225630800238</v>
      </c>
      <c r="O29" s="6">
        <v>8.1417665667118992</v>
      </c>
      <c r="P29" s="6">
        <v>35788.855944980001</v>
      </c>
      <c r="Q29" s="6">
        <v>5.5450473685735204</v>
      </c>
      <c r="R29" s="6">
        <v>44.9344842898699</v>
      </c>
      <c r="S29" s="6">
        <v>5.3356514223464897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14021.890655130001</v>
      </c>
      <c r="E30" s="6">
        <v>5.9078517910961201</v>
      </c>
      <c r="F30" s="6">
        <v>11.430923206409901</v>
      </c>
      <c r="G30" s="6">
        <v>5.55994552764807</v>
      </c>
      <c r="H30" s="6">
        <v>27920.21156525</v>
      </c>
      <c r="I30" s="6">
        <v>4.3307059860817203</v>
      </c>
      <c r="J30" s="6">
        <v>22.7611099072668</v>
      </c>
      <c r="K30" s="6">
        <v>4.1600220372803198</v>
      </c>
      <c r="L30" s="6">
        <v>33315.799511149999</v>
      </c>
      <c r="M30" s="6">
        <v>3.9164110143886801</v>
      </c>
      <c r="N30" s="6">
        <v>27.159700153044401</v>
      </c>
      <c r="O30" s="6">
        <v>3.6466878229572899</v>
      </c>
      <c r="P30" s="6">
        <v>47408.399160660003</v>
      </c>
      <c r="Q30" s="6">
        <v>3.8240441674768801</v>
      </c>
      <c r="R30" s="6">
        <v>38.648266733278803</v>
      </c>
      <c r="S30" s="6">
        <v>3.2635570451144802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9348.4697308300001</v>
      </c>
      <c r="E31" s="6">
        <v>6.4219105641541896</v>
      </c>
      <c r="F31" s="6">
        <v>12.8823630392345</v>
      </c>
      <c r="G31" s="6">
        <v>6.4045523562906004</v>
      </c>
      <c r="H31" s="6">
        <v>16696.397148557</v>
      </c>
      <c r="I31" s="6">
        <v>4.2148294784751803</v>
      </c>
      <c r="J31" s="6">
        <v>23.007942017035798</v>
      </c>
      <c r="K31" s="6">
        <v>4.2940091418713298</v>
      </c>
      <c r="L31" s="6">
        <v>19735.939293001</v>
      </c>
      <c r="M31" s="6">
        <v>4.3958971675881804</v>
      </c>
      <c r="N31" s="6">
        <v>27.196486934568998</v>
      </c>
      <c r="O31" s="6">
        <v>4.3027008095963497</v>
      </c>
      <c r="P31" s="6">
        <v>26787.166817958001</v>
      </c>
      <c r="Q31" s="6">
        <v>4.2883835650528104</v>
      </c>
      <c r="R31" s="6">
        <v>36.913208009160698</v>
      </c>
      <c r="S31" s="6">
        <v>3.8166936784544299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8568.1290691899994</v>
      </c>
      <c r="E32" s="6">
        <v>9.6672848152665694</v>
      </c>
      <c r="F32" s="6">
        <v>10.295917801456699</v>
      </c>
      <c r="G32" s="6">
        <v>9.2816845900799496</v>
      </c>
      <c r="H32" s="6">
        <v>21003.422275417</v>
      </c>
      <c r="I32" s="6">
        <v>5.4935952518056403</v>
      </c>
      <c r="J32" s="6">
        <v>25.238824899894102</v>
      </c>
      <c r="K32" s="6">
        <v>4.8699438253423599</v>
      </c>
      <c r="L32" s="6">
        <v>24025.149840705999</v>
      </c>
      <c r="M32" s="6">
        <v>5.0897169663109398</v>
      </c>
      <c r="N32" s="6">
        <v>28.8698928237521</v>
      </c>
      <c r="O32" s="6">
        <v>4.0076884672837796</v>
      </c>
      <c r="P32" s="6">
        <v>29621.999997186002</v>
      </c>
      <c r="Q32" s="6">
        <v>6.2081939780488904</v>
      </c>
      <c r="R32" s="6">
        <v>35.595364474897103</v>
      </c>
      <c r="S32" s="6">
        <v>5.1106113432514899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7961.5256231000003</v>
      </c>
      <c r="E33" s="6">
        <v>7.8654391766176603</v>
      </c>
      <c r="F33" s="6">
        <v>10.0350612929813</v>
      </c>
      <c r="G33" s="6">
        <v>7.5348172849415498</v>
      </c>
      <c r="H33" s="6">
        <v>16864.613987519999</v>
      </c>
      <c r="I33" s="6">
        <v>5.52456648662581</v>
      </c>
      <c r="J33" s="6">
        <v>21.256910177642101</v>
      </c>
      <c r="K33" s="6">
        <v>4.8568477374700603</v>
      </c>
      <c r="L33" s="6">
        <v>22966.061200380002</v>
      </c>
      <c r="M33" s="6">
        <v>5.0374790294994503</v>
      </c>
      <c r="N33" s="6">
        <v>28.947445843229701</v>
      </c>
      <c r="O33" s="6">
        <v>3.87643513318383</v>
      </c>
      <c r="P33" s="6">
        <v>31544.889323849999</v>
      </c>
      <c r="Q33" s="6">
        <v>4.9612578468013604</v>
      </c>
      <c r="R33" s="6">
        <v>39.760582686147004</v>
      </c>
      <c r="S33" s="6">
        <v>3.64658419078697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4240.1751468399998</v>
      </c>
      <c r="E34" s="6">
        <v>13.509711000222801</v>
      </c>
      <c r="F34" s="6">
        <v>6.4479482371521701</v>
      </c>
      <c r="G34" s="6">
        <v>13.239013431768999</v>
      </c>
      <c r="H34" s="6">
        <v>11644.737295905001</v>
      </c>
      <c r="I34" s="6">
        <v>7.3411760785388704</v>
      </c>
      <c r="J34" s="6">
        <v>17.707915526835698</v>
      </c>
      <c r="K34" s="6">
        <v>6.90539369261628</v>
      </c>
      <c r="L34" s="6">
        <v>20210.361432463</v>
      </c>
      <c r="M34" s="6">
        <v>5.3763771032792302</v>
      </c>
      <c r="N34" s="6">
        <v>30.733486202280101</v>
      </c>
      <c r="O34" s="6">
        <v>5.0336176258418899</v>
      </c>
      <c r="P34" s="6">
        <v>29664.794147805998</v>
      </c>
      <c r="Q34" s="6">
        <v>4.2249305464142104</v>
      </c>
      <c r="R34" s="6">
        <v>45.110650033732099</v>
      </c>
      <c r="S34" s="6">
        <v>3.7489570734773201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9596.0672044200001</v>
      </c>
      <c r="E35" s="6">
        <v>7.6899982844045303</v>
      </c>
      <c r="F35" s="6">
        <v>11.0543082348228</v>
      </c>
      <c r="G35" s="6">
        <v>7.69642392421924</v>
      </c>
      <c r="H35" s="6">
        <v>17551.323775215002</v>
      </c>
      <c r="I35" s="6">
        <v>5.2766286130808098</v>
      </c>
      <c r="J35" s="6">
        <v>20.2184643778895</v>
      </c>
      <c r="K35" s="6">
        <v>5.0668550054143804</v>
      </c>
      <c r="L35" s="6">
        <v>21689.318674545</v>
      </c>
      <c r="M35" s="6">
        <v>4.93870410863033</v>
      </c>
      <c r="N35" s="6">
        <v>24.985278752662602</v>
      </c>
      <c r="O35" s="6">
        <v>4.6060248200618696</v>
      </c>
      <c r="P35" s="6">
        <v>37971.682156272</v>
      </c>
      <c r="Q35" s="6">
        <v>3.34977136146943</v>
      </c>
      <c r="R35" s="6">
        <v>43.741948634625103</v>
      </c>
      <c r="S35" s="6">
        <v>2.90166249289401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10950.346209400001</v>
      </c>
      <c r="E36" s="6">
        <v>8.4027716478775005</v>
      </c>
      <c r="F36" s="6">
        <v>10.071544660989501</v>
      </c>
      <c r="G36" s="6">
        <v>7.6351317711103102</v>
      </c>
      <c r="H36" s="6">
        <v>25196.381091689</v>
      </c>
      <c r="I36" s="6">
        <v>5.5845118830081804</v>
      </c>
      <c r="J36" s="6">
        <v>23.174288064282401</v>
      </c>
      <c r="K36" s="6">
        <v>4.6322987917324303</v>
      </c>
      <c r="L36" s="6">
        <v>30806.543952397002</v>
      </c>
      <c r="M36" s="6">
        <v>5.3331168562072104</v>
      </c>
      <c r="N36" s="6">
        <v>28.334216775809502</v>
      </c>
      <c r="O36" s="6">
        <v>4.1847657417383699</v>
      </c>
      <c r="P36" s="6">
        <v>41772.317303096999</v>
      </c>
      <c r="Q36" s="6">
        <v>4.7081314812480501</v>
      </c>
      <c r="R36" s="6">
        <v>38.419950498918503</v>
      </c>
      <c r="S36" s="6">
        <v>3.65503464808274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13267.87952547</v>
      </c>
      <c r="E37" s="6">
        <v>6.3054497410856003</v>
      </c>
      <c r="F37" s="6">
        <v>12.590499371278</v>
      </c>
      <c r="G37" s="6">
        <v>5.53065978624966</v>
      </c>
      <c r="H37" s="6">
        <v>27228.295099142</v>
      </c>
      <c r="I37" s="6">
        <v>4.4681051510249397</v>
      </c>
      <c r="J37" s="6">
        <v>25.838177959682302</v>
      </c>
      <c r="K37" s="6">
        <v>3.47728198831792</v>
      </c>
      <c r="L37" s="6">
        <v>28549.809930457999</v>
      </c>
      <c r="M37" s="6">
        <v>4.5310052913144903</v>
      </c>
      <c r="N37" s="6">
        <v>27.092223990238899</v>
      </c>
      <c r="O37" s="6">
        <v>3.1526478792724402</v>
      </c>
      <c r="P37" s="6">
        <v>36334.105099970002</v>
      </c>
      <c r="Q37" s="6">
        <v>4.5051734653307696</v>
      </c>
      <c r="R37" s="6">
        <v>34.479098678800803</v>
      </c>
      <c r="S37" s="6">
        <v>3.2570819134106199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9311.0294409800008</v>
      </c>
      <c r="E38" s="6">
        <v>7.7490012567147302</v>
      </c>
      <c r="F38" s="6">
        <v>18.043052444965401</v>
      </c>
      <c r="G38" s="6">
        <v>7.4565532001153301</v>
      </c>
      <c r="H38" s="6">
        <v>12769.227371317</v>
      </c>
      <c r="I38" s="6">
        <v>6.28250034324906</v>
      </c>
      <c r="J38" s="6">
        <v>24.7444002408945</v>
      </c>
      <c r="K38" s="6">
        <v>5.3396489780802696</v>
      </c>
      <c r="L38" s="6">
        <v>12114.212679279</v>
      </c>
      <c r="M38" s="6">
        <v>5.7944472417862203</v>
      </c>
      <c r="N38" s="6">
        <v>23.475102950452101</v>
      </c>
      <c r="O38" s="6">
        <v>5.3759964083093204</v>
      </c>
      <c r="P38" s="6">
        <v>17410.044042818001</v>
      </c>
      <c r="Q38" s="6">
        <v>6.07793006761427</v>
      </c>
      <c r="R38" s="6">
        <v>33.737444363687999</v>
      </c>
      <c r="S38" s="6">
        <v>5.1497043400993396</v>
      </c>
    </row>
    <row r="39" spans="1:19" x14ac:dyDescent="0.25">
      <c r="A39" s="6" t="s">
        <v>48</v>
      </c>
      <c r="B39" s="6" t="s">
        <v>49</v>
      </c>
      <c r="C39" s="6" t="s">
        <v>17</v>
      </c>
      <c r="D39" s="6">
        <v>153.21485756000001</v>
      </c>
      <c r="E39" s="6">
        <v>50.451363345538397</v>
      </c>
      <c r="F39" s="6">
        <v>8.5063087762221894</v>
      </c>
      <c r="G39" s="6">
        <v>44.2416504226508</v>
      </c>
      <c r="H39" s="6">
        <v>380.14142588999999</v>
      </c>
      <c r="I39" s="6">
        <v>50.477727018466702</v>
      </c>
      <c r="J39" s="6">
        <v>21.1050050807731</v>
      </c>
      <c r="K39" s="6">
        <v>26.189521247314801</v>
      </c>
      <c r="L39" s="6">
        <v>516.48158885999999</v>
      </c>
      <c r="M39" s="6">
        <v>39.520537254135903</v>
      </c>
      <c r="N39" s="6">
        <v>28.674450650822401</v>
      </c>
      <c r="O39" s="6">
        <v>19.250714405572701</v>
      </c>
      <c r="P39" s="6">
        <v>751.35300367000002</v>
      </c>
      <c r="Q39" s="6">
        <v>39.631615719622303</v>
      </c>
      <c r="R39" s="6">
        <v>41.714235492182397</v>
      </c>
      <c r="S39" s="6">
        <v>15.517256498363</v>
      </c>
    </row>
    <row r="40" spans="1:19" x14ac:dyDescent="0.25">
      <c r="A40" s="6" t="s">
        <v>48</v>
      </c>
      <c r="B40" s="6" t="s">
        <v>50</v>
      </c>
      <c r="C40" s="6" t="s">
        <v>17</v>
      </c>
      <c r="D40" s="6">
        <v>389.46701254200002</v>
      </c>
      <c r="E40" s="6">
        <v>25.2700262231137</v>
      </c>
      <c r="F40" s="6">
        <v>9.3742220138736894</v>
      </c>
      <c r="G40" s="6">
        <v>14.1344507586684</v>
      </c>
      <c r="H40" s="6">
        <v>604.20152206499995</v>
      </c>
      <c r="I40" s="6">
        <v>25.249595152311599</v>
      </c>
      <c r="J40" s="6">
        <v>14.542744382868401</v>
      </c>
      <c r="K40" s="6">
        <v>7.3526225896738104</v>
      </c>
      <c r="L40" s="6">
        <v>758.19316009399995</v>
      </c>
      <c r="M40" s="6">
        <v>28.329347219901901</v>
      </c>
      <c r="N40" s="6">
        <v>18.2492246666338</v>
      </c>
      <c r="O40" s="6">
        <v>7.1462843358875796</v>
      </c>
      <c r="P40" s="6">
        <v>2402.7978809480001</v>
      </c>
      <c r="Q40" s="6">
        <v>29.974755245041901</v>
      </c>
      <c r="R40" s="6">
        <v>57.833808936624102</v>
      </c>
      <c r="S40" s="6">
        <v>4.2775364070839403</v>
      </c>
    </row>
    <row r="41" spans="1:19" x14ac:dyDescent="0.25">
      <c r="A41" s="6" t="s">
        <v>51</v>
      </c>
      <c r="B41" s="6" t="s">
        <v>52</v>
      </c>
      <c r="C41" s="6" t="s">
        <v>17</v>
      </c>
      <c r="D41" s="6">
        <v>15775.98212466</v>
      </c>
      <c r="E41" s="6">
        <v>6.7889184110616103</v>
      </c>
      <c r="F41" s="6">
        <v>12.095362197768599</v>
      </c>
      <c r="G41" s="6">
        <v>6.2314697443654401</v>
      </c>
      <c r="H41" s="6">
        <v>29320.705435420001</v>
      </c>
      <c r="I41" s="6">
        <v>4.2569259827472496</v>
      </c>
      <c r="J41" s="6">
        <v>22.480030043969801</v>
      </c>
      <c r="K41" s="6">
        <v>3.6906708833138202</v>
      </c>
      <c r="L41" s="6">
        <v>34926.559274409999</v>
      </c>
      <c r="M41" s="6">
        <v>3.5975681239865001</v>
      </c>
      <c r="N41" s="6">
        <v>26.7780085834072</v>
      </c>
      <c r="O41" s="6">
        <v>3.0892218924352202</v>
      </c>
      <c r="P41" s="6">
        <v>50406.763170257</v>
      </c>
      <c r="Q41" s="6">
        <v>3.6071771959567398</v>
      </c>
      <c r="R41" s="6">
        <v>38.646599174854302</v>
      </c>
      <c r="S41" s="6">
        <v>2.9085874740292299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12114.954016861</v>
      </c>
      <c r="E42" s="6">
        <v>5.2216444053917801</v>
      </c>
      <c r="F42" s="6">
        <v>12.635480636743999</v>
      </c>
      <c r="G42" s="6">
        <v>5.2123859043834999</v>
      </c>
      <c r="H42" s="6">
        <v>20722.581023467999</v>
      </c>
      <c r="I42" s="6">
        <v>3.6666940500040499</v>
      </c>
      <c r="J42" s="6">
        <v>21.612939752059599</v>
      </c>
      <c r="K42" s="6">
        <v>3.5338924350827101</v>
      </c>
      <c r="L42" s="6">
        <v>24273.585764110001</v>
      </c>
      <c r="M42" s="6">
        <v>3.2877432603415002</v>
      </c>
      <c r="N42" s="6">
        <v>25.316515645036301</v>
      </c>
      <c r="O42" s="6">
        <v>3.1804620077318901</v>
      </c>
      <c r="P42" s="6">
        <v>38769.315920941001</v>
      </c>
      <c r="Q42" s="6">
        <v>3.0098125861348701</v>
      </c>
      <c r="R42" s="6">
        <v>40.435063966160001</v>
      </c>
      <c r="S42" s="6">
        <v>2.5758290791815202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7473.8318517130001</v>
      </c>
      <c r="E43" s="6">
        <v>7.7576811742059704</v>
      </c>
      <c r="F43" s="6">
        <v>11.7587076615368</v>
      </c>
      <c r="G43" s="6">
        <v>6.80948305720249</v>
      </c>
      <c r="H43" s="6">
        <v>14657.223516565</v>
      </c>
      <c r="I43" s="6">
        <v>4.4587518084331004</v>
      </c>
      <c r="J43" s="6">
        <v>23.060460802525</v>
      </c>
      <c r="K43" s="6">
        <v>3.7360236624844898</v>
      </c>
      <c r="L43" s="6">
        <v>16952.947708184001</v>
      </c>
      <c r="M43" s="6">
        <v>5.0190063466979904</v>
      </c>
      <c r="N43" s="6">
        <v>26.6723629935783</v>
      </c>
      <c r="O43" s="6">
        <v>4.0414829224701796</v>
      </c>
      <c r="P43" s="6">
        <v>24475.973639008</v>
      </c>
      <c r="Q43" s="6">
        <v>4.2903039059597896</v>
      </c>
      <c r="R43" s="6">
        <v>38.5084685423598</v>
      </c>
      <c r="S43" s="6">
        <v>3.0636207058921499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24374.245822885001</v>
      </c>
      <c r="E44" s="6">
        <v>4.5841071045252804</v>
      </c>
      <c r="F44" s="6">
        <v>31.345417331935899</v>
      </c>
      <c r="G44" s="6">
        <v>3.4055816965266001</v>
      </c>
      <c r="H44" s="6">
        <v>18671.285565049999</v>
      </c>
      <c r="I44" s="6">
        <v>3.4201809357320498</v>
      </c>
      <c r="J44" s="6">
        <v>24.0113783381451</v>
      </c>
      <c r="K44" s="6">
        <v>2.8463453811185202</v>
      </c>
      <c r="L44" s="6">
        <v>15716.703817138001</v>
      </c>
      <c r="M44" s="6">
        <v>3.2449185651422399</v>
      </c>
      <c r="N44" s="6">
        <v>20.211769578859101</v>
      </c>
      <c r="O44" s="6">
        <v>3.2613657799795899</v>
      </c>
      <c r="P44" s="6">
        <v>18997.922092470999</v>
      </c>
      <c r="Q44" s="6">
        <v>3.4404214451868</v>
      </c>
      <c r="R44" s="6">
        <v>24.4314347510599</v>
      </c>
      <c r="S44" s="6">
        <v>3.5280434370562701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27848.256721400001</v>
      </c>
      <c r="E45" s="6">
        <v>5.3479234748202398</v>
      </c>
      <c r="F45" s="6">
        <v>43.871557123844099</v>
      </c>
      <c r="G45" s="6">
        <v>4.5916013207543704</v>
      </c>
      <c r="H45" s="6">
        <v>18208.633498089999</v>
      </c>
      <c r="I45" s="6">
        <v>5.8662103561610897</v>
      </c>
      <c r="J45" s="6">
        <v>28.685497718955101</v>
      </c>
      <c r="K45" s="6">
        <v>5.0161487244524396</v>
      </c>
      <c r="L45" s="6">
        <v>9810.7542492899993</v>
      </c>
      <c r="M45" s="6">
        <v>9.1185887869847502</v>
      </c>
      <c r="N45" s="6">
        <v>15.4556556190094</v>
      </c>
      <c r="O45" s="6">
        <v>8.1187447943775002</v>
      </c>
      <c r="P45" s="6">
        <v>7609.1467533499999</v>
      </c>
      <c r="Q45" s="6">
        <v>13.933323422406399</v>
      </c>
      <c r="R45" s="6">
        <v>11.9872895381914</v>
      </c>
      <c r="S45" s="6">
        <v>13.2378775869671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38921.608464270001</v>
      </c>
      <c r="E46" s="6">
        <v>6.3239431646746196</v>
      </c>
      <c r="F46" s="6">
        <v>34.464114667275801</v>
      </c>
      <c r="G46" s="6">
        <v>6.2310959419701799</v>
      </c>
      <c r="H46" s="6">
        <v>35046.860593390003</v>
      </c>
      <c r="I46" s="6">
        <v>4.3139200980248997</v>
      </c>
      <c r="J46" s="6">
        <v>31.033121956597299</v>
      </c>
      <c r="K46" s="6">
        <v>4.5101418773026198</v>
      </c>
      <c r="L46" s="6">
        <v>18777.902224829999</v>
      </c>
      <c r="M46" s="6">
        <v>6.3853057664904496</v>
      </c>
      <c r="N46" s="6">
        <v>16.627364618847398</v>
      </c>
      <c r="O46" s="6">
        <v>6.2547256772659399</v>
      </c>
      <c r="P46" s="6">
        <v>20187.353665989998</v>
      </c>
      <c r="Q46" s="6">
        <v>8.24476479467498</v>
      </c>
      <c r="R46" s="6">
        <v>17.875398757279498</v>
      </c>
      <c r="S46" s="6">
        <v>7.9219280309837004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16115.19916068</v>
      </c>
      <c r="E47" s="6">
        <v>5.6041826790423999</v>
      </c>
      <c r="F47" s="6">
        <v>16.928749983612601</v>
      </c>
      <c r="G47" s="6">
        <v>5.5751740560847596</v>
      </c>
      <c r="H47" s="6">
        <v>26078.606388600001</v>
      </c>
      <c r="I47" s="6">
        <v>3.8393356786922799</v>
      </c>
      <c r="J47" s="6">
        <v>27.395144364757801</v>
      </c>
      <c r="K47" s="6">
        <v>3.85034816372151</v>
      </c>
      <c r="L47" s="6">
        <v>23993.89093161</v>
      </c>
      <c r="M47" s="6">
        <v>4.2398413299875202</v>
      </c>
      <c r="N47" s="6">
        <v>25.2051852828703</v>
      </c>
      <c r="O47" s="6">
        <v>4.0955951026973896</v>
      </c>
      <c r="P47" s="6">
        <v>29006.568755939999</v>
      </c>
      <c r="Q47" s="6">
        <v>4.4159890013386001</v>
      </c>
      <c r="R47" s="6">
        <v>30.470920368759302</v>
      </c>
      <c r="S47" s="6">
        <v>3.9400580010977801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25457.938262439999</v>
      </c>
      <c r="E48" s="6">
        <v>5.4514946648617597</v>
      </c>
      <c r="F48" s="6">
        <v>31.749438721917901</v>
      </c>
      <c r="G48" s="6">
        <v>5.1468723240975898</v>
      </c>
      <c r="H48" s="6">
        <v>21978.014260700002</v>
      </c>
      <c r="I48" s="6">
        <v>4.5210587837905196</v>
      </c>
      <c r="J48" s="6">
        <v>27.409510142030399</v>
      </c>
      <c r="K48" s="6">
        <v>3.8843813034950099</v>
      </c>
      <c r="L48" s="6">
        <v>16425.474023809998</v>
      </c>
      <c r="M48" s="6">
        <v>6.1743709708958496</v>
      </c>
      <c r="N48" s="6">
        <v>20.484753149347402</v>
      </c>
      <c r="O48" s="6">
        <v>5.3721752051765996</v>
      </c>
      <c r="P48" s="6">
        <v>16322.473664380001</v>
      </c>
      <c r="Q48" s="6">
        <v>6.7658911682202403</v>
      </c>
      <c r="R48" s="6">
        <v>20.356297986704401</v>
      </c>
      <c r="S48" s="6">
        <v>6.0482974417776996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16693.894022190001</v>
      </c>
      <c r="E49" s="6">
        <v>12.6209549923058</v>
      </c>
      <c r="F49" s="6">
        <v>18.652806588419601</v>
      </c>
      <c r="G49" s="6">
        <v>12.320788096679999</v>
      </c>
      <c r="H49" s="6">
        <v>20110.245339230001</v>
      </c>
      <c r="I49" s="6">
        <v>7.1794206902014697</v>
      </c>
      <c r="J49" s="6">
        <v>22.470043014512601</v>
      </c>
      <c r="K49" s="6">
        <v>7.5663054970105899</v>
      </c>
      <c r="L49" s="6">
        <v>21011.837978259999</v>
      </c>
      <c r="M49" s="6">
        <v>6.58825109754018</v>
      </c>
      <c r="N49" s="6">
        <v>23.477431290430399</v>
      </c>
      <c r="O49" s="6">
        <v>6.6318979071013899</v>
      </c>
      <c r="P49" s="6">
        <v>31682.050439980001</v>
      </c>
      <c r="Q49" s="6">
        <v>7.4038703935081402</v>
      </c>
      <c r="R49" s="6">
        <v>35.399719106637498</v>
      </c>
      <c r="S49" s="6">
        <v>6.3679761874661596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18841.669300860001</v>
      </c>
      <c r="E50" s="6">
        <v>5.5522131986353296</v>
      </c>
      <c r="F50" s="6">
        <v>15.5903380507783</v>
      </c>
      <c r="G50" s="6">
        <v>5.53864484983706</v>
      </c>
      <c r="H50" s="6">
        <v>26357.309524010001</v>
      </c>
      <c r="I50" s="6">
        <v>3.9548880790257899</v>
      </c>
      <c r="J50" s="6">
        <v>21.809074293091399</v>
      </c>
      <c r="K50" s="6">
        <v>3.7661484971992798</v>
      </c>
      <c r="L50" s="6">
        <v>30937.499865599999</v>
      </c>
      <c r="M50" s="6">
        <v>4.4266541527852397</v>
      </c>
      <c r="N50" s="6">
        <v>25.598903878893498</v>
      </c>
      <c r="O50" s="6">
        <v>3.6467066972928701</v>
      </c>
      <c r="P50" s="6">
        <v>44718.304826680003</v>
      </c>
      <c r="Q50" s="6">
        <v>3.82230869952578</v>
      </c>
      <c r="R50" s="6">
        <v>37.001683777236799</v>
      </c>
      <c r="S50" s="6">
        <v>3.12273043134853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15963.989257679999</v>
      </c>
      <c r="E51" s="6">
        <v>6.0739412438012996</v>
      </c>
      <c r="F51" s="6">
        <v>12.965028194333399</v>
      </c>
      <c r="G51" s="6">
        <v>5.4250024794221501</v>
      </c>
      <c r="H51" s="6">
        <v>25056.62575254</v>
      </c>
      <c r="I51" s="6">
        <v>4.1849616566046697</v>
      </c>
      <c r="J51" s="6">
        <v>20.349541339127299</v>
      </c>
      <c r="K51" s="6">
        <v>3.6896380074074302</v>
      </c>
      <c r="L51" s="6">
        <v>34052.20163245</v>
      </c>
      <c r="M51" s="6">
        <v>3.9077348855105201</v>
      </c>
      <c r="N51" s="6">
        <v>27.655227469628201</v>
      </c>
      <c r="O51" s="6">
        <v>3.39297024083108</v>
      </c>
      <c r="P51" s="6">
        <v>48058.340639790003</v>
      </c>
      <c r="Q51" s="6">
        <v>3.8971109121344001</v>
      </c>
      <c r="R51" s="6">
        <v>39.0302029969111</v>
      </c>
      <c r="S51" s="6">
        <v>2.9337944616693998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12328.079219161</v>
      </c>
      <c r="E52" s="6">
        <v>5.0647745050880699</v>
      </c>
      <c r="F52" s="6">
        <v>19.528765099689299</v>
      </c>
      <c r="G52" s="6">
        <v>4.3082792522191102</v>
      </c>
      <c r="H52" s="6">
        <v>18604.388995682999</v>
      </c>
      <c r="I52" s="6">
        <v>4.4688687625483698</v>
      </c>
      <c r="J52" s="6">
        <v>29.4709934987475</v>
      </c>
      <c r="K52" s="6">
        <v>3.1147210807009</v>
      </c>
      <c r="L52" s="6">
        <v>16662.463556622999</v>
      </c>
      <c r="M52" s="6">
        <v>4.2576305751390997</v>
      </c>
      <c r="N52" s="6">
        <v>26.394812281354699</v>
      </c>
      <c r="O52" s="6">
        <v>3.1518043118600199</v>
      </c>
      <c r="P52" s="6">
        <v>15532.865384315</v>
      </c>
      <c r="Q52" s="6">
        <v>4.53436357298816</v>
      </c>
      <c r="R52" s="6">
        <v>24.605429120208601</v>
      </c>
      <c r="S52" s="6">
        <v>4.20680070559819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14900.858423508</v>
      </c>
      <c r="E53" s="6">
        <v>5.3474728297022098</v>
      </c>
      <c r="F53" s="6">
        <v>18.2059352897043</v>
      </c>
      <c r="G53" s="6">
        <v>5.0670244259715398</v>
      </c>
      <c r="H53" s="6">
        <v>19592.206759370001</v>
      </c>
      <c r="I53" s="6">
        <v>3.5749058011227901</v>
      </c>
      <c r="J53" s="6">
        <v>23.937845613033101</v>
      </c>
      <c r="K53" s="6">
        <v>3.6301889235157399</v>
      </c>
      <c r="L53" s="6">
        <v>20085.509110625</v>
      </c>
      <c r="M53" s="6">
        <v>3.73712175818225</v>
      </c>
      <c r="N53" s="6">
        <v>24.540564626257101</v>
      </c>
      <c r="O53" s="6">
        <v>3.6988005346272401</v>
      </c>
      <c r="P53" s="6">
        <v>27267.582942564</v>
      </c>
      <c r="Q53" s="6">
        <v>3.2066253901620998</v>
      </c>
      <c r="R53" s="6">
        <v>33.315654471005601</v>
      </c>
      <c r="S53" s="6">
        <v>3.0389588417218798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20006.841295393999</v>
      </c>
      <c r="E54" s="6">
        <v>3.3137035920865299</v>
      </c>
      <c r="F54" s="6">
        <v>32.375076575839799</v>
      </c>
      <c r="G54" s="6">
        <v>3.1622372648338901</v>
      </c>
      <c r="H54" s="6">
        <v>18283.897023833</v>
      </c>
      <c r="I54" s="6">
        <v>2.6375714181301899</v>
      </c>
      <c r="J54" s="6">
        <v>29.587007639613802</v>
      </c>
      <c r="K54" s="6">
        <v>2.5415807788446201</v>
      </c>
      <c r="L54" s="6">
        <v>12379.714501623001</v>
      </c>
      <c r="M54" s="6">
        <v>3.9566867232863299</v>
      </c>
      <c r="N54" s="6">
        <v>20.0328577139936</v>
      </c>
      <c r="O54" s="6">
        <v>3.7651073337536398</v>
      </c>
      <c r="P54" s="6">
        <v>11126.594202427999</v>
      </c>
      <c r="Q54" s="6">
        <v>4.8233562020548897</v>
      </c>
      <c r="R54" s="6">
        <v>18.005058070552799</v>
      </c>
      <c r="S54" s="6">
        <v>4.48471964404012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9859.686719886</v>
      </c>
      <c r="E55" s="6">
        <v>6.1490245282421903</v>
      </c>
      <c r="F55" s="6">
        <v>20.583530778907001</v>
      </c>
      <c r="G55" s="6">
        <v>6.0193494149561699</v>
      </c>
      <c r="H55" s="6">
        <v>12940.372391027</v>
      </c>
      <c r="I55" s="6">
        <v>4.0283719605285802</v>
      </c>
      <c r="J55" s="6">
        <v>27.014910409273298</v>
      </c>
      <c r="K55" s="6">
        <v>3.7247526922282801</v>
      </c>
      <c r="L55" s="6">
        <v>11334.480633196999</v>
      </c>
      <c r="M55" s="6">
        <v>4.9666534757139598</v>
      </c>
      <c r="N55" s="6">
        <v>23.662377680396801</v>
      </c>
      <c r="O55" s="6">
        <v>4.5594569606498103</v>
      </c>
      <c r="P55" s="6">
        <v>13766.312766528001</v>
      </c>
      <c r="Q55" s="6">
        <v>5.1825459583453499</v>
      </c>
      <c r="R55" s="6">
        <v>28.7391811314229</v>
      </c>
      <c r="S55" s="6">
        <v>4.7868701618061298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8913.01788605</v>
      </c>
      <c r="E56" s="6">
        <v>7.74176199770762</v>
      </c>
      <c r="F56" s="6">
        <v>13.5993926501139</v>
      </c>
      <c r="G56" s="6">
        <v>7.4317102123708398</v>
      </c>
      <c r="H56" s="6">
        <v>13869.02620715</v>
      </c>
      <c r="I56" s="6">
        <v>6.3753488701385201</v>
      </c>
      <c r="J56" s="6">
        <v>21.1612200802325</v>
      </c>
      <c r="K56" s="6">
        <v>5.6444215798931996</v>
      </c>
      <c r="L56" s="6">
        <v>16158.92931555</v>
      </c>
      <c r="M56" s="6">
        <v>5.3345811971114001</v>
      </c>
      <c r="N56" s="6">
        <v>24.655131110141699</v>
      </c>
      <c r="O56" s="6">
        <v>5.3374945303525498</v>
      </c>
      <c r="P56" s="6">
        <v>26598.84969486</v>
      </c>
      <c r="Q56" s="6">
        <v>6.5436811616319899</v>
      </c>
      <c r="R56" s="6">
        <v>40.584256159511803</v>
      </c>
      <c r="S56" s="6">
        <v>4.7096045280245598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7179.0934090840001</v>
      </c>
      <c r="E57" s="6">
        <v>6.8776204600034001</v>
      </c>
      <c r="F57" s="6">
        <v>9.8732905426582391</v>
      </c>
      <c r="G57" s="6">
        <v>6.6686635910923</v>
      </c>
      <c r="H57" s="6">
        <v>13792.18424398</v>
      </c>
      <c r="I57" s="6">
        <v>5.1991590947425603</v>
      </c>
      <c r="J57" s="6">
        <v>18.968166939627899</v>
      </c>
      <c r="K57" s="6">
        <v>4.9715093701747204</v>
      </c>
      <c r="L57" s="6">
        <v>18002.128809473001</v>
      </c>
      <c r="M57" s="6">
        <v>4.5586542004388697</v>
      </c>
      <c r="N57" s="6">
        <v>24.758035310890801</v>
      </c>
      <c r="O57" s="6">
        <v>4.3952002134374801</v>
      </c>
      <c r="P57" s="6">
        <v>33738.860821265</v>
      </c>
      <c r="Q57" s="6">
        <v>3.9458009332603599</v>
      </c>
      <c r="R57" s="6">
        <v>46.4005072068231</v>
      </c>
      <c r="S57" s="6">
        <v>3.1828804506058099</v>
      </c>
    </row>
    <row r="58" spans="1:19" x14ac:dyDescent="0.25">
      <c r="A58" s="6" t="s">
        <v>85</v>
      </c>
      <c r="B58" s="6" t="s">
        <v>86</v>
      </c>
      <c r="C58" s="6" t="s">
        <v>17</v>
      </c>
      <c r="D58" s="6">
        <v>1137.926884987</v>
      </c>
      <c r="E58" s="6">
        <v>11.1185447371031</v>
      </c>
      <c r="F58" s="6">
        <v>14.904902702519299</v>
      </c>
      <c r="G58" s="6">
        <v>14.0318113237501</v>
      </c>
      <c r="H58" s="6">
        <v>1672.190654577</v>
      </c>
      <c r="I58" s="6">
        <v>14.535820861899801</v>
      </c>
      <c r="J58" s="6">
        <v>21.902847481116599</v>
      </c>
      <c r="K58" s="6">
        <v>6.9999712686780002</v>
      </c>
      <c r="L58" s="6">
        <v>1762.4713792739999</v>
      </c>
      <c r="M58" s="6">
        <v>12.549203989572799</v>
      </c>
      <c r="N58" s="6">
        <v>23.0853710995273</v>
      </c>
      <c r="O58" s="6">
        <v>8.1988457598114302</v>
      </c>
      <c r="P58" s="6">
        <v>3061.9921830879998</v>
      </c>
      <c r="Q58" s="6">
        <v>25.353857539712401</v>
      </c>
      <c r="R58" s="6">
        <v>40.106878716836803</v>
      </c>
      <c r="S58" s="6">
        <v>9.6468305016684308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291.84534292799998</v>
      </c>
      <c r="E59" s="6">
        <v>42.510526223724497</v>
      </c>
      <c r="F59" s="6">
        <v>11.1181522687654</v>
      </c>
      <c r="G59" s="6">
        <v>44.155756318145897</v>
      </c>
      <c r="H59" s="6">
        <v>615.07728377599994</v>
      </c>
      <c r="I59" s="6">
        <v>41.045850906718897</v>
      </c>
      <c r="J59" s="6">
        <v>23.432009671531201</v>
      </c>
      <c r="K59" s="6">
        <v>18.140710811158598</v>
      </c>
      <c r="L59" s="6">
        <v>586.47977262999996</v>
      </c>
      <c r="M59" s="6">
        <v>59.3470626241728</v>
      </c>
      <c r="N59" s="6">
        <v>22.342557702762299</v>
      </c>
      <c r="O59" s="6">
        <v>18.376828711089999</v>
      </c>
      <c r="P59" s="6">
        <v>1131.542248599</v>
      </c>
      <c r="Q59" s="6">
        <v>55.530185010979402</v>
      </c>
      <c r="R59" s="6">
        <v>43.107280356941096</v>
      </c>
      <c r="S59" s="6">
        <v>13.6069577932152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14896.74264454</v>
      </c>
      <c r="E60" s="6">
        <v>4.9068509336153099</v>
      </c>
      <c r="F60" s="6">
        <v>17.008853296810699</v>
      </c>
      <c r="G60" s="6">
        <v>4.6593709129118697</v>
      </c>
      <c r="H60" s="6">
        <v>22607.957067430001</v>
      </c>
      <c r="I60" s="6">
        <v>3.9265644342380499</v>
      </c>
      <c r="J60" s="6">
        <v>25.813389831330099</v>
      </c>
      <c r="K60" s="6">
        <v>3.2853499094649901</v>
      </c>
      <c r="L60" s="6">
        <v>23364.442489019999</v>
      </c>
      <c r="M60" s="6">
        <v>4.1225037242391096</v>
      </c>
      <c r="N60" s="6">
        <v>26.677132319471699</v>
      </c>
      <c r="O60" s="6">
        <v>3.3382231861499601</v>
      </c>
      <c r="P60" s="6">
        <v>26713.1444152</v>
      </c>
      <c r="Q60" s="6">
        <v>4.33196220926978</v>
      </c>
      <c r="R60" s="6">
        <v>30.500624552387499</v>
      </c>
      <c r="S60" s="6">
        <v>3.50819193600773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9346.6079314800008</v>
      </c>
      <c r="E61" s="6">
        <v>9.8404387664855495</v>
      </c>
      <c r="F61" s="6">
        <v>16.990429556957999</v>
      </c>
      <c r="G61" s="6">
        <v>9.4315106944096598</v>
      </c>
      <c r="H61" s="6">
        <v>12491.71693674</v>
      </c>
      <c r="I61" s="6">
        <v>6.9157480403921099</v>
      </c>
      <c r="J61" s="6">
        <v>22.7076644505761</v>
      </c>
      <c r="K61" s="6">
        <v>7.0781841145951301</v>
      </c>
      <c r="L61" s="6">
        <v>14140.62999711</v>
      </c>
      <c r="M61" s="6">
        <v>5.6941025328252204</v>
      </c>
      <c r="N61" s="6">
        <v>25.705087837022599</v>
      </c>
      <c r="O61" s="6">
        <v>5.3835914858371501</v>
      </c>
      <c r="P61" s="6">
        <v>19032.061190190001</v>
      </c>
      <c r="Q61" s="6">
        <v>6.9768932669457504</v>
      </c>
      <c r="R61" s="6">
        <v>34.596818155443401</v>
      </c>
      <c r="S61" s="6">
        <v>5.9285025662107804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422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423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424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425</v>
      </c>
      <c r="E16" s="5" t="s">
        <v>426</v>
      </c>
      <c r="F16" s="5" t="s">
        <v>427</v>
      </c>
      <c r="G16" s="5" t="s">
        <v>428</v>
      </c>
      <c r="H16" s="5" t="s">
        <v>429</v>
      </c>
      <c r="I16" s="5" t="s">
        <v>430</v>
      </c>
      <c r="J16" s="5" t="s">
        <v>431</v>
      </c>
      <c r="K16" s="5" t="s">
        <v>432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7049052.6404865403</v>
      </c>
      <c r="E17" s="6">
        <v>0.44840156477543502</v>
      </c>
      <c r="F17" s="6">
        <v>96.077152380810901</v>
      </c>
      <c r="G17" s="6">
        <v>6.3545791391340395E-2</v>
      </c>
      <c r="H17" s="6">
        <v>287814.10234421201</v>
      </c>
      <c r="I17" s="6">
        <v>1.60075464249039</v>
      </c>
      <c r="J17" s="6">
        <v>3.9228476191890902</v>
      </c>
      <c r="K17" s="6">
        <v>1.55634357368362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433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425</v>
      </c>
      <c r="E27" s="5" t="s">
        <v>426</v>
      </c>
      <c r="F27" s="5" t="s">
        <v>427</v>
      </c>
      <c r="G27" s="5" t="s">
        <v>428</v>
      </c>
      <c r="H27" s="5" t="s">
        <v>429</v>
      </c>
      <c r="I27" s="5" t="s">
        <v>430</v>
      </c>
      <c r="J27" s="5" t="s">
        <v>431</v>
      </c>
      <c r="K27" s="5" t="s">
        <v>432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2806.345777643</v>
      </c>
      <c r="E28" s="6">
        <v>31.295759139218099</v>
      </c>
      <c r="F28" s="6">
        <v>89.488066890866904</v>
      </c>
      <c r="G28" s="6">
        <v>1.79459289757843</v>
      </c>
      <c r="H28" s="6">
        <v>329.654222296</v>
      </c>
      <c r="I28" s="6">
        <v>41.518951134059598</v>
      </c>
      <c r="J28" s="6">
        <v>10.511933109133</v>
      </c>
      <c r="K28" s="6">
        <v>15.277365979511901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259791.71018925999</v>
      </c>
      <c r="E29" s="6">
        <v>2.8291082280339399</v>
      </c>
      <c r="F29" s="6">
        <v>97.751313246977702</v>
      </c>
      <c r="G29" s="6">
        <v>0.31292981516205798</v>
      </c>
      <c r="H29" s="6">
        <v>5976.2898097500001</v>
      </c>
      <c r="I29" s="6">
        <v>13.467216307999699</v>
      </c>
      <c r="J29" s="6">
        <v>2.2486867530222798</v>
      </c>
      <c r="K29" s="6">
        <v>13.6031843230777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370715.98017559998</v>
      </c>
      <c r="E30" s="6">
        <v>2.1133072428527702</v>
      </c>
      <c r="F30" s="6">
        <v>96.605091123218997</v>
      </c>
      <c r="G30" s="6">
        <v>0.26842898133836102</v>
      </c>
      <c r="H30" s="6">
        <v>13027.749958410001</v>
      </c>
      <c r="I30" s="6">
        <v>7.5801066670528296</v>
      </c>
      <c r="J30" s="6">
        <v>3.3949088767809901</v>
      </c>
      <c r="K30" s="6">
        <v>7.63838062920063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215499.97781305001</v>
      </c>
      <c r="E31" s="6">
        <v>2.0425169700083101</v>
      </c>
      <c r="F31" s="6">
        <v>95.409094859319794</v>
      </c>
      <c r="G31" s="6">
        <v>0.32793913213298498</v>
      </c>
      <c r="H31" s="6">
        <v>10369.451229122</v>
      </c>
      <c r="I31" s="6">
        <v>7.1680583813879899</v>
      </c>
      <c r="J31" s="6">
        <v>4.5909051406801602</v>
      </c>
      <c r="K31" s="6">
        <v>6.8152956349525997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245557.79735317</v>
      </c>
      <c r="E32" s="6">
        <v>3.73783971133573</v>
      </c>
      <c r="F32" s="6">
        <v>95.721655041346096</v>
      </c>
      <c r="G32" s="6">
        <v>0.41407548382246401</v>
      </c>
      <c r="H32" s="6">
        <v>10975.374004036001</v>
      </c>
      <c r="I32" s="6">
        <v>10.0747180918134</v>
      </c>
      <c r="J32" s="6">
        <v>4.2783449586539</v>
      </c>
      <c r="K32" s="6">
        <v>9.2643279133815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252909.83903208</v>
      </c>
      <c r="E33" s="6">
        <v>3.5363383053887301</v>
      </c>
      <c r="F33" s="6">
        <v>97.593982804611898</v>
      </c>
      <c r="G33" s="6">
        <v>0.19620330336052499</v>
      </c>
      <c r="H33" s="6">
        <v>6235.07109872</v>
      </c>
      <c r="I33" s="6">
        <v>8.5036257978705105</v>
      </c>
      <c r="J33" s="6">
        <v>2.40601719538807</v>
      </c>
      <c r="K33" s="6">
        <v>7.9584891791626404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214214.85048937201</v>
      </c>
      <c r="E34" s="6">
        <v>2.5768436182648902</v>
      </c>
      <c r="F34" s="6">
        <v>94.713800543300195</v>
      </c>
      <c r="G34" s="6">
        <v>0.63845854235449395</v>
      </c>
      <c r="H34" s="6">
        <v>11955.833466489001</v>
      </c>
      <c r="I34" s="6">
        <v>11.7705611962767</v>
      </c>
      <c r="J34" s="6">
        <v>5.2861994566998201</v>
      </c>
      <c r="K34" s="6">
        <v>11.439378239708301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274531.58856983</v>
      </c>
      <c r="E35" s="6">
        <v>2.07235451651133</v>
      </c>
      <c r="F35" s="6">
        <v>96.570860791904295</v>
      </c>
      <c r="G35" s="6">
        <v>0.37048932543336899</v>
      </c>
      <c r="H35" s="6">
        <v>9748.3550059080007</v>
      </c>
      <c r="I35" s="6">
        <v>10.5800115297898</v>
      </c>
      <c r="J35" s="6">
        <v>3.4291392080957102</v>
      </c>
      <c r="K35" s="6">
        <v>10.4336601403771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336071.69615733402</v>
      </c>
      <c r="E36" s="6">
        <v>3.4013929519766601</v>
      </c>
      <c r="F36" s="6">
        <v>96.726019187196798</v>
      </c>
      <c r="G36" s="6">
        <v>0.28651937983406001</v>
      </c>
      <c r="H36" s="6">
        <v>11375.349613177999</v>
      </c>
      <c r="I36" s="6">
        <v>9.3883683973895504</v>
      </c>
      <c r="J36" s="6">
        <v>3.27398081280317</v>
      </c>
      <c r="K36" s="6">
        <v>8.4648874309084796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308785.59721926</v>
      </c>
      <c r="E37" s="6">
        <v>3.3151939724208002</v>
      </c>
      <c r="F37" s="6">
        <v>96.105160011155505</v>
      </c>
      <c r="G37" s="6">
        <v>0.242619690202862</v>
      </c>
      <c r="H37" s="6">
        <v>12514.109459775</v>
      </c>
      <c r="I37" s="6">
        <v>6.5804102527841701</v>
      </c>
      <c r="J37" s="6">
        <v>3.8948399888444598</v>
      </c>
      <c r="K37" s="6">
        <v>5.9866398146232704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147045.440606497</v>
      </c>
      <c r="E38" s="6">
        <v>3.6542743295747</v>
      </c>
      <c r="F38" s="6">
        <v>96.449577399766895</v>
      </c>
      <c r="G38" s="6">
        <v>0.32478871593153302</v>
      </c>
      <c r="H38" s="6">
        <v>5412.9159470200002</v>
      </c>
      <c r="I38" s="6">
        <v>9.1791633835846707</v>
      </c>
      <c r="J38" s="6">
        <v>3.5504226002330799</v>
      </c>
      <c r="K38" s="6">
        <v>8.8231002117192396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6074.5960993600002</v>
      </c>
      <c r="E39" s="6">
        <v>36.8361379172337</v>
      </c>
      <c r="F39" s="6">
        <v>99.567717922165201</v>
      </c>
      <c r="G39" s="6">
        <v>0.39524963343372199</v>
      </c>
      <c r="H39" s="6">
        <v>26.373397709999999</v>
      </c>
      <c r="I39" s="6">
        <v>99.999999999999702</v>
      </c>
      <c r="J39" s="6">
        <v>0.43228207783477501</v>
      </c>
      <c r="K39" s="6">
        <v>91.038018989095903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14747.390034534999</v>
      </c>
      <c r="E40" s="6">
        <v>29.154922699152898</v>
      </c>
      <c r="F40" s="6">
        <v>94.383296224569804</v>
      </c>
      <c r="G40" s="6">
        <v>1.3729956560683501</v>
      </c>
      <c r="H40" s="6">
        <v>877.60996487800003</v>
      </c>
      <c r="I40" s="6">
        <v>34.954563587809098</v>
      </c>
      <c r="J40" s="6">
        <v>5.61670377543021</v>
      </c>
      <c r="K40" s="6">
        <v>23.071869356653298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397564.43947961897</v>
      </c>
      <c r="E41" s="6">
        <v>2.35848104491276</v>
      </c>
      <c r="F41" s="6">
        <v>95.795592087896594</v>
      </c>
      <c r="G41" s="6">
        <v>0.23423840310974001</v>
      </c>
      <c r="H41" s="6">
        <v>17448.851648470001</v>
      </c>
      <c r="I41" s="6">
        <v>5.8886450162368096</v>
      </c>
      <c r="J41" s="6">
        <v>4.2044079121033802</v>
      </c>
      <c r="K41" s="6">
        <v>5.3370193817362503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295955.67592879198</v>
      </c>
      <c r="E42" s="6">
        <v>1.7099583507855101</v>
      </c>
      <c r="F42" s="6">
        <v>95.768196812414502</v>
      </c>
      <c r="G42" s="6">
        <v>0.28539738050480101</v>
      </c>
      <c r="H42" s="6">
        <v>13077.683557441</v>
      </c>
      <c r="I42" s="6">
        <v>6.7326891330255902</v>
      </c>
      <c r="J42" s="6">
        <v>4.23180318758551</v>
      </c>
      <c r="K42" s="6">
        <v>6.4587106947962303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189363.19114796401</v>
      </c>
      <c r="E43" s="6">
        <v>3.2911966736358198</v>
      </c>
      <c r="F43" s="6">
        <v>94.063229608513694</v>
      </c>
      <c r="G43" s="6">
        <v>0.40202670858533202</v>
      </c>
      <c r="H43" s="6">
        <v>11951.596719818001</v>
      </c>
      <c r="I43" s="6">
        <v>6.4389155405573</v>
      </c>
      <c r="J43" s="6">
        <v>5.9367703914863297</v>
      </c>
      <c r="K43" s="6">
        <v>6.3697815655204204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189584.29599129499</v>
      </c>
      <c r="E44" s="6">
        <v>1.86566112079029</v>
      </c>
      <c r="F44" s="6">
        <v>96.243888972317194</v>
      </c>
      <c r="G44" s="6">
        <v>0.18713402994463299</v>
      </c>
      <c r="H44" s="6">
        <v>7398.9078418600002</v>
      </c>
      <c r="I44" s="6">
        <v>4.7921265686562897</v>
      </c>
      <c r="J44" s="6">
        <v>3.75611102768279</v>
      </c>
      <c r="K44" s="6">
        <v>4.7949878659589498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121522.59124591001</v>
      </c>
      <c r="E45" s="6">
        <v>4.7693691845030504</v>
      </c>
      <c r="F45" s="6">
        <v>94.994929906987593</v>
      </c>
      <c r="G45" s="6">
        <v>0.91288221523144697</v>
      </c>
      <c r="H45" s="6">
        <v>6402.7531539399997</v>
      </c>
      <c r="I45" s="6">
        <v>17.998785896157699</v>
      </c>
      <c r="J45" s="6">
        <v>5.0050700930124004</v>
      </c>
      <c r="K45" s="6">
        <v>17.326267252543801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242182.39477881</v>
      </c>
      <c r="E46" s="6">
        <v>2.8479902910772701</v>
      </c>
      <c r="F46" s="6">
        <v>96.1067945444088</v>
      </c>
      <c r="G46" s="6">
        <v>0.37837659342080299</v>
      </c>
      <c r="H46" s="6">
        <v>9810.6052238100001</v>
      </c>
      <c r="I46" s="6">
        <v>9.6498876970888006</v>
      </c>
      <c r="J46" s="6">
        <v>3.8932054555912301</v>
      </c>
      <c r="K46" s="6">
        <v>9.3405195125475409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260620.79479068</v>
      </c>
      <c r="E47" s="6">
        <v>2.1885266911507801</v>
      </c>
      <c r="F47" s="6">
        <v>95.640230673229794</v>
      </c>
      <c r="G47" s="6">
        <v>0.35240079112175399</v>
      </c>
      <c r="H47" s="6">
        <v>11880.42457707</v>
      </c>
      <c r="I47" s="6">
        <v>7.9014216973378302</v>
      </c>
      <c r="J47" s="6">
        <v>4.3597693267702198</v>
      </c>
      <c r="K47" s="6">
        <v>7.7306138068734498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183805.15403852001</v>
      </c>
      <c r="E48" s="6">
        <v>3.38438389463423</v>
      </c>
      <c r="F48" s="6">
        <v>96.902084702297302</v>
      </c>
      <c r="G48" s="6">
        <v>0.30280112473052301</v>
      </c>
      <c r="H48" s="6">
        <v>5876.1666505100002</v>
      </c>
      <c r="I48" s="6">
        <v>9.6908978586385004</v>
      </c>
      <c r="J48" s="6">
        <v>3.09791529770271</v>
      </c>
      <c r="K48" s="6">
        <v>9.4715501932370305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259691.54015449999</v>
      </c>
      <c r="E49" s="6">
        <v>4.0112885860669998</v>
      </c>
      <c r="F49" s="6">
        <v>96.939978928882397</v>
      </c>
      <c r="G49" s="6">
        <v>0.433404243825742</v>
      </c>
      <c r="H49" s="6">
        <v>8197.4598472599992</v>
      </c>
      <c r="I49" s="6">
        <v>14.1548301401712</v>
      </c>
      <c r="J49" s="6">
        <v>3.0600210711175699</v>
      </c>
      <c r="K49" s="6">
        <v>13.73003560685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352331.10603908001</v>
      </c>
      <c r="E50" s="6">
        <v>2.4990977278891</v>
      </c>
      <c r="F50" s="6">
        <v>94.838818819410093</v>
      </c>
      <c r="G50" s="6">
        <v>0.33217812118534401</v>
      </c>
      <c r="H50" s="6">
        <v>19174.054426890001</v>
      </c>
      <c r="I50" s="6">
        <v>6.4660482232784098</v>
      </c>
      <c r="J50" s="6">
        <v>5.1611811805899102</v>
      </c>
      <c r="K50" s="6">
        <v>6.10390907595849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380359.49285695999</v>
      </c>
      <c r="E51" s="6">
        <v>2.6029280740676901</v>
      </c>
      <c r="F51" s="6">
        <v>95.765514229602203</v>
      </c>
      <c r="G51" s="6">
        <v>0.25830187354513701</v>
      </c>
      <c r="H51" s="6">
        <v>16818.443184849999</v>
      </c>
      <c r="I51" s="6">
        <v>6.0073821722555598</v>
      </c>
      <c r="J51" s="6">
        <v>4.2344857703977699</v>
      </c>
      <c r="K51" s="6">
        <v>5.8416565995913396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161342.193399868</v>
      </c>
      <c r="E52" s="6">
        <v>2.72489090266181</v>
      </c>
      <c r="F52" s="6">
        <v>96.970130848842203</v>
      </c>
      <c r="G52" s="6">
        <v>0.28667175029608699</v>
      </c>
      <c r="H52" s="6">
        <v>5041.1990814410001</v>
      </c>
      <c r="I52" s="6">
        <v>10.0417674071776</v>
      </c>
      <c r="J52" s="6">
        <v>3.02986915115781</v>
      </c>
      <c r="K52" s="6">
        <v>9.1748507113765996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228770.31183466801</v>
      </c>
      <c r="E53" s="6">
        <v>1.5198264309446901</v>
      </c>
      <c r="F53" s="6">
        <v>94.889186074742895</v>
      </c>
      <c r="G53" s="6">
        <v>0.28245802668362802</v>
      </c>
      <c r="H53" s="6">
        <v>12321.767566738999</v>
      </c>
      <c r="I53" s="6">
        <v>5.2896048831315499</v>
      </c>
      <c r="J53" s="6">
        <v>5.1108139252570899</v>
      </c>
      <c r="K53" s="6">
        <v>5.24421601808546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137979.82458117901</v>
      </c>
      <c r="E54" s="6">
        <v>1.9025576209570201</v>
      </c>
      <c r="F54" s="6">
        <v>96.354473126158297</v>
      </c>
      <c r="G54" s="6">
        <v>0.27219509732765601</v>
      </c>
      <c r="H54" s="6">
        <v>5220.4027715459997</v>
      </c>
      <c r="I54" s="6">
        <v>7.3529635254364498</v>
      </c>
      <c r="J54" s="6">
        <v>3.6455268738417002</v>
      </c>
      <c r="K54" s="6">
        <v>7.1943551914873396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127419.227026946</v>
      </c>
      <c r="E55" s="6">
        <v>2.6153894606845398</v>
      </c>
      <c r="F55" s="6">
        <v>95.184856236736906</v>
      </c>
      <c r="G55" s="6">
        <v>0.35687563647472498</v>
      </c>
      <c r="H55" s="6">
        <v>6445.7931712649997</v>
      </c>
      <c r="I55" s="6">
        <v>7.2354994259835497</v>
      </c>
      <c r="J55" s="6">
        <v>4.8151437632630696</v>
      </c>
      <c r="K55" s="6">
        <v>7.0546504574602498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203366.63260345001</v>
      </c>
      <c r="E56" s="6">
        <v>4.3954465169665999</v>
      </c>
      <c r="F56" s="6">
        <v>95.661799896960503</v>
      </c>
      <c r="G56" s="6">
        <v>0.33384537695503402</v>
      </c>
      <c r="H56" s="6">
        <v>9222.5438729500002</v>
      </c>
      <c r="I56" s="6">
        <v>8.7732431307045307</v>
      </c>
      <c r="J56" s="6">
        <v>4.3382001030395001</v>
      </c>
      <c r="K56" s="6">
        <v>7.3616359061957901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239391.77611064701</v>
      </c>
      <c r="E57" s="6">
        <v>2.4360947380083999</v>
      </c>
      <c r="F57" s="6">
        <v>96.198859710038207</v>
      </c>
      <c r="G57" s="6">
        <v>0.31793317534533999</v>
      </c>
      <c r="H57" s="6">
        <v>9459.1737158060005</v>
      </c>
      <c r="I57" s="6">
        <v>8.5763920899311206</v>
      </c>
      <c r="J57" s="6">
        <v>3.8011402899618298</v>
      </c>
      <c r="K57" s="6">
        <v>8.04621944972215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23263.499113416001</v>
      </c>
      <c r="E58" s="6">
        <v>18.939771273654301</v>
      </c>
      <c r="F58" s="6">
        <v>97.684773733943501</v>
      </c>
      <c r="G58" s="6">
        <v>0.51027051681746305</v>
      </c>
      <c r="H58" s="6">
        <v>551.36806002599997</v>
      </c>
      <c r="I58" s="6">
        <v>15.9278850044773</v>
      </c>
      <c r="J58" s="6">
        <v>2.3152262660565199</v>
      </c>
      <c r="K58" s="6">
        <v>21.529498308309002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8327.8591085120006</v>
      </c>
      <c r="E59" s="6">
        <v>51.827573936395197</v>
      </c>
      <c r="F59" s="6">
        <v>96.065337872943303</v>
      </c>
      <c r="G59" s="6">
        <v>0.83173020829702105</v>
      </c>
      <c r="H59" s="6">
        <v>341.09401537799999</v>
      </c>
      <c r="I59" s="6">
        <v>66.427046046526101</v>
      </c>
      <c r="J59" s="6">
        <v>3.9346621270567201</v>
      </c>
      <c r="K59" s="6">
        <v>20.3068118428139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239791.00250599001</v>
      </c>
      <c r="E60" s="6">
        <v>2.6670612208906501</v>
      </c>
      <c r="F60" s="6">
        <v>96.741994545121003</v>
      </c>
      <c r="G60" s="6">
        <v>0.222202864372057</v>
      </c>
      <c r="H60" s="6">
        <v>8075.5043129799997</v>
      </c>
      <c r="I60" s="6">
        <v>7.1238239295143098</v>
      </c>
      <c r="J60" s="6">
        <v>3.2580054548789699</v>
      </c>
      <c r="K60" s="6">
        <v>6.5980086868179697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157666.82823273999</v>
      </c>
      <c r="E61" s="6">
        <v>3.75261049217516</v>
      </c>
      <c r="F61" s="6">
        <v>97.360661125421998</v>
      </c>
      <c r="G61" s="6">
        <v>0.397925816443849</v>
      </c>
      <c r="H61" s="6">
        <v>4274.1717668700003</v>
      </c>
      <c r="I61" s="6">
        <v>14.722673384990101</v>
      </c>
      <c r="J61" s="6">
        <v>2.6393388745779598</v>
      </c>
      <c r="K61" s="6">
        <v>14.678797384076599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434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436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437</v>
      </c>
      <c r="E16" s="5" t="s">
        <v>438</v>
      </c>
      <c r="F16" s="5" t="s">
        <v>439</v>
      </c>
      <c r="G16" s="5" t="s">
        <v>440</v>
      </c>
      <c r="H16" s="5" t="s">
        <v>441</v>
      </c>
      <c r="I16" s="5" t="s">
        <v>442</v>
      </c>
      <c r="J16" s="5" t="s">
        <v>443</v>
      </c>
      <c r="K16" s="5" t="s">
        <v>444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5489636.8180088801</v>
      </c>
      <c r="E17" s="6">
        <v>0.39365488188807901</v>
      </c>
      <c r="F17" s="6">
        <v>99.2245236579231</v>
      </c>
      <c r="G17" s="6">
        <v>4.1527455847033302E-2</v>
      </c>
      <c r="H17" s="6">
        <v>42903.541604657999</v>
      </c>
      <c r="I17" s="6">
        <v>5.3194108058834804</v>
      </c>
      <c r="J17" s="6">
        <v>0.77547634207687799</v>
      </c>
      <c r="K17" s="6">
        <v>5.3135625183763704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445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437</v>
      </c>
      <c r="E27" s="5" t="s">
        <v>438</v>
      </c>
      <c r="F27" s="5" t="s">
        <v>439</v>
      </c>
      <c r="G27" s="5" t="s">
        <v>440</v>
      </c>
      <c r="H27" s="5" t="s">
        <v>441</v>
      </c>
      <c r="I27" s="5" t="s">
        <v>442</v>
      </c>
      <c r="J27" s="5" t="s">
        <v>443</v>
      </c>
      <c r="K27" s="5" t="s">
        <v>444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1894.110438575</v>
      </c>
      <c r="E28" s="6">
        <v>35.303945324646499</v>
      </c>
      <c r="F28" s="6">
        <v>92.429999951371698</v>
      </c>
      <c r="G28" s="6">
        <v>3.0593588832674099</v>
      </c>
      <c r="H28" s="6">
        <v>155.12729762699999</v>
      </c>
      <c r="I28" s="6">
        <v>33.0167967487534</v>
      </c>
      <c r="J28" s="6">
        <v>7.5700000486282599</v>
      </c>
      <c r="K28" s="6">
        <v>37.354892947837698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189463.23081769</v>
      </c>
      <c r="E29" s="6">
        <v>2.5224916263666901</v>
      </c>
      <c r="F29" s="6">
        <v>99.833903219939003</v>
      </c>
      <c r="G29" s="6">
        <v>9.7457460187392098E-2</v>
      </c>
      <c r="H29" s="6">
        <v>315.21588923000002</v>
      </c>
      <c r="I29" s="6">
        <v>58.075331297837401</v>
      </c>
      <c r="J29" s="6">
        <v>0.166096780061013</v>
      </c>
      <c r="K29" s="6">
        <v>58.577647590971701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294504.81484424998</v>
      </c>
      <c r="E30" s="6">
        <v>1.95217714031546</v>
      </c>
      <c r="F30" s="6">
        <v>99.668466702122799</v>
      </c>
      <c r="G30" s="6">
        <v>0.10398195813790199</v>
      </c>
      <c r="H30" s="6">
        <v>979.62932246000003</v>
      </c>
      <c r="I30" s="6">
        <v>31.127356113378202</v>
      </c>
      <c r="J30" s="6">
        <v>0.33153329787719699</v>
      </c>
      <c r="K30" s="6">
        <v>31.259974182526399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169206.02244164501</v>
      </c>
      <c r="E31" s="6">
        <v>1.78894919795589</v>
      </c>
      <c r="F31" s="6">
        <v>99.128516001676402</v>
      </c>
      <c r="G31" s="6">
        <v>0.172341024744918</v>
      </c>
      <c r="H31" s="6">
        <v>1487.5673209449999</v>
      </c>
      <c r="I31" s="6">
        <v>19.682300130347802</v>
      </c>
      <c r="J31" s="6">
        <v>0.87148399832353995</v>
      </c>
      <c r="K31" s="6">
        <v>19.603240061821001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194368.231114364</v>
      </c>
      <c r="E32" s="6">
        <v>3.52765694204846</v>
      </c>
      <c r="F32" s="6">
        <v>99.291379055155403</v>
      </c>
      <c r="G32" s="6">
        <v>0.20213393006626501</v>
      </c>
      <c r="H32" s="6">
        <v>1387.1637285199999</v>
      </c>
      <c r="I32" s="6">
        <v>28.267152533275802</v>
      </c>
      <c r="J32" s="6">
        <v>0.70862094484464</v>
      </c>
      <c r="K32" s="6">
        <v>28.322838629216601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184152.63071242999</v>
      </c>
      <c r="E33" s="6">
        <v>3.4860991684365499</v>
      </c>
      <c r="F33" s="6">
        <v>99.453012410012903</v>
      </c>
      <c r="G33" s="6">
        <v>0.12834925646304499</v>
      </c>
      <c r="H33" s="6">
        <v>1012.8321025400001</v>
      </c>
      <c r="I33" s="6">
        <v>23.519847567032301</v>
      </c>
      <c r="J33" s="6">
        <v>0.54698758998706498</v>
      </c>
      <c r="K33" s="6">
        <v>23.336398173379099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156939.16711918</v>
      </c>
      <c r="E34" s="6">
        <v>2.3592743202944799</v>
      </c>
      <c r="F34" s="6">
        <v>99.845537569355798</v>
      </c>
      <c r="G34" s="6">
        <v>7.4004206700146805E-2</v>
      </c>
      <c r="H34" s="6">
        <v>242.78706697000001</v>
      </c>
      <c r="I34" s="6">
        <v>48.029713427048797</v>
      </c>
      <c r="J34" s="6">
        <v>0.154462430644213</v>
      </c>
      <c r="K34" s="6">
        <v>47.836809051578399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200339.06047681201</v>
      </c>
      <c r="E35" s="6">
        <v>2.0210865747224398</v>
      </c>
      <c r="F35" s="6">
        <v>99.472722435624704</v>
      </c>
      <c r="G35" s="6">
        <v>0.15229417996529801</v>
      </c>
      <c r="H35" s="6">
        <v>1061.94230208</v>
      </c>
      <c r="I35" s="6">
        <v>28.795498973637301</v>
      </c>
      <c r="J35" s="6">
        <v>0.52727756437531403</v>
      </c>
      <c r="K35" s="6">
        <v>28.730819810619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252835.63296614299</v>
      </c>
      <c r="E36" s="6">
        <v>3.3963430619575101</v>
      </c>
      <c r="F36" s="6">
        <v>99.7136214325418</v>
      </c>
      <c r="G36" s="6">
        <v>0.101312383763008</v>
      </c>
      <c r="H36" s="6">
        <v>726.14659191999999</v>
      </c>
      <c r="I36" s="6">
        <v>35.344959358531298</v>
      </c>
      <c r="J36" s="6">
        <v>0.28637856745823898</v>
      </c>
      <c r="K36" s="6">
        <v>35.275770706710198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247906.81598437001</v>
      </c>
      <c r="E37" s="6">
        <v>3.1652412430511498</v>
      </c>
      <c r="F37" s="6">
        <v>99.501486431395193</v>
      </c>
      <c r="G37" s="6">
        <v>0.11211508029490901</v>
      </c>
      <c r="H37" s="6">
        <v>1242.04085738</v>
      </c>
      <c r="I37" s="6">
        <v>22.5452296205784</v>
      </c>
      <c r="J37" s="6">
        <v>0.49851356860485102</v>
      </c>
      <c r="K37" s="6">
        <v>22.3777602923406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112014.85692171101</v>
      </c>
      <c r="E38" s="6">
        <v>3.5429172891271499</v>
      </c>
      <c r="F38" s="6">
        <v>98.970942861447298</v>
      </c>
      <c r="G38" s="6">
        <v>0.307602948319735</v>
      </c>
      <c r="H38" s="6">
        <v>1164.682125951</v>
      </c>
      <c r="I38" s="6">
        <v>29.523025056597799</v>
      </c>
      <c r="J38" s="6">
        <v>1.0290571385526901</v>
      </c>
      <c r="K38" s="6">
        <v>29.584123836877001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4005.0326419399998</v>
      </c>
      <c r="E39" s="6">
        <v>35.639422318823499</v>
      </c>
      <c r="F39" s="6">
        <v>99.252055493175703</v>
      </c>
      <c r="G39" s="6">
        <v>0.63681031178023495</v>
      </c>
      <c r="H39" s="6">
        <v>30.18115997</v>
      </c>
      <c r="I39" s="6">
        <v>99.999999999999901</v>
      </c>
      <c r="J39" s="6">
        <v>0.74794450682425495</v>
      </c>
      <c r="K39" s="6">
        <v>84.504574639906707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9940.926424452</v>
      </c>
      <c r="E40" s="6">
        <v>28.1445791599334</v>
      </c>
      <c r="F40" s="6">
        <v>99.787014284673106</v>
      </c>
      <c r="G40" s="6">
        <v>8.6365835846376401E-2</v>
      </c>
      <c r="H40" s="6">
        <v>21.217944446000001</v>
      </c>
      <c r="I40" s="6">
        <v>55.969252172521202</v>
      </c>
      <c r="J40" s="6">
        <v>0.21298571532694099</v>
      </c>
      <c r="K40" s="6">
        <v>40.4636943941561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292240.46836572798</v>
      </c>
      <c r="E41" s="6">
        <v>2.2043126203788801</v>
      </c>
      <c r="F41" s="6">
        <v>99.010033687829306</v>
      </c>
      <c r="G41" s="6">
        <v>0.33916177371404199</v>
      </c>
      <c r="H41" s="6">
        <v>2922.00909301</v>
      </c>
      <c r="I41" s="6">
        <v>34.347867997716598</v>
      </c>
      <c r="J41" s="6">
        <v>0.98996631217071895</v>
      </c>
      <c r="K41" s="6">
        <v>33.920769048614197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224141.70270017799</v>
      </c>
      <c r="E42" s="6">
        <v>1.4824353342485701</v>
      </c>
      <c r="F42" s="6">
        <v>99.554407189918194</v>
      </c>
      <c r="G42" s="6">
        <v>9.5436521742737798E-2</v>
      </c>
      <c r="H42" s="6">
        <v>1003.2296307300001</v>
      </c>
      <c r="I42" s="6">
        <v>21.325113013491301</v>
      </c>
      <c r="J42" s="6">
        <v>0.44559281008177298</v>
      </c>
      <c r="K42" s="6">
        <v>21.322440872918001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155284.31320763301</v>
      </c>
      <c r="E43" s="6">
        <v>3.0993194532880999</v>
      </c>
      <c r="F43" s="6">
        <v>99.560056885726098</v>
      </c>
      <c r="G43" s="6">
        <v>9.6262134513166703E-2</v>
      </c>
      <c r="H43" s="6">
        <v>686.181451552</v>
      </c>
      <c r="I43" s="6">
        <v>22.474317142157101</v>
      </c>
      <c r="J43" s="6">
        <v>0.439943114273884</v>
      </c>
      <c r="K43" s="6">
        <v>21.784324557256099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149089.03524018999</v>
      </c>
      <c r="E44" s="6">
        <v>1.70820019353299</v>
      </c>
      <c r="F44" s="6">
        <v>97.457402552005604</v>
      </c>
      <c r="G44" s="6">
        <v>0.30721603872325998</v>
      </c>
      <c r="H44" s="6">
        <v>3889.631681117</v>
      </c>
      <c r="I44" s="6">
        <v>12.2473974346265</v>
      </c>
      <c r="J44" s="6">
        <v>2.5425974479944</v>
      </c>
      <c r="K44" s="6">
        <v>11.7755475527211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105512.31496562</v>
      </c>
      <c r="E45" s="6">
        <v>4.1285069016699802</v>
      </c>
      <c r="F45" s="6">
        <v>96.544198193594198</v>
      </c>
      <c r="G45" s="6">
        <v>0.936117219582277</v>
      </c>
      <c r="H45" s="6">
        <v>3776.8157535999999</v>
      </c>
      <c r="I45" s="6">
        <v>26.669532381650701</v>
      </c>
      <c r="J45" s="6">
        <v>3.4558018064058</v>
      </c>
      <c r="K45" s="6">
        <v>26.1521613340968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211991.57800526</v>
      </c>
      <c r="E46" s="6">
        <v>2.15087192071163</v>
      </c>
      <c r="F46" s="6">
        <v>99.4487171875477</v>
      </c>
      <c r="G46" s="6">
        <v>0.196227698245555</v>
      </c>
      <c r="H46" s="6">
        <v>1175.15154186</v>
      </c>
      <c r="I46" s="6">
        <v>35.808303676112899</v>
      </c>
      <c r="J46" s="6">
        <v>0.55128281245232302</v>
      </c>
      <c r="K46" s="6">
        <v>35.398514929890702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205601.95753946001</v>
      </c>
      <c r="E47" s="6">
        <v>1.8810770719886301</v>
      </c>
      <c r="F47" s="6">
        <v>98.957646143003103</v>
      </c>
      <c r="G47" s="6">
        <v>0.22157125431295899</v>
      </c>
      <c r="H47" s="6">
        <v>2165.6739201099999</v>
      </c>
      <c r="I47" s="6">
        <v>20.859655336625</v>
      </c>
      <c r="J47" s="6">
        <v>1.04235385699693</v>
      </c>
      <c r="K47" s="6">
        <v>21.0352459796459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156230.56780171001</v>
      </c>
      <c r="E48" s="6">
        <v>3.0911175732295302</v>
      </c>
      <c r="F48" s="6">
        <v>99.104347944798604</v>
      </c>
      <c r="G48" s="6">
        <v>0.207092797437681</v>
      </c>
      <c r="H48" s="6">
        <v>1411.9282558100001</v>
      </c>
      <c r="I48" s="6">
        <v>23.0650183010749</v>
      </c>
      <c r="J48" s="6">
        <v>0.89565205520142299</v>
      </c>
      <c r="K48" s="6">
        <v>22.914921631603999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198722.23965462999</v>
      </c>
      <c r="E49" s="6">
        <v>3.5061406728288498</v>
      </c>
      <c r="F49" s="6">
        <v>99.777612302516005</v>
      </c>
      <c r="G49" s="6">
        <v>0.111558882414724</v>
      </c>
      <c r="H49" s="6">
        <v>442.91881009999997</v>
      </c>
      <c r="I49" s="6">
        <v>49.913548352094502</v>
      </c>
      <c r="J49" s="6">
        <v>0.222387697483963</v>
      </c>
      <c r="K49" s="6">
        <v>50.0525840431483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291287.61669085</v>
      </c>
      <c r="E50" s="6">
        <v>2.3123719567119401</v>
      </c>
      <c r="F50" s="6">
        <v>99.212457379145604</v>
      </c>
      <c r="G50" s="6">
        <v>0.22108277040054999</v>
      </c>
      <c r="H50" s="6">
        <v>2312.2238792500002</v>
      </c>
      <c r="I50" s="6">
        <v>27.952127931199598</v>
      </c>
      <c r="J50" s="6">
        <v>0.78754262085436399</v>
      </c>
      <c r="K50" s="6">
        <v>27.8514004890717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278815.56254625</v>
      </c>
      <c r="E51" s="6">
        <v>2.48445467944804</v>
      </c>
      <c r="F51" s="6">
        <v>98.4962224513351</v>
      </c>
      <c r="G51" s="6">
        <v>0.29801976692008503</v>
      </c>
      <c r="H51" s="6">
        <v>4256.77830825</v>
      </c>
      <c r="I51" s="6">
        <v>19.292831889349799</v>
      </c>
      <c r="J51" s="6">
        <v>1.5037775486648499</v>
      </c>
      <c r="K51" s="6">
        <v>19.5200555318292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133900.069659036</v>
      </c>
      <c r="E52" s="6">
        <v>2.7279246039715699</v>
      </c>
      <c r="F52" s="6">
        <v>99.229521120159404</v>
      </c>
      <c r="G52" s="6">
        <v>0.14008421380388</v>
      </c>
      <c r="H52" s="6">
        <v>1039.6822892709999</v>
      </c>
      <c r="I52" s="6">
        <v>18.251705516388199</v>
      </c>
      <c r="J52" s="6">
        <v>0.77047887984060004</v>
      </c>
      <c r="K52" s="6">
        <v>18.041363385754099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189443.59513657499</v>
      </c>
      <c r="E53" s="6">
        <v>1.2969430856148101</v>
      </c>
      <c r="F53" s="6">
        <v>99.716098259426104</v>
      </c>
      <c r="G53" s="6">
        <v>7.9946718631523903E-2</v>
      </c>
      <c r="H53" s="6">
        <v>539.36493042400002</v>
      </c>
      <c r="I53" s="6">
        <v>28.038738983921601</v>
      </c>
      <c r="J53" s="6">
        <v>0.28390174057388601</v>
      </c>
      <c r="K53" s="6">
        <v>28.080049225711001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120301.040292426</v>
      </c>
      <c r="E54" s="6">
        <v>1.64207262778498</v>
      </c>
      <c r="F54" s="6">
        <v>98.835833651144199</v>
      </c>
      <c r="G54" s="6">
        <v>0.13901782803217899</v>
      </c>
      <c r="H54" s="6">
        <v>1417.0004710549999</v>
      </c>
      <c r="I54" s="6">
        <v>11.7878926274884</v>
      </c>
      <c r="J54" s="6">
        <v>1.1641663488557701</v>
      </c>
      <c r="K54" s="6">
        <v>11.802387982985699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106827.2827115</v>
      </c>
      <c r="E55" s="6">
        <v>2.3266555475149899</v>
      </c>
      <c r="F55" s="6">
        <v>98.180927926229998</v>
      </c>
      <c r="G55" s="6">
        <v>0.37754508379864998</v>
      </c>
      <c r="H55" s="6">
        <v>1979.2696076699999</v>
      </c>
      <c r="I55" s="6">
        <v>20.441248294240399</v>
      </c>
      <c r="J55" s="6">
        <v>1.8190720737700301</v>
      </c>
      <c r="K55" s="6">
        <v>20.377272124526002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141628.63150282999</v>
      </c>
      <c r="E56" s="6">
        <v>4.0854210333971803</v>
      </c>
      <c r="F56" s="6">
        <v>99.4992677447473</v>
      </c>
      <c r="G56" s="6">
        <v>0.17121560766507399</v>
      </c>
      <c r="H56" s="6">
        <v>712.74920578000001</v>
      </c>
      <c r="I56" s="6">
        <v>33.3418833326567</v>
      </c>
      <c r="J56" s="6">
        <v>0.50073225525266196</v>
      </c>
      <c r="K56" s="6">
        <v>34.0218298510664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169944.60499586401</v>
      </c>
      <c r="E57" s="6">
        <v>2.26288143827282</v>
      </c>
      <c r="F57" s="6">
        <v>99.469583346184805</v>
      </c>
      <c r="G57" s="6">
        <v>0.12791241016930399</v>
      </c>
      <c r="H57" s="6">
        <v>906.22123551200002</v>
      </c>
      <c r="I57" s="6">
        <v>23.823968156061799</v>
      </c>
      <c r="J57" s="6">
        <v>0.53041665381514902</v>
      </c>
      <c r="K57" s="6">
        <v>23.987546493555499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16025.154249903</v>
      </c>
      <c r="E58" s="6">
        <v>18.331128527546301</v>
      </c>
      <c r="F58" s="6">
        <v>96.428442875898597</v>
      </c>
      <c r="G58" s="6">
        <v>1.10879051059586</v>
      </c>
      <c r="H58" s="6">
        <v>593.54638651300002</v>
      </c>
      <c r="I58" s="6">
        <v>24.328838826658298</v>
      </c>
      <c r="J58" s="6">
        <v>3.5715571241014001</v>
      </c>
      <c r="K58" s="6">
        <v>29.936226328518298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6002.2175695140004</v>
      </c>
      <c r="E59" s="6">
        <v>48.926329686699603</v>
      </c>
      <c r="F59" s="6">
        <v>99.978383139855893</v>
      </c>
      <c r="G59" s="6">
        <v>2.07572279639027E-2</v>
      </c>
      <c r="H59" s="6">
        <v>1.297771515</v>
      </c>
      <c r="I59" s="6">
        <v>100</v>
      </c>
      <c r="J59" s="6">
        <v>2.1616860144102901E-2</v>
      </c>
      <c r="K59" s="6">
        <v>96.002568201956805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195876.69637327999</v>
      </c>
      <c r="E60" s="6">
        <v>2.57017374233657</v>
      </c>
      <c r="F60" s="6">
        <v>99.387967945832301</v>
      </c>
      <c r="G60" s="6">
        <v>0.124998937836608</v>
      </c>
      <c r="H60" s="6">
        <v>1206.21056374</v>
      </c>
      <c r="I60" s="6">
        <v>20.352602755521701</v>
      </c>
      <c r="J60" s="6">
        <v>0.61203205416767004</v>
      </c>
      <c r="K60" s="6">
        <v>20.298594399378398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123199.63589688001</v>
      </c>
      <c r="E61" s="6">
        <v>3.43350451103418</v>
      </c>
      <c r="F61" s="6">
        <v>99.483907047448596</v>
      </c>
      <c r="G61" s="6">
        <v>0.184696556211529</v>
      </c>
      <c r="H61" s="6">
        <v>639.12310775000003</v>
      </c>
      <c r="I61" s="6">
        <v>35.689056906715997</v>
      </c>
      <c r="J61" s="6">
        <v>0.51609295255139398</v>
      </c>
      <c r="K61" s="6">
        <v>35.602762911787401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108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109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110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111</v>
      </c>
      <c r="E16" s="5" t="s">
        <v>112</v>
      </c>
      <c r="F16" s="5" t="s">
        <v>113</v>
      </c>
      <c r="G16" s="5" t="s">
        <v>114</v>
      </c>
      <c r="H16" s="5" t="s">
        <v>115</v>
      </c>
      <c r="I16" s="5" t="s">
        <v>116</v>
      </c>
      <c r="J16" s="5" t="s">
        <v>117</v>
      </c>
      <c r="K16" s="5" t="s">
        <v>118</v>
      </c>
      <c r="L16" s="5" t="s">
        <v>119</v>
      </c>
      <c r="M16" s="5" t="s">
        <v>120</v>
      </c>
      <c r="N16" s="5" t="s">
        <v>121</v>
      </c>
      <c r="O16" s="5" t="s">
        <v>122</v>
      </c>
      <c r="P16" s="5" t="s">
        <v>123</v>
      </c>
      <c r="Q16" s="5" t="s">
        <v>124</v>
      </c>
      <c r="R16" s="5" t="s">
        <v>125</v>
      </c>
      <c r="S16" s="5" t="s">
        <v>126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1356935.02305141</v>
      </c>
      <c r="E17" s="6">
        <v>0.90424543503300003</v>
      </c>
      <c r="F17" s="6">
        <v>18.494748107253699</v>
      </c>
      <c r="G17" s="6">
        <v>0.62798003627481302</v>
      </c>
      <c r="H17" s="6">
        <v>1903001.83774549</v>
      </c>
      <c r="I17" s="6">
        <v>0.70929322988569199</v>
      </c>
      <c r="J17" s="6">
        <v>25.9375276183804</v>
      </c>
      <c r="K17" s="6">
        <v>0.48479741058087</v>
      </c>
      <c r="L17" s="6">
        <v>3156606.7581468299</v>
      </c>
      <c r="M17" s="6">
        <v>0.45688369682048202</v>
      </c>
      <c r="N17" s="6">
        <v>43.023907463377597</v>
      </c>
      <c r="O17" s="6">
        <v>0.27982434823662999</v>
      </c>
      <c r="P17" s="6">
        <v>920323.123887019</v>
      </c>
      <c r="Q17" s="6">
        <v>0.85005059457073495</v>
      </c>
      <c r="R17" s="6">
        <v>12.5438168109884</v>
      </c>
      <c r="S17" s="6">
        <v>0.89189141986703402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127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111</v>
      </c>
      <c r="E27" s="5" t="s">
        <v>112</v>
      </c>
      <c r="F27" s="5" t="s">
        <v>113</v>
      </c>
      <c r="G27" s="5" t="s">
        <v>114</v>
      </c>
      <c r="H27" s="5" t="s">
        <v>115</v>
      </c>
      <c r="I27" s="5" t="s">
        <v>116</v>
      </c>
      <c r="J27" s="5" t="s">
        <v>117</v>
      </c>
      <c r="K27" s="5" t="s">
        <v>118</v>
      </c>
      <c r="L27" s="5" t="s">
        <v>119</v>
      </c>
      <c r="M27" s="5" t="s">
        <v>120</v>
      </c>
      <c r="N27" s="5" t="s">
        <v>121</v>
      </c>
      <c r="O27" s="5" t="s">
        <v>122</v>
      </c>
      <c r="P27" s="5" t="s">
        <v>123</v>
      </c>
      <c r="Q27" s="5" t="s">
        <v>124</v>
      </c>
      <c r="R27" s="5" t="s">
        <v>125</v>
      </c>
      <c r="S27" s="5" t="s">
        <v>126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831.31770800000004</v>
      </c>
      <c r="E28" s="6">
        <v>30.255849129946899</v>
      </c>
      <c r="F28" s="6">
        <v>26.508855485209502</v>
      </c>
      <c r="G28" s="6">
        <v>8.1694040615376498</v>
      </c>
      <c r="H28" s="6">
        <v>758.34311053900001</v>
      </c>
      <c r="I28" s="6">
        <v>29.768775923181298</v>
      </c>
      <c r="J28" s="6">
        <v>24.181859392657898</v>
      </c>
      <c r="K28" s="6">
        <v>4.8070847269661696</v>
      </c>
      <c r="L28" s="6">
        <v>1212.9706334269999</v>
      </c>
      <c r="M28" s="6">
        <v>33.968477630766799</v>
      </c>
      <c r="N28" s="6">
        <v>38.678910505439902</v>
      </c>
      <c r="O28" s="6">
        <v>3.5756588033646701</v>
      </c>
      <c r="P28" s="6">
        <v>333.36854797299998</v>
      </c>
      <c r="Q28" s="6">
        <v>41.676498278829698</v>
      </c>
      <c r="R28" s="6">
        <v>10.6303746166927</v>
      </c>
      <c r="S28" s="6">
        <v>16.635751634511301</v>
      </c>
    </row>
    <row r="29" spans="1:19" x14ac:dyDescent="0.25">
      <c r="A29" s="6" t="s">
        <v>28</v>
      </c>
      <c r="B29" s="6" t="s">
        <v>29</v>
      </c>
      <c r="C29" s="6" t="s">
        <v>17</v>
      </c>
      <c r="D29" s="6">
        <v>57084.726469109999</v>
      </c>
      <c r="E29" s="6">
        <v>6.05554331720045</v>
      </c>
      <c r="F29" s="6">
        <v>21.479157185711799</v>
      </c>
      <c r="G29" s="6">
        <v>4.3259122127197296</v>
      </c>
      <c r="H29" s="6">
        <v>77151.495130080002</v>
      </c>
      <c r="I29" s="6">
        <v>4.4544158396381697</v>
      </c>
      <c r="J29" s="6">
        <v>29.029640562583701</v>
      </c>
      <c r="K29" s="6">
        <v>3.3029365691518402</v>
      </c>
      <c r="L29" s="6">
        <v>111516.40583738001</v>
      </c>
      <c r="M29" s="6">
        <v>3.45596824026586</v>
      </c>
      <c r="N29" s="6">
        <v>41.960057583228803</v>
      </c>
      <c r="O29" s="6">
        <v>2.4765616881612802</v>
      </c>
      <c r="P29" s="6">
        <v>20015.372562439999</v>
      </c>
      <c r="Q29" s="6">
        <v>10.106717823865599</v>
      </c>
      <c r="R29" s="6">
        <v>7.5311446684757204</v>
      </c>
      <c r="S29" s="6">
        <v>10.892388876151699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65608.169294110005</v>
      </c>
      <c r="E30" s="6">
        <v>3.7660598521657001</v>
      </c>
      <c r="F30" s="6">
        <v>17.096870682733599</v>
      </c>
      <c r="G30" s="6">
        <v>2.72092042456533</v>
      </c>
      <c r="H30" s="6">
        <v>100827.14477598001</v>
      </c>
      <c r="I30" s="6">
        <v>3.3372500262659801</v>
      </c>
      <c r="J30" s="6">
        <v>26.274603819786002</v>
      </c>
      <c r="K30" s="6">
        <v>2.1003996310746702</v>
      </c>
      <c r="L30" s="6">
        <v>170587.43667731</v>
      </c>
      <c r="M30" s="6">
        <v>2.1860054604374799</v>
      </c>
      <c r="N30" s="6">
        <v>44.453478527906597</v>
      </c>
      <c r="O30" s="6">
        <v>1.14735717810841</v>
      </c>
      <c r="P30" s="6">
        <v>46720.979386610001</v>
      </c>
      <c r="Q30" s="6">
        <v>4.22063797926464</v>
      </c>
      <c r="R30" s="6">
        <v>12.1750469695737</v>
      </c>
      <c r="S30" s="6">
        <v>4.4577930642779204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40771.494768313998</v>
      </c>
      <c r="E31" s="6">
        <v>4.0141690968377199</v>
      </c>
      <c r="F31" s="6">
        <v>18.0509132826034</v>
      </c>
      <c r="G31" s="6">
        <v>2.8388366810891301</v>
      </c>
      <c r="H31" s="6">
        <v>59119.561559476002</v>
      </c>
      <c r="I31" s="6">
        <v>3.4895685579945601</v>
      </c>
      <c r="J31" s="6">
        <v>26.174220128053602</v>
      </c>
      <c r="K31" s="6">
        <v>2.30555436399586</v>
      </c>
      <c r="L31" s="6">
        <v>99667.775992313997</v>
      </c>
      <c r="M31" s="6">
        <v>2.0996619577172302</v>
      </c>
      <c r="N31" s="6">
        <v>44.126279689539203</v>
      </c>
      <c r="O31" s="6">
        <v>1.32877382222931</v>
      </c>
      <c r="P31" s="6">
        <v>26310.596722068</v>
      </c>
      <c r="Q31" s="6">
        <v>4.4503851952529603</v>
      </c>
      <c r="R31" s="6">
        <v>11.648586899803799</v>
      </c>
      <c r="S31" s="6">
        <v>4.7416746155135296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45932.787616561996</v>
      </c>
      <c r="E32" s="6">
        <v>6.4227453621847799</v>
      </c>
      <c r="F32" s="6">
        <v>17.905203983387999</v>
      </c>
      <c r="G32" s="6">
        <v>4.08671126490382</v>
      </c>
      <c r="H32" s="6">
        <v>62788.202534791999</v>
      </c>
      <c r="I32" s="6">
        <v>4.8943894327089703</v>
      </c>
      <c r="J32" s="6">
        <v>24.4756661302734</v>
      </c>
      <c r="K32" s="6">
        <v>2.76110973290174</v>
      </c>
      <c r="L32" s="6">
        <v>119715.922694101</v>
      </c>
      <c r="M32" s="6">
        <v>3.5537077371866301</v>
      </c>
      <c r="N32" s="6">
        <v>46.666839247624701</v>
      </c>
      <c r="O32" s="6">
        <v>1.4664576691237801</v>
      </c>
      <c r="P32" s="6">
        <v>28096.258511750999</v>
      </c>
      <c r="Q32" s="6">
        <v>6.03620953150193</v>
      </c>
      <c r="R32" s="6">
        <v>10.9522906387138</v>
      </c>
      <c r="S32" s="6">
        <v>5.56627151182205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55542.014404759997</v>
      </c>
      <c r="E33" s="6">
        <v>4.57751054949963</v>
      </c>
      <c r="F33" s="6">
        <v>21.432801584536598</v>
      </c>
      <c r="G33" s="6">
        <v>2.6944315230167</v>
      </c>
      <c r="H33" s="6">
        <v>77585.079005959997</v>
      </c>
      <c r="I33" s="6">
        <v>4.5381642667200497</v>
      </c>
      <c r="J33" s="6">
        <v>29.938878200154502</v>
      </c>
      <c r="K33" s="6">
        <v>2.1699974703134699</v>
      </c>
      <c r="L33" s="6">
        <v>105525.14124159</v>
      </c>
      <c r="M33" s="6">
        <v>3.68388558999535</v>
      </c>
      <c r="N33" s="6">
        <v>40.7205147067436</v>
      </c>
      <c r="O33" s="6">
        <v>1.5656393946896301</v>
      </c>
      <c r="P33" s="6">
        <v>20492.67547849</v>
      </c>
      <c r="Q33" s="6">
        <v>5.5148450944498304</v>
      </c>
      <c r="R33" s="6">
        <v>7.9078055085652998</v>
      </c>
      <c r="S33" s="6">
        <v>5.3234024094583301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50081.368423913002</v>
      </c>
      <c r="E34" s="6">
        <v>4.4559782911989796</v>
      </c>
      <c r="F34" s="6">
        <v>22.1431741496996</v>
      </c>
      <c r="G34" s="6">
        <v>3.1007531414352698</v>
      </c>
      <c r="H34" s="6">
        <v>66299.247823433005</v>
      </c>
      <c r="I34" s="6">
        <v>3.5661947431943601</v>
      </c>
      <c r="J34" s="6">
        <v>29.313811438255101</v>
      </c>
      <c r="K34" s="6">
        <v>2.4852461802225698</v>
      </c>
      <c r="L34" s="6">
        <v>96208.965527409993</v>
      </c>
      <c r="M34" s="6">
        <v>2.7094808657021998</v>
      </c>
      <c r="N34" s="6">
        <v>42.538212223024402</v>
      </c>
      <c r="O34" s="6">
        <v>1.4301937134913401</v>
      </c>
      <c r="P34" s="6">
        <v>13581.102181105</v>
      </c>
      <c r="Q34" s="6">
        <v>6.2792324016664596</v>
      </c>
      <c r="R34" s="6">
        <v>6.00480218902086</v>
      </c>
      <c r="S34" s="6">
        <v>6.4474919139120503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62663.484628031998</v>
      </c>
      <c r="E35" s="6">
        <v>3.5512397367689799</v>
      </c>
      <c r="F35" s="6">
        <v>22.0428792266652</v>
      </c>
      <c r="G35" s="6">
        <v>2.6595486029883602</v>
      </c>
      <c r="H35" s="6">
        <v>79897.350996551002</v>
      </c>
      <c r="I35" s="6">
        <v>3.2756469887800499</v>
      </c>
      <c r="J35" s="6">
        <v>28.105166334136701</v>
      </c>
      <c r="K35" s="6">
        <v>2.3115202756351398</v>
      </c>
      <c r="L35" s="6">
        <v>117172.22321548501</v>
      </c>
      <c r="M35" s="6">
        <v>2.3095215816052201</v>
      </c>
      <c r="N35" s="6">
        <v>41.217196592086701</v>
      </c>
      <c r="O35" s="6">
        <v>1.36367383941868</v>
      </c>
      <c r="P35" s="6">
        <v>24546.884735669999</v>
      </c>
      <c r="Q35" s="6">
        <v>5.7778885727126799</v>
      </c>
      <c r="R35" s="6">
        <v>8.6347578471114392</v>
      </c>
      <c r="S35" s="6">
        <v>5.8242287606099099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70141.579069906002</v>
      </c>
      <c r="E36" s="6">
        <v>4.6937556514277103</v>
      </c>
      <c r="F36" s="6">
        <v>20.187703399336002</v>
      </c>
      <c r="G36" s="6">
        <v>2.8401760588259499</v>
      </c>
      <c r="H36" s="6">
        <v>95034.415160399003</v>
      </c>
      <c r="I36" s="6">
        <v>4.3284943884935396</v>
      </c>
      <c r="J36" s="6">
        <v>27.352201239658601</v>
      </c>
      <c r="K36" s="6">
        <v>2.29097857814455</v>
      </c>
      <c r="L36" s="6">
        <v>142238.89898409901</v>
      </c>
      <c r="M36" s="6">
        <v>3.5951798599714602</v>
      </c>
      <c r="N36" s="6">
        <v>40.9382956958706</v>
      </c>
      <c r="O36" s="6">
        <v>1.6152744672343</v>
      </c>
      <c r="P36" s="6">
        <v>40032.152556107998</v>
      </c>
      <c r="Q36" s="6">
        <v>5.4921729256226604</v>
      </c>
      <c r="R36" s="6">
        <v>11.5217996651349</v>
      </c>
      <c r="S36" s="6">
        <v>4.7098710721407002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53121.183084049</v>
      </c>
      <c r="E37" s="6">
        <v>5.0588641049525602</v>
      </c>
      <c r="F37" s="6">
        <v>16.533218667739</v>
      </c>
      <c r="G37" s="6">
        <v>3.0534625184331601</v>
      </c>
      <c r="H37" s="6">
        <v>78691.028789805001</v>
      </c>
      <c r="I37" s="6">
        <v>3.9776602408049202</v>
      </c>
      <c r="J37" s="6">
        <v>24.491472340002499</v>
      </c>
      <c r="K37" s="6">
        <v>1.89426714849194</v>
      </c>
      <c r="L37" s="6">
        <v>139750.24603956801</v>
      </c>
      <c r="M37" s="6">
        <v>3.2877789389304399</v>
      </c>
      <c r="N37" s="6">
        <v>43.495292132081701</v>
      </c>
      <c r="O37" s="6">
        <v>1.0684495323660801</v>
      </c>
      <c r="P37" s="6">
        <v>49737.248765613003</v>
      </c>
      <c r="Q37" s="6">
        <v>4.1176223020271596</v>
      </c>
      <c r="R37" s="6">
        <v>15.480016860176701</v>
      </c>
      <c r="S37" s="6">
        <v>3.33241964083131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29388.078197424002</v>
      </c>
      <c r="E38" s="6">
        <v>6.0394800002528903</v>
      </c>
      <c r="F38" s="6">
        <v>19.2761347175535</v>
      </c>
      <c r="G38" s="6">
        <v>4.0730904885197896</v>
      </c>
      <c r="H38" s="6">
        <v>39785.165986212</v>
      </c>
      <c r="I38" s="6">
        <v>5.0103789676172603</v>
      </c>
      <c r="J38" s="6">
        <v>26.095759449070499</v>
      </c>
      <c r="K38" s="6">
        <v>3.19414701869484</v>
      </c>
      <c r="L38" s="6">
        <v>63498.039080823997</v>
      </c>
      <c r="M38" s="6">
        <v>3.7032777622943498</v>
      </c>
      <c r="N38" s="6">
        <v>41.649431698113901</v>
      </c>
      <c r="O38" s="6">
        <v>1.87081668529036</v>
      </c>
      <c r="P38" s="6">
        <v>19787.073289057</v>
      </c>
      <c r="Q38" s="6">
        <v>6.42269960162049</v>
      </c>
      <c r="R38" s="6">
        <v>12.9786741352621</v>
      </c>
      <c r="S38" s="6">
        <v>5.7722321384647399</v>
      </c>
    </row>
    <row r="39" spans="1:19" x14ac:dyDescent="0.25">
      <c r="A39" s="6" t="s">
        <v>48</v>
      </c>
      <c r="B39" s="6" t="s">
        <v>49</v>
      </c>
      <c r="C39" s="6" t="s">
        <v>17</v>
      </c>
      <c r="D39" s="6">
        <v>1626.17606269</v>
      </c>
      <c r="E39" s="6">
        <v>43.419272517451503</v>
      </c>
      <c r="F39" s="6">
        <v>26.6543876915132</v>
      </c>
      <c r="G39" s="6">
        <v>13.449406594143399</v>
      </c>
      <c r="H39" s="6">
        <v>2052.1223168900001</v>
      </c>
      <c r="I39" s="6">
        <v>37.9058660327388</v>
      </c>
      <c r="J39" s="6">
        <v>33.636003554443803</v>
      </c>
      <c r="K39" s="6">
        <v>6.04656041255428</v>
      </c>
      <c r="L39" s="6">
        <v>2036.5687638500001</v>
      </c>
      <c r="M39" s="6">
        <v>34.639562438749003</v>
      </c>
      <c r="N39" s="6">
        <v>33.3810677930461</v>
      </c>
      <c r="O39" s="6">
        <v>12.830575295268501</v>
      </c>
      <c r="P39" s="6">
        <v>386.10235363999999</v>
      </c>
      <c r="Q39" s="6">
        <v>45.821903365031702</v>
      </c>
      <c r="R39" s="6">
        <v>6.3285409609968797</v>
      </c>
      <c r="S39" s="6">
        <v>26.804161045139701</v>
      </c>
    </row>
    <row r="40" spans="1:19" x14ac:dyDescent="0.25">
      <c r="A40" s="6" t="s">
        <v>48</v>
      </c>
      <c r="B40" s="6" t="s">
        <v>50</v>
      </c>
      <c r="C40" s="6" t="s">
        <v>17</v>
      </c>
      <c r="D40" s="6">
        <v>4388.6863801230002</v>
      </c>
      <c r="E40" s="6">
        <v>30.963624759549202</v>
      </c>
      <c r="F40" s="6">
        <v>28.0875928338424</v>
      </c>
      <c r="G40" s="6">
        <v>3.7425918529549</v>
      </c>
      <c r="H40" s="6">
        <v>4077.987379054</v>
      </c>
      <c r="I40" s="6">
        <v>28.468556346640401</v>
      </c>
      <c r="J40" s="6">
        <v>26.099119226926099</v>
      </c>
      <c r="K40" s="6">
        <v>3.38460182446588</v>
      </c>
      <c r="L40" s="6">
        <v>5747.583162852</v>
      </c>
      <c r="M40" s="6">
        <v>28.6149646392496</v>
      </c>
      <c r="N40" s="6">
        <v>36.7845322436347</v>
      </c>
      <c r="O40" s="6">
        <v>1.8204357860298701</v>
      </c>
      <c r="P40" s="6">
        <v>1410.7430773839999</v>
      </c>
      <c r="Q40" s="6">
        <v>27.612368092140699</v>
      </c>
      <c r="R40" s="6">
        <v>9.0287556955967894</v>
      </c>
      <c r="S40" s="6">
        <v>6.2168211651046601</v>
      </c>
    </row>
    <row r="41" spans="1:19" x14ac:dyDescent="0.25">
      <c r="A41" s="6" t="s">
        <v>51</v>
      </c>
      <c r="B41" s="6" t="s">
        <v>52</v>
      </c>
      <c r="C41" s="6" t="s">
        <v>17</v>
      </c>
      <c r="D41" s="6">
        <v>91477.152240961004</v>
      </c>
      <c r="E41" s="6">
        <v>3.6641511642784201</v>
      </c>
      <c r="F41" s="6">
        <v>22.0419813525268</v>
      </c>
      <c r="G41" s="6">
        <v>2.24118298656985</v>
      </c>
      <c r="H41" s="6">
        <v>113410.772553787</v>
      </c>
      <c r="I41" s="6">
        <v>3.1448750522597799</v>
      </c>
      <c r="J41" s="6">
        <v>27.3270218034497</v>
      </c>
      <c r="K41" s="6">
        <v>1.85807816149213</v>
      </c>
      <c r="L41" s="6">
        <v>169224.36479713101</v>
      </c>
      <c r="M41" s="6">
        <v>2.3932121489664202</v>
      </c>
      <c r="N41" s="6">
        <v>40.775649458634298</v>
      </c>
      <c r="O41" s="6">
        <v>1.1923941148050901</v>
      </c>
      <c r="P41" s="6">
        <v>40901.001536210002</v>
      </c>
      <c r="Q41" s="6">
        <v>4.0879221640418804</v>
      </c>
      <c r="R41" s="6">
        <v>9.8553473853892495</v>
      </c>
      <c r="S41" s="6">
        <v>3.8722036681811201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62571.828284215</v>
      </c>
      <c r="E42" s="6">
        <v>3.3030728977884101</v>
      </c>
      <c r="F42" s="6">
        <v>20.247596695787301</v>
      </c>
      <c r="G42" s="6">
        <v>2.17110534377507</v>
      </c>
      <c r="H42" s="6">
        <v>83532.844191173004</v>
      </c>
      <c r="I42" s="6">
        <v>2.7816208745195601</v>
      </c>
      <c r="J42" s="6">
        <v>27.030364725040101</v>
      </c>
      <c r="K42" s="6">
        <v>1.8205921432198799</v>
      </c>
      <c r="L42" s="6">
        <v>125161.52406891801</v>
      </c>
      <c r="M42" s="6">
        <v>1.65670873562152</v>
      </c>
      <c r="N42" s="6">
        <v>40.500975129998501</v>
      </c>
      <c r="O42" s="6">
        <v>1.05209709030332</v>
      </c>
      <c r="P42" s="6">
        <v>37767.162941927003</v>
      </c>
      <c r="Q42" s="6">
        <v>3.24205527612179</v>
      </c>
      <c r="R42" s="6">
        <v>12.221063449174199</v>
      </c>
      <c r="S42" s="6">
        <v>3.5300257495043201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33789.859606004997</v>
      </c>
      <c r="E43" s="6">
        <v>4.6697723331166898</v>
      </c>
      <c r="F43" s="6">
        <v>16.784588933525001</v>
      </c>
      <c r="G43" s="6">
        <v>3.1189084752398801</v>
      </c>
      <c r="H43" s="6">
        <v>51114.738210271003</v>
      </c>
      <c r="I43" s="6">
        <v>4.1514654981536898</v>
      </c>
      <c r="J43" s="6">
        <v>25.390453802053401</v>
      </c>
      <c r="K43" s="6">
        <v>2.1204773625248898</v>
      </c>
      <c r="L43" s="6">
        <v>85290.141320787996</v>
      </c>
      <c r="M43" s="6">
        <v>3.2554708025980501</v>
      </c>
      <c r="N43" s="6">
        <v>42.366555494574101</v>
      </c>
      <c r="O43" s="6">
        <v>1.2478660426316801</v>
      </c>
      <c r="P43" s="6">
        <v>31120.048730718001</v>
      </c>
      <c r="Q43" s="6">
        <v>4.3998146756965699</v>
      </c>
      <c r="R43" s="6">
        <v>15.4584017698475</v>
      </c>
      <c r="S43" s="6">
        <v>3.59253848522946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32561.534750753999</v>
      </c>
      <c r="E44" s="6">
        <v>3.5817921878200001</v>
      </c>
      <c r="F44" s="6">
        <v>16.5301071955016</v>
      </c>
      <c r="G44" s="6">
        <v>2.6935794835710798</v>
      </c>
      <c r="H44" s="6">
        <v>54922.623771022001</v>
      </c>
      <c r="I44" s="6">
        <v>2.88198351251609</v>
      </c>
      <c r="J44" s="6">
        <v>27.8818816540021</v>
      </c>
      <c r="K44" s="6">
        <v>1.8421978303169999</v>
      </c>
      <c r="L44" s="6">
        <v>83585.428894312005</v>
      </c>
      <c r="M44" s="6">
        <v>1.9665825604788501</v>
      </c>
      <c r="N44" s="6">
        <v>42.432769529481803</v>
      </c>
      <c r="O44" s="6">
        <v>1.0907001951380599</v>
      </c>
      <c r="P44" s="6">
        <v>25913.616417067002</v>
      </c>
      <c r="Q44" s="6">
        <v>2.5726844272867999</v>
      </c>
      <c r="R44" s="6">
        <v>13.1552416210145</v>
      </c>
      <c r="S44" s="6">
        <v>2.73316691921322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14933.1713187</v>
      </c>
      <c r="E45" s="6">
        <v>11.636691234826699</v>
      </c>
      <c r="F45" s="6">
        <v>11.6733485368029</v>
      </c>
      <c r="G45" s="6">
        <v>8.4092460883897893</v>
      </c>
      <c r="H45" s="6">
        <v>25636.890989079999</v>
      </c>
      <c r="I45" s="6">
        <v>7.7026353529496596</v>
      </c>
      <c r="J45" s="6">
        <v>20.040509649868898</v>
      </c>
      <c r="K45" s="6">
        <v>6.1889253571704197</v>
      </c>
      <c r="L45" s="6">
        <v>65322.339492430001</v>
      </c>
      <c r="M45" s="6">
        <v>4.9826997693564703</v>
      </c>
      <c r="N45" s="6">
        <v>51.062859982033899</v>
      </c>
      <c r="O45" s="6">
        <v>2.44273531766469</v>
      </c>
      <c r="P45" s="6">
        <v>22032.942599639999</v>
      </c>
      <c r="Q45" s="6">
        <v>7.7435071103820103</v>
      </c>
      <c r="R45" s="6">
        <v>17.223281831294301</v>
      </c>
      <c r="S45" s="6">
        <v>7.5118196922754299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29698.951146539999</v>
      </c>
      <c r="E46" s="6">
        <v>9.1193324706980103</v>
      </c>
      <c r="F46" s="6">
        <v>11.7856254523861</v>
      </c>
      <c r="G46" s="6">
        <v>7.2107972885142004</v>
      </c>
      <c r="H46" s="6">
        <v>47622.717151270001</v>
      </c>
      <c r="I46" s="6">
        <v>5.8998424667086597</v>
      </c>
      <c r="J46" s="6">
        <v>18.898428587609502</v>
      </c>
      <c r="K46" s="6">
        <v>4.5605282249487598</v>
      </c>
      <c r="L46" s="6">
        <v>119007.00866024</v>
      </c>
      <c r="M46" s="6">
        <v>3.0240721953051501</v>
      </c>
      <c r="N46" s="6">
        <v>47.226315278203202</v>
      </c>
      <c r="O46" s="6">
        <v>1.91199784356864</v>
      </c>
      <c r="P46" s="6">
        <v>55664.323044570003</v>
      </c>
      <c r="Q46" s="6">
        <v>4.4494363614808599</v>
      </c>
      <c r="R46" s="6">
        <v>22.0896306818012</v>
      </c>
      <c r="S46" s="6">
        <v>4.9442630290959597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49846.55030658</v>
      </c>
      <c r="E47" s="6">
        <v>4.3804373195540096</v>
      </c>
      <c r="F47" s="6">
        <v>18.292230186064</v>
      </c>
      <c r="G47" s="6">
        <v>2.9835446395069498</v>
      </c>
      <c r="H47" s="6">
        <v>70998.570143200006</v>
      </c>
      <c r="I47" s="6">
        <v>3.8161056159012001</v>
      </c>
      <c r="J47" s="6">
        <v>26.0544045666764</v>
      </c>
      <c r="K47" s="6">
        <v>2.3767659209887202</v>
      </c>
      <c r="L47" s="6">
        <v>119042.2370084</v>
      </c>
      <c r="M47" s="6">
        <v>1.85535663759688</v>
      </c>
      <c r="N47" s="6">
        <v>43.685029110915004</v>
      </c>
      <c r="O47" s="6">
        <v>1.5175767923365699</v>
      </c>
      <c r="P47" s="6">
        <v>32613.861909570001</v>
      </c>
      <c r="Q47" s="6">
        <v>3.6457315287660399</v>
      </c>
      <c r="R47" s="6">
        <v>11.9683361363446</v>
      </c>
      <c r="S47" s="6">
        <v>3.7843879010046502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24496.771312320001</v>
      </c>
      <c r="E48" s="6">
        <v>7.1335299008787301</v>
      </c>
      <c r="F48" s="6">
        <v>12.914698834515599</v>
      </c>
      <c r="G48" s="6">
        <v>5.3148150197864199</v>
      </c>
      <c r="H48" s="6">
        <v>36135.101475620002</v>
      </c>
      <c r="I48" s="6">
        <v>5.6180371565337204</v>
      </c>
      <c r="J48" s="6">
        <v>19.050426971067498</v>
      </c>
      <c r="K48" s="6">
        <v>3.8342266564651402</v>
      </c>
      <c r="L48" s="6">
        <v>90378.123237680004</v>
      </c>
      <c r="M48" s="6">
        <v>3.5463802226621799</v>
      </c>
      <c r="N48" s="6">
        <v>47.647350255352201</v>
      </c>
      <c r="O48" s="6">
        <v>1.75975482294471</v>
      </c>
      <c r="P48" s="6">
        <v>38671.32466341</v>
      </c>
      <c r="Q48" s="6">
        <v>4.8278647739781499</v>
      </c>
      <c r="R48" s="6">
        <v>20.3875239390647</v>
      </c>
      <c r="S48" s="6">
        <v>4.5734748848958997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52579.799276509999</v>
      </c>
      <c r="E49" s="6">
        <v>7.2478323787323404</v>
      </c>
      <c r="F49" s="6">
        <v>19.627457370838101</v>
      </c>
      <c r="G49" s="6">
        <v>4.4584778690592604</v>
      </c>
      <c r="H49" s="6">
        <v>74772.689999599999</v>
      </c>
      <c r="I49" s="6">
        <v>5.6543567024245798</v>
      </c>
      <c r="J49" s="6">
        <v>27.9118179541186</v>
      </c>
      <c r="K49" s="6">
        <v>3.64034742453393</v>
      </c>
      <c r="L49" s="6">
        <v>111498.16382474</v>
      </c>
      <c r="M49" s="6">
        <v>4.1309817556991302</v>
      </c>
      <c r="N49" s="6">
        <v>41.621031033005302</v>
      </c>
      <c r="O49" s="6">
        <v>1.8436374031467999</v>
      </c>
      <c r="P49" s="6">
        <v>29038.346900910001</v>
      </c>
      <c r="Q49" s="6">
        <v>6.7494031263956202</v>
      </c>
      <c r="R49" s="6">
        <v>10.839693642038</v>
      </c>
      <c r="S49" s="6">
        <v>7.7326080276218203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57969.334884299999</v>
      </c>
      <c r="E50" s="6">
        <v>4.3911720344808298</v>
      </c>
      <c r="F50" s="6">
        <v>15.6039110766565</v>
      </c>
      <c r="G50" s="6">
        <v>3.01343649989591</v>
      </c>
      <c r="H50" s="6">
        <v>90040.441634839997</v>
      </c>
      <c r="I50" s="6">
        <v>3.4737861797007201</v>
      </c>
      <c r="J50" s="6">
        <v>24.236659733583402</v>
      </c>
      <c r="K50" s="6">
        <v>2.3250546089591402</v>
      </c>
      <c r="L50" s="6">
        <v>163185.45103321999</v>
      </c>
      <c r="M50" s="6">
        <v>2.5786605172596202</v>
      </c>
      <c r="N50" s="6">
        <v>43.9254870184146</v>
      </c>
      <c r="O50" s="6">
        <v>1.10644019592341</v>
      </c>
      <c r="P50" s="6">
        <v>60309.932913609999</v>
      </c>
      <c r="Q50" s="6">
        <v>3.4607061897646201</v>
      </c>
      <c r="R50" s="6">
        <v>16.2339421713455</v>
      </c>
      <c r="S50" s="6">
        <v>3.0196136841286001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87517.884763780006</v>
      </c>
      <c r="E51" s="6">
        <v>3.8274320635897601</v>
      </c>
      <c r="F51" s="6">
        <v>22.034931153518901</v>
      </c>
      <c r="G51" s="6">
        <v>2.2958452454648302</v>
      </c>
      <c r="H51" s="6">
        <v>113843.09577925</v>
      </c>
      <c r="I51" s="6">
        <v>3.39510997141601</v>
      </c>
      <c r="J51" s="6">
        <v>28.662995964424901</v>
      </c>
      <c r="K51" s="6">
        <v>1.88074118714214</v>
      </c>
      <c r="L51" s="6">
        <v>157880.54724782001</v>
      </c>
      <c r="M51" s="6">
        <v>2.5239769624367501</v>
      </c>
      <c r="N51" s="6">
        <v>39.750583534731</v>
      </c>
      <c r="O51" s="6">
        <v>1.2235349543424101</v>
      </c>
      <c r="P51" s="6">
        <v>37936.408250959998</v>
      </c>
      <c r="Q51" s="6">
        <v>4.5547006704783497</v>
      </c>
      <c r="R51" s="6">
        <v>9.5514893473252993</v>
      </c>
      <c r="S51" s="6">
        <v>4.3019418655843404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23013.602500407</v>
      </c>
      <c r="E52" s="6">
        <v>4.3433437830476596</v>
      </c>
      <c r="F52" s="6">
        <v>13.831670431285501</v>
      </c>
      <c r="G52" s="6">
        <v>3.0758190861055001</v>
      </c>
      <c r="H52" s="6">
        <v>36508.680928012</v>
      </c>
      <c r="I52" s="6">
        <v>3.9610848027352099</v>
      </c>
      <c r="J52" s="6">
        <v>21.942503024821601</v>
      </c>
      <c r="K52" s="6">
        <v>2.5839473897693201</v>
      </c>
      <c r="L52" s="6">
        <v>81690.397759743995</v>
      </c>
      <c r="M52" s="6">
        <v>2.8124310293194998</v>
      </c>
      <c r="N52" s="6">
        <v>49.097687300083699</v>
      </c>
      <c r="O52" s="6">
        <v>1.10700318863419</v>
      </c>
      <c r="P52" s="6">
        <v>25170.711293146</v>
      </c>
      <c r="Q52" s="6">
        <v>4.1711461330832602</v>
      </c>
      <c r="R52" s="6">
        <v>15.128139243809199</v>
      </c>
      <c r="S52" s="6">
        <v>3.2186969247855401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36988.150806345002</v>
      </c>
      <c r="E53" s="6">
        <v>3.8633178096393501</v>
      </c>
      <c r="F53" s="6">
        <v>15.341918696864999</v>
      </c>
      <c r="G53" s="6">
        <v>2.9937217731559098</v>
      </c>
      <c r="H53" s="6">
        <v>57675.842590398002</v>
      </c>
      <c r="I53" s="6">
        <v>2.5644785062558002</v>
      </c>
      <c r="J53" s="6">
        <v>23.922744676472899</v>
      </c>
      <c r="K53" s="6">
        <v>1.9730834889169799</v>
      </c>
      <c r="L53" s="6">
        <v>106004.392920486</v>
      </c>
      <c r="M53" s="6">
        <v>1.5719457131999599</v>
      </c>
      <c r="N53" s="6">
        <v>43.968426164674497</v>
      </c>
      <c r="O53" s="6">
        <v>1.09968316100996</v>
      </c>
      <c r="P53" s="6">
        <v>40423.693084177998</v>
      </c>
      <c r="Q53" s="6">
        <v>3.0188977775333599</v>
      </c>
      <c r="R53" s="6">
        <v>16.766910461987599</v>
      </c>
      <c r="S53" s="6">
        <v>2.9900998626984601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15805.690004530999</v>
      </c>
      <c r="E54" s="6">
        <v>5.1629384593962397</v>
      </c>
      <c r="F54" s="6">
        <v>11.037475496180001</v>
      </c>
      <c r="G54" s="6">
        <v>3.9680191121560999</v>
      </c>
      <c r="H54" s="6">
        <v>31984.010305159001</v>
      </c>
      <c r="I54" s="6">
        <v>3.3013851767781701</v>
      </c>
      <c r="J54" s="6">
        <v>22.335167266443801</v>
      </c>
      <c r="K54" s="6">
        <v>2.5188689624740999</v>
      </c>
      <c r="L54" s="6">
        <v>68747.961833121997</v>
      </c>
      <c r="M54" s="6">
        <v>1.9949596551440201</v>
      </c>
      <c r="N54" s="6">
        <v>48.008277014661999</v>
      </c>
      <c r="O54" s="6">
        <v>1.14583368937733</v>
      </c>
      <c r="P54" s="6">
        <v>26662.565209912998</v>
      </c>
      <c r="Q54" s="6">
        <v>3.0127858396268099</v>
      </c>
      <c r="R54" s="6">
        <v>18.619080222714199</v>
      </c>
      <c r="S54" s="6">
        <v>3.0140058903268798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18759.104910086</v>
      </c>
      <c r="E55" s="6">
        <v>5.7066959333651699</v>
      </c>
      <c r="F55" s="6">
        <v>14.013447936070101</v>
      </c>
      <c r="G55" s="6">
        <v>4.1463375351812601</v>
      </c>
      <c r="H55" s="6">
        <v>31551.333049411998</v>
      </c>
      <c r="I55" s="6">
        <v>4.1855347499154503</v>
      </c>
      <c r="J55" s="6">
        <v>23.569512784366399</v>
      </c>
      <c r="K55" s="6">
        <v>2.89231787498482</v>
      </c>
      <c r="L55" s="6">
        <v>59567.874922411</v>
      </c>
      <c r="M55" s="6">
        <v>2.6075496415164898</v>
      </c>
      <c r="N55" s="6">
        <v>44.498461834323997</v>
      </c>
      <c r="O55" s="6">
        <v>1.5566590614665501</v>
      </c>
      <c r="P55" s="6">
        <v>23986.707316302</v>
      </c>
      <c r="Q55" s="6">
        <v>4.24978503413063</v>
      </c>
      <c r="R55" s="6">
        <v>17.918577445239499</v>
      </c>
      <c r="S55" s="6">
        <v>4.0789392693454198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55372.95396549</v>
      </c>
      <c r="E56" s="6">
        <v>6.0609578853645498</v>
      </c>
      <c r="F56" s="6">
        <v>26.0469299911123</v>
      </c>
      <c r="G56" s="6">
        <v>2.8621308368217102</v>
      </c>
      <c r="H56" s="6">
        <v>60903.830553680004</v>
      </c>
      <c r="I56" s="6">
        <v>5.3094305402802204</v>
      </c>
      <c r="J56" s="6">
        <v>28.648603641606901</v>
      </c>
      <c r="K56" s="6">
        <v>2.8214143804697001</v>
      </c>
      <c r="L56" s="6">
        <v>77402.695449820007</v>
      </c>
      <c r="M56" s="6">
        <v>4.2359766650817896</v>
      </c>
      <c r="N56" s="6">
        <v>36.409518458439798</v>
      </c>
      <c r="O56" s="6">
        <v>1.91133324244592</v>
      </c>
      <c r="P56" s="6">
        <v>18909.696507410001</v>
      </c>
      <c r="Q56" s="6">
        <v>6.3510015408717697</v>
      </c>
      <c r="R56" s="6">
        <v>8.8949479088410701</v>
      </c>
      <c r="S56" s="6">
        <v>5.4662113134533001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58756.838233194001</v>
      </c>
      <c r="E57" s="6">
        <v>4.1003832498226496</v>
      </c>
      <c r="F57" s="6">
        <v>23.611257370795901</v>
      </c>
      <c r="G57" s="6">
        <v>2.4992968037304499</v>
      </c>
      <c r="H57" s="6">
        <v>71480.558469023003</v>
      </c>
      <c r="I57" s="6">
        <v>3.2217825306125398</v>
      </c>
      <c r="J57" s="6">
        <v>28.724245786030998</v>
      </c>
      <c r="K57" s="6">
        <v>1.9276735024123699</v>
      </c>
      <c r="L57" s="6">
        <v>95714.228415434001</v>
      </c>
      <c r="M57" s="6">
        <v>2.2775545798918002</v>
      </c>
      <c r="N57" s="6">
        <v>38.462472609481502</v>
      </c>
      <c r="O57" s="6">
        <v>1.3469790575159299</v>
      </c>
      <c r="P57" s="6">
        <v>22899.324708802</v>
      </c>
      <c r="Q57" s="6">
        <v>4.5902576406839097</v>
      </c>
      <c r="R57" s="6">
        <v>9.2020242336916294</v>
      </c>
      <c r="S57" s="6">
        <v>4.2963626070445402</v>
      </c>
    </row>
    <row r="58" spans="1:19" x14ac:dyDescent="0.25">
      <c r="A58" s="6" t="s">
        <v>85</v>
      </c>
      <c r="B58" s="6" t="s">
        <v>86</v>
      </c>
      <c r="C58" s="6" t="s">
        <v>17</v>
      </c>
      <c r="D58" s="6">
        <v>5339.1276466059999</v>
      </c>
      <c r="E58" s="6">
        <v>18.963178480830798</v>
      </c>
      <c r="F58" s="6">
        <v>22.419304746574898</v>
      </c>
      <c r="G58" s="6">
        <v>4.4626828804151799</v>
      </c>
      <c r="H58" s="6">
        <v>6254.7281507779999</v>
      </c>
      <c r="I58" s="6">
        <v>17.113450671276301</v>
      </c>
      <c r="J58" s="6">
        <v>26.263964040719799</v>
      </c>
      <c r="K58" s="6">
        <v>4.77002148378795</v>
      </c>
      <c r="L58" s="6">
        <v>9722.7703016039995</v>
      </c>
      <c r="M58" s="6">
        <v>19.466089775038501</v>
      </c>
      <c r="N58" s="6">
        <v>40.826472937235998</v>
      </c>
      <c r="O58" s="6">
        <v>2.30922032671891</v>
      </c>
      <c r="P58" s="6">
        <v>2498.2410744540002</v>
      </c>
      <c r="Q58" s="6">
        <v>21.909006865534302</v>
      </c>
      <c r="R58" s="6">
        <v>10.4902582754692</v>
      </c>
      <c r="S58" s="6">
        <v>6.6799997590038096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2010.8447971559999</v>
      </c>
      <c r="E59" s="6">
        <v>62.617739780802999</v>
      </c>
      <c r="F59" s="6">
        <v>23.195935753931899</v>
      </c>
      <c r="G59" s="6">
        <v>14.330548102332299</v>
      </c>
      <c r="H59" s="6">
        <v>2491.041710126</v>
      </c>
      <c r="I59" s="6">
        <v>53.246441445575996</v>
      </c>
      <c r="J59" s="6">
        <v>28.735207983316499</v>
      </c>
      <c r="K59" s="6">
        <v>3.6911233380707702</v>
      </c>
      <c r="L59" s="6">
        <v>3239.5756981949999</v>
      </c>
      <c r="M59" s="6">
        <v>49.133022424985199</v>
      </c>
      <c r="N59" s="6">
        <v>37.369860603667803</v>
      </c>
      <c r="O59" s="6">
        <v>5.7494812980327996</v>
      </c>
      <c r="P59" s="6">
        <v>927.49091841300003</v>
      </c>
      <c r="Q59" s="6">
        <v>43.949295349654001</v>
      </c>
      <c r="R59" s="6">
        <v>10.698995659083799</v>
      </c>
      <c r="S59" s="6">
        <v>17.279717554694301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38072.586691049997</v>
      </c>
      <c r="E60" s="6">
        <v>4.4707482116018102</v>
      </c>
      <c r="F60" s="6">
        <v>15.360117500206</v>
      </c>
      <c r="G60" s="6">
        <v>2.9550085609887802</v>
      </c>
      <c r="H60" s="6">
        <v>56487.813246940001</v>
      </c>
      <c r="I60" s="6">
        <v>3.54521422909691</v>
      </c>
      <c r="J60" s="6">
        <v>22.789611219314899</v>
      </c>
      <c r="K60" s="6">
        <v>2.1194356362068301</v>
      </c>
      <c r="L60" s="6">
        <v>115810.16798976999</v>
      </c>
      <c r="M60" s="6">
        <v>2.6508273306651202</v>
      </c>
      <c r="N60" s="6">
        <v>46.722798282041502</v>
      </c>
      <c r="O60" s="6">
        <v>1.0783461230807501</v>
      </c>
      <c r="P60" s="6">
        <v>37495.938891209997</v>
      </c>
      <c r="Q60" s="6">
        <v>3.8448649049855099</v>
      </c>
      <c r="R60" s="6">
        <v>15.127472998437501</v>
      </c>
      <c r="S60" s="6">
        <v>3.1245250901931998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28192.219498890001</v>
      </c>
      <c r="E61" s="6">
        <v>6.6126630595198304</v>
      </c>
      <c r="F61" s="6">
        <v>17.408944923742499</v>
      </c>
      <c r="G61" s="6">
        <v>4.5601818745270402</v>
      </c>
      <c r="H61" s="6">
        <v>41566.368273679996</v>
      </c>
      <c r="I61" s="6">
        <v>6.2531213276522504</v>
      </c>
      <c r="J61" s="6">
        <v>25.667600097430601</v>
      </c>
      <c r="K61" s="6">
        <v>4.2906724379918497</v>
      </c>
      <c r="L61" s="6">
        <v>74253.185420349997</v>
      </c>
      <c r="M61" s="6">
        <v>3.8661060380603001</v>
      </c>
      <c r="N61" s="6">
        <v>45.851998827059703</v>
      </c>
      <c r="O61" s="6">
        <v>1.9620447839236099</v>
      </c>
      <c r="P61" s="6">
        <v>17929.22680669</v>
      </c>
      <c r="Q61" s="6">
        <v>8.7445534642560805</v>
      </c>
      <c r="R61" s="6">
        <v>11.0714561517671</v>
      </c>
      <c r="S61" s="6">
        <v>9.1490072322551494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446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447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448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449</v>
      </c>
      <c r="E16" s="5" t="s">
        <v>450</v>
      </c>
      <c r="F16" s="5" t="s">
        <v>451</v>
      </c>
      <c r="G16" s="5" t="s">
        <v>452</v>
      </c>
      <c r="H16" s="5" t="s">
        <v>453</v>
      </c>
      <c r="I16" s="5" t="s">
        <v>454</v>
      </c>
      <c r="J16" s="5" t="s">
        <v>455</v>
      </c>
      <c r="K16" s="5" t="s">
        <v>456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4617274.0272998698</v>
      </c>
      <c r="E17" s="6">
        <v>0.63835242181065499</v>
      </c>
      <c r="F17" s="6">
        <v>62.932504966260403</v>
      </c>
      <c r="G17" s="6">
        <v>0.42129823872626398</v>
      </c>
      <c r="H17" s="6">
        <v>2719592.7155308798</v>
      </c>
      <c r="I17" s="6">
        <v>0.80414056013286495</v>
      </c>
      <c r="J17" s="6">
        <v>37.067495033739597</v>
      </c>
      <c r="K17" s="6">
        <v>0.71527232894438597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457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449</v>
      </c>
      <c r="E27" s="5" t="s">
        <v>450</v>
      </c>
      <c r="F27" s="5" t="s">
        <v>451</v>
      </c>
      <c r="G27" s="5" t="s">
        <v>452</v>
      </c>
      <c r="H27" s="5" t="s">
        <v>453</v>
      </c>
      <c r="I27" s="5" t="s">
        <v>454</v>
      </c>
      <c r="J27" s="5" t="s">
        <v>455</v>
      </c>
      <c r="K27" s="5" t="s">
        <v>456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2564.0624308880001</v>
      </c>
      <c r="E28" s="6">
        <v>33.295388883996203</v>
      </c>
      <c r="F28" s="6">
        <v>81.762194864090404</v>
      </c>
      <c r="G28" s="6">
        <v>2.9206984816166699</v>
      </c>
      <c r="H28" s="6">
        <v>571.93756905099997</v>
      </c>
      <c r="I28" s="6">
        <v>29.8129675107526</v>
      </c>
      <c r="J28" s="6">
        <v>18.2378051359096</v>
      </c>
      <c r="K28" s="6">
        <v>13.0938299106509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167879.12574776</v>
      </c>
      <c r="E29" s="6">
        <v>4.2095626146388501</v>
      </c>
      <c r="F29" s="6">
        <v>63.167546788321097</v>
      </c>
      <c r="G29" s="6">
        <v>3.0403154631431901</v>
      </c>
      <c r="H29" s="6">
        <v>97888.874251250003</v>
      </c>
      <c r="I29" s="6">
        <v>5.7798357628863304</v>
      </c>
      <c r="J29" s="6">
        <v>36.832453211678803</v>
      </c>
      <c r="K29" s="6">
        <v>5.2141319006266604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247631.65495634</v>
      </c>
      <c r="E30" s="6">
        <v>2.8432627049919299</v>
      </c>
      <c r="F30" s="6">
        <v>64.530475812559203</v>
      </c>
      <c r="G30" s="6">
        <v>1.90054454544422</v>
      </c>
      <c r="H30" s="6">
        <v>136112.07517766999</v>
      </c>
      <c r="I30" s="6">
        <v>3.96260668496714</v>
      </c>
      <c r="J30" s="6">
        <v>35.469524187440697</v>
      </c>
      <c r="K30" s="6">
        <v>3.4577019745843001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151527.54488723999</v>
      </c>
      <c r="E31" s="6">
        <v>3.0612750946250298</v>
      </c>
      <c r="F31" s="6">
        <v>67.086345208296606</v>
      </c>
      <c r="G31" s="6">
        <v>1.7767972602576301</v>
      </c>
      <c r="H31" s="6">
        <v>74341.884154932006</v>
      </c>
      <c r="I31" s="6">
        <v>3.5942736156862001</v>
      </c>
      <c r="J31" s="6">
        <v>32.913654791703401</v>
      </c>
      <c r="K31" s="6">
        <v>3.6215617840424601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164017.66713876999</v>
      </c>
      <c r="E32" s="6">
        <v>4.9146996014266104</v>
      </c>
      <c r="F32" s="6">
        <v>63.936241177319701</v>
      </c>
      <c r="G32" s="6">
        <v>2.4965050901810799</v>
      </c>
      <c r="H32" s="6">
        <v>92515.504218436006</v>
      </c>
      <c r="I32" s="6">
        <v>5.1287425692706599</v>
      </c>
      <c r="J32" s="6">
        <v>36.063758822680299</v>
      </c>
      <c r="K32" s="6">
        <v>4.4259710234597502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179938.08738913</v>
      </c>
      <c r="E33" s="6">
        <v>3.9349973744581002</v>
      </c>
      <c r="F33" s="6">
        <v>69.435316054754296</v>
      </c>
      <c r="G33" s="6">
        <v>1.7226963832834501</v>
      </c>
      <c r="H33" s="6">
        <v>79206.822741669996</v>
      </c>
      <c r="I33" s="6">
        <v>5.2341108598782604</v>
      </c>
      <c r="J33" s="6">
        <v>30.564683945245701</v>
      </c>
      <c r="K33" s="6">
        <v>3.9135352439420301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135648.069923515</v>
      </c>
      <c r="E34" s="6">
        <v>4.3125627854871196</v>
      </c>
      <c r="F34" s="6">
        <v>59.975973698690197</v>
      </c>
      <c r="G34" s="6">
        <v>3.4385879893798301</v>
      </c>
      <c r="H34" s="6">
        <v>90522.614032345999</v>
      </c>
      <c r="I34" s="6">
        <v>5.6712601086119498</v>
      </c>
      <c r="J34" s="6">
        <v>40.024026301309803</v>
      </c>
      <c r="K34" s="6">
        <v>5.1527215492792102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192672.70085068</v>
      </c>
      <c r="E35" s="6">
        <v>2.94300972749831</v>
      </c>
      <c r="F35" s="6">
        <v>67.775692659566104</v>
      </c>
      <c r="G35" s="6">
        <v>1.9045398275591601</v>
      </c>
      <c r="H35" s="6">
        <v>91607.242725057993</v>
      </c>
      <c r="I35" s="6">
        <v>4.2713267548927103</v>
      </c>
      <c r="J35" s="6">
        <v>32.224307340433903</v>
      </c>
      <c r="K35" s="6">
        <v>4.0057185604292398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227688.678153705</v>
      </c>
      <c r="E36" s="6">
        <v>4.0962575945395097</v>
      </c>
      <c r="F36" s="6">
        <v>65.531907933991405</v>
      </c>
      <c r="G36" s="6">
        <v>2.1353039721625402</v>
      </c>
      <c r="H36" s="6">
        <v>119758.36761680699</v>
      </c>
      <c r="I36" s="6">
        <v>5.2010619972172201</v>
      </c>
      <c r="J36" s="6">
        <v>34.468092066008602</v>
      </c>
      <c r="K36" s="6">
        <v>4.0597124739850896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209466.34520892601</v>
      </c>
      <c r="E37" s="6">
        <v>3.9105365067671798</v>
      </c>
      <c r="F37" s="6">
        <v>65.193444268585694</v>
      </c>
      <c r="G37" s="6">
        <v>1.6799349160616299</v>
      </c>
      <c r="H37" s="6">
        <v>111833.361470109</v>
      </c>
      <c r="I37" s="6">
        <v>4.1907771414363797</v>
      </c>
      <c r="J37" s="6">
        <v>34.806555731414299</v>
      </c>
      <c r="K37" s="6">
        <v>3.1465550389482599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97385.967755317994</v>
      </c>
      <c r="E38" s="6">
        <v>4.6481981324448798</v>
      </c>
      <c r="F38" s="6">
        <v>63.877094018872597</v>
      </c>
      <c r="G38" s="6">
        <v>2.5202921460686198</v>
      </c>
      <c r="H38" s="6">
        <v>55072.388798198997</v>
      </c>
      <c r="I38" s="6">
        <v>5.3750962842863101</v>
      </c>
      <c r="J38" s="6">
        <v>36.122905981127403</v>
      </c>
      <c r="K38" s="6">
        <v>4.4566995372288298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4636.2736925500003</v>
      </c>
      <c r="E39" s="6">
        <v>37.3001520336461</v>
      </c>
      <c r="F39" s="6">
        <v>75.992408989695406</v>
      </c>
      <c r="G39" s="6">
        <v>7.9184551151080296</v>
      </c>
      <c r="H39" s="6">
        <v>1464.6958045199999</v>
      </c>
      <c r="I39" s="6">
        <v>45.612181051588102</v>
      </c>
      <c r="J39" s="6">
        <v>24.007591010304498</v>
      </c>
      <c r="K39" s="6">
        <v>25.0646755609738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10979.352909785999</v>
      </c>
      <c r="E40" s="6">
        <v>28.224860461756499</v>
      </c>
      <c r="F40" s="6">
        <v>70.267858625270193</v>
      </c>
      <c r="G40" s="6">
        <v>3.3146711703776099</v>
      </c>
      <c r="H40" s="6">
        <v>4645.6470896270002</v>
      </c>
      <c r="I40" s="6">
        <v>32.049412409896199</v>
      </c>
      <c r="J40" s="6">
        <v>29.7321413747298</v>
      </c>
      <c r="K40" s="6">
        <v>7.8337729615167797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267433.17948331003</v>
      </c>
      <c r="E41" s="6">
        <v>2.9578931352006799</v>
      </c>
      <c r="F41" s="6">
        <v>64.439666198731402</v>
      </c>
      <c r="G41" s="6">
        <v>1.6803415223096101</v>
      </c>
      <c r="H41" s="6">
        <v>147580.11164477901</v>
      </c>
      <c r="I41" s="6">
        <v>3.7553904155137698</v>
      </c>
      <c r="J41" s="6">
        <v>35.560333801268598</v>
      </c>
      <c r="K41" s="6">
        <v>3.0449839813831199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201069.947489916</v>
      </c>
      <c r="E42" s="6">
        <v>2.56299653617969</v>
      </c>
      <c r="F42" s="6">
        <v>65.064156123531205</v>
      </c>
      <c r="G42" s="6">
        <v>1.60814173878319</v>
      </c>
      <c r="H42" s="6">
        <v>107963.41199631699</v>
      </c>
      <c r="I42" s="6">
        <v>3.1276494703695201</v>
      </c>
      <c r="J42" s="6">
        <v>34.935843876468802</v>
      </c>
      <c r="K42" s="6">
        <v>2.99498662551078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124016.19069772</v>
      </c>
      <c r="E43" s="6">
        <v>3.90738220965719</v>
      </c>
      <c r="F43" s="6">
        <v>61.603120173750199</v>
      </c>
      <c r="G43" s="6">
        <v>1.9582992359301199</v>
      </c>
      <c r="H43" s="6">
        <v>77298.597170061999</v>
      </c>
      <c r="I43" s="6">
        <v>4.2196682333261704</v>
      </c>
      <c r="J43" s="6">
        <v>38.396879826249801</v>
      </c>
      <c r="K43" s="6">
        <v>3.1418527680651001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115789.529962935</v>
      </c>
      <c r="E44" s="6">
        <v>2.60232534927311</v>
      </c>
      <c r="F44" s="6">
        <v>58.781422836948501</v>
      </c>
      <c r="G44" s="6">
        <v>1.70073604846339</v>
      </c>
      <c r="H44" s="6">
        <v>81193.673870219995</v>
      </c>
      <c r="I44" s="6">
        <v>2.8970589655348902</v>
      </c>
      <c r="J44" s="6">
        <v>41.218577163051499</v>
      </c>
      <c r="K44" s="6">
        <v>2.4254035844881701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69240.860915609999</v>
      </c>
      <c r="E45" s="6">
        <v>6.1727403994994399</v>
      </c>
      <c r="F45" s="6">
        <v>54.125991405727397</v>
      </c>
      <c r="G45" s="6">
        <v>3.91169946648589</v>
      </c>
      <c r="H45" s="6">
        <v>58684.483484240001</v>
      </c>
      <c r="I45" s="6">
        <v>6.5091156222443001</v>
      </c>
      <c r="J45" s="6">
        <v>45.874008594272603</v>
      </c>
      <c r="K45" s="6">
        <v>4.6153501338280298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164399.73137004999</v>
      </c>
      <c r="E46" s="6">
        <v>4.1557347551827899</v>
      </c>
      <c r="F46" s="6">
        <v>65.239800854920901</v>
      </c>
      <c r="G46" s="6">
        <v>2.3771325474897398</v>
      </c>
      <c r="H46" s="6">
        <v>87593.268632570005</v>
      </c>
      <c r="I46" s="6">
        <v>4.5591014438509099</v>
      </c>
      <c r="J46" s="6">
        <v>34.760199145079099</v>
      </c>
      <c r="K46" s="6">
        <v>4.4615295026563597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159783.41687504001</v>
      </c>
      <c r="E47" s="6">
        <v>2.88935522605408</v>
      </c>
      <c r="F47" s="6">
        <v>58.635853903980802</v>
      </c>
      <c r="G47" s="6">
        <v>2.2531301769297101</v>
      </c>
      <c r="H47" s="6">
        <v>112717.80249271001</v>
      </c>
      <c r="I47" s="6">
        <v>4.0782304460614904</v>
      </c>
      <c r="J47" s="6">
        <v>41.364146096019198</v>
      </c>
      <c r="K47" s="6">
        <v>3.1939305981180399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116678.94344674</v>
      </c>
      <c r="E48" s="6">
        <v>4.3352482413500004</v>
      </c>
      <c r="F48" s="6">
        <v>61.513143741774897</v>
      </c>
      <c r="G48" s="6">
        <v>2.2374357262635001</v>
      </c>
      <c r="H48" s="6">
        <v>73002.377242289993</v>
      </c>
      <c r="I48" s="6">
        <v>4.4381423154068003</v>
      </c>
      <c r="J48" s="6">
        <v>38.486856258225103</v>
      </c>
      <c r="K48" s="6">
        <v>3.57607034773633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151105.24288378999</v>
      </c>
      <c r="E49" s="6">
        <v>6.0984842785812097</v>
      </c>
      <c r="F49" s="6">
        <v>56.405915466031502</v>
      </c>
      <c r="G49" s="6">
        <v>3.69665639621123</v>
      </c>
      <c r="H49" s="6">
        <v>116783.75711797</v>
      </c>
      <c r="I49" s="6">
        <v>5.35082713877215</v>
      </c>
      <c r="J49" s="6">
        <v>43.594084533968399</v>
      </c>
      <c r="K49" s="6">
        <v>4.78306381291668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232816.21477809999</v>
      </c>
      <c r="E50" s="6">
        <v>3.2273357558053402</v>
      </c>
      <c r="F50" s="6">
        <v>62.668366298353497</v>
      </c>
      <c r="G50" s="6">
        <v>1.9045315481791201</v>
      </c>
      <c r="H50" s="6">
        <v>138688.94568787</v>
      </c>
      <c r="I50" s="6">
        <v>3.8782965470770501</v>
      </c>
      <c r="J50" s="6">
        <v>37.331633701646503</v>
      </c>
      <c r="K50" s="6">
        <v>3.1971244988079701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246527.97920589999</v>
      </c>
      <c r="E51" s="6">
        <v>3.22772518383705</v>
      </c>
      <c r="F51" s="6">
        <v>62.069907926594503</v>
      </c>
      <c r="G51" s="6">
        <v>1.7980127311624401</v>
      </c>
      <c r="H51" s="6">
        <v>150649.95683591001</v>
      </c>
      <c r="I51" s="6">
        <v>3.7490974729815099</v>
      </c>
      <c r="J51" s="6">
        <v>37.930092073405497</v>
      </c>
      <c r="K51" s="6">
        <v>2.9423204261702098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107698.048850747</v>
      </c>
      <c r="E52" s="6">
        <v>3.1726439640200699</v>
      </c>
      <c r="F52" s="6">
        <v>64.728845376106506</v>
      </c>
      <c r="G52" s="6">
        <v>1.63195558432219</v>
      </c>
      <c r="H52" s="6">
        <v>58685.343630561998</v>
      </c>
      <c r="I52" s="6">
        <v>4.1235271425733302</v>
      </c>
      <c r="J52" s="6">
        <v>35.271154623893402</v>
      </c>
      <c r="K52" s="6">
        <v>2.9949289101725598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149953.668998273</v>
      </c>
      <c r="E53" s="6">
        <v>2.3467202682958699</v>
      </c>
      <c r="F53" s="6">
        <v>62.1976754153782</v>
      </c>
      <c r="G53" s="6">
        <v>1.7963067026812101</v>
      </c>
      <c r="H53" s="6">
        <v>91138.410403133996</v>
      </c>
      <c r="I53" s="6">
        <v>3.26277074179621</v>
      </c>
      <c r="J53" s="6">
        <v>37.8023245846218</v>
      </c>
      <c r="K53" s="6">
        <v>2.9555352076227801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87254.729931933005</v>
      </c>
      <c r="E54" s="6">
        <v>2.77496858257537</v>
      </c>
      <c r="F54" s="6">
        <v>60.9319772356301</v>
      </c>
      <c r="G54" s="6">
        <v>1.6481507308839201</v>
      </c>
      <c r="H54" s="6">
        <v>55945.497420792002</v>
      </c>
      <c r="I54" s="6">
        <v>2.79181771663113</v>
      </c>
      <c r="J54" s="6">
        <v>39.0680227643699</v>
      </c>
      <c r="K54" s="6">
        <v>2.5705186930190398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76733.210123505007</v>
      </c>
      <c r="E55" s="6">
        <v>3.7499055386125599</v>
      </c>
      <c r="F55" s="6">
        <v>57.321330105420998</v>
      </c>
      <c r="G55" s="6">
        <v>2.5984679165095099</v>
      </c>
      <c r="H55" s="6">
        <v>57131.810074706002</v>
      </c>
      <c r="I55" s="6">
        <v>4.1982646894068196</v>
      </c>
      <c r="J55" s="6">
        <v>42.678669894579002</v>
      </c>
      <c r="K55" s="6">
        <v>3.4899784266591301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123451.18747879</v>
      </c>
      <c r="E56" s="6">
        <v>6.2389444765778004</v>
      </c>
      <c r="F56" s="6">
        <v>58.070307023600797</v>
      </c>
      <c r="G56" s="6">
        <v>3.2883652122031202</v>
      </c>
      <c r="H56" s="6">
        <v>89137.988997609995</v>
      </c>
      <c r="I56" s="6">
        <v>5.2904444191526601</v>
      </c>
      <c r="J56" s="6">
        <v>41.929692976399203</v>
      </c>
      <c r="K56" s="6">
        <v>4.5542040478533004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144052.47542222601</v>
      </c>
      <c r="E57" s="6">
        <v>3.5482486000277702</v>
      </c>
      <c r="F57" s="6">
        <v>57.887050671370702</v>
      </c>
      <c r="G57" s="6">
        <v>2.5499589573199302</v>
      </c>
      <c r="H57" s="6">
        <v>104798.474404227</v>
      </c>
      <c r="I57" s="6">
        <v>4.2471738731996398</v>
      </c>
      <c r="J57" s="6">
        <v>42.112949328629298</v>
      </c>
      <c r="K57" s="6">
        <v>3.5050882383093001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14032.794835829</v>
      </c>
      <c r="E58" s="6">
        <v>17.2125555091325</v>
      </c>
      <c r="F58" s="6">
        <v>58.924514395268901</v>
      </c>
      <c r="G58" s="6">
        <v>6.7450785443914203</v>
      </c>
      <c r="H58" s="6">
        <v>9782.0723376130009</v>
      </c>
      <c r="I58" s="6">
        <v>23.969145309516701</v>
      </c>
      <c r="J58" s="6">
        <v>41.075485604731099</v>
      </c>
      <c r="K58" s="6">
        <v>9.6760993067951304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4491.2132142190003</v>
      </c>
      <c r="E59" s="6">
        <v>47.427690534436103</v>
      </c>
      <c r="F59" s="6">
        <v>51.808022837752603</v>
      </c>
      <c r="G59" s="6">
        <v>14.130788134145201</v>
      </c>
      <c r="H59" s="6">
        <v>4177.7399096709996</v>
      </c>
      <c r="I59" s="6">
        <v>60.884470154677899</v>
      </c>
      <c r="J59" s="6">
        <v>48.191977162247397</v>
      </c>
      <c r="K59" s="6">
        <v>15.191080289246599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163778.75048648001</v>
      </c>
      <c r="E60" s="6">
        <v>3.2331618038665302</v>
      </c>
      <c r="F60" s="6">
        <v>66.0753857341832</v>
      </c>
      <c r="G60" s="6">
        <v>1.6030035992607301</v>
      </c>
      <c r="H60" s="6">
        <v>84087.756332489997</v>
      </c>
      <c r="I60" s="6">
        <v>3.9025073749851402</v>
      </c>
      <c r="J60" s="6">
        <v>33.9246142658168</v>
      </c>
      <c r="K60" s="6">
        <v>3.1221896975601902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104931.17980415</v>
      </c>
      <c r="E61" s="6">
        <v>4.8534686388351904</v>
      </c>
      <c r="F61" s="6">
        <v>64.795931730940694</v>
      </c>
      <c r="G61" s="6">
        <v>3.1745716450756101</v>
      </c>
      <c r="H61" s="6">
        <v>57009.820195460001</v>
      </c>
      <c r="I61" s="6">
        <v>6.92371382271382</v>
      </c>
      <c r="J61" s="6">
        <v>35.204068269059299</v>
      </c>
      <c r="K61" s="6">
        <v>5.8430555814507299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458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459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460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461</v>
      </c>
      <c r="E16" s="5" t="s">
        <v>462</v>
      </c>
      <c r="F16" s="5" t="s">
        <v>463</v>
      </c>
      <c r="G16" s="5" t="s">
        <v>464</v>
      </c>
      <c r="H16" s="5" t="s">
        <v>465</v>
      </c>
      <c r="I16" s="5" t="s">
        <v>466</v>
      </c>
      <c r="J16" s="5" t="s">
        <v>467</v>
      </c>
      <c r="K16" s="5" t="s">
        <v>468</v>
      </c>
      <c r="L16" s="5" t="s">
        <v>469</v>
      </c>
      <c r="M16" s="5" t="s">
        <v>470</v>
      </c>
      <c r="N16" s="5" t="s">
        <v>471</v>
      </c>
      <c r="O16" s="5" t="s">
        <v>472</v>
      </c>
      <c r="P16" s="5" t="s">
        <v>473</v>
      </c>
      <c r="Q16" s="5" t="s">
        <v>474</v>
      </c>
      <c r="R16" s="5" t="s">
        <v>475</v>
      </c>
      <c r="S16" s="5" t="s">
        <v>476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47495.790122938997</v>
      </c>
      <c r="E17" s="6">
        <v>6.5296096298981103</v>
      </c>
      <c r="F17" s="6">
        <v>2.7139132419102499</v>
      </c>
      <c r="G17" s="6">
        <v>6.3949821138981102</v>
      </c>
      <c r="H17" s="6">
        <v>9640.7816383469999</v>
      </c>
      <c r="I17" s="6">
        <v>11.8009513011853</v>
      </c>
      <c r="J17" s="6">
        <v>0.55087503298610396</v>
      </c>
      <c r="K17" s="6">
        <v>11.6924710849626</v>
      </c>
      <c r="L17" s="6">
        <v>28009.757208593001</v>
      </c>
      <c r="M17" s="6">
        <v>6.7303213914157496</v>
      </c>
      <c r="N17" s="6">
        <v>1.6004797645081801</v>
      </c>
      <c r="O17" s="6">
        <v>6.6604573381999197</v>
      </c>
      <c r="P17" s="6">
        <v>1664938.7286316</v>
      </c>
      <c r="Q17" s="6">
        <v>0.91437080395852999</v>
      </c>
      <c r="R17" s="6">
        <v>95.134731960595502</v>
      </c>
      <c r="S17" s="6">
        <v>0.229618857592538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477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461</v>
      </c>
      <c r="E27" s="5" t="s">
        <v>462</v>
      </c>
      <c r="F27" s="5" t="s">
        <v>463</v>
      </c>
      <c r="G27" s="5" t="s">
        <v>464</v>
      </c>
      <c r="H27" s="5" t="s">
        <v>465</v>
      </c>
      <c r="I27" s="5" t="s">
        <v>466</v>
      </c>
      <c r="J27" s="5" t="s">
        <v>467</v>
      </c>
      <c r="K27" s="5" t="s">
        <v>468</v>
      </c>
      <c r="L27" s="5" t="s">
        <v>473</v>
      </c>
      <c r="M27" s="5" t="s">
        <v>474</v>
      </c>
      <c r="N27" s="5" t="s">
        <v>475</v>
      </c>
      <c r="O27" s="5" t="s">
        <v>476</v>
      </c>
      <c r="P27" s="5" t="s">
        <v>469</v>
      </c>
      <c r="Q27" s="5" t="s">
        <v>470</v>
      </c>
      <c r="R27" s="5" t="s">
        <v>471</v>
      </c>
      <c r="S27" s="5" t="s">
        <v>472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2.9792559779999999</v>
      </c>
      <c r="E28" s="6">
        <v>100</v>
      </c>
      <c r="F28" s="6">
        <v>0.42345362498636102</v>
      </c>
      <c r="G28" s="6">
        <v>87.253187377274998</v>
      </c>
      <c r="H28" s="6">
        <v>2.9792559779999999</v>
      </c>
      <c r="I28" s="6">
        <v>100</v>
      </c>
      <c r="J28" s="6">
        <v>0.42345362498636102</v>
      </c>
      <c r="K28" s="6">
        <v>87.253187377274998</v>
      </c>
      <c r="L28" s="6">
        <v>697.60282326599997</v>
      </c>
      <c r="M28" s="6">
        <v>31.261761406921099</v>
      </c>
      <c r="N28" s="6">
        <v>99.153092750027298</v>
      </c>
      <c r="O28" s="6">
        <v>0.74526527537914</v>
      </c>
      <c r="P28" s="6"/>
      <c r="Q28" s="6"/>
      <c r="R28" s="6"/>
      <c r="S28" s="6"/>
    </row>
    <row r="29" spans="1:19" x14ac:dyDescent="0.25">
      <c r="A29" s="6" t="s">
        <v>28</v>
      </c>
      <c r="B29" s="6" t="s">
        <v>29</v>
      </c>
      <c r="C29" s="6" t="s">
        <v>17</v>
      </c>
      <c r="D29" s="6">
        <v>881.47200150000003</v>
      </c>
      <c r="E29" s="6">
        <v>52.388252325845897</v>
      </c>
      <c r="F29" s="6">
        <v>1.08560820958878</v>
      </c>
      <c r="G29" s="6">
        <v>50.654041808507799</v>
      </c>
      <c r="H29" s="6">
        <v>1490.83419529</v>
      </c>
      <c r="I29" s="6">
        <v>39.229938352924499</v>
      </c>
      <c r="J29" s="6">
        <v>1.83608990278577</v>
      </c>
      <c r="K29" s="6">
        <v>38.086785103632799</v>
      </c>
      <c r="L29" s="6">
        <v>78477.171941809996</v>
      </c>
      <c r="M29" s="6">
        <v>6.0322417423158399</v>
      </c>
      <c r="N29" s="6">
        <v>96.651353622534202</v>
      </c>
      <c r="O29" s="6">
        <v>1.1012390445693701</v>
      </c>
      <c r="P29" s="6">
        <v>346.66552669999999</v>
      </c>
      <c r="Q29" s="6">
        <v>73.534448540489706</v>
      </c>
      <c r="R29" s="6">
        <v>0.426948265091253</v>
      </c>
      <c r="S29" s="6">
        <v>72.7950306451378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1309.9565622299999</v>
      </c>
      <c r="E30" s="6">
        <v>33.621917345785903</v>
      </c>
      <c r="F30" s="6">
        <v>1.67981122527736</v>
      </c>
      <c r="G30" s="6">
        <v>33.465191281656097</v>
      </c>
      <c r="H30" s="6">
        <v>205.62013279999999</v>
      </c>
      <c r="I30" s="6">
        <v>57.523038223536098</v>
      </c>
      <c r="J30" s="6">
        <v>0.26367516082553499</v>
      </c>
      <c r="K30" s="6">
        <v>57.2311422262542</v>
      </c>
      <c r="L30" s="6">
        <v>76221.200714930004</v>
      </c>
      <c r="M30" s="6">
        <v>4.1366022162141496</v>
      </c>
      <c r="N30" s="6">
        <v>97.741583390440198</v>
      </c>
      <c r="O30" s="6">
        <v>0.61968093323527296</v>
      </c>
      <c r="P30" s="6">
        <v>245.59004408000001</v>
      </c>
      <c r="Q30" s="6">
        <v>46.3963476527042</v>
      </c>
      <c r="R30" s="6">
        <v>0.31493022345691402</v>
      </c>
      <c r="S30" s="6">
        <v>45.845931485917397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1794.7567640100001</v>
      </c>
      <c r="E31" s="6">
        <v>28.7544631505796</v>
      </c>
      <c r="F31" s="6">
        <v>3.07155820801905</v>
      </c>
      <c r="G31" s="6">
        <v>27.099793943606102</v>
      </c>
      <c r="H31" s="6">
        <v>342.23903892800001</v>
      </c>
      <c r="I31" s="6">
        <v>36.205503547223898</v>
      </c>
      <c r="J31" s="6">
        <v>0.58571008072155195</v>
      </c>
      <c r="K31" s="6">
        <v>35.328562959873203</v>
      </c>
      <c r="L31" s="6">
        <v>56085.935486757997</v>
      </c>
      <c r="M31" s="6">
        <v>3.5599667926495302</v>
      </c>
      <c r="N31" s="6">
        <v>95.985828806057896</v>
      </c>
      <c r="O31" s="6">
        <v>0.98087969778554596</v>
      </c>
      <c r="P31" s="6">
        <v>208.543631546</v>
      </c>
      <c r="Q31" s="6">
        <v>47.588646056867702</v>
      </c>
      <c r="R31" s="6">
        <v>0.35690290520150197</v>
      </c>
      <c r="S31" s="6">
        <v>47.519396262300802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1130.26322355</v>
      </c>
      <c r="E32" s="6">
        <v>35.596752514252699</v>
      </c>
      <c r="F32" s="6">
        <v>1.5467541967579199</v>
      </c>
      <c r="G32" s="6">
        <v>35.759714754257701</v>
      </c>
      <c r="H32" s="6">
        <v>63.861975809999997</v>
      </c>
      <c r="I32" s="6">
        <v>99.999999999999801</v>
      </c>
      <c r="J32" s="6">
        <v>8.7394490981596198E-2</v>
      </c>
      <c r="K32" s="6">
        <v>99.597041756842899</v>
      </c>
      <c r="L32" s="6">
        <v>70729.869405619</v>
      </c>
      <c r="M32" s="6">
        <v>5.6039727936431101</v>
      </c>
      <c r="N32" s="6">
        <v>96.793136377263707</v>
      </c>
      <c r="O32" s="6">
        <v>0.82844834261568001</v>
      </c>
      <c r="P32" s="6">
        <v>1149.23357304</v>
      </c>
      <c r="Q32" s="6">
        <v>35.992698108989899</v>
      </c>
      <c r="R32" s="6">
        <v>1.5727149349968099</v>
      </c>
      <c r="S32" s="6">
        <v>35.606564629545304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1743.51165122</v>
      </c>
      <c r="E33" s="6">
        <v>32.639411277145598</v>
      </c>
      <c r="F33" s="6">
        <v>2.34539781890245</v>
      </c>
      <c r="G33" s="6">
        <v>32.045006518199301</v>
      </c>
      <c r="H33" s="6">
        <v>149.87290168000001</v>
      </c>
      <c r="I33" s="6">
        <v>53.295290554916299</v>
      </c>
      <c r="J33" s="6">
        <v>0.201611257640227</v>
      </c>
      <c r="K33" s="6">
        <v>53.083982147617398</v>
      </c>
      <c r="L33" s="6">
        <v>72241.424938409997</v>
      </c>
      <c r="M33" s="6">
        <v>4.2110057312923797</v>
      </c>
      <c r="N33" s="6">
        <v>97.180239871865297</v>
      </c>
      <c r="O33" s="6">
        <v>0.84517125919529901</v>
      </c>
      <c r="P33" s="6">
        <v>202.75649294999999</v>
      </c>
      <c r="Q33" s="6">
        <v>55.593300748597201</v>
      </c>
      <c r="R33" s="6">
        <v>0.27275105159204599</v>
      </c>
      <c r="S33" s="6">
        <v>55.363434576271104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909.03941724000003</v>
      </c>
      <c r="E34" s="6">
        <v>47.651287152977403</v>
      </c>
      <c r="F34" s="6">
        <v>1.22364771437329</v>
      </c>
      <c r="G34" s="6">
        <v>46.648443822576397</v>
      </c>
      <c r="H34" s="6">
        <v>583.23831340000004</v>
      </c>
      <c r="I34" s="6">
        <v>58.501360290901403</v>
      </c>
      <c r="J34" s="6">
        <v>0.78509052037995497</v>
      </c>
      <c r="K34" s="6">
        <v>58.341939089087298</v>
      </c>
      <c r="L34" s="6">
        <v>72677.154100048996</v>
      </c>
      <c r="M34" s="6">
        <v>4.8801117691724603</v>
      </c>
      <c r="N34" s="6">
        <v>97.829898038625004</v>
      </c>
      <c r="O34" s="6">
        <v>0.74500376314458305</v>
      </c>
      <c r="P34" s="6">
        <v>119.87599559</v>
      </c>
      <c r="Q34" s="6">
        <v>71.8440895815434</v>
      </c>
      <c r="R34" s="6">
        <v>0.16136372662176701</v>
      </c>
      <c r="S34" s="6">
        <v>72.027705205310596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3793.08509641</v>
      </c>
      <c r="E35" s="6">
        <v>23.5800483194988</v>
      </c>
      <c r="F35" s="6">
        <v>4.9426485220792298</v>
      </c>
      <c r="G35" s="6">
        <v>23.385917388843801</v>
      </c>
      <c r="H35" s="6">
        <v>403.56462463999998</v>
      </c>
      <c r="I35" s="6">
        <v>53.248369929364102</v>
      </c>
      <c r="J35" s="6">
        <v>0.52587222401844802</v>
      </c>
      <c r="K35" s="6">
        <v>52.576481996766397</v>
      </c>
      <c r="L35" s="6">
        <v>72530.353890939994</v>
      </c>
      <c r="M35" s="6">
        <v>5.6154081544486001</v>
      </c>
      <c r="N35" s="6">
        <v>94.511996792330507</v>
      </c>
      <c r="O35" s="6">
        <v>1.27326915131646</v>
      </c>
      <c r="P35" s="6">
        <v>14.95122186</v>
      </c>
      <c r="Q35" s="6">
        <v>100</v>
      </c>
      <c r="R35" s="6">
        <v>1.9482461571861301E-2</v>
      </c>
      <c r="S35" s="6">
        <v>100.21959245745001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2524.1998985700002</v>
      </c>
      <c r="E36" s="6">
        <v>35.8696356954271</v>
      </c>
      <c r="F36" s="6">
        <v>3.52492090338888</v>
      </c>
      <c r="G36" s="6">
        <v>34.624454133585303</v>
      </c>
      <c r="H36" s="6">
        <v>414.79671553999998</v>
      </c>
      <c r="I36" s="6">
        <v>90.646447793063899</v>
      </c>
      <c r="J36" s="6">
        <v>0.57924319468213004</v>
      </c>
      <c r="K36" s="6">
        <v>89.523530430874004</v>
      </c>
      <c r="L36" s="6">
        <v>68495.184146722997</v>
      </c>
      <c r="M36" s="6">
        <v>6.9037170807814201</v>
      </c>
      <c r="N36" s="6">
        <v>95.650152952242095</v>
      </c>
      <c r="O36" s="6">
        <v>1.42364299677248</v>
      </c>
      <c r="P36" s="6">
        <v>175.93384183000001</v>
      </c>
      <c r="Q36" s="6">
        <v>70.269587416605503</v>
      </c>
      <c r="R36" s="6">
        <v>0.24568294968691101</v>
      </c>
      <c r="S36" s="6">
        <v>70.277976589623904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1806.38196468</v>
      </c>
      <c r="E37" s="6">
        <v>29.525616729932999</v>
      </c>
      <c r="F37" s="6">
        <v>3.0566249039930402</v>
      </c>
      <c r="G37" s="6">
        <v>28.670822023146101</v>
      </c>
      <c r="H37" s="6">
        <v>310.68226234399998</v>
      </c>
      <c r="I37" s="6">
        <v>55.255367240913301</v>
      </c>
      <c r="J37" s="6">
        <v>0.52571336454734596</v>
      </c>
      <c r="K37" s="6">
        <v>54.671708349878898</v>
      </c>
      <c r="L37" s="6">
        <v>56632.403951282002</v>
      </c>
      <c r="M37" s="6">
        <v>4.7541444006128604</v>
      </c>
      <c r="N37" s="6">
        <v>95.829132307101801</v>
      </c>
      <c r="O37" s="6">
        <v>1.0078202321355301</v>
      </c>
      <c r="P37" s="6">
        <v>347.80484071000001</v>
      </c>
      <c r="Q37" s="6">
        <v>35.019362239759197</v>
      </c>
      <c r="R37" s="6">
        <v>0.58852942435784705</v>
      </c>
      <c r="S37" s="6">
        <v>34.831894664450999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1142.9896209399999</v>
      </c>
      <c r="E38" s="6">
        <v>55.619623205049599</v>
      </c>
      <c r="F38" s="6">
        <v>3.58172839635442</v>
      </c>
      <c r="G38" s="6">
        <v>54.092448980904102</v>
      </c>
      <c r="H38" s="6">
        <v>224.695943822</v>
      </c>
      <c r="I38" s="6">
        <v>62.006560429580702</v>
      </c>
      <c r="J38" s="6">
        <v>0.70411824201084505</v>
      </c>
      <c r="K38" s="6">
        <v>60.687597809810597</v>
      </c>
      <c r="L38" s="6">
        <v>30435.814989506001</v>
      </c>
      <c r="M38" s="6">
        <v>5.4293965367054797</v>
      </c>
      <c r="N38" s="6">
        <v>95.3751642332942</v>
      </c>
      <c r="O38" s="6">
        <v>2.1125214136480799</v>
      </c>
      <c r="P38" s="6">
        <v>108.17711798000001</v>
      </c>
      <c r="Q38" s="6">
        <v>73.789142372527806</v>
      </c>
      <c r="R38" s="6">
        <v>0.338989128340552</v>
      </c>
      <c r="S38" s="6">
        <v>74.065486281759704</v>
      </c>
    </row>
    <row r="39" spans="1:19" x14ac:dyDescent="0.25">
      <c r="A39" s="6" t="s">
        <v>48</v>
      </c>
      <c r="B39" s="6" t="s">
        <v>49</v>
      </c>
      <c r="C39" s="6" t="s">
        <v>17</v>
      </c>
      <c r="D39" s="6"/>
      <c r="E39" s="6"/>
      <c r="F39" s="6"/>
      <c r="G39" s="6"/>
      <c r="H39" s="6"/>
      <c r="I39" s="6"/>
      <c r="J39" s="6"/>
      <c r="K39" s="6"/>
      <c r="L39" s="6">
        <v>629.54695058000004</v>
      </c>
      <c r="M39" s="6">
        <v>62.641576888150503</v>
      </c>
      <c r="N39" s="6">
        <v>100</v>
      </c>
      <c r="O39" s="6">
        <v>0</v>
      </c>
      <c r="P39" s="6"/>
      <c r="Q39" s="6"/>
      <c r="R39" s="6"/>
      <c r="S39" s="6"/>
    </row>
    <row r="40" spans="1:19" x14ac:dyDescent="0.25">
      <c r="A40" s="6" t="s">
        <v>48</v>
      </c>
      <c r="B40" s="6" t="s">
        <v>50</v>
      </c>
      <c r="C40" s="6" t="s">
        <v>17</v>
      </c>
      <c r="D40" s="6"/>
      <c r="E40" s="6"/>
      <c r="F40" s="6"/>
      <c r="G40" s="6"/>
      <c r="H40" s="6"/>
      <c r="I40" s="6"/>
      <c r="J40" s="6"/>
      <c r="K40" s="6"/>
      <c r="L40" s="6">
        <v>2488.6562788860001</v>
      </c>
      <c r="M40" s="6">
        <v>36.152656094148497</v>
      </c>
      <c r="N40" s="6">
        <v>100</v>
      </c>
      <c r="O40" s="6">
        <v>0</v>
      </c>
      <c r="P40" s="6"/>
      <c r="Q40" s="6"/>
      <c r="R40" s="6"/>
      <c r="S40" s="6"/>
    </row>
    <row r="41" spans="1:19" x14ac:dyDescent="0.25">
      <c r="A41" s="6" t="s">
        <v>51</v>
      </c>
      <c r="B41" s="6" t="s">
        <v>52</v>
      </c>
      <c r="C41" s="6" t="s">
        <v>17</v>
      </c>
      <c r="D41" s="6">
        <v>2246.6075335099999</v>
      </c>
      <c r="E41" s="6">
        <v>29.476090867465199</v>
      </c>
      <c r="F41" s="6">
        <v>3.0684470404997999</v>
      </c>
      <c r="G41" s="6">
        <v>28.550097011716598</v>
      </c>
      <c r="H41" s="6">
        <v>399.99407694000001</v>
      </c>
      <c r="I41" s="6">
        <v>39.526230953595302</v>
      </c>
      <c r="J41" s="6">
        <v>0.54631733549224704</v>
      </c>
      <c r="K41" s="6">
        <v>38.998256898140198</v>
      </c>
      <c r="L41" s="6">
        <v>70496.133071577002</v>
      </c>
      <c r="M41" s="6">
        <v>4.6358990591052098</v>
      </c>
      <c r="N41" s="6">
        <v>96.284574703709794</v>
      </c>
      <c r="O41" s="6">
        <v>0.98991142071844895</v>
      </c>
      <c r="P41" s="6">
        <v>73.700337300000001</v>
      </c>
      <c r="Q41" s="6">
        <v>59.243277087709203</v>
      </c>
      <c r="R41" s="6">
        <v>0.10066092029821599</v>
      </c>
      <c r="S41" s="6">
        <v>58.6821754522826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1712.11157151</v>
      </c>
      <c r="E42" s="6">
        <v>31.884625233865201</v>
      </c>
      <c r="F42" s="6">
        <v>3.1886162177056701</v>
      </c>
      <c r="G42" s="6">
        <v>30.633339853218899</v>
      </c>
      <c r="H42" s="6">
        <v>186.82072342999999</v>
      </c>
      <c r="I42" s="6">
        <v>42.478022701279002</v>
      </c>
      <c r="J42" s="6">
        <v>0.34793269226433898</v>
      </c>
      <c r="K42" s="6">
        <v>41.917951618407599</v>
      </c>
      <c r="L42" s="6">
        <v>51561.880890059998</v>
      </c>
      <c r="M42" s="6">
        <v>3.9419829681467302</v>
      </c>
      <c r="N42" s="6">
        <v>96.0282334149815</v>
      </c>
      <c r="O42" s="6">
        <v>1.08868593685656</v>
      </c>
      <c r="P42" s="6">
        <v>233.68795951000001</v>
      </c>
      <c r="Q42" s="6">
        <v>36.328578098744103</v>
      </c>
      <c r="R42" s="6">
        <v>0.43521767504844999</v>
      </c>
      <c r="S42" s="6">
        <v>35.839118626987997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658.05363183500003</v>
      </c>
      <c r="E43" s="6">
        <v>56.576448241628697</v>
      </c>
      <c r="F43" s="6">
        <v>1.73583209888503</v>
      </c>
      <c r="G43" s="6">
        <v>55.9360050622915</v>
      </c>
      <c r="H43" s="6">
        <v>61.212435952</v>
      </c>
      <c r="I43" s="6">
        <v>66.739637481923694</v>
      </c>
      <c r="J43" s="6">
        <v>0.161467859207968</v>
      </c>
      <c r="K43" s="6">
        <v>66.897101156952203</v>
      </c>
      <c r="L43" s="6">
        <v>36990.658148014001</v>
      </c>
      <c r="M43" s="6">
        <v>4.8335238760849304</v>
      </c>
      <c r="N43" s="6">
        <v>97.574982745944098</v>
      </c>
      <c r="O43" s="6">
        <v>1.0168767872348301</v>
      </c>
      <c r="P43" s="6">
        <v>200.05753057199999</v>
      </c>
      <c r="Q43" s="6">
        <v>42.424023859428502</v>
      </c>
      <c r="R43" s="6">
        <v>0.52771729596293004</v>
      </c>
      <c r="S43" s="6">
        <v>42.658183565007299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1821.51852454</v>
      </c>
      <c r="E44" s="6">
        <v>25.705551817541199</v>
      </c>
      <c r="F44" s="6">
        <v>3.7525234749311598</v>
      </c>
      <c r="G44" s="6">
        <v>24.7707651441232</v>
      </c>
      <c r="H44" s="6">
        <v>124.64856781899999</v>
      </c>
      <c r="I44" s="6">
        <v>77.880800902096496</v>
      </c>
      <c r="J44" s="6">
        <v>0.25678941529044802</v>
      </c>
      <c r="K44" s="6">
        <v>77.831052042930693</v>
      </c>
      <c r="L44" s="6">
        <v>45035.659378564997</v>
      </c>
      <c r="M44" s="6">
        <v>4.0157003401106302</v>
      </c>
      <c r="N44" s="6">
        <v>92.778287319228099</v>
      </c>
      <c r="O44" s="6">
        <v>1.1516354361232399</v>
      </c>
      <c r="P44" s="6">
        <v>1559.3362082359999</v>
      </c>
      <c r="Q44" s="6">
        <v>13.569896338115999</v>
      </c>
      <c r="R44" s="6">
        <v>3.2123997905502701</v>
      </c>
      <c r="S44" s="6">
        <v>12.832836071737001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344.18522911000002</v>
      </c>
      <c r="E45" s="6">
        <v>46.456419270474299</v>
      </c>
      <c r="F45" s="6">
        <v>0.847305446200458</v>
      </c>
      <c r="G45" s="6">
        <v>46.302891942590399</v>
      </c>
      <c r="H45" s="6">
        <v>118.5160241</v>
      </c>
      <c r="I45" s="6">
        <v>100</v>
      </c>
      <c r="J45" s="6">
        <v>0.29175939055147898</v>
      </c>
      <c r="K45" s="6">
        <v>100.01315912040999</v>
      </c>
      <c r="L45" s="6">
        <v>33248.670419200003</v>
      </c>
      <c r="M45" s="6">
        <v>7.7367038727370803</v>
      </c>
      <c r="N45" s="6">
        <v>81.850634897840607</v>
      </c>
      <c r="O45" s="6">
        <v>3.1349568830235199</v>
      </c>
      <c r="P45" s="6">
        <v>6909.7798442499998</v>
      </c>
      <c r="Q45" s="6">
        <v>16.4720648598128</v>
      </c>
      <c r="R45" s="6">
        <v>17.010300265407501</v>
      </c>
      <c r="S45" s="6">
        <v>14.8835948820829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1589.9216348699999</v>
      </c>
      <c r="E46" s="6">
        <v>23.587981344768099</v>
      </c>
      <c r="F46" s="6">
        <v>2.0468515993973</v>
      </c>
      <c r="G46" s="6">
        <v>23.849808338891101</v>
      </c>
      <c r="H46" s="6">
        <v>344.85312119000002</v>
      </c>
      <c r="I46" s="6">
        <v>53.317267758341103</v>
      </c>
      <c r="J46" s="6">
        <v>0.44396097718527999</v>
      </c>
      <c r="K46" s="6">
        <v>52.956518877740798</v>
      </c>
      <c r="L46" s="6">
        <v>69073.613484469999</v>
      </c>
      <c r="M46" s="6">
        <v>5.3829099223889596</v>
      </c>
      <c r="N46" s="6">
        <v>88.924782917617705</v>
      </c>
      <c r="O46" s="6">
        <v>1.6189488748846499</v>
      </c>
      <c r="P46" s="6">
        <v>6668.0605717899998</v>
      </c>
      <c r="Q46" s="6">
        <v>16.758112252866599</v>
      </c>
      <c r="R46" s="6">
        <v>8.5844045057997107</v>
      </c>
      <c r="S46" s="6">
        <v>15.193242693482899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4261.75024209</v>
      </c>
      <c r="E47" s="6">
        <v>20.748676199475099</v>
      </c>
      <c r="F47" s="6">
        <v>5.2378658697798404</v>
      </c>
      <c r="G47" s="6">
        <v>20.072295018895201</v>
      </c>
      <c r="H47" s="6">
        <v>831.48982323999996</v>
      </c>
      <c r="I47" s="6">
        <v>37.862817595475597</v>
      </c>
      <c r="J47" s="6">
        <v>1.02193510150004</v>
      </c>
      <c r="K47" s="6">
        <v>36.887303021006097</v>
      </c>
      <c r="L47" s="6">
        <v>74952.078714189993</v>
      </c>
      <c r="M47" s="6">
        <v>4.5021864250133303</v>
      </c>
      <c r="N47" s="6">
        <v>92.119179366451803</v>
      </c>
      <c r="O47" s="6">
        <v>1.34909444365873</v>
      </c>
      <c r="P47" s="6">
        <v>1318.9304785300001</v>
      </c>
      <c r="Q47" s="6">
        <v>28.132851538398501</v>
      </c>
      <c r="R47" s="6">
        <v>1.6210196622683199</v>
      </c>
      <c r="S47" s="6">
        <v>28.106915775546099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1163.80875042</v>
      </c>
      <c r="E48" s="6">
        <v>34.155655395451397</v>
      </c>
      <c r="F48" s="6">
        <v>1.98561937831332</v>
      </c>
      <c r="G48" s="6">
        <v>33.388586709484002</v>
      </c>
      <c r="H48" s="6">
        <v>51.797902239999999</v>
      </c>
      <c r="I48" s="6">
        <v>71.670235645574294</v>
      </c>
      <c r="J48" s="6">
        <v>8.8374415819270594E-2</v>
      </c>
      <c r="K48" s="6">
        <v>71.607003478265597</v>
      </c>
      <c r="L48" s="6">
        <v>55349.152563839998</v>
      </c>
      <c r="M48" s="6">
        <v>4.4213006136740898</v>
      </c>
      <c r="N48" s="6">
        <v>94.433342131444704</v>
      </c>
      <c r="O48" s="6">
        <v>1.05696470346472</v>
      </c>
      <c r="P48" s="6">
        <v>2047.11590574</v>
      </c>
      <c r="Q48" s="6">
        <v>20.674298085987498</v>
      </c>
      <c r="R48" s="6">
        <v>3.4926640744227502</v>
      </c>
      <c r="S48" s="6">
        <v>20.7979521411512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2647.9075290300002</v>
      </c>
      <c r="E49" s="6">
        <v>39.5830873341692</v>
      </c>
      <c r="F49" s="6">
        <v>4.6118126111876299</v>
      </c>
      <c r="G49" s="6">
        <v>38.851809163368898</v>
      </c>
      <c r="H49" s="6">
        <v>871.04401990999997</v>
      </c>
      <c r="I49" s="6">
        <v>39.044549367199501</v>
      </c>
      <c r="J49" s="6">
        <v>1.5170816019364799</v>
      </c>
      <c r="K49" s="6">
        <v>39.466090467066003</v>
      </c>
      <c r="L49" s="6">
        <v>53815.696939000001</v>
      </c>
      <c r="M49" s="6">
        <v>7.58014810393784</v>
      </c>
      <c r="N49" s="6">
        <v>93.729825192970296</v>
      </c>
      <c r="O49" s="6">
        <v>2.2089031916017299</v>
      </c>
      <c r="P49" s="6">
        <v>81.11733495</v>
      </c>
      <c r="Q49" s="6">
        <v>100</v>
      </c>
      <c r="R49" s="6">
        <v>0.141280593905552</v>
      </c>
      <c r="S49" s="6">
        <v>101.308542862199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1764.9233406999999</v>
      </c>
      <c r="E50" s="6">
        <v>31.599651508517098</v>
      </c>
      <c r="F50" s="6">
        <v>2.2458229911680498</v>
      </c>
      <c r="G50" s="6">
        <v>31.226426572793201</v>
      </c>
      <c r="H50" s="6">
        <v>235.18757231000001</v>
      </c>
      <c r="I50" s="6">
        <v>58.835205148330701</v>
      </c>
      <c r="J50" s="6">
        <v>0.29927059433714998</v>
      </c>
      <c r="K50" s="6">
        <v>58.410215421776897</v>
      </c>
      <c r="L50" s="6">
        <v>75939.379919810002</v>
      </c>
      <c r="M50" s="6">
        <v>4.0567353162608999</v>
      </c>
      <c r="N50" s="6">
        <v>96.631055539960897</v>
      </c>
      <c r="O50" s="6">
        <v>0.79267967636496095</v>
      </c>
      <c r="P50" s="6">
        <v>647.43910960000005</v>
      </c>
      <c r="Q50" s="6">
        <v>33.584563217333198</v>
      </c>
      <c r="R50" s="6">
        <v>0.82385087453393802</v>
      </c>
      <c r="S50" s="6">
        <v>33.613033154699103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2828.7724392800001</v>
      </c>
      <c r="E51" s="6">
        <v>27.7971722552656</v>
      </c>
      <c r="F51" s="6">
        <v>3.1396913492237601</v>
      </c>
      <c r="G51" s="6">
        <v>27.359893774558799</v>
      </c>
      <c r="H51" s="6">
        <v>827.45198879999998</v>
      </c>
      <c r="I51" s="6">
        <v>49.506534742796298</v>
      </c>
      <c r="J51" s="6">
        <v>0.91839973235691097</v>
      </c>
      <c r="K51" s="6">
        <v>48.795318701168597</v>
      </c>
      <c r="L51" s="6">
        <v>86337.918671220003</v>
      </c>
      <c r="M51" s="6">
        <v>3.7232289584679501</v>
      </c>
      <c r="N51" s="6">
        <v>95.827579694254197</v>
      </c>
      <c r="O51" s="6">
        <v>1.03918643203099</v>
      </c>
      <c r="P51" s="6">
        <v>103.00737313</v>
      </c>
      <c r="Q51" s="6">
        <v>57.8017868044113</v>
      </c>
      <c r="R51" s="6">
        <v>0.114329224165109</v>
      </c>
      <c r="S51" s="6">
        <v>58.005726908386499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719.96911692000003</v>
      </c>
      <c r="E52" s="6">
        <v>22.8165370297924</v>
      </c>
      <c r="F52" s="6">
        <v>2.0515272500919099</v>
      </c>
      <c r="G52" s="6">
        <v>22.583300905330301</v>
      </c>
      <c r="H52" s="6">
        <v>136.46701934500001</v>
      </c>
      <c r="I52" s="6">
        <v>39.983602171123898</v>
      </c>
      <c r="J52" s="6">
        <v>0.38885808063930599</v>
      </c>
      <c r="K52" s="6">
        <v>40.013841786016201</v>
      </c>
      <c r="L52" s="6">
        <v>33440.447598019004</v>
      </c>
      <c r="M52" s="6">
        <v>3.5411705099406898</v>
      </c>
      <c r="N52" s="6">
        <v>95.287405932203995</v>
      </c>
      <c r="O52" s="6">
        <v>0.79727962610055703</v>
      </c>
      <c r="P52" s="6">
        <v>797.41573884000002</v>
      </c>
      <c r="Q52" s="6">
        <v>23.343775337972801</v>
      </c>
      <c r="R52" s="6">
        <v>2.2722087370647701</v>
      </c>
      <c r="S52" s="6">
        <v>22.869105915190001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1628.4899780180001</v>
      </c>
      <c r="E53" s="6">
        <v>28.247851594798099</v>
      </c>
      <c r="F53" s="6">
        <v>2.8268742587808999</v>
      </c>
      <c r="G53" s="6">
        <v>27.588298515320101</v>
      </c>
      <c r="H53" s="6">
        <v>335.85283972600001</v>
      </c>
      <c r="I53" s="6">
        <v>39.568100204576503</v>
      </c>
      <c r="J53" s="6">
        <v>0.58300251163682804</v>
      </c>
      <c r="K53" s="6">
        <v>39.3696352519854</v>
      </c>
      <c r="L53" s="6">
        <v>55405.979566144997</v>
      </c>
      <c r="M53" s="6">
        <v>3.84185529452053</v>
      </c>
      <c r="N53" s="6">
        <v>96.178508638230298</v>
      </c>
      <c r="O53" s="6">
        <v>0.89319849094406201</v>
      </c>
      <c r="P53" s="6">
        <v>237.12064119600001</v>
      </c>
      <c r="Q53" s="6">
        <v>51.922778329796699</v>
      </c>
      <c r="R53" s="6">
        <v>0.41161459135193101</v>
      </c>
      <c r="S53" s="6">
        <v>51.928386231252901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1099.932014064</v>
      </c>
      <c r="E54" s="6">
        <v>28.0889752350013</v>
      </c>
      <c r="F54" s="6">
        <v>2.6479847516208701</v>
      </c>
      <c r="G54" s="6">
        <v>27.396111096030399</v>
      </c>
      <c r="H54" s="6">
        <v>86.764613463000003</v>
      </c>
      <c r="I54" s="6">
        <v>38.600067793789698</v>
      </c>
      <c r="J54" s="6">
        <v>0.208877794711533</v>
      </c>
      <c r="K54" s="6">
        <v>38.219737278214701</v>
      </c>
      <c r="L54" s="6">
        <v>38755.034635454998</v>
      </c>
      <c r="M54" s="6">
        <v>3.2460382340739802</v>
      </c>
      <c r="N54" s="6">
        <v>93.299167085841603</v>
      </c>
      <c r="O54" s="6">
        <v>0.916724004968824</v>
      </c>
      <c r="P54" s="6">
        <v>1596.7259879789999</v>
      </c>
      <c r="Q54" s="6">
        <v>12.854403259764201</v>
      </c>
      <c r="R54" s="6">
        <v>3.8439703678259698</v>
      </c>
      <c r="S54" s="6">
        <v>12.8878263240788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978.09851967999998</v>
      </c>
      <c r="E55" s="6">
        <v>43.693502037452298</v>
      </c>
      <c r="F55" s="6">
        <v>3.1640442436538301</v>
      </c>
      <c r="G55" s="6">
        <v>41.449035652345898</v>
      </c>
      <c r="H55" s="6">
        <v>277.64013008000001</v>
      </c>
      <c r="I55" s="6">
        <v>49.318181798277998</v>
      </c>
      <c r="J55" s="6">
        <v>0.89813616697255305</v>
      </c>
      <c r="K55" s="6">
        <v>47.8582887308444</v>
      </c>
      <c r="L55" s="6">
        <v>28835.340004696001</v>
      </c>
      <c r="M55" s="6">
        <v>4.5969392620585596</v>
      </c>
      <c r="N55" s="6">
        <v>93.279245106626504</v>
      </c>
      <c r="O55" s="6">
        <v>1.84087948909669</v>
      </c>
      <c r="P55" s="6">
        <v>821.84304826000005</v>
      </c>
      <c r="Q55" s="6">
        <v>34.144964341050397</v>
      </c>
      <c r="R55" s="6">
        <v>2.6585744827471101</v>
      </c>
      <c r="S55" s="6">
        <v>33.433057784271398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664.77406172999997</v>
      </c>
      <c r="E56" s="6">
        <v>58.006147025542603</v>
      </c>
      <c r="F56" s="6">
        <v>1.3380971959206001</v>
      </c>
      <c r="G56" s="6">
        <v>57.752126744657602</v>
      </c>
      <c r="H56" s="6">
        <v>36.996919149999997</v>
      </c>
      <c r="I56" s="6">
        <v>100</v>
      </c>
      <c r="J56" s="6">
        <v>7.4469623022720893E-2</v>
      </c>
      <c r="K56" s="6">
        <v>99.901051343902907</v>
      </c>
      <c r="L56" s="6">
        <v>48924.57537816</v>
      </c>
      <c r="M56" s="6">
        <v>6.5849272225802702</v>
      </c>
      <c r="N56" s="6">
        <v>98.478326538123895</v>
      </c>
      <c r="O56" s="6">
        <v>0.85376355532664105</v>
      </c>
      <c r="P56" s="6">
        <v>54.204781539999999</v>
      </c>
      <c r="Q56" s="6">
        <v>70.731743993429603</v>
      </c>
      <c r="R56" s="6">
        <v>0.10910664293280101</v>
      </c>
      <c r="S56" s="6">
        <v>70.8416799099206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1233.83318328</v>
      </c>
      <c r="E57" s="6">
        <v>50.353327749373697</v>
      </c>
      <c r="F57" s="6">
        <v>3.7378552326898302</v>
      </c>
      <c r="G57" s="6">
        <v>48.852592190129997</v>
      </c>
      <c r="H57" s="6">
        <v>35.80793765</v>
      </c>
      <c r="I57" s="6">
        <v>100</v>
      </c>
      <c r="J57" s="6">
        <v>0.10847891670499001</v>
      </c>
      <c r="K57" s="6">
        <v>100.19155749385899</v>
      </c>
      <c r="L57" s="6">
        <v>31739.480593827</v>
      </c>
      <c r="M57" s="6">
        <v>5.3614985397072399</v>
      </c>
      <c r="N57" s="6">
        <v>96.153665850605194</v>
      </c>
      <c r="O57" s="6">
        <v>1.9175303908363599</v>
      </c>
      <c r="P57" s="6"/>
      <c r="Q57" s="6"/>
      <c r="R57" s="6"/>
      <c r="S57" s="6"/>
    </row>
    <row r="58" spans="1:19" x14ac:dyDescent="0.25">
      <c r="A58" s="6" t="s">
        <v>85</v>
      </c>
      <c r="B58" s="6" t="s">
        <v>86</v>
      </c>
      <c r="C58" s="6" t="s">
        <v>17</v>
      </c>
      <c r="D58" s="6">
        <v>138.54666523099999</v>
      </c>
      <c r="E58" s="6">
        <v>35.328367514133902</v>
      </c>
      <c r="F58" s="6">
        <v>3.2053561051499799</v>
      </c>
      <c r="G58" s="6">
        <v>36.939528647811699</v>
      </c>
      <c r="H58" s="6">
        <v>99.64855369</v>
      </c>
      <c r="I58" s="6">
        <v>53.959386055648402</v>
      </c>
      <c r="J58" s="6">
        <v>2.3054261133391698</v>
      </c>
      <c r="K58" s="6">
        <v>53.2774842116808</v>
      </c>
      <c r="L58" s="6">
        <v>4064.7746851920001</v>
      </c>
      <c r="M58" s="6">
        <v>13.6448241849789</v>
      </c>
      <c r="N58" s="6">
        <v>94.040880244326601</v>
      </c>
      <c r="O58" s="6">
        <v>2.17229756001429</v>
      </c>
      <c r="P58" s="6">
        <v>19.378711331000002</v>
      </c>
      <c r="Q58" s="6">
        <v>55.090154596604002</v>
      </c>
      <c r="R58" s="6">
        <v>0.448337537184269</v>
      </c>
      <c r="S58" s="6">
        <v>54.7455854966232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10.483737033000001</v>
      </c>
      <c r="E59" s="6">
        <v>80.154944968254895</v>
      </c>
      <c r="F59" s="6">
        <v>0.367457749911698</v>
      </c>
      <c r="G59" s="6">
        <v>65.666903546378805</v>
      </c>
      <c r="H59" s="6">
        <v>22.974720420000001</v>
      </c>
      <c r="I59" s="6">
        <v>82.646333528344101</v>
      </c>
      <c r="J59" s="6">
        <v>0.80527001429067102</v>
      </c>
      <c r="K59" s="6">
        <v>88.400866530434399</v>
      </c>
      <c r="L59" s="6">
        <v>2807.585981107</v>
      </c>
      <c r="M59" s="6">
        <v>49.752645821389599</v>
      </c>
      <c r="N59" s="6">
        <v>98.406629625846904</v>
      </c>
      <c r="O59" s="6">
        <v>0.93196262835465105</v>
      </c>
      <c r="P59" s="6">
        <v>12.001125323</v>
      </c>
      <c r="Q59" s="6">
        <v>100</v>
      </c>
      <c r="R59" s="6">
        <v>0.42064260995069602</v>
      </c>
      <c r="S59" s="6">
        <v>96.241715407719994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2055.3790096799999</v>
      </c>
      <c r="E60" s="6">
        <v>25.622348090219599</v>
      </c>
      <c r="F60" s="6">
        <v>2.84794591053969</v>
      </c>
      <c r="G60" s="6">
        <v>24.517257709235999</v>
      </c>
      <c r="H60" s="6">
        <v>290.47629843999999</v>
      </c>
      <c r="I60" s="6">
        <v>41.606400862206499</v>
      </c>
      <c r="J60" s="6">
        <v>0.40248576167939998</v>
      </c>
      <c r="K60" s="6">
        <v>40.814573004398198</v>
      </c>
      <c r="L60" s="6">
        <v>68268.057147739994</v>
      </c>
      <c r="M60" s="6">
        <v>3.82021278643548</v>
      </c>
      <c r="N60" s="6">
        <v>94.592643623749893</v>
      </c>
      <c r="O60" s="6">
        <v>0.86304926780118696</v>
      </c>
      <c r="P60" s="6">
        <v>1556.6650145000001</v>
      </c>
      <c r="Q60" s="6">
        <v>18.9999009152234</v>
      </c>
      <c r="R60" s="6">
        <v>2.1569247040309598</v>
      </c>
      <c r="S60" s="6">
        <v>18.893274533160898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888.08795408000003</v>
      </c>
      <c r="E61" s="6">
        <v>72.147324807043603</v>
      </c>
      <c r="F61" s="6">
        <v>2.0814024460987501</v>
      </c>
      <c r="G61" s="6">
        <v>71.363688471822996</v>
      </c>
      <c r="H61" s="6">
        <v>72.750990220000006</v>
      </c>
      <c r="I61" s="6">
        <v>100</v>
      </c>
      <c r="J61" s="6">
        <v>0.17050573460021701</v>
      </c>
      <c r="K61" s="6">
        <v>98.562871352791902</v>
      </c>
      <c r="L61" s="6">
        <v>41554.291222549997</v>
      </c>
      <c r="M61" s="6">
        <v>6.3987460050836296</v>
      </c>
      <c r="N61" s="6">
        <v>97.390357564431099</v>
      </c>
      <c r="O61" s="6">
        <v>1.5595092810903499</v>
      </c>
      <c r="P61" s="6">
        <v>152.63721973</v>
      </c>
      <c r="Q61" s="6">
        <v>70.249369282680703</v>
      </c>
      <c r="R61" s="6">
        <v>0.35773425486989002</v>
      </c>
      <c r="S61" s="6">
        <v>70.818461755893907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478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479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480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481</v>
      </c>
      <c r="E16" s="5" t="s">
        <v>482</v>
      </c>
      <c r="F16" s="5" t="s">
        <v>483</v>
      </c>
      <c r="G16" s="5" t="s">
        <v>484</v>
      </c>
      <c r="H16" s="5" t="s">
        <v>485</v>
      </c>
      <c r="I16" s="5" t="s">
        <v>486</v>
      </c>
      <c r="J16" s="5" t="s">
        <v>487</v>
      </c>
      <c r="K16" s="5" t="s">
        <v>488</v>
      </c>
      <c r="L16" s="5" t="s">
        <v>489</v>
      </c>
      <c r="M16" s="5" t="s">
        <v>490</v>
      </c>
      <c r="N16" s="5" t="s">
        <v>491</v>
      </c>
      <c r="O16" s="5" t="s">
        <v>492</v>
      </c>
      <c r="P16" s="5" t="s">
        <v>493</v>
      </c>
      <c r="Q16" s="5" t="s">
        <v>494</v>
      </c>
      <c r="R16" s="5" t="s">
        <v>495</v>
      </c>
      <c r="S16" s="5" t="s">
        <v>496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703310.535098152</v>
      </c>
      <c r="E17" s="6">
        <v>1.2386859477378001</v>
      </c>
      <c r="F17" s="6">
        <v>53.2204704212986</v>
      </c>
      <c r="G17" s="6">
        <v>0.87882899350908605</v>
      </c>
      <c r="H17" s="6">
        <v>405142.57669949002</v>
      </c>
      <c r="I17" s="6">
        <v>1.5426809796790699</v>
      </c>
      <c r="J17" s="6">
        <v>30.657693072427499</v>
      </c>
      <c r="K17" s="6">
        <v>1.3042326125660699</v>
      </c>
      <c r="L17" s="6">
        <v>174141.686695051</v>
      </c>
      <c r="M17" s="6">
        <v>2.2195518169434201</v>
      </c>
      <c r="N17" s="6">
        <v>13.177539683200701</v>
      </c>
      <c r="O17" s="6">
        <v>2.0429729595223498</v>
      </c>
      <c r="P17" s="6">
        <v>38908.994184590003</v>
      </c>
      <c r="Q17" s="6">
        <v>4.5890292112031696</v>
      </c>
      <c r="R17" s="6">
        <v>2.94429682307327</v>
      </c>
      <c r="S17" s="6">
        <v>4.5159011767917798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497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481</v>
      </c>
      <c r="E27" s="5" t="s">
        <v>482</v>
      </c>
      <c r="F27" s="5" t="s">
        <v>483</v>
      </c>
      <c r="G27" s="5" t="s">
        <v>484</v>
      </c>
      <c r="H27" s="5" t="s">
        <v>485</v>
      </c>
      <c r="I27" s="5" t="s">
        <v>486</v>
      </c>
      <c r="J27" s="5" t="s">
        <v>487</v>
      </c>
      <c r="K27" s="5" t="s">
        <v>488</v>
      </c>
      <c r="L27" s="5" t="s">
        <v>489</v>
      </c>
      <c r="M27" s="5" t="s">
        <v>490</v>
      </c>
      <c r="N27" s="5" t="s">
        <v>491</v>
      </c>
      <c r="O27" s="5" t="s">
        <v>492</v>
      </c>
      <c r="P27" s="5" t="s">
        <v>493</v>
      </c>
      <c r="Q27" s="5" t="s">
        <v>494</v>
      </c>
      <c r="R27" s="5" t="s">
        <v>495</v>
      </c>
      <c r="S27" s="5" t="s">
        <v>496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363.874444278</v>
      </c>
      <c r="E28" s="6">
        <v>35.178845582983001</v>
      </c>
      <c r="F28" s="6">
        <v>39.383218393870997</v>
      </c>
      <c r="G28" s="6">
        <v>13.546796981462499</v>
      </c>
      <c r="H28" s="6">
        <v>299.899223318</v>
      </c>
      <c r="I28" s="6">
        <v>32.587783449526398</v>
      </c>
      <c r="J28" s="6">
        <v>32.458989065639003</v>
      </c>
      <c r="K28" s="6">
        <v>12.4228808440375</v>
      </c>
      <c r="L28" s="6">
        <v>206.95656317000001</v>
      </c>
      <c r="M28" s="6">
        <v>36.400588420929402</v>
      </c>
      <c r="N28" s="6">
        <v>22.399527236768499</v>
      </c>
      <c r="O28" s="6">
        <v>17.931434882118602</v>
      </c>
      <c r="P28" s="6">
        <v>53.202497735000001</v>
      </c>
      <c r="Q28" s="6">
        <v>31.617776560949899</v>
      </c>
      <c r="R28" s="6">
        <v>5.7582653037214504</v>
      </c>
      <c r="S28" s="6">
        <v>23.960196073599501</v>
      </c>
    </row>
    <row r="29" spans="1:19" x14ac:dyDescent="0.25">
      <c r="A29" s="6" t="s">
        <v>28</v>
      </c>
      <c r="B29" s="6" t="s">
        <v>29</v>
      </c>
      <c r="C29" s="6" t="s">
        <v>17</v>
      </c>
      <c r="D29" s="6">
        <v>27009.324681630002</v>
      </c>
      <c r="E29" s="6">
        <v>8.1386525857409104</v>
      </c>
      <c r="F29" s="6">
        <v>47.640963896997</v>
      </c>
      <c r="G29" s="6">
        <v>7.6991661460755898</v>
      </c>
      <c r="H29" s="6">
        <v>19292.12818227</v>
      </c>
      <c r="I29" s="6">
        <v>11.5623484420425</v>
      </c>
      <c r="J29" s="6">
        <v>34.028824972912901</v>
      </c>
      <c r="K29" s="6">
        <v>9.33564939150288</v>
      </c>
      <c r="L29" s="6">
        <v>9205.8162688499997</v>
      </c>
      <c r="M29" s="6">
        <v>14.048733834605899</v>
      </c>
      <c r="N29" s="6">
        <v>16.237872130322501</v>
      </c>
      <c r="O29" s="6">
        <v>12.095207031831199</v>
      </c>
      <c r="P29" s="6">
        <v>1186.2199831</v>
      </c>
      <c r="Q29" s="6">
        <v>35.989794529561301</v>
      </c>
      <c r="R29" s="6">
        <v>2.09233899976772</v>
      </c>
      <c r="S29" s="6">
        <v>34.611647530792503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26711.155913890001</v>
      </c>
      <c r="E30" s="6">
        <v>6.3357211972480201</v>
      </c>
      <c r="F30" s="6">
        <v>40.319724768712597</v>
      </c>
      <c r="G30" s="6">
        <v>5.3169372513814697</v>
      </c>
      <c r="H30" s="6">
        <v>21789.661564980001</v>
      </c>
      <c r="I30" s="6">
        <v>6.5737911129063997</v>
      </c>
      <c r="J30" s="6">
        <v>32.890870014596999</v>
      </c>
      <c r="K30" s="6">
        <v>5.2709658796885002</v>
      </c>
      <c r="L30" s="6">
        <v>15155.927971560001</v>
      </c>
      <c r="M30" s="6">
        <v>7.57738961085116</v>
      </c>
      <c r="N30" s="6">
        <v>22.877439164284301</v>
      </c>
      <c r="O30" s="6">
        <v>6.9346803631067502</v>
      </c>
      <c r="P30" s="6">
        <v>2591.6133047799999</v>
      </c>
      <c r="Q30" s="6">
        <v>18.279799317831898</v>
      </c>
      <c r="R30" s="6">
        <v>3.9119660524060702</v>
      </c>
      <c r="S30" s="6">
        <v>18.0720339915312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24179.292674602999</v>
      </c>
      <c r="E31" s="6">
        <v>5.3592538501998197</v>
      </c>
      <c r="F31" s="6">
        <v>59.073175465513202</v>
      </c>
      <c r="G31" s="6">
        <v>3.2552995066669301</v>
      </c>
      <c r="H31" s="6">
        <v>12147.99133162</v>
      </c>
      <c r="I31" s="6">
        <v>6.3729182202855501</v>
      </c>
      <c r="J31" s="6">
        <v>29.679132187356402</v>
      </c>
      <c r="K31" s="6">
        <v>5.6313653297014996</v>
      </c>
      <c r="L31" s="6">
        <v>3365.2707375519999</v>
      </c>
      <c r="M31" s="6">
        <v>10.3608017312323</v>
      </c>
      <c r="N31" s="6">
        <v>8.2217967019843901</v>
      </c>
      <c r="O31" s="6">
        <v>9.9954386710043295</v>
      </c>
      <c r="P31" s="6">
        <v>1238.5319703949999</v>
      </c>
      <c r="Q31" s="6">
        <v>22.014354652944501</v>
      </c>
      <c r="R31" s="6">
        <v>3.0258956451459902</v>
      </c>
      <c r="S31" s="6">
        <v>22.0887177280106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16245.701813559999</v>
      </c>
      <c r="E32" s="6">
        <v>9.8113959001713802</v>
      </c>
      <c r="F32" s="6">
        <v>38.128035433192103</v>
      </c>
      <c r="G32" s="6">
        <v>6.3626747183325101</v>
      </c>
      <c r="H32" s="6">
        <v>12560.734627870001</v>
      </c>
      <c r="I32" s="6">
        <v>8.8566827888555597</v>
      </c>
      <c r="J32" s="6">
        <v>29.479559606258899</v>
      </c>
      <c r="K32" s="6">
        <v>7.0113336248242</v>
      </c>
      <c r="L32" s="6">
        <v>11410.23192405</v>
      </c>
      <c r="M32" s="6">
        <v>9.4916876660218499</v>
      </c>
      <c r="N32" s="6">
        <v>26.779374144242201</v>
      </c>
      <c r="O32" s="6">
        <v>7.9303856210288304</v>
      </c>
      <c r="P32" s="6">
        <v>2391.6161395680001</v>
      </c>
      <c r="Q32" s="6">
        <v>16.142076442803301</v>
      </c>
      <c r="R32" s="6">
        <v>5.6130308163067504</v>
      </c>
      <c r="S32" s="6">
        <v>15.774118695428699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27883.086692239998</v>
      </c>
      <c r="E33" s="6">
        <v>5.7939406635560902</v>
      </c>
      <c r="F33" s="6">
        <v>50.208385748349599</v>
      </c>
      <c r="G33" s="6">
        <v>4.0994066557088198</v>
      </c>
      <c r="H33" s="6">
        <v>20304.98476069</v>
      </c>
      <c r="I33" s="6">
        <v>7.1740608442145302</v>
      </c>
      <c r="J33" s="6">
        <v>36.562684710326899</v>
      </c>
      <c r="K33" s="6">
        <v>4.3746455112553502</v>
      </c>
      <c r="L33" s="6">
        <v>6295.6024160899997</v>
      </c>
      <c r="M33" s="6">
        <v>15.2413954079676</v>
      </c>
      <c r="N33" s="6">
        <v>11.3363358265948</v>
      </c>
      <c r="O33" s="6">
        <v>11.8891929158642</v>
      </c>
      <c r="P33" s="6">
        <v>1051.0466296500001</v>
      </c>
      <c r="Q33" s="6">
        <v>27.558198407889002</v>
      </c>
      <c r="R33" s="6">
        <v>1.8925937147287399</v>
      </c>
      <c r="S33" s="6">
        <v>25.2798071176226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28147.444639288002</v>
      </c>
      <c r="E34" s="6">
        <v>6.3304739312623903</v>
      </c>
      <c r="F34" s="6">
        <v>56.037446438497803</v>
      </c>
      <c r="G34" s="6">
        <v>4.1954789605410703</v>
      </c>
      <c r="H34" s="6">
        <v>16154.952729293</v>
      </c>
      <c r="I34" s="6">
        <v>8.1047157547334905</v>
      </c>
      <c r="J34" s="6">
        <v>32.1621486385529</v>
      </c>
      <c r="K34" s="6">
        <v>7.23318277829752</v>
      </c>
      <c r="L34" s="6">
        <v>4499.0096174700002</v>
      </c>
      <c r="M34" s="6">
        <v>14.2484816202843</v>
      </c>
      <c r="N34" s="6">
        <v>8.9568702841807504</v>
      </c>
      <c r="O34" s="6">
        <v>13.165706482074</v>
      </c>
      <c r="P34" s="6">
        <v>1428.2990912600001</v>
      </c>
      <c r="Q34" s="6">
        <v>27.6029869195368</v>
      </c>
      <c r="R34" s="6">
        <v>2.84353463876861</v>
      </c>
      <c r="S34" s="6">
        <v>26.7643932718501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35178.271432724003</v>
      </c>
      <c r="E35" s="6">
        <v>5.0606188015000599</v>
      </c>
      <c r="F35" s="6">
        <v>58.006941842971401</v>
      </c>
      <c r="G35" s="6">
        <v>3.77775645847283</v>
      </c>
      <c r="H35" s="6">
        <v>19678.007044449001</v>
      </c>
      <c r="I35" s="6">
        <v>6.4072291568659496</v>
      </c>
      <c r="J35" s="6">
        <v>32.447899334562202</v>
      </c>
      <c r="K35" s="6">
        <v>5.5490584549855901</v>
      </c>
      <c r="L35" s="6">
        <v>4626.788821567</v>
      </c>
      <c r="M35" s="6">
        <v>13.9689233330731</v>
      </c>
      <c r="N35" s="6">
        <v>7.6293080689202197</v>
      </c>
      <c r="O35" s="6">
        <v>13.1164110280899</v>
      </c>
      <c r="P35" s="6">
        <v>1161.8664196310001</v>
      </c>
      <c r="Q35" s="6">
        <v>36.683590295557103</v>
      </c>
      <c r="R35" s="6">
        <v>1.9158507535461899</v>
      </c>
      <c r="S35" s="6">
        <v>35.954005529899703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43742.100955740003</v>
      </c>
      <c r="E36" s="6">
        <v>5.6058728871750798</v>
      </c>
      <c r="F36" s="6">
        <v>63.682252106727098</v>
      </c>
      <c r="G36" s="6">
        <v>3.8936459895762798</v>
      </c>
      <c r="H36" s="6">
        <v>20348.081614182</v>
      </c>
      <c r="I36" s="6">
        <v>8.6424713708815606</v>
      </c>
      <c r="J36" s="6">
        <v>29.6239008856422</v>
      </c>
      <c r="K36" s="6">
        <v>7.1210231534515502</v>
      </c>
      <c r="L36" s="6">
        <v>3830.0295073860002</v>
      </c>
      <c r="M36" s="6">
        <v>18.655890747551101</v>
      </c>
      <c r="N36" s="6">
        <v>5.57597598963872</v>
      </c>
      <c r="O36" s="6">
        <v>17.254170256688301</v>
      </c>
      <c r="P36" s="6">
        <v>767.84387026000002</v>
      </c>
      <c r="Q36" s="6">
        <v>28.5232039067748</v>
      </c>
      <c r="R36" s="6">
        <v>1.1178710179920099</v>
      </c>
      <c r="S36" s="6">
        <v>28.357203483572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30909.076772498</v>
      </c>
      <c r="E37" s="6">
        <v>5.6091973934344797</v>
      </c>
      <c r="F37" s="6">
        <v>57.041119740757097</v>
      </c>
      <c r="G37" s="6">
        <v>3.4630576309185699</v>
      </c>
      <c r="H37" s="6">
        <v>16396.605814130002</v>
      </c>
      <c r="I37" s="6">
        <v>8.1367009368640399</v>
      </c>
      <c r="J37" s="6">
        <v>30.259097108263301</v>
      </c>
      <c r="K37" s="6">
        <v>5.9040782608092304</v>
      </c>
      <c r="L37" s="6">
        <v>5504.2909152780003</v>
      </c>
      <c r="M37" s="6">
        <v>9.1826400410253406</v>
      </c>
      <c r="N37" s="6">
        <v>10.1578872606669</v>
      </c>
      <c r="O37" s="6">
        <v>8.8666106699327294</v>
      </c>
      <c r="P37" s="6">
        <v>1377.38627114</v>
      </c>
      <c r="Q37" s="6">
        <v>16.093652708004001</v>
      </c>
      <c r="R37" s="6">
        <v>2.54189589031267</v>
      </c>
      <c r="S37" s="6">
        <v>16.5901441256281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19295.662003154001</v>
      </c>
      <c r="E38" s="6">
        <v>6.9728295459019103</v>
      </c>
      <c r="F38" s="6">
        <v>64.537967332262795</v>
      </c>
      <c r="G38" s="6">
        <v>4.3088992733070297</v>
      </c>
      <c r="H38" s="6">
        <v>8688.1472765880008</v>
      </c>
      <c r="I38" s="6">
        <v>11.5043954395715</v>
      </c>
      <c r="J38" s="6">
        <v>29.059141117971102</v>
      </c>
      <c r="K38" s="6">
        <v>9.7441696601901597</v>
      </c>
      <c r="L38" s="6">
        <v>1717.07488281</v>
      </c>
      <c r="M38" s="6">
        <v>20.7942726322844</v>
      </c>
      <c r="N38" s="6">
        <v>5.7430795935235102</v>
      </c>
      <c r="O38" s="6">
        <v>20.143038932450601</v>
      </c>
      <c r="P38" s="6">
        <v>197.27160645999999</v>
      </c>
      <c r="Q38" s="6">
        <v>46.881878232121899</v>
      </c>
      <c r="R38" s="6">
        <v>0.65981195624267397</v>
      </c>
      <c r="S38" s="6">
        <v>47.101326923921498</v>
      </c>
    </row>
    <row r="39" spans="1:19" x14ac:dyDescent="0.25">
      <c r="A39" s="6" t="s">
        <v>48</v>
      </c>
      <c r="B39" s="6" t="s">
        <v>50</v>
      </c>
      <c r="C39" s="6" t="s">
        <v>17</v>
      </c>
      <c r="D39" s="6">
        <v>1903.4914447020001</v>
      </c>
      <c r="E39" s="6">
        <v>42.032943671067301</v>
      </c>
      <c r="F39" s="6">
        <v>46.111745208658597</v>
      </c>
      <c r="G39" s="6">
        <v>16.750316263304001</v>
      </c>
      <c r="H39" s="6">
        <v>1369.5666682650001</v>
      </c>
      <c r="I39" s="6">
        <v>24.5269698311219</v>
      </c>
      <c r="J39" s="6">
        <v>33.177511477176097</v>
      </c>
      <c r="K39" s="6">
        <v>15.7224273298271</v>
      </c>
      <c r="L39" s="6">
        <v>735.13245574999996</v>
      </c>
      <c r="M39" s="6">
        <v>31.1804852467593</v>
      </c>
      <c r="N39" s="6">
        <v>17.808454347671901</v>
      </c>
      <c r="O39" s="6">
        <v>16.591697665189901</v>
      </c>
      <c r="P39" s="6">
        <v>119.80640057700001</v>
      </c>
      <c r="Q39" s="6">
        <v>32.522605004977997</v>
      </c>
      <c r="R39" s="6">
        <v>2.90228896649336</v>
      </c>
      <c r="S39" s="6">
        <v>26.286992131054401</v>
      </c>
    </row>
    <row r="40" spans="1:19" x14ac:dyDescent="0.25">
      <c r="A40" s="6" t="s">
        <v>48</v>
      </c>
      <c r="B40" s="6" t="s">
        <v>49</v>
      </c>
      <c r="C40" s="6" t="s">
        <v>17</v>
      </c>
      <c r="D40" s="6">
        <v>726.21562326000003</v>
      </c>
      <c r="E40" s="6">
        <v>50.226911835834102</v>
      </c>
      <c r="F40" s="6">
        <v>46.134268164104597</v>
      </c>
      <c r="G40" s="6">
        <v>30.271099897704801</v>
      </c>
      <c r="H40" s="6">
        <v>765.97422612000003</v>
      </c>
      <c r="I40" s="6">
        <v>42.176713358059096</v>
      </c>
      <c r="J40" s="6">
        <v>48.6600111905896</v>
      </c>
      <c r="K40" s="6">
        <v>27.532903450987501</v>
      </c>
      <c r="L40" s="6">
        <v>81.94506629</v>
      </c>
      <c r="M40" s="6">
        <v>73.122136750968906</v>
      </c>
      <c r="N40" s="6">
        <v>5.2057206453057896</v>
      </c>
      <c r="O40" s="6">
        <v>54.308279491936098</v>
      </c>
      <c r="P40" s="6"/>
      <c r="Q40" s="6"/>
      <c r="R40" s="6"/>
      <c r="S40" s="6"/>
    </row>
    <row r="41" spans="1:19" x14ac:dyDescent="0.25">
      <c r="A41" s="6" t="s">
        <v>51</v>
      </c>
      <c r="B41" s="6" t="s">
        <v>52</v>
      </c>
      <c r="C41" s="6" t="s">
        <v>17</v>
      </c>
      <c r="D41" s="6">
        <v>57188.417018553999</v>
      </c>
      <c r="E41" s="6">
        <v>4.3947548645963002</v>
      </c>
      <c r="F41" s="6">
        <v>65.643685406747394</v>
      </c>
      <c r="G41" s="6">
        <v>2.44068521481053</v>
      </c>
      <c r="H41" s="6">
        <v>23524.81358288</v>
      </c>
      <c r="I41" s="6">
        <v>6.14014823400246</v>
      </c>
      <c r="J41" s="6">
        <v>27.002941200242301</v>
      </c>
      <c r="K41" s="6">
        <v>5.3429282926300603</v>
      </c>
      <c r="L41" s="6">
        <v>5360.8848753000002</v>
      </c>
      <c r="M41" s="6">
        <v>10.2157828998042</v>
      </c>
      <c r="N41" s="6">
        <v>6.1534880418496503</v>
      </c>
      <c r="O41" s="6">
        <v>9.7546048998306691</v>
      </c>
      <c r="P41" s="6">
        <v>1045.33350636</v>
      </c>
      <c r="Q41" s="6">
        <v>23.625483503917501</v>
      </c>
      <c r="R41" s="6">
        <v>1.19988535116063</v>
      </c>
      <c r="S41" s="6">
        <v>23.295799661543199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37181.124953986</v>
      </c>
      <c r="E42" s="6">
        <v>4.8710714807432502</v>
      </c>
      <c r="F42" s="6">
        <v>60.6369076454843</v>
      </c>
      <c r="G42" s="6">
        <v>2.7379400512443</v>
      </c>
      <c r="H42" s="6">
        <v>19147.168667587001</v>
      </c>
      <c r="I42" s="6">
        <v>4.9735949255251404</v>
      </c>
      <c r="J42" s="6">
        <v>31.226196076794999</v>
      </c>
      <c r="K42" s="6">
        <v>4.8668351598733901</v>
      </c>
      <c r="L42" s="6">
        <v>4736.9657726599999</v>
      </c>
      <c r="M42" s="6">
        <v>9.7214785851012095</v>
      </c>
      <c r="N42" s="6">
        <v>7.7252895503316799</v>
      </c>
      <c r="O42" s="6">
        <v>9.5133014294137492</v>
      </c>
      <c r="P42" s="6">
        <v>252.38755993999999</v>
      </c>
      <c r="Q42" s="6">
        <v>39.409103816375399</v>
      </c>
      <c r="R42" s="6">
        <v>0.41160672738898002</v>
      </c>
      <c r="S42" s="6">
        <v>39.146442850595598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21675.97845441</v>
      </c>
      <c r="E43" s="6">
        <v>5.5139380807549996</v>
      </c>
      <c r="F43" s="6">
        <v>62.445839423196098</v>
      </c>
      <c r="G43" s="6">
        <v>2.9341874818436899</v>
      </c>
      <c r="H43" s="6">
        <v>10682.759839155</v>
      </c>
      <c r="I43" s="6">
        <v>6.8736505835445598</v>
      </c>
      <c r="J43" s="6">
        <v>30.775722854472601</v>
      </c>
      <c r="K43" s="6">
        <v>5.3445048089320997</v>
      </c>
      <c r="L43" s="6">
        <v>2010.8990263779999</v>
      </c>
      <c r="M43" s="6">
        <v>13.648204998797</v>
      </c>
      <c r="N43" s="6">
        <v>5.7931538343965299</v>
      </c>
      <c r="O43" s="6">
        <v>13.165340113322801</v>
      </c>
      <c r="P43" s="6">
        <v>342.00825104799998</v>
      </c>
      <c r="Q43" s="6">
        <v>25.988361697126798</v>
      </c>
      <c r="R43" s="6">
        <v>0.98528388793477695</v>
      </c>
      <c r="S43" s="6">
        <v>25.952676546336999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18459.453111239</v>
      </c>
      <c r="E44" s="6">
        <v>4.7337058734167998</v>
      </c>
      <c r="F44" s="6">
        <v>57.7619693378645</v>
      </c>
      <c r="G44" s="6">
        <v>2.8043971396421998</v>
      </c>
      <c r="H44" s="6">
        <v>10501.0442444</v>
      </c>
      <c r="I44" s="6">
        <v>5.61238734559576</v>
      </c>
      <c r="J44" s="6">
        <v>32.859098912919002</v>
      </c>
      <c r="K44" s="6">
        <v>4.5756653495739998</v>
      </c>
      <c r="L44" s="6">
        <v>2572.561473446</v>
      </c>
      <c r="M44" s="6">
        <v>10.8186527655348</v>
      </c>
      <c r="N44" s="6">
        <v>8.0498710364548707</v>
      </c>
      <c r="O44" s="6">
        <v>11.0172648995075</v>
      </c>
      <c r="P44" s="6">
        <v>424.73852935500003</v>
      </c>
      <c r="Q44" s="6">
        <v>24.339109575233401</v>
      </c>
      <c r="R44" s="6">
        <v>1.3290607127616301</v>
      </c>
      <c r="S44" s="6">
        <v>24.4490955368945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2913.1248199299998</v>
      </c>
      <c r="E45" s="6">
        <v>21.488874725245399</v>
      </c>
      <c r="F45" s="6">
        <v>23.943704066590701</v>
      </c>
      <c r="G45" s="6">
        <v>17.636916067090301</v>
      </c>
      <c r="H45" s="6">
        <v>4148.5501672700002</v>
      </c>
      <c r="I45" s="6">
        <v>17.811357752209101</v>
      </c>
      <c r="J45" s="6">
        <v>34.097975078494898</v>
      </c>
      <c r="K45" s="6">
        <v>15.440854047137099</v>
      </c>
      <c r="L45" s="6">
        <v>3325.0454443200001</v>
      </c>
      <c r="M45" s="6">
        <v>17.902070353089002</v>
      </c>
      <c r="N45" s="6">
        <v>27.329383067312801</v>
      </c>
      <c r="O45" s="6">
        <v>14.8745334628224</v>
      </c>
      <c r="P45" s="6">
        <v>1779.8383090499999</v>
      </c>
      <c r="Q45" s="6">
        <v>37.2953778884266</v>
      </c>
      <c r="R45" s="6">
        <v>14.6289377876017</v>
      </c>
      <c r="S45" s="6">
        <v>34.699774289089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5403.7308293799997</v>
      </c>
      <c r="E46" s="6">
        <v>17.341257297104999</v>
      </c>
      <c r="F46" s="6">
        <v>19.302628056683702</v>
      </c>
      <c r="G46" s="6">
        <v>14.755830673983001</v>
      </c>
      <c r="H46" s="6">
        <v>7850.1033155300001</v>
      </c>
      <c r="I46" s="6">
        <v>12.8500753781785</v>
      </c>
      <c r="J46" s="6">
        <v>28.041297631325701</v>
      </c>
      <c r="K46" s="6">
        <v>10.4109910802412</v>
      </c>
      <c r="L46" s="6">
        <v>11136.82807191</v>
      </c>
      <c r="M46" s="6">
        <v>10.693593799525701</v>
      </c>
      <c r="N46" s="6">
        <v>39.781783510482001</v>
      </c>
      <c r="O46" s="6">
        <v>8.9721504887236208</v>
      </c>
      <c r="P46" s="6">
        <v>3604.1311010200002</v>
      </c>
      <c r="Q46" s="6">
        <v>19.624317065673601</v>
      </c>
      <c r="R46" s="6">
        <v>12.874290801508501</v>
      </c>
      <c r="S46" s="6">
        <v>17.294432088175601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24984.433926490001</v>
      </c>
      <c r="E47" s="6">
        <v>6.2448918713647101</v>
      </c>
      <c r="F47" s="6">
        <v>53.145199882192102</v>
      </c>
      <c r="G47" s="6">
        <v>4.2024819426307998</v>
      </c>
      <c r="H47" s="6">
        <v>14156.013964989999</v>
      </c>
      <c r="I47" s="6">
        <v>7.8389972859475598</v>
      </c>
      <c r="J47" s="6">
        <v>30.1117165158918</v>
      </c>
      <c r="K47" s="6">
        <v>6.3869444011779199</v>
      </c>
      <c r="L47" s="6">
        <v>6498.7479650300002</v>
      </c>
      <c r="M47" s="6">
        <v>10.411475169028501</v>
      </c>
      <c r="N47" s="6">
        <v>13.8236976111482</v>
      </c>
      <c r="O47" s="6">
        <v>10.030858445629001</v>
      </c>
      <c r="P47" s="6">
        <v>1372.45144536</v>
      </c>
      <c r="Q47" s="6">
        <v>20.982975634628598</v>
      </c>
      <c r="R47" s="6">
        <v>2.9193859907678799</v>
      </c>
      <c r="S47" s="6">
        <v>21.171620583876798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4889.9345717400001</v>
      </c>
      <c r="E48" s="6">
        <v>13.955887607843099</v>
      </c>
      <c r="F48" s="6">
        <v>20.335047513139902</v>
      </c>
      <c r="G48" s="6">
        <v>11.9804162783213</v>
      </c>
      <c r="H48" s="6">
        <v>7275.97083785</v>
      </c>
      <c r="I48" s="6">
        <v>10.1090602778503</v>
      </c>
      <c r="J48" s="6">
        <v>30.257503555768899</v>
      </c>
      <c r="K48" s="6">
        <v>7.9648260726187203</v>
      </c>
      <c r="L48" s="6">
        <v>8893.2697751800006</v>
      </c>
      <c r="M48" s="6">
        <v>8.3628265133918607</v>
      </c>
      <c r="N48" s="6">
        <v>36.983125392024597</v>
      </c>
      <c r="O48" s="6">
        <v>7.0300780330719297</v>
      </c>
      <c r="P48" s="6">
        <v>2987.6561225099999</v>
      </c>
      <c r="Q48" s="6">
        <v>16.128246302174698</v>
      </c>
      <c r="R48" s="6">
        <v>12.424323539066499</v>
      </c>
      <c r="S48" s="6">
        <v>14.7654169738026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34211.411735720001</v>
      </c>
      <c r="E49" s="6">
        <v>8.7979365127147808</v>
      </c>
      <c r="F49" s="6">
        <v>68.379684380945505</v>
      </c>
      <c r="G49" s="6">
        <v>5.1725936286407403</v>
      </c>
      <c r="H49" s="6">
        <v>10910.75355252</v>
      </c>
      <c r="I49" s="6">
        <v>15.1198678263251</v>
      </c>
      <c r="J49" s="6">
        <v>21.807749123098102</v>
      </c>
      <c r="K49" s="6">
        <v>13.090093304534999</v>
      </c>
      <c r="L49" s="6">
        <v>4590.9605671500003</v>
      </c>
      <c r="M49" s="6">
        <v>19.022663703947401</v>
      </c>
      <c r="N49" s="6">
        <v>9.1761321342758801</v>
      </c>
      <c r="O49" s="6">
        <v>17.993337764956099</v>
      </c>
      <c r="P49" s="6">
        <v>318.41793637000001</v>
      </c>
      <c r="Q49" s="6">
        <v>52.7601424678749</v>
      </c>
      <c r="R49" s="6">
        <v>0.63643436168052503</v>
      </c>
      <c r="S49" s="6">
        <v>53.720283539400697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31971.28220365</v>
      </c>
      <c r="E50" s="6">
        <v>6.2468935259249303</v>
      </c>
      <c r="F50" s="6">
        <v>55.814139064957097</v>
      </c>
      <c r="G50" s="6">
        <v>3.90471462148161</v>
      </c>
      <c r="H50" s="6">
        <v>16177.454549399999</v>
      </c>
      <c r="I50" s="6">
        <v>7.2649146197979704</v>
      </c>
      <c r="J50" s="6">
        <v>28.241929497408499</v>
      </c>
      <c r="K50" s="6">
        <v>6.1309930066180804</v>
      </c>
      <c r="L50" s="6">
        <v>7550.2937699900003</v>
      </c>
      <c r="M50" s="6">
        <v>10.108962616122399</v>
      </c>
      <c r="N50" s="6">
        <v>13.1809898575601</v>
      </c>
      <c r="O50" s="6">
        <v>9.7985610471078495</v>
      </c>
      <c r="P50" s="6">
        <v>1582.65963515</v>
      </c>
      <c r="Q50" s="6">
        <v>21.591983172872201</v>
      </c>
      <c r="R50" s="6">
        <v>2.76294158007437</v>
      </c>
      <c r="S50" s="6">
        <v>21.891330381771699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43215.713098679997</v>
      </c>
      <c r="E51" s="6">
        <v>5.2463936338566102</v>
      </c>
      <c r="F51" s="6">
        <v>54.262204551896602</v>
      </c>
      <c r="G51" s="6">
        <v>3.2652524076053702</v>
      </c>
      <c r="H51" s="6">
        <v>26445.715450029998</v>
      </c>
      <c r="I51" s="6">
        <v>6.0828181367043097</v>
      </c>
      <c r="J51" s="6">
        <v>33.205580062836198</v>
      </c>
      <c r="K51" s="6">
        <v>4.8191679783131702</v>
      </c>
      <c r="L51" s="6">
        <v>8633.8555596200003</v>
      </c>
      <c r="M51" s="6">
        <v>8.7965675842528803</v>
      </c>
      <c r="N51" s="6">
        <v>10.8407799583883</v>
      </c>
      <c r="O51" s="6">
        <v>8.2662390227039104</v>
      </c>
      <c r="P51" s="6">
        <v>1347.0994910100001</v>
      </c>
      <c r="Q51" s="6">
        <v>23.847175969213399</v>
      </c>
      <c r="R51" s="6">
        <v>1.6914354268788701</v>
      </c>
      <c r="S51" s="6">
        <v>23.4054167536422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5748.5484253639997</v>
      </c>
      <c r="E52" s="6">
        <v>9.0843439013518594</v>
      </c>
      <c r="F52" s="6">
        <v>24.785200717648699</v>
      </c>
      <c r="G52" s="6">
        <v>7.6615834244114298</v>
      </c>
      <c r="H52" s="6">
        <v>7860.7082550940004</v>
      </c>
      <c r="I52" s="6">
        <v>7.0041159165456497</v>
      </c>
      <c r="J52" s="6">
        <v>33.891900610204203</v>
      </c>
      <c r="K52" s="6">
        <v>5.4035114802801596</v>
      </c>
      <c r="L52" s="6">
        <v>7035.8330433299998</v>
      </c>
      <c r="M52" s="6">
        <v>6.59036526305501</v>
      </c>
      <c r="N52" s="6">
        <v>30.335403182022802</v>
      </c>
      <c r="O52" s="6">
        <v>5.4855422574546697</v>
      </c>
      <c r="P52" s="6">
        <v>2548.381617643</v>
      </c>
      <c r="Q52" s="6">
        <v>11.6125618838338</v>
      </c>
      <c r="R52" s="6">
        <v>10.987495490124299</v>
      </c>
      <c r="S52" s="6">
        <v>11.360675002142299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23399.109935949</v>
      </c>
      <c r="E53" s="6">
        <v>4.7641502175417303</v>
      </c>
      <c r="F53" s="6">
        <v>61.446711398453601</v>
      </c>
      <c r="G53" s="6">
        <v>3.1174383554354401</v>
      </c>
      <c r="H53" s="6">
        <v>10168.831168478</v>
      </c>
      <c r="I53" s="6">
        <v>7.4164828304523898</v>
      </c>
      <c r="J53" s="6">
        <v>26.7036325646344</v>
      </c>
      <c r="K53" s="6">
        <v>6.6080498424987004</v>
      </c>
      <c r="L53" s="6">
        <v>3791.2436971679999</v>
      </c>
      <c r="M53" s="6">
        <v>11.8752601771405</v>
      </c>
      <c r="N53" s="6">
        <v>9.9559110555390493</v>
      </c>
      <c r="O53" s="6">
        <v>11.573907316622799</v>
      </c>
      <c r="P53" s="6">
        <v>721.14432166200004</v>
      </c>
      <c r="Q53" s="6">
        <v>25.377119732244701</v>
      </c>
      <c r="R53" s="6">
        <v>1.8937449813730001</v>
      </c>
      <c r="S53" s="6">
        <v>25.491208209179799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4981.0295002430003</v>
      </c>
      <c r="E54" s="6">
        <v>7.7544868957045896</v>
      </c>
      <c r="F54" s="6">
        <v>31.975741092756799</v>
      </c>
      <c r="G54" s="6">
        <v>6.4049600503602298</v>
      </c>
      <c r="H54" s="6">
        <v>4446.545676967</v>
      </c>
      <c r="I54" s="6">
        <v>8.0069560913348603</v>
      </c>
      <c r="J54" s="6">
        <v>28.544619805379099</v>
      </c>
      <c r="K54" s="6">
        <v>7.0422711857100397</v>
      </c>
      <c r="L54" s="6">
        <v>4386.5107917519999</v>
      </c>
      <c r="M54" s="6">
        <v>8.3644737798775708</v>
      </c>
      <c r="N54" s="6">
        <v>28.159225591979101</v>
      </c>
      <c r="O54" s="6">
        <v>6.9488250458092704</v>
      </c>
      <c r="P54" s="6">
        <v>1763.440399524</v>
      </c>
      <c r="Q54" s="6">
        <v>12.0495090842049</v>
      </c>
      <c r="R54" s="6">
        <v>11.3204135098851</v>
      </c>
      <c r="S54" s="6">
        <v>11.8681949612092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8199.3409823300008</v>
      </c>
      <c r="E55" s="6">
        <v>9.1444399326968107</v>
      </c>
      <c r="F55" s="6">
        <v>45.588540724574401</v>
      </c>
      <c r="G55" s="6">
        <v>6.4960830396848799</v>
      </c>
      <c r="H55" s="6">
        <v>6118.1924040699996</v>
      </c>
      <c r="I55" s="6">
        <v>9.2838275148804907</v>
      </c>
      <c r="J55" s="6">
        <v>34.017302631371599</v>
      </c>
      <c r="K55" s="6">
        <v>7.7180954015635601</v>
      </c>
      <c r="L55" s="6">
        <v>2883.6515155799998</v>
      </c>
      <c r="M55" s="6">
        <v>12.043629004971899</v>
      </c>
      <c r="N55" s="6">
        <v>16.0331744754616</v>
      </c>
      <c r="O55" s="6">
        <v>12.1472607085596</v>
      </c>
      <c r="P55" s="6">
        <v>784.34578624000005</v>
      </c>
      <c r="Q55" s="6">
        <v>28.8787903186278</v>
      </c>
      <c r="R55" s="6">
        <v>4.3609821685924697</v>
      </c>
      <c r="S55" s="6">
        <v>28.4897460597156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30762.44152692</v>
      </c>
      <c r="E56" s="6">
        <v>7.5780764345956397</v>
      </c>
      <c r="F56" s="6">
        <v>61.5152885579841</v>
      </c>
      <c r="G56" s="6">
        <v>4.4293365736468298</v>
      </c>
      <c r="H56" s="6">
        <v>14199.966095289999</v>
      </c>
      <c r="I56" s="6">
        <v>9.3856274190788493</v>
      </c>
      <c r="J56" s="6">
        <v>28.395503364092502</v>
      </c>
      <c r="K56" s="6">
        <v>7.6011541903561604</v>
      </c>
      <c r="L56" s="6">
        <v>4484.1333383399997</v>
      </c>
      <c r="M56" s="6">
        <v>18.291808199237501</v>
      </c>
      <c r="N56" s="6">
        <v>8.9668681206292895</v>
      </c>
      <c r="O56" s="6">
        <v>16.301764500484801</v>
      </c>
      <c r="P56" s="6">
        <v>561.25750392999998</v>
      </c>
      <c r="Q56" s="6">
        <v>30.735200359328001</v>
      </c>
      <c r="R56" s="6">
        <v>1.1223399572941699</v>
      </c>
      <c r="S56" s="6">
        <v>29.5052868420008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36541.001286541003</v>
      </c>
      <c r="E57" s="6">
        <v>5.38650778940191</v>
      </c>
      <c r="F57" s="6">
        <v>62.487372069150503</v>
      </c>
      <c r="G57" s="6">
        <v>3.4201555976510498</v>
      </c>
      <c r="H57" s="6">
        <v>18593.895962183</v>
      </c>
      <c r="I57" s="6">
        <v>6.9047455005189597</v>
      </c>
      <c r="J57" s="6">
        <v>31.796712030218998</v>
      </c>
      <c r="K57" s="6">
        <v>6.2071617641699302</v>
      </c>
      <c r="L57" s="6">
        <v>2930.2168823349998</v>
      </c>
      <c r="M57" s="6">
        <v>15.2749780064644</v>
      </c>
      <c r="N57" s="6">
        <v>5.0108520873294902</v>
      </c>
      <c r="O57" s="6">
        <v>15.1497746033662</v>
      </c>
      <c r="P57" s="6">
        <v>412.30310790499999</v>
      </c>
      <c r="Q57" s="6">
        <v>42.426872038367797</v>
      </c>
      <c r="R57" s="6">
        <v>0.70506381330104095</v>
      </c>
      <c r="S57" s="6">
        <v>42.406310368950699</v>
      </c>
    </row>
    <row r="58" spans="1:19" x14ac:dyDescent="0.25">
      <c r="A58" s="6" t="s">
        <v>85</v>
      </c>
      <c r="B58" s="6" t="s">
        <v>86</v>
      </c>
      <c r="C58" s="6" t="s">
        <v>17</v>
      </c>
      <c r="D58" s="6">
        <v>2094.0027338539999</v>
      </c>
      <c r="E58" s="6">
        <v>23.7742514678093</v>
      </c>
      <c r="F58" s="6">
        <v>39.724852358531798</v>
      </c>
      <c r="G58" s="6">
        <v>8.4351707632610609</v>
      </c>
      <c r="H58" s="6">
        <v>1663.4538808350001</v>
      </c>
      <c r="I58" s="6">
        <v>24.138731346364299</v>
      </c>
      <c r="J58" s="6">
        <v>31.5570074255712</v>
      </c>
      <c r="K58" s="6">
        <v>8.6312957721943508</v>
      </c>
      <c r="L58" s="6">
        <v>1314.4466623149999</v>
      </c>
      <c r="M58" s="6">
        <v>21.8030355308161</v>
      </c>
      <c r="N58" s="6">
        <v>24.936070402126301</v>
      </c>
      <c r="O58" s="6">
        <v>12.6773513044438</v>
      </c>
      <c r="P58" s="6">
        <v>199.362969513</v>
      </c>
      <c r="Q58" s="6">
        <v>30.8164811221733</v>
      </c>
      <c r="R58" s="6">
        <v>3.7820698137706401</v>
      </c>
      <c r="S58" s="6">
        <v>32.357841862769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249.095393395</v>
      </c>
      <c r="E59" s="6">
        <v>52.1268813264141</v>
      </c>
      <c r="F59" s="6">
        <v>12.147953496553299</v>
      </c>
      <c r="G59" s="6">
        <v>33.255071826332397</v>
      </c>
      <c r="H59" s="6">
        <v>1308.1202782959999</v>
      </c>
      <c r="I59" s="6">
        <v>69.322978643012704</v>
      </c>
      <c r="J59" s="6">
        <v>63.794773929999003</v>
      </c>
      <c r="K59" s="6">
        <v>12.547617077100799</v>
      </c>
      <c r="L59" s="6">
        <v>458.44640014399999</v>
      </c>
      <c r="M59" s="6">
        <v>55.336327409031</v>
      </c>
      <c r="N59" s="6">
        <v>22.357641679789399</v>
      </c>
      <c r="O59" s="6">
        <v>14.956250112103</v>
      </c>
      <c r="P59" s="6">
        <v>34.851156304</v>
      </c>
      <c r="Q59" s="6">
        <v>71.380938370202699</v>
      </c>
      <c r="R59" s="6">
        <v>1.69963089365827</v>
      </c>
      <c r="S59" s="6">
        <v>78.223416763458602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13171.4349227</v>
      </c>
      <c r="E60" s="6">
        <v>7.6373621533397804</v>
      </c>
      <c r="F60" s="6">
        <v>35.0815102382861</v>
      </c>
      <c r="G60" s="6">
        <v>5.9548914824621804</v>
      </c>
      <c r="H60" s="6">
        <v>10955.139918770001</v>
      </c>
      <c r="I60" s="6">
        <v>6.40096842064301</v>
      </c>
      <c r="J60" s="6">
        <v>29.178510578208499</v>
      </c>
      <c r="K60" s="6">
        <v>5.6327158975447498</v>
      </c>
      <c r="L60" s="6">
        <v>10451.05944055</v>
      </c>
      <c r="M60" s="6">
        <v>7.3268414925007503</v>
      </c>
      <c r="N60" s="6">
        <v>27.835915442494102</v>
      </c>
      <c r="O60" s="6">
        <v>5.7014752426002797</v>
      </c>
      <c r="P60" s="6">
        <v>2967.5991849400002</v>
      </c>
      <c r="Q60" s="6">
        <v>13.404798338859701</v>
      </c>
      <c r="R60" s="6">
        <v>7.90406374101123</v>
      </c>
      <c r="S60" s="6">
        <v>12.6027081965621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13775.22657551</v>
      </c>
      <c r="E61" s="6">
        <v>9.5295138333253107</v>
      </c>
      <c r="F61" s="6">
        <v>49.653869043402899</v>
      </c>
      <c r="G61" s="6">
        <v>6.4403014686981201</v>
      </c>
      <c r="H61" s="6">
        <v>9210.6398241200004</v>
      </c>
      <c r="I61" s="6">
        <v>10.2586301164216</v>
      </c>
      <c r="J61" s="6">
        <v>33.200463246527299</v>
      </c>
      <c r="K61" s="6">
        <v>8.8045349003400606</v>
      </c>
      <c r="L61" s="6">
        <v>4461.7554747300001</v>
      </c>
      <c r="M61" s="6">
        <v>20.4860766823269</v>
      </c>
      <c r="N61" s="6">
        <v>16.082742511095599</v>
      </c>
      <c r="O61" s="6">
        <v>18.5839190600183</v>
      </c>
      <c r="P61" s="6">
        <v>294.8820652</v>
      </c>
      <c r="Q61" s="6">
        <v>48.933109936554501</v>
      </c>
      <c r="R61" s="6">
        <v>1.0629251989742201</v>
      </c>
      <c r="S61" s="6">
        <v>49.990831219938102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498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499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500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481</v>
      </c>
      <c r="E16" s="5" t="s">
        <v>482</v>
      </c>
      <c r="F16" s="5" t="s">
        <v>483</v>
      </c>
      <c r="G16" s="5" t="s">
        <v>484</v>
      </c>
      <c r="H16" s="5" t="s">
        <v>485</v>
      </c>
      <c r="I16" s="5" t="s">
        <v>486</v>
      </c>
      <c r="J16" s="5" t="s">
        <v>487</v>
      </c>
      <c r="K16" s="5" t="s">
        <v>488</v>
      </c>
      <c r="L16" s="5" t="s">
        <v>489</v>
      </c>
      <c r="M16" s="5" t="s">
        <v>490</v>
      </c>
      <c r="N16" s="5" t="s">
        <v>491</v>
      </c>
      <c r="O16" s="5" t="s">
        <v>492</v>
      </c>
      <c r="P16" s="5" t="s">
        <v>493</v>
      </c>
      <c r="Q16" s="5" t="s">
        <v>494</v>
      </c>
      <c r="R16" s="5" t="s">
        <v>495</v>
      </c>
      <c r="S16" s="5" t="s">
        <v>496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63408.002891012002</v>
      </c>
      <c r="E17" s="6">
        <v>3.1455537259914998</v>
      </c>
      <c r="F17" s="6">
        <v>9.9806708626657699</v>
      </c>
      <c r="G17" s="6">
        <v>2.9762985440281402</v>
      </c>
      <c r="H17" s="6">
        <v>140041.351738333</v>
      </c>
      <c r="I17" s="6">
        <v>1.96292004727855</v>
      </c>
      <c r="J17" s="6">
        <v>22.043063574570201</v>
      </c>
      <c r="K17" s="6">
        <v>1.74752158613302</v>
      </c>
      <c r="L17" s="6">
        <v>321126.57799147698</v>
      </c>
      <c r="M17" s="6">
        <v>1.33289983636086</v>
      </c>
      <c r="N17" s="6">
        <v>50.546595603966203</v>
      </c>
      <c r="O17" s="6">
        <v>0.96418314472535205</v>
      </c>
      <c r="P17" s="6">
        <v>110732.091894838</v>
      </c>
      <c r="Q17" s="6">
        <v>2.36853151924173</v>
      </c>
      <c r="R17" s="6">
        <v>17.429669958797799</v>
      </c>
      <c r="S17" s="6">
        <v>2.17869449097013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501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481</v>
      </c>
      <c r="E27" s="5" t="s">
        <v>482</v>
      </c>
      <c r="F27" s="5" t="s">
        <v>483</v>
      </c>
      <c r="G27" s="5" t="s">
        <v>484</v>
      </c>
      <c r="H27" s="5" t="s">
        <v>485</v>
      </c>
      <c r="I27" s="5" t="s">
        <v>486</v>
      </c>
      <c r="J27" s="5" t="s">
        <v>487</v>
      </c>
      <c r="K27" s="5" t="s">
        <v>488</v>
      </c>
      <c r="L27" s="5" t="s">
        <v>489</v>
      </c>
      <c r="M27" s="5" t="s">
        <v>490</v>
      </c>
      <c r="N27" s="5" t="s">
        <v>491</v>
      </c>
      <c r="O27" s="5" t="s">
        <v>492</v>
      </c>
      <c r="P27" s="5" t="s">
        <v>493</v>
      </c>
      <c r="Q27" s="5" t="s">
        <v>494</v>
      </c>
      <c r="R27" s="5" t="s">
        <v>495</v>
      </c>
      <c r="S27" s="5" t="s">
        <v>496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14.347650005</v>
      </c>
      <c r="E28" s="6">
        <v>42.892322839632399</v>
      </c>
      <c r="F28" s="6">
        <v>20.574779422222999</v>
      </c>
      <c r="G28" s="6">
        <v>37.927199075659203</v>
      </c>
      <c r="H28" s="6">
        <v>11.050431744999999</v>
      </c>
      <c r="I28" s="6">
        <v>56.740745036499497</v>
      </c>
      <c r="J28" s="6">
        <v>15.846511142554601</v>
      </c>
      <c r="K28" s="6">
        <v>47.9990861365021</v>
      </c>
      <c r="L28" s="6">
        <v>3.981451845</v>
      </c>
      <c r="M28" s="6">
        <v>100</v>
      </c>
      <c r="N28" s="6">
        <v>5.7094711302917496</v>
      </c>
      <c r="O28" s="6">
        <v>79.849672472904103</v>
      </c>
      <c r="P28" s="6">
        <v>40.354628364</v>
      </c>
      <c r="Q28" s="6">
        <v>40.8175072023298</v>
      </c>
      <c r="R28" s="6">
        <v>57.869238304930597</v>
      </c>
      <c r="S28" s="6">
        <v>12.3499337721074</v>
      </c>
    </row>
    <row r="29" spans="1:19" x14ac:dyDescent="0.25">
      <c r="A29" s="6" t="s">
        <v>28</v>
      </c>
      <c r="B29" s="6" t="s">
        <v>29</v>
      </c>
      <c r="C29" s="6" t="s">
        <v>17</v>
      </c>
      <c r="D29" s="6">
        <v>1295.54672413</v>
      </c>
      <c r="E29" s="6">
        <v>31.2792139439733</v>
      </c>
      <c r="F29" s="6">
        <v>6.7748257714349798</v>
      </c>
      <c r="G29" s="6">
        <v>30.896009040988101</v>
      </c>
      <c r="H29" s="6">
        <v>1979.4823755800001</v>
      </c>
      <c r="I29" s="6">
        <v>22.856923020474198</v>
      </c>
      <c r="J29" s="6">
        <v>10.3513427670364</v>
      </c>
      <c r="K29" s="6">
        <v>22.0341142013535</v>
      </c>
      <c r="L29" s="6">
        <v>10979.450107909999</v>
      </c>
      <c r="M29" s="6">
        <v>11.5306640119106</v>
      </c>
      <c r="N29" s="6">
        <v>57.415035800584</v>
      </c>
      <c r="O29" s="6">
        <v>7.7230133489201798</v>
      </c>
      <c r="P29" s="6">
        <v>4868.4734385199999</v>
      </c>
      <c r="Q29" s="6">
        <v>15.2729262517175</v>
      </c>
      <c r="R29" s="6">
        <v>25.458795660944698</v>
      </c>
      <c r="S29" s="6">
        <v>14.374824807231199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2237.21189022</v>
      </c>
      <c r="E30" s="6">
        <v>17.896864344028199</v>
      </c>
      <c r="F30" s="6">
        <v>5.6752501650736997</v>
      </c>
      <c r="G30" s="6">
        <v>16.9355175764173</v>
      </c>
      <c r="H30" s="6">
        <v>6059.4396372900001</v>
      </c>
      <c r="I30" s="6">
        <v>12.676613315626501</v>
      </c>
      <c r="J30" s="6">
        <v>15.371291361410799</v>
      </c>
      <c r="K30" s="6">
        <v>11.090222623721401</v>
      </c>
      <c r="L30" s="6">
        <v>22573.839624669999</v>
      </c>
      <c r="M30" s="6">
        <v>5.6661156704507203</v>
      </c>
      <c r="N30" s="6">
        <v>57.2642169551752</v>
      </c>
      <c r="O30" s="6">
        <v>3.8608554892330802</v>
      </c>
      <c r="P30" s="6">
        <v>8550.0070663499991</v>
      </c>
      <c r="Q30" s="6">
        <v>9.4887833333311296</v>
      </c>
      <c r="R30" s="6">
        <v>21.6892415183403</v>
      </c>
      <c r="S30" s="6">
        <v>8.8919877721078109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1316.082735166</v>
      </c>
      <c r="E31" s="6">
        <v>15.3564284216571</v>
      </c>
      <c r="F31" s="6">
        <v>6.51636169879857</v>
      </c>
      <c r="G31" s="6">
        <v>15.915914277882599</v>
      </c>
      <c r="H31" s="6">
        <v>3291.618494675</v>
      </c>
      <c r="I31" s="6">
        <v>12.5677535912811</v>
      </c>
      <c r="J31" s="6">
        <v>16.297893827360099</v>
      </c>
      <c r="K31" s="6">
        <v>10.6053055287534</v>
      </c>
      <c r="L31" s="6">
        <v>10685.080041753001</v>
      </c>
      <c r="M31" s="6">
        <v>6.33253793557106</v>
      </c>
      <c r="N31" s="6">
        <v>52.905371730975602</v>
      </c>
      <c r="O31" s="6">
        <v>4.1715692712848798</v>
      </c>
      <c r="P31" s="6">
        <v>4903.8068860069998</v>
      </c>
      <c r="Q31" s="6">
        <v>9.3574510914637994</v>
      </c>
      <c r="R31" s="6">
        <v>24.280372742865701</v>
      </c>
      <c r="S31" s="6">
        <v>8.6923998812510295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1733.87728021</v>
      </c>
      <c r="E32" s="6">
        <v>22.315000339165401</v>
      </c>
      <c r="F32" s="6">
        <v>6.3462541637841499</v>
      </c>
      <c r="G32" s="6">
        <v>21.6829243823321</v>
      </c>
      <c r="H32" s="6">
        <v>5514.0941976329996</v>
      </c>
      <c r="I32" s="6">
        <v>12.388501763239301</v>
      </c>
      <c r="J32" s="6">
        <v>20.182422170609499</v>
      </c>
      <c r="K32" s="6">
        <v>10.884880150830201</v>
      </c>
      <c r="L32" s="6">
        <v>14442.88235442</v>
      </c>
      <c r="M32" s="6">
        <v>8.43318581916275</v>
      </c>
      <c r="N32" s="6">
        <v>52.863142810015503</v>
      </c>
      <c r="O32" s="6">
        <v>5.5770367343577201</v>
      </c>
      <c r="P32" s="6">
        <v>5630.4168805400004</v>
      </c>
      <c r="Q32" s="6">
        <v>13.125042542392499</v>
      </c>
      <c r="R32" s="6">
        <v>20.608180855590799</v>
      </c>
      <c r="S32" s="6">
        <v>12.0569935317003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879.23911767000004</v>
      </c>
      <c r="E33" s="6">
        <v>28.921239768443499</v>
      </c>
      <c r="F33" s="6">
        <v>5.8067300785375702</v>
      </c>
      <c r="G33" s="6">
        <v>27.474215047490301</v>
      </c>
      <c r="H33" s="6">
        <v>3318.46631217</v>
      </c>
      <c r="I33" s="6">
        <v>12.8668165403224</v>
      </c>
      <c r="J33" s="6">
        <v>21.916038267900898</v>
      </c>
      <c r="K33" s="6">
        <v>10.927659989233099</v>
      </c>
      <c r="L33" s="6">
        <v>8083.0273195600003</v>
      </c>
      <c r="M33" s="6">
        <v>8.1163824049556101</v>
      </c>
      <c r="N33" s="6">
        <v>53.382472320511702</v>
      </c>
      <c r="O33" s="6">
        <v>5.3220822588833396</v>
      </c>
      <c r="P33" s="6">
        <v>2860.9925551699998</v>
      </c>
      <c r="Q33" s="6">
        <v>14.823506422368199</v>
      </c>
      <c r="R33" s="6">
        <v>18.894759333049802</v>
      </c>
      <c r="S33" s="6">
        <v>11.838642668792399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1092.433974</v>
      </c>
      <c r="E34" s="6">
        <v>25.6158545904152</v>
      </c>
      <c r="F34" s="6">
        <v>6.6765623173349402</v>
      </c>
      <c r="G34" s="6">
        <v>24.5344318224506</v>
      </c>
      <c r="H34" s="6">
        <v>1721.894979165</v>
      </c>
      <c r="I34" s="6">
        <v>18.9110346718379</v>
      </c>
      <c r="J34" s="6">
        <v>10.5236008819891</v>
      </c>
      <c r="K34" s="6">
        <v>17.3250429086679</v>
      </c>
      <c r="L34" s="6">
        <v>5267.6624279019998</v>
      </c>
      <c r="M34" s="6">
        <v>9.8204670056109293</v>
      </c>
      <c r="N34" s="6">
        <v>32.194052275576297</v>
      </c>
      <c r="O34" s="6">
        <v>8.6218779347499392</v>
      </c>
      <c r="P34" s="6">
        <v>8280.2310034019993</v>
      </c>
      <c r="Q34" s="6">
        <v>9.2667405304216004</v>
      </c>
      <c r="R34" s="6">
        <v>50.605784525099601</v>
      </c>
      <c r="S34" s="6">
        <v>6.17893797531665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970.13663181100003</v>
      </c>
      <c r="E35" s="6">
        <v>30.382615688896301</v>
      </c>
      <c r="F35" s="6">
        <v>5.2800733284859298</v>
      </c>
      <c r="G35" s="6">
        <v>28.652894452754001</v>
      </c>
      <c r="H35" s="6">
        <v>2410.6945642269998</v>
      </c>
      <c r="I35" s="6">
        <v>17.2322306128723</v>
      </c>
      <c r="J35" s="6">
        <v>13.120465359544101</v>
      </c>
      <c r="K35" s="6">
        <v>15.319830823976099</v>
      </c>
      <c r="L35" s="6">
        <v>9914.6693889449998</v>
      </c>
      <c r="M35" s="6">
        <v>7.40291258869913</v>
      </c>
      <c r="N35" s="6">
        <v>53.9616582703406</v>
      </c>
      <c r="O35" s="6">
        <v>4.9072706554165002</v>
      </c>
      <c r="P35" s="6">
        <v>5078.0440886699998</v>
      </c>
      <c r="Q35" s="6">
        <v>10.360448926632399</v>
      </c>
      <c r="R35" s="6">
        <v>27.6378030416294</v>
      </c>
      <c r="S35" s="6">
        <v>8.5703144048590101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1405.37146882</v>
      </c>
      <c r="E36" s="6">
        <v>33.410143516219399</v>
      </c>
      <c r="F36" s="6">
        <v>5.9290503479048198</v>
      </c>
      <c r="G36" s="6">
        <v>31.765667961691602</v>
      </c>
      <c r="H36" s="6">
        <v>3549.0393924599998</v>
      </c>
      <c r="I36" s="6">
        <v>15.508338169356501</v>
      </c>
      <c r="J36" s="6">
        <v>14.972862130366799</v>
      </c>
      <c r="K36" s="6">
        <v>13.2522381578967</v>
      </c>
      <c r="L36" s="6">
        <v>10642.376624164001</v>
      </c>
      <c r="M36" s="6">
        <v>8.6553866937791604</v>
      </c>
      <c r="N36" s="6">
        <v>44.8985824929362</v>
      </c>
      <c r="O36" s="6">
        <v>6.5546404407366898</v>
      </c>
      <c r="P36" s="6">
        <v>8106.3586569500003</v>
      </c>
      <c r="Q36" s="6">
        <v>9.1626476752309998</v>
      </c>
      <c r="R36" s="6">
        <v>34.199505028792203</v>
      </c>
      <c r="S36" s="6">
        <v>7.0939552642342303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1581.92291361</v>
      </c>
      <c r="E37" s="6">
        <v>16.102943005637801</v>
      </c>
      <c r="F37" s="6">
        <v>5.8740727406135402</v>
      </c>
      <c r="G37" s="6">
        <v>15.071534105727199</v>
      </c>
      <c r="H37" s="6">
        <v>4792.1994227900004</v>
      </c>
      <c r="I37" s="6">
        <v>9.4504076950127995</v>
      </c>
      <c r="J37" s="6">
        <v>17.7946268777131</v>
      </c>
      <c r="K37" s="6">
        <v>8.3339178907449192</v>
      </c>
      <c r="L37" s="6">
        <v>17215.985840076999</v>
      </c>
      <c r="M37" s="6">
        <v>5.49831950187916</v>
      </c>
      <c r="N37" s="6">
        <v>63.927232013605398</v>
      </c>
      <c r="O37" s="6">
        <v>3.0240812884235102</v>
      </c>
      <c r="P37" s="6">
        <v>3340.4897827979999</v>
      </c>
      <c r="Q37" s="6">
        <v>13.4589735677616</v>
      </c>
      <c r="R37" s="6">
        <v>12.404068368068</v>
      </c>
      <c r="S37" s="6">
        <v>12.027695169549199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1226.90606813</v>
      </c>
      <c r="E38" s="6">
        <v>21.997395221438399</v>
      </c>
      <c r="F38" s="6">
        <v>8.68334770957002</v>
      </c>
      <c r="G38" s="6">
        <v>21.438227627493202</v>
      </c>
      <c r="H38" s="6">
        <v>2712.54807175</v>
      </c>
      <c r="I38" s="6">
        <v>13.2155949050528</v>
      </c>
      <c r="J38" s="6">
        <v>19.197882134391101</v>
      </c>
      <c r="K38" s="6">
        <v>11.8554403299696</v>
      </c>
      <c r="L38" s="6">
        <v>8179.3342509670001</v>
      </c>
      <c r="M38" s="6">
        <v>8.0493985579410392</v>
      </c>
      <c r="N38" s="6">
        <v>57.888704912996197</v>
      </c>
      <c r="O38" s="6">
        <v>4.9544000554462704</v>
      </c>
      <c r="P38" s="6">
        <v>2010.6247014999999</v>
      </c>
      <c r="Q38" s="6">
        <v>16.082672035521</v>
      </c>
      <c r="R38" s="6">
        <v>14.2300652430427</v>
      </c>
      <c r="S38" s="6">
        <v>13.711782264836399</v>
      </c>
    </row>
    <row r="39" spans="1:19" x14ac:dyDescent="0.25">
      <c r="A39" s="6" t="s">
        <v>48</v>
      </c>
      <c r="B39" s="6" t="s">
        <v>50</v>
      </c>
      <c r="C39" s="6" t="s">
        <v>17</v>
      </c>
      <c r="D39" s="6">
        <v>4.858854816</v>
      </c>
      <c r="E39" s="6">
        <v>69.744031272835201</v>
      </c>
      <c r="F39" s="6">
        <v>1.2660618006236599</v>
      </c>
      <c r="G39" s="6">
        <v>65.607031729910005</v>
      </c>
      <c r="H39" s="6">
        <v>10.261993443</v>
      </c>
      <c r="I39" s="6">
        <v>59.4313803355952</v>
      </c>
      <c r="J39" s="6">
        <v>2.6739465138266101</v>
      </c>
      <c r="K39" s="6">
        <v>39.699316776012999</v>
      </c>
      <c r="L39" s="6">
        <v>58.244749018999997</v>
      </c>
      <c r="M39" s="6">
        <v>30.898978242269699</v>
      </c>
      <c r="N39" s="6">
        <v>15.176714393078999</v>
      </c>
      <c r="O39" s="6">
        <v>33.066258758307796</v>
      </c>
      <c r="P39" s="6">
        <v>310.41146744399998</v>
      </c>
      <c r="Q39" s="6">
        <v>35.7978682967574</v>
      </c>
      <c r="R39" s="6">
        <v>80.883277292470694</v>
      </c>
      <c r="S39" s="6">
        <v>6.2525821262922499</v>
      </c>
    </row>
    <row r="40" spans="1:19" x14ac:dyDescent="0.25">
      <c r="A40" s="6" t="s">
        <v>48</v>
      </c>
      <c r="B40" s="6" t="s">
        <v>49</v>
      </c>
      <c r="C40" s="6" t="s">
        <v>17</v>
      </c>
      <c r="D40" s="6"/>
      <c r="E40" s="6"/>
      <c r="F40" s="6"/>
      <c r="G40" s="6"/>
      <c r="H40" s="6"/>
      <c r="I40" s="6"/>
      <c r="J40" s="6"/>
      <c r="K40" s="6"/>
      <c r="L40" s="6">
        <v>49.864145579999999</v>
      </c>
      <c r="M40" s="6">
        <v>70.408698403350996</v>
      </c>
      <c r="N40" s="6">
        <v>100</v>
      </c>
      <c r="O40" s="6">
        <v>0</v>
      </c>
      <c r="P40" s="6"/>
      <c r="Q40" s="6"/>
      <c r="R40" s="6"/>
      <c r="S40" s="6"/>
    </row>
    <row r="41" spans="1:19" x14ac:dyDescent="0.25">
      <c r="A41" s="6" t="s">
        <v>51</v>
      </c>
      <c r="B41" s="6" t="s">
        <v>52</v>
      </c>
      <c r="C41" s="6" t="s">
        <v>17</v>
      </c>
      <c r="D41" s="6">
        <v>610.45136288000003</v>
      </c>
      <c r="E41" s="6">
        <v>24.885074842529399</v>
      </c>
      <c r="F41" s="6">
        <v>2.6929704148268598</v>
      </c>
      <c r="G41" s="6">
        <v>24.380332487514199</v>
      </c>
      <c r="H41" s="6">
        <v>2683.050589257</v>
      </c>
      <c r="I41" s="6">
        <v>14.5384036683931</v>
      </c>
      <c r="J41" s="6">
        <v>11.8361204474421</v>
      </c>
      <c r="K41" s="6">
        <v>13.4068903749654</v>
      </c>
      <c r="L41" s="6">
        <v>13835.209301430001</v>
      </c>
      <c r="M41" s="6">
        <v>5.1450504745543899</v>
      </c>
      <c r="N41" s="6">
        <v>61.033215088443299</v>
      </c>
      <c r="O41" s="6">
        <v>3.7653488376887001</v>
      </c>
      <c r="P41" s="6">
        <v>5539.6166091900004</v>
      </c>
      <c r="Q41" s="6">
        <v>9.3207408827191305</v>
      </c>
      <c r="R41" s="6">
        <v>24.4376940492877</v>
      </c>
      <c r="S41" s="6">
        <v>8.3072770618959701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811.84237874999997</v>
      </c>
      <c r="E42" s="6">
        <v>19.125472834462599</v>
      </c>
      <c r="F42" s="6">
        <v>3.97391009860136</v>
      </c>
      <c r="G42" s="6">
        <v>18.461555713254299</v>
      </c>
      <c r="H42" s="6">
        <v>5428.20087169</v>
      </c>
      <c r="I42" s="6">
        <v>7.2446277523383404</v>
      </c>
      <c r="J42" s="6">
        <v>26.570653153705699</v>
      </c>
      <c r="K42" s="6">
        <v>6.4276772339159303</v>
      </c>
      <c r="L42" s="6">
        <v>11416.945140217</v>
      </c>
      <c r="M42" s="6">
        <v>5.1150334703496698</v>
      </c>
      <c r="N42" s="6">
        <v>55.8851259498703</v>
      </c>
      <c r="O42" s="6">
        <v>3.6146206688187901</v>
      </c>
      <c r="P42" s="6">
        <v>2772.3207433299999</v>
      </c>
      <c r="Q42" s="6">
        <v>12.142640133881899</v>
      </c>
      <c r="R42" s="6">
        <v>13.5703107978226</v>
      </c>
      <c r="S42" s="6">
        <v>11.283089002514201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1490.199418767</v>
      </c>
      <c r="E43" s="6">
        <v>14.829844025910999</v>
      </c>
      <c r="F43" s="6">
        <v>7.5352270863403001</v>
      </c>
      <c r="G43" s="6">
        <v>14.484354518810701</v>
      </c>
      <c r="H43" s="6">
        <v>5896.5726700490004</v>
      </c>
      <c r="I43" s="6">
        <v>7.9144011217072103</v>
      </c>
      <c r="J43" s="6">
        <v>29.816153153978899</v>
      </c>
      <c r="K43" s="6">
        <v>6.0181794422708803</v>
      </c>
      <c r="L43" s="6">
        <v>10543.996526149</v>
      </c>
      <c r="M43" s="6">
        <v>6.3419251797387597</v>
      </c>
      <c r="N43" s="6">
        <v>53.3159570601997</v>
      </c>
      <c r="O43" s="6">
        <v>3.8739536539752701</v>
      </c>
      <c r="P43" s="6">
        <v>1845.668135938</v>
      </c>
      <c r="Q43" s="6">
        <v>14.365899136711899</v>
      </c>
      <c r="R43" s="6">
        <v>9.3326626994811193</v>
      </c>
      <c r="S43" s="6">
        <v>13.142453170826199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6920.863038599</v>
      </c>
      <c r="E44" s="6">
        <v>9.5760790968611005</v>
      </c>
      <c r="F44" s="6">
        <v>35.005704034505001</v>
      </c>
      <c r="G44" s="6">
        <v>6.2138799146009802</v>
      </c>
      <c r="H44" s="6">
        <v>7471.0209523670001</v>
      </c>
      <c r="I44" s="6">
        <v>5.4996627771942403</v>
      </c>
      <c r="J44" s="6">
        <v>37.788401075928</v>
      </c>
      <c r="K44" s="6">
        <v>4.4622877978118103</v>
      </c>
      <c r="L44" s="6">
        <v>4590.4325329180001</v>
      </c>
      <c r="M44" s="6">
        <v>6.04976540379129</v>
      </c>
      <c r="N44" s="6">
        <v>23.2183936803089</v>
      </c>
      <c r="O44" s="6">
        <v>6.5878782619778304</v>
      </c>
      <c r="P44" s="6">
        <v>788.35579790999998</v>
      </c>
      <c r="Q44" s="6">
        <v>15.178662000215001</v>
      </c>
      <c r="R44" s="6">
        <v>3.9875012092581401</v>
      </c>
      <c r="S44" s="6">
        <v>15.462356434175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5538.7242823400002</v>
      </c>
      <c r="E45" s="6">
        <v>14.6716200676069</v>
      </c>
      <c r="F45" s="6">
        <v>34.560818214925398</v>
      </c>
      <c r="G45" s="6">
        <v>10.825169199993301</v>
      </c>
      <c r="H45" s="6">
        <v>6157.7739078200002</v>
      </c>
      <c r="I45" s="6">
        <v>10.2662831203713</v>
      </c>
      <c r="J45" s="6">
        <v>38.423596082465899</v>
      </c>
      <c r="K45" s="6">
        <v>8.3703684070444009</v>
      </c>
      <c r="L45" s="6">
        <v>4105.7351929400002</v>
      </c>
      <c r="M45" s="6">
        <v>15.1469994341023</v>
      </c>
      <c r="N45" s="6">
        <v>25.619178787118098</v>
      </c>
      <c r="O45" s="6">
        <v>13.611052074025601</v>
      </c>
      <c r="P45" s="6">
        <v>223.78847754</v>
      </c>
      <c r="Q45" s="6">
        <v>64.269979264654694</v>
      </c>
      <c r="R45" s="6">
        <v>1.3964069154905201</v>
      </c>
      <c r="S45" s="6">
        <v>63.855739634094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4378.8576386499999</v>
      </c>
      <c r="E46" s="6">
        <v>14.956159036913199</v>
      </c>
      <c r="F46" s="6">
        <v>15.1002822229747</v>
      </c>
      <c r="G46" s="6">
        <v>13.9659881584949</v>
      </c>
      <c r="H46" s="6">
        <v>7298.0599651299999</v>
      </c>
      <c r="I46" s="6">
        <v>10.438710947588101</v>
      </c>
      <c r="J46" s="6">
        <v>25.167012551618701</v>
      </c>
      <c r="K46" s="6">
        <v>9.6977035276824495</v>
      </c>
      <c r="L46" s="6">
        <v>14246.13845452</v>
      </c>
      <c r="M46" s="6">
        <v>7.9595319093935002</v>
      </c>
      <c r="N46" s="6">
        <v>49.127130636095899</v>
      </c>
      <c r="O46" s="6">
        <v>5.4447008885748396</v>
      </c>
      <c r="P46" s="6">
        <v>3075.4591614199999</v>
      </c>
      <c r="Q46" s="6">
        <v>16.163725800592498</v>
      </c>
      <c r="R46" s="6">
        <v>10.605574589310599</v>
      </c>
      <c r="S46" s="6">
        <v>15.6677671125142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2628.16396317</v>
      </c>
      <c r="E47" s="6">
        <v>14.5052857335618</v>
      </c>
      <c r="F47" s="6">
        <v>9.9478832510198494</v>
      </c>
      <c r="G47" s="6">
        <v>13.3681599998996</v>
      </c>
      <c r="H47" s="6">
        <v>6093.7155809799997</v>
      </c>
      <c r="I47" s="6">
        <v>9.4747129627620499</v>
      </c>
      <c r="J47" s="6">
        <v>23.065368833150099</v>
      </c>
      <c r="K47" s="6">
        <v>8.2194819239141506</v>
      </c>
      <c r="L47" s="6">
        <v>12827.977097929999</v>
      </c>
      <c r="M47" s="6">
        <v>6.1821068081109001</v>
      </c>
      <c r="N47" s="6">
        <v>48.555272922562999</v>
      </c>
      <c r="O47" s="6">
        <v>5.1546017227327701</v>
      </c>
      <c r="P47" s="6">
        <v>4869.4719412200002</v>
      </c>
      <c r="Q47" s="6">
        <v>12.217804820381801</v>
      </c>
      <c r="R47" s="6">
        <v>18.431474993267098</v>
      </c>
      <c r="S47" s="6">
        <v>10.9060741839341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2216.40197799</v>
      </c>
      <c r="E48" s="6">
        <v>14.4812387743917</v>
      </c>
      <c r="F48" s="6">
        <v>10.4441209577748</v>
      </c>
      <c r="G48" s="6">
        <v>14.4348037231972</v>
      </c>
      <c r="H48" s="6">
        <v>5085.9459161799996</v>
      </c>
      <c r="I48" s="6">
        <v>13.105794630929401</v>
      </c>
      <c r="J48" s="6">
        <v>23.965974972399302</v>
      </c>
      <c r="K48" s="6">
        <v>11.1127999408946</v>
      </c>
      <c r="L48" s="6">
        <v>12078.463110029999</v>
      </c>
      <c r="M48" s="6">
        <v>7.3113553155609496</v>
      </c>
      <c r="N48" s="6">
        <v>56.916087856759198</v>
      </c>
      <c r="O48" s="6">
        <v>4.9474213499984696</v>
      </c>
      <c r="P48" s="6">
        <v>1840.71627369</v>
      </c>
      <c r="Q48" s="6">
        <v>18.1608916298323</v>
      </c>
      <c r="R48" s="6">
        <v>8.6738162130667202</v>
      </c>
      <c r="S48" s="6">
        <v>17.183245833159098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2057.1936939799998</v>
      </c>
      <c r="E49" s="6">
        <v>22.558995183126299</v>
      </c>
      <c r="F49" s="6">
        <v>9.0038677794943993</v>
      </c>
      <c r="G49" s="6">
        <v>20.986205841634199</v>
      </c>
      <c r="H49" s="6">
        <v>4089.55596337</v>
      </c>
      <c r="I49" s="6">
        <v>17.610153468475499</v>
      </c>
      <c r="J49" s="6">
        <v>17.899054074868399</v>
      </c>
      <c r="K49" s="6">
        <v>14.2287234394097</v>
      </c>
      <c r="L49" s="6">
        <v>12183.25876699</v>
      </c>
      <c r="M49" s="6">
        <v>10.201918577629399</v>
      </c>
      <c r="N49" s="6">
        <v>53.3233459651128</v>
      </c>
      <c r="O49" s="6">
        <v>6.9950358065559399</v>
      </c>
      <c r="P49" s="6">
        <v>4517.8803314799998</v>
      </c>
      <c r="Q49" s="6">
        <v>15.2328508882111</v>
      </c>
      <c r="R49" s="6">
        <v>19.773732180524402</v>
      </c>
      <c r="S49" s="6">
        <v>14.956837833086601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3453.60712672</v>
      </c>
      <c r="E50" s="6">
        <v>14.461413560051501</v>
      </c>
      <c r="F50" s="6">
        <v>9.0511586223455307</v>
      </c>
      <c r="G50" s="6">
        <v>13.834297706198299</v>
      </c>
      <c r="H50" s="6">
        <v>10646.54695473</v>
      </c>
      <c r="I50" s="6">
        <v>7.7081003310325302</v>
      </c>
      <c r="J50" s="6">
        <v>27.902300907929401</v>
      </c>
      <c r="K50" s="6">
        <v>6.5601993924703796</v>
      </c>
      <c r="L50" s="6">
        <v>20410.90254087</v>
      </c>
      <c r="M50" s="6">
        <v>5.2430935135873797</v>
      </c>
      <c r="N50" s="6">
        <v>53.492568709778297</v>
      </c>
      <c r="O50" s="6">
        <v>3.5430021673355698</v>
      </c>
      <c r="P50" s="6">
        <v>3645.4631208400001</v>
      </c>
      <c r="Q50" s="6">
        <v>12.683402338789699</v>
      </c>
      <c r="R50" s="6">
        <v>9.5539717599467195</v>
      </c>
      <c r="S50" s="6">
        <v>11.960989814785099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1986.50121463</v>
      </c>
      <c r="E51" s="6">
        <v>15.3573292890019</v>
      </c>
      <c r="F51" s="6">
        <v>7.44934031541304</v>
      </c>
      <c r="G51" s="6">
        <v>15.1676450648502</v>
      </c>
      <c r="H51" s="6">
        <v>4615.3184791100002</v>
      </c>
      <c r="I51" s="6">
        <v>10.8003588238302</v>
      </c>
      <c r="J51" s="6">
        <v>17.307353130065199</v>
      </c>
      <c r="K51" s="6">
        <v>9.8709233178242499</v>
      </c>
      <c r="L51" s="6">
        <v>13357.04827198</v>
      </c>
      <c r="M51" s="6">
        <v>6.5887042713600703</v>
      </c>
      <c r="N51" s="6">
        <v>50.088667177538802</v>
      </c>
      <c r="O51" s="6">
        <v>4.24747400255269</v>
      </c>
      <c r="P51" s="6">
        <v>6707.9391677900003</v>
      </c>
      <c r="Q51" s="6">
        <v>8.13909209555022</v>
      </c>
      <c r="R51" s="6">
        <v>25.1546393769829</v>
      </c>
      <c r="S51" s="6">
        <v>6.8613626623347903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1411.054758108</v>
      </c>
      <c r="E52" s="6">
        <v>14.3700906718522</v>
      </c>
      <c r="F52" s="6">
        <v>6.5282097775987804</v>
      </c>
      <c r="G52" s="6">
        <v>13.4779615583367</v>
      </c>
      <c r="H52" s="6">
        <v>5898.5689939909998</v>
      </c>
      <c r="I52" s="6">
        <v>8.4997492324502506</v>
      </c>
      <c r="J52" s="6">
        <v>27.289582887658401</v>
      </c>
      <c r="K52" s="6">
        <v>6.80187933937483</v>
      </c>
      <c r="L52" s="6">
        <v>12533.58847359</v>
      </c>
      <c r="M52" s="6">
        <v>4.95921073786426</v>
      </c>
      <c r="N52" s="6">
        <v>57.986335648234999</v>
      </c>
      <c r="O52" s="6">
        <v>3.1938778457821901</v>
      </c>
      <c r="P52" s="6">
        <v>1771.5153363750001</v>
      </c>
      <c r="Q52" s="6">
        <v>10.869237215234801</v>
      </c>
      <c r="R52" s="6">
        <v>8.1958716865077896</v>
      </c>
      <c r="S52" s="6">
        <v>10.3134070008213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1703.3280887880001</v>
      </c>
      <c r="E53" s="6">
        <v>12.278683674289701</v>
      </c>
      <c r="F53" s="6">
        <v>7.1963179445446102</v>
      </c>
      <c r="G53" s="6">
        <v>11.9451670774476</v>
      </c>
      <c r="H53" s="6">
        <v>6473.3362528930002</v>
      </c>
      <c r="I53" s="6">
        <v>7.0589560943897602</v>
      </c>
      <c r="J53" s="6">
        <v>27.348921293790202</v>
      </c>
      <c r="K53" s="6">
        <v>6.23905107509876</v>
      </c>
      <c r="L53" s="6">
        <v>13361.670641916</v>
      </c>
      <c r="M53" s="6">
        <v>4.8428403629120904</v>
      </c>
      <c r="N53" s="6">
        <v>56.451150452132701</v>
      </c>
      <c r="O53" s="6">
        <v>3.1368463860383198</v>
      </c>
      <c r="P53" s="6">
        <v>2131.1040533380001</v>
      </c>
      <c r="Q53" s="6">
        <v>12.591934540931501</v>
      </c>
      <c r="R53" s="6">
        <v>9.0036103095325402</v>
      </c>
      <c r="S53" s="6">
        <v>12.2601081562931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6722.992717004</v>
      </c>
      <c r="E54" s="6">
        <v>6.0434742670580297</v>
      </c>
      <c r="F54" s="6">
        <v>33.127815026961699</v>
      </c>
      <c r="G54" s="6">
        <v>4.98070489505466</v>
      </c>
      <c r="H54" s="6">
        <v>8382.3473007520006</v>
      </c>
      <c r="I54" s="6">
        <v>5.2913301410724101</v>
      </c>
      <c r="J54" s="6">
        <v>41.3043509877267</v>
      </c>
      <c r="K54" s="6">
        <v>4.0038194358051999</v>
      </c>
      <c r="L54" s="6">
        <v>4434.1390004280001</v>
      </c>
      <c r="M54" s="6">
        <v>6.5750804463400296</v>
      </c>
      <c r="N54" s="6">
        <v>21.849396956579799</v>
      </c>
      <c r="O54" s="6">
        <v>6.1846453881868602</v>
      </c>
      <c r="P54" s="6">
        <v>754.62341969900001</v>
      </c>
      <c r="Q54" s="6">
        <v>14.0396080546205</v>
      </c>
      <c r="R54" s="6">
        <v>3.7184370287317798</v>
      </c>
      <c r="S54" s="6">
        <v>13.9482921288008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2904.3321818300001</v>
      </c>
      <c r="E55" s="6">
        <v>14.7006838466943</v>
      </c>
      <c r="F55" s="6">
        <v>17.961504893908</v>
      </c>
      <c r="G55" s="6">
        <v>12.9989605875158</v>
      </c>
      <c r="H55" s="6">
        <v>7480.7758717850002</v>
      </c>
      <c r="I55" s="6">
        <v>7.3057714065978203</v>
      </c>
      <c r="J55" s="6">
        <v>46.2639891097554</v>
      </c>
      <c r="K55" s="6">
        <v>5.8008898811444798</v>
      </c>
      <c r="L55" s="6">
        <v>5333.8352846260004</v>
      </c>
      <c r="M55" s="6">
        <v>9.4863747384090598</v>
      </c>
      <c r="N55" s="6">
        <v>32.986484523868697</v>
      </c>
      <c r="O55" s="6">
        <v>7.97880936949249</v>
      </c>
      <c r="P55" s="6">
        <v>450.81637279</v>
      </c>
      <c r="Q55" s="6">
        <v>29.591497397773601</v>
      </c>
      <c r="R55" s="6">
        <v>2.7880214724678498</v>
      </c>
      <c r="S55" s="6">
        <v>29.426935770323698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449.74597458</v>
      </c>
      <c r="E56" s="6">
        <v>40.477494538783702</v>
      </c>
      <c r="F56" s="6">
        <v>5.6891600913346903</v>
      </c>
      <c r="G56" s="6">
        <v>35.975828673365697</v>
      </c>
      <c r="H56" s="6">
        <v>720.62023599999998</v>
      </c>
      <c r="I56" s="6">
        <v>33.6930387173932</v>
      </c>
      <c r="J56" s="6">
        <v>9.1156433172925109</v>
      </c>
      <c r="K56" s="6">
        <v>33.898729205464598</v>
      </c>
      <c r="L56" s="6">
        <v>4171.2129231500003</v>
      </c>
      <c r="M56" s="6">
        <v>10.7686406894748</v>
      </c>
      <c r="N56" s="6">
        <v>52.764670360875698</v>
      </c>
      <c r="O56" s="6">
        <v>8.1386913923727402</v>
      </c>
      <c r="P56" s="6">
        <v>2563.73496114</v>
      </c>
      <c r="Q56" s="6">
        <v>18.303318274338199</v>
      </c>
      <c r="R56" s="6">
        <v>32.430526230497101</v>
      </c>
      <c r="S56" s="6">
        <v>13.470343639705799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297.22427283100001</v>
      </c>
      <c r="E57" s="6">
        <v>35.203519543529502</v>
      </c>
      <c r="F57" s="6">
        <v>2.3249873972297599</v>
      </c>
      <c r="G57" s="6">
        <v>34.761003198991602</v>
      </c>
      <c r="H57" s="6">
        <v>1176.1717586980001</v>
      </c>
      <c r="I57" s="6">
        <v>18.7162324264552</v>
      </c>
      <c r="J57" s="6">
        <v>9.2004077927554704</v>
      </c>
      <c r="K57" s="6">
        <v>17.575944917252599</v>
      </c>
      <c r="L57" s="6">
        <v>6010.3042036400002</v>
      </c>
      <c r="M57" s="6">
        <v>7.5583460257297999</v>
      </c>
      <c r="N57" s="6">
        <v>47.014604136740502</v>
      </c>
      <c r="O57" s="6">
        <v>6.3010617076770199</v>
      </c>
      <c r="P57" s="6">
        <v>5300.2087522579995</v>
      </c>
      <c r="Q57" s="6">
        <v>8.2768463994132606</v>
      </c>
      <c r="R57" s="6">
        <v>41.460000673274202</v>
      </c>
      <c r="S57" s="6">
        <v>7.0142239731112204</v>
      </c>
    </row>
    <row r="58" spans="1:19" x14ac:dyDescent="0.25">
      <c r="A58" s="6" t="s">
        <v>85</v>
      </c>
      <c r="B58" s="6" t="s">
        <v>86</v>
      </c>
      <c r="C58" s="6" t="s">
        <v>17</v>
      </c>
      <c r="D58" s="6">
        <v>161.67862646699999</v>
      </c>
      <c r="E58" s="6">
        <v>90.156563601264395</v>
      </c>
      <c r="F58" s="6">
        <v>13.438376815766899</v>
      </c>
      <c r="G58" s="6">
        <v>73.7061361488568</v>
      </c>
      <c r="H58" s="6">
        <v>186.769030714</v>
      </c>
      <c r="I58" s="6">
        <v>41.675671332160697</v>
      </c>
      <c r="J58" s="6">
        <v>15.523836805742301</v>
      </c>
      <c r="K58" s="6">
        <v>27.4512910815582</v>
      </c>
      <c r="L58" s="6">
        <v>543.06820007600004</v>
      </c>
      <c r="M58" s="6">
        <v>14.3785668561185</v>
      </c>
      <c r="N58" s="6">
        <v>45.138651092951697</v>
      </c>
      <c r="O58" s="6">
        <v>19.207783239165899</v>
      </c>
      <c r="P58" s="6">
        <v>311.59541639999998</v>
      </c>
      <c r="Q58" s="6">
        <v>17.1778237655254</v>
      </c>
      <c r="R58" s="6">
        <v>25.899135285539199</v>
      </c>
      <c r="S58" s="6">
        <v>23.283200626353398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5.5167264899999999</v>
      </c>
      <c r="E59" s="6">
        <v>100</v>
      </c>
      <c r="F59" s="6">
        <v>1.17725828225441</v>
      </c>
      <c r="G59" s="6">
        <v>86.680173616622</v>
      </c>
      <c r="H59" s="6">
        <v>83.312140389000007</v>
      </c>
      <c r="I59" s="6">
        <v>61.153521526077803</v>
      </c>
      <c r="J59" s="6">
        <v>17.778642363923399</v>
      </c>
      <c r="K59" s="6">
        <v>51.977944835865799</v>
      </c>
      <c r="L59" s="6">
        <v>212.66110076499999</v>
      </c>
      <c r="M59" s="6">
        <v>48.799535194769398</v>
      </c>
      <c r="N59" s="6">
        <v>45.381449060915202</v>
      </c>
      <c r="O59" s="6">
        <v>20.430332999893501</v>
      </c>
      <c r="P59" s="6">
        <v>167.11803224499999</v>
      </c>
      <c r="Q59" s="6">
        <v>52.254690176765401</v>
      </c>
      <c r="R59" s="6">
        <v>35.662650292907003</v>
      </c>
      <c r="S59" s="6">
        <v>29.294255772321701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2134.55496176</v>
      </c>
      <c r="E60" s="6">
        <v>13.0334086215138</v>
      </c>
      <c r="F60" s="6">
        <v>6.9928068909623304</v>
      </c>
      <c r="G60" s="6">
        <v>12.576617558815601</v>
      </c>
      <c r="H60" s="6">
        <v>6803.0271930899999</v>
      </c>
      <c r="I60" s="6">
        <v>7.7247642619304404</v>
      </c>
      <c r="J60" s="6">
        <v>22.286732498103099</v>
      </c>
      <c r="K60" s="6">
        <v>6.42930270578404</v>
      </c>
      <c r="L60" s="6">
        <v>17544.27017009</v>
      </c>
      <c r="M60" s="6">
        <v>4.9160936787194602</v>
      </c>
      <c r="N60" s="6">
        <v>57.475068827065499</v>
      </c>
      <c r="O60" s="6">
        <v>2.83214282458222</v>
      </c>
      <c r="P60" s="6">
        <v>4043.1570889300001</v>
      </c>
      <c r="Q60" s="6">
        <v>9.4135054091044594</v>
      </c>
      <c r="R60" s="6">
        <v>13.245391783869101</v>
      </c>
      <c r="S60" s="6">
        <v>9.0700646618016698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1766.83317809</v>
      </c>
      <c r="E61" s="6">
        <v>22.911034804086601</v>
      </c>
      <c r="F61" s="6">
        <v>10.7162926452172</v>
      </c>
      <c r="G61" s="6">
        <v>21.331933612006601</v>
      </c>
      <c r="H61" s="6">
        <v>1999.8712364099999</v>
      </c>
      <c r="I61" s="6">
        <v>18.688004693689901</v>
      </c>
      <c r="J61" s="6">
        <v>12.1297277455983</v>
      </c>
      <c r="K61" s="6">
        <v>17.755260053572702</v>
      </c>
      <c r="L61" s="6">
        <v>9289.3227304100001</v>
      </c>
      <c r="M61" s="6">
        <v>9.2452619519214299</v>
      </c>
      <c r="N61" s="6">
        <v>56.342105236304903</v>
      </c>
      <c r="O61" s="6">
        <v>5.8413086950865196</v>
      </c>
      <c r="P61" s="6">
        <v>3431.3275456000001</v>
      </c>
      <c r="Q61" s="6">
        <v>15.397921967553801</v>
      </c>
      <c r="R61" s="6">
        <v>20.811874372879501</v>
      </c>
      <c r="S61" s="6">
        <v>13.5920789197079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S67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502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503</v>
      </c>
    </row>
    <row r="12" spans="1:19" x14ac:dyDescent="0.25">
      <c r="A12" s="3" t="s">
        <v>6</v>
      </c>
    </row>
    <row r="13" spans="1:19" x14ac:dyDescent="0.25">
      <c r="A13" s="3" t="s">
        <v>7</v>
      </c>
    </row>
    <row r="15" spans="1:19" ht="17.25" x14ac:dyDescent="0.3">
      <c r="A15" s="4" t="s">
        <v>504</v>
      </c>
    </row>
    <row r="16" spans="1:19" x14ac:dyDescent="0.25">
      <c r="A16" s="5" t="s">
        <v>9</v>
      </c>
      <c r="B16" s="5" t="s">
        <v>10</v>
      </c>
      <c r="C16" s="5" t="s">
        <v>11</v>
      </c>
      <c r="D16" s="5" t="s">
        <v>481</v>
      </c>
      <c r="E16" s="5" t="s">
        <v>482</v>
      </c>
      <c r="F16" s="5" t="s">
        <v>483</v>
      </c>
      <c r="G16" s="5" t="s">
        <v>484</v>
      </c>
      <c r="H16" s="5" t="s">
        <v>485</v>
      </c>
      <c r="I16" s="5" t="s">
        <v>486</v>
      </c>
      <c r="J16" s="5" t="s">
        <v>487</v>
      </c>
      <c r="K16" s="5" t="s">
        <v>488</v>
      </c>
      <c r="L16" s="5" t="s">
        <v>489</v>
      </c>
      <c r="M16" s="5" t="s">
        <v>490</v>
      </c>
      <c r="N16" s="5" t="s">
        <v>491</v>
      </c>
      <c r="O16" s="5" t="s">
        <v>492</v>
      </c>
      <c r="P16" s="5" t="s">
        <v>493</v>
      </c>
      <c r="Q16" s="5" t="s">
        <v>494</v>
      </c>
      <c r="R16" s="5" t="s">
        <v>495</v>
      </c>
      <c r="S16" s="5" t="s">
        <v>496</v>
      </c>
    </row>
    <row r="17" spans="1:19" x14ac:dyDescent="0.25">
      <c r="A17" s="6" t="s">
        <v>15</v>
      </c>
      <c r="B17" s="6" t="s">
        <v>16</v>
      </c>
      <c r="C17" s="6" t="s">
        <v>17</v>
      </c>
      <c r="D17" s="6">
        <v>502734.67986925697</v>
      </c>
      <c r="E17" s="6">
        <v>1.2342162696048899</v>
      </c>
      <c r="F17" s="6">
        <v>16.6466561387636</v>
      </c>
      <c r="G17" s="6">
        <v>1.1205782579210399</v>
      </c>
      <c r="H17" s="6">
        <v>696847.84907707502</v>
      </c>
      <c r="I17" s="6">
        <v>0.98736206712629804</v>
      </c>
      <c r="J17" s="6">
        <v>23.074172101355501</v>
      </c>
      <c r="K17" s="6">
        <v>0.84420019131479396</v>
      </c>
      <c r="L17" s="6">
        <v>1257112.50410834</v>
      </c>
      <c r="M17" s="6">
        <v>0.78393266462859501</v>
      </c>
      <c r="N17" s="6">
        <v>41.625772841200899</v>
      </c>
      <c r="O17" s="6">
        <v>0.58548736342340502</v>
      </c>
      <c r="P17" s="6">
        <v>563338.99467167305</v>
      </c>
      <c r="Q17" s="6">
        <v>1.21825974742729</v>
      </c>
      <c r="R17" s="6">
        <v>18.653398918680001</v>
      </c>
      <c r="S17" s="6">
        <v>1.09061300814318</v>
      </c>
    </row>
    <row r="18" spans="1:19" x14ac:dyDescent="0.25">
      <c r="A18" t="s">
        <v>18</v>
      </c>
    </row>
    <row r="19" spans="1:19" x14ac:dyDescent="0.25">
      <c r="A19" t="s">
        <v>19</v>
      </c>
    </row>
    <row r="20" spans="1:19" x14ac:dyDescent="0.25">
      <c r="A20" t="s">
        <v>20</v>
      </c>
    </row>
    <row r="21" spans="1:19" x14ac:dyDescent="0.25">
      <c r="A21" t="s">
        <v>21</v>
      </c>
    </row>
    <row r="22" spans="1:19" x14ac:dyDescent="0.25">
      <c r="A22" t="s">
        <v>22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505</v>
      </c>
    </row>
    <row r="27" spans="1:19" x14ac:dyDescent="0.25">
      <c r="A27" s="5" t="s">
        <v>24</v>
      </c>
      <c r="B27" s="5" t="s">
        <v>25</v>
      </c>
      <c r="C27" s="5" t="s">
        <v>11</v>
      </c>
      <c r="D27" s="5" t="s">
        <v>481</v>
      </c>
      <c r="E27" s="5" t="s">
        <v>482</v>
      </c>
      <c r="F27" s="5" t="s">
        <v>483</v>
      </c>
      <c r="G27" s="5" t="s">
        <v>484</v>
      </c>
      <c r="H27" s="5" t="s">
        <v>485</v>
      </c>
      <c r="I27" s="5" t="s">
        <v>486</v>
      </c>
      <c r="J27" s="5" t="s">
        <v>487</v>
      </c>
      <c r="K27" s="5" t="s">
        <v>488</v>
      </c>
      <c r="L27" s="5" t="s">
        <v>489</v>
      </c>
      <c r="M27" s="5" t="s">
        <v>490</v>
      </c>
      <c r="N27" s="5" t="s">
        <v>491</v>
      </c>
      <c r="O27" s="5" t="s">
        <v>492</v>
      </c>
      <c r="P27" s="5" t="s">
        <v>493</v>
      </c>
      <c r="Q27" s="5" t="s">
        <v>494</v>
      </c>
      <c r="R27" s="5" t="s">
        <v>495</v>
      </c>
      <c r="S27" s="5" t="s">
        <v>496</v>
      </c>
    </row>
    <row r="28" spans="1:19" x14ac:dyDescent="0.25">
      <c r="A28" s="6" t="s">
        <v>26</v>
      </c>
      <c r="B28" s="6" t="s">
        <v>27</v>
      </c>
      <c r="C28" s="6" t="s">
        <v>17</v>
      </c>
      <c r="D28" s="6">
        <v>412.47084938400002</v>
      </c>
      <c r="E28" s="6">
        <v>33.216754005799402</v>
      </c>
      <c r="F28" s="6">
        <v>39.769322915537003</v>
      </c>
      <c r="G28" s="6">
        <v>18.933402747845101</v>
      </c>
      <c r="H28" s="6">
        <v>266.60390988</v>
      </c>
      <c r="I28" s="6">
        <v>40.990310081968502</v>
      </c>
      <c r="J28" s="6">
        <v>25.705227407941301</v>
      </c>
      <c r="K28" s="6">
        <v>13.4283198796312</v>
      </c>
      <c r="L28" s="6">
        <v>265.720241886</v>
      </c>
      <c r="M28" s="6">
        <v>37.804581099718902</v>
      </c>
      <c r="N28" s="6">
        <v>25.620026531670899</v>
      </c>
      <c r="O28" s="6">
        <v>9.6012310824644391</v>
      </c>
      <c r="P28" s="6">
        <v>92.363338859999999</v>
      </c>
      <c r="Q28" s="6">
        <v>57.057188572457903</v>
      </c>
      <c r="R28" s="6">
        <v>8.90542314485071</v>
      </c>
      <c r="S28" s="6">
        <v>31.457413542512001</v>
      </c>
    </row>
    <row r="29" spans="1:19" x14ac:dyDescent="0.25">
      <c r="A29" s="6" t="s">
        <v>28</v>
      </c>
      <c r="B29" s="6" t="s">
        <v>29</v>
      </c>
      <c r="C29" s="6" t="s">
        <v>17</v>
      </c>
      <c r="D29" s="6">
        <v>12942.97112296</v>
      </c>
      <c r="E29" s="6">
        <v>9.9582913120990799</v>
      </c>
      <c r="F29" s="6">
        <v>10.9370768154873</v>
      </c>
      <c r="G29" s="6">
        <v>9.7888573225478002</v>
      </c>
      <c r="H29" s="6">
        <v>23156.191738760001</v>
      </c>
      <c r="I29" s="6">
        <v>7.0182220512534901</v>
      </c>
      <c r="J29" s="6">
        <v>19.5674583057442</v>
      </c>
      <c r="K29" s="6">
        <v>6.7526731901047397</v>
      </c>
      <c r="L29" s="6">
        <v>50218.3625101</v>
      </c>
      <c r="M29" s="6">
        <v>5.7900778726136801</v>
      </c>
      <c r="N29" s="6">
        <v>42.435549233872102</v>
      </c>
      <c r="O29" s="6">
        <v>4.3532282456136002</v>
      </c>
      <c r="P29" s="6">
        <v>32022.78933304</v>
      </c>
      <c r="Q29" s="6">
        <v>7.2822508591906496</v>
      </c>
      <c r="R29" s="6">
        <v>27.0599156448964</v>
      </c>
      <c r="S29" s="6">
        <v>6.1787553338026102</v>
      </c>
    </row>
    <row r="30" spans="1:19" x14ac:dyDescent="0.25">
      <c r="A30" s="6" t="s">
        <v>30</v>
      </c>
      <c r="B30" s="6" t="s">
        <v>31</v>
      </c>
      <c r="C30" s="6" t="s">
        <v>17</v>
      </c>
      <c r="D30" s="6">
        <v>18578.60602367</v>
      </c>
      <c r="E30" s="6">
        <v>6.6736664057639601</v>
      </c>
      <c r="F30" s="6">
        <v>11.010746317008</v>
      </c>
      <c r="G30" s="6">
        <v>5.9964334341648904</v>
      </c>
      <c r="H30" s="6">
        <v>33998.488961110001</v>
      </c>
      <c r="I30" s="6">
        <v>5.3939173461794097</v>
      </c>
      <c r="J30" s="6">
        <v>20.1494523666329</v>
      </c>
      <c r="K30" s="6">
        <v>4.6967222278214198</v>
      </c>
      <c r="L30" s="6">
        <v>82692.445083330007</v>
      </c>
      <c r="M30" s="6">
        <v>3.3007797315567902</v>
      </c>
      <c r="N30" s="6">
        <v>49.008280491315297</v>
      </c>
      <c r="O30" s="6">
        <v>2.27662220048509</v>
      </c>
      <c r="P30" s="6">
        <v>33462.038053639997</v>
      </c>
      <c r="Q30" s="6">
        <v>4.6071737615143098</v>
      </c>
      <c r="R30" s="6">
        <v>19.831520825043899</v>
      </c>
      <c r="S30" s="6">
        <v>4.3419039872042404</v>
      </c>
    </row>
    <row r="31" spans="1:19" x14ac:dyDescent="0.25">
      <c r="A31" s="6" t="s">
        <v>32</v>
      </c>
      <c r="B31" s="6" t="s">
        <v>33</v>
      </c>
      <c r="C31" s="6" t="s">
        <v>17</v>
      </c>
      <c r="D31" s="6">
        <v>21249.506258672001</v>
      </c>
      <c r="E31" s="6">
        <v>5.0484576008833804</v>
      </c>
      <c r="F31" s="6">
        <v>21.687883132378101</v>
      </c>
      <c r="G31" s="6">
        <v>4.1441048482655098</v>
      </c>
      <c r="H31" s="6">
        <v>23947.926946225001</v>
      </c>
      <c r="I31" s="6">
        <v>4.2616440496853398</v>
      </c>
      <c r="J31" s="6">
        <v>24.441972182788799</v>
      </c>
      <c r="K31" s="6">
        <v>3.5551247216189901</v>
      </c>
      <c r="L31" s="6">
        <v>37866.784036741003</v>
      </c>
      <c r="M31" s="6">
        <v>3.7317643946021</v>
      </c>
      <c r="N31" s="6">
        <v>38.647975006604497</v>
      </c>
      <c r="O31" s="6">
        <v>3.1702277899802298</v>
      </c>
      <c r="P31" s="6">
        <v>14914.484178733999</v>
      </c>
      <c r="Q31" s="6">
        <v>5.7004252722194204</v>
      </c>
      <c r="R31" s="6">
        <v>15.2221696782286</v>
      </c>
      <c r="S31" s="6">
        <v>5.1156428368027198</v>
      </c>
    </row>
    <row r="32" spans="1:19" x14ac:dyDescent="0.25">
      <c r="A32" s="6" t="s">
        <v>34</v>
      </c>
      <c r="B32" s="6" t="s">
        <v>35</v>
      </c>
      <c r="C32" s="6" t="s">
        <v>17</v>
      </c>
      <c r="D32" s="6">
        <v>18373.93994308</v>
      </c>
      <c r="E32" s="6">
        <v>7.5652487424746404</v>
      </c>
      <c r="F32" s="6">
        <v>15.9621277399634</v>
      </c>
      <c r="G32" s="6">
        <v>6.5381426888080396</v>
      </c>
      <c r="H32" s="6">
        <v>25714.568612589999</v>
      </c>
      <c r="I32" s="6">
        <v>5.7254149624718096</v>
      </c>
      <c r="J32" s="6">
        <v>22.339205975624299</v>
      </c>
      <c r="K32" s="6">
        <v>4.4120773390253696</v>
      </c>
      <c r="L32" s="6">
        <v>49483.992198011998</v>
      </c>
      <c r="M32" s="6">
        <v>4.6132166371316599</v>
      </c>
      <c r="N32" s="6">
        <v>42.988591831416201</v>
      </c>
      <c r="O32" s="6">
        <v>2.9944591326427301</v>
      </c>
      <c r="P32" s="6">
        <v>21537.090163061999</v>
      </c>
      <c r="Q32" s="6">
        <v>7.2100854469677698</v>
      </c>
      <c r="R32" s="6">
        <v>18.7100744529961</v>
      </c>
      <c r="S32" s="6">
        <v>5.5868023555357702</v>
      </c>
    </row>
    <row r="33" spans="1:19" x14ac:dyDescent="0.25">
      <c r="A33" s="6" t="s">
        <v>36</v>
      </c>
      <c r="B33" s="6" t="s">
        <v>37</v>
      </c>
      <c r="C33" s="6" t="s">
        <v>17</v>
      </c>
      <c r="D33" s="6">
        <v>18324.72350271</v>
      </c>
      <c r="E33" s="6">
        <v>5.4017189358322701</v>
      </c>
      <c r="F33" s="6">
        <v>17.461854042532501</v>
      </c>
      <c r="G33" s="6">
        <v>5.0597484593580697</v>
      </c>
      <c r="H33" s="6">
        <v>25895.495958750002</v>
      </c>
      <c r="I33" s="6">
        <v>5.1494405469935103</v>
      </c>
      <c r="J33" s="6">
        <v>24.676136080515001</v>
      </c>
      <c r="K33" s="6">
        <v>3.6299606634883399</v>
      </c>
      <c r="L33" s="6">
        <v>44188.321013989997</v>
      </c>
      <c r="M33" s="6">
        <v>4.7152103830852603</v>
      </c>
      <c r="N33" s="6">
        <v>42.107593700759203</v>
      </c>
      <c r="O33" s="6">
        <v>2.99662345082587</v>
      </c>
      <c r="P33" s="6">
        <v>16532.91338206</v>
      </c>
      <c r="Q33" s="6">
        <v>7.4991910875309404</v>
      </c>
      <c r="R33" s="6">
        <v>15.754416176193301</v>
      </c>
      <c r="S33" s="6">
        <v>6.2928080046449999</v>
      </c>
    </row>
    <row r="34" spans="1:19" x14ac:dyDescent="0.25">
      <c r="A34" s="6" t="s">
        <v>38</v>
      </c>
      <c r="B34" s="6" t="s">
        <v>39</v>
      </c>
      <c r="C34" s="6" t="s">
        <v>17</v>
      </c>
      <c r="D34" s="6">
        <v>8129.9164311880004</v>
      </c>
      <c r="E34" s="6">
        <v>9.2709800229810604</v>
      </c>
      <c r="F34" s="6">
        <v>8.9948206009572793</v>
      </c>
      <c r="G34" s="6">
        <v>8.9396486085917406</v>
      </c>
      <c r="H34" s="6">
        <v>10678.069832403</v>
      </c>
      <c r="I34" s="6">
        <v>7.2952529924105098</v>
      </c>
      <c r="J34" s="6">
        <v>11.814060245256901</v>
      </c>
      <c r="K34" s="6">
        <v>6.7745835920640696</v>
      </c>
      <c r="L34" s="6">
        <v>31302.127696667001</v>
      </c>
      <c r="M34" s="6">
        <v>4.4620211712804396</v>
      </c>
      <c r="N34" s="6">
        <v>34.632216141812499</v>
      </c>
      <c r="O34" s="6">
        <v>3.4849452278894999</v>
      </c>
      <c r="P34" s="6">
        <v>40274.306050551</v>
      </c>
      <c r="Q34" s="6">
        <v>4.3336458235956004</v>
      </c>
      <c r="R34" s="6">
        <v>44.5589030119733</v>
      </c>
      <c r="S34" s="6">
        <v>2.8948265697498199</v>
      </c>
    </row>
    <row r="35" spans="1:19" x14ac:dyDescent="0.25">
      <c r="A35" s="6" t="s">
        <v>40</v>
      </c>
      <c r="B35" s="6" t="s">
        <v>41</v>
      </c>
      <c r="C35" s="6" t="s">
        <v>17</v>
      </c>
      <c r="D35" s="6">
        <v>14235.982734618001</v>
      </c>
      <c r="E35" s="6">
        <v>7.54942170595805</v>
      </c>
      <c r="F35" s="6">
        <v>12.490643744545601</v>
      </c>
      <c r="G35" s="6">
        <v>7.75244823992315</v>
      </c>
      <c r="H35" s="6">
        <v>20685.506385083001</v>
      </c>
      <c r="I35" s="6">
        <v>6.1348742422324003</v>
      </c>
      <c r="J35" s="6">
        <v>18.1494523945507</v>
      </c>
      <c r="K35" s="6">
        <v>5.8259823247200702</v>
      </c>
      <c r="L35" s="6">
        <v>45526.795050048</v>
      </c>
      <c r="M35" s="6">
        <v>4.79977918481024</v>
      </c>
      <c r="N35" s="6">
        <v>39.945185970074903</v>
      </c>
      <c r="O35" s="6">
        <v>3.48433020043516</v>
      </c>
      <c r="P35" s="6">
        <v>33524.886675305002</v>
      </c>
      <c r="Q35" s="6">
        <v>5.3159261620463498</v>
      </c>
      <c r="R35" s="6">
        <v>29.414717890828801</v>
      </c>
      <c r="S35" s="6">
        <v>4.7811924184474197</v>
      </c>
    </row>
    <row r="36" spans="1:19" x14ac:dyDescent="0.25">
      <c r="A36" s="6" t="s">
        <v>42</v>
      </c>
      <c r="B36" s="6" t="s">
        <v>43</v>
      </c>
      <c r="C36" s="6" t="s">
        <v>17</v>
      </c>
      <c r="D36" s="6">
        <v>16358.998667424999</v>
      </c>
      <c r="E36" s="6">
        <v>7.8302055390373599</v>
      </c>
      <c r="F36" s="6">
        <v>12.2057716511462</v>
      </c>
      <c r="G36" s="6">
        <v>7.2645064344576102</v>
      </c>
      <c r="H36" s="6">
        <v>23420.593965728</v>
      </c>
      <c r="I36" s="6">
        <v>7.5153056807356498</v>
      </c>
      <c r="J36" s="6">
        <v>17.474567220860699</v>
      </c>
      <c r="K36" s="6">
        <v>6.0310685485325202</v>
      </c>
      <c r="L36" s="6">
        <v>58361.067819841999</v>
      </c>
      <c r="M36" s="6">
        <v>5.0880622305817598</v>
      </c>
      <c r="N36" s="6">
        <v>43.544344101238003</v>
      </c>
      <c r="O36" s="6">
        <v>3.0585512081674402</v>
      </c>
      <c r="P36" s="6">
        <v>35886.086359761997</v>
      </c>
      <c r="Q36" s="6">
        <v>5.9076308317966904</v>
      </c>
      <c r="R36" s="6">
        <v>26.775317026755001</v>
      </c>
      <c r="S36" s="6">
        <v>4.5499819279952796</v>
      </c>
    </row>
    <row r="37" spans="1:19" x14ac:dyDescent="0.25">
      <c r="A37" s="6" t="s">
        <v>44</v>
      </c>
      <c r="B37" s="6" t="s">
        <v>45</v>
      </c>
      <c r="C37" s="6" t="s">
        <v>17</v>
      </c>
      <c r="D37" s="6">
        <v>21238.243664326001</v>
      </c>
      <c r="E37" s="6">
        <v>5.9117202132097102</v>
      </c>
      <c r="F37" s="6">
        <v>17.3316213824104</v>
      </c>
      <c r="G37" s="6">
        <v>4.8530874741862098</v>
      </c>
      <c r="H37" s="6">
        <v>28803.144765025001</v>
      </c>
      <c r="I37" s="6">
        <v>4.8753792243957301</v>
      </c>
      <c r="J37" s="6">
        <v>23.505013294893399</v>
      </c>
      <c r="K37" s="6">
        <v>3.54576779696621</v>
      </c>
      <c r="L37" s="6">
        <v>56442.512741359998</v>
      </c>
      <c r="M37" s="6">
        <v>3.8522836402773302</v>
      </c>
      <c r="N37" s="6">
        <v>46.060318177264399</v>
      </c>
      <c r="O37" s="6">
        <v>2.0799466441056702</v>
      </c>
      <c r="P37" s="6">
        <v>16056.53053916</v>
      </c>
      <c r="Q37" s="6">
        <v>6.9563027459565401</v>
      </c>
      <c r="R37" s="6">
        <v>13.1030471454318</v>
      </c>
      <c r="S37" s="6">
        <v>5.8980933711161603</v>
      </c>
    </row>
    <row r="38" spans="1:19" x14ac:dyDescent="0.25">
      <c r="A38" s="6" t="s">
        <v>46</v>
      </c>
      <c r="B38" s="6" t="s">
        <v>47</v>
      </c>
      <c r="C38" s="6" t="s">
        <v>17</v>
      </c>
      <c r="D38" s="6">
        <v>11292.037490723</v>
      </c>
      <c r="E38" s="6">
        <v>7.8765936517063198</v>
      </c>
      <c r="F38" s="6">
        <v>19.702451031096899</v>
      </c>
      <c r="G38" s="6">
        <v>6.5292922886224796</v>
      </c>
      <c r="H38" s="6">
        <v>12273.541277640001</v>
      </c>
      <c r="I38" s="6">
        <v>6.5429557069887796</v>
      </c>
      <c r="J38" s="6">
        <v>21.414987879691001</v>
      </c>
      <c r="K38" s="6">
        <v>5.2238739018971696</v>
      </c>
      <c r="L38" s="6">
        <v>25239.511829636001</v>
      </c>
      <c r="M38" s="6">
        <v>5.7647777610516702</v>
      </c>
      <c r="N38" s="6">
        <v>44.038132735632203</v>
      </c>
      <c r="O38" s="6">
        <v>3.8867841856424299</v>
      </c>
      <c r="P38" s="6">
        <v>8507.7659237629996</v>
      </c>
      <c r="Q38" s="6">
        <v>8.5502466690145003</v>
      </c>
      <c r="R38" s="6">
        <v>14.8444283535799</v>
      </c>
      <c r="S38" s="6">
        <v>7.0875861626959002</v>
      </c>
    </row>
    <row r="39" spans="1:19" x14ac:dyDescent="0.25">
      <c r="A39" s="6" t="s">
        <v>48</v>
      </c>
      <c r="B39" s="6" t="s">
        <v>49</v>
      </c>
      <c r="C39" s="6" t="s">
        <v>17</v>
      </c>
      <c r="D39" s="6">
        <v>65.452047539999995</v>
      </c>
      <c r="E39" s="6">
        <v>72.129486783765202</v>
      </c>
      <c r="F39" s="6">
        <v>4.02863059381718</v>
      </c>
      <c r="G39" s="6">
        <v>58.223842831668399</v>
      </c>
      <c r="H39" s="6">
        <v>394.78679240999998</v>
      </c>
      <c r="I39" s="6">
        <v>39.942877314134002</v>
      </c>
      <c r="J39" s="6">
        <v>24.2994712879822</v>
      </c>
      <c r="K39" s="6">
        <v>19.1250238330706</v>
      </c>
      <c r="L39" s="6">
        <v>582.36219482000001</v>
      </c>
      <c r="M39" s="6">
        <v>41.1299693749678</v>
      </c>
      <c r="N39" s="6">
        <v>35.844900853568802</v>
      </c>
      <c r="O39" s="6">
        <v>20.2088279872399</v>
      </c>
      <c r="P39" s="6">
        <v>582.07132016000003</v>
      </c>
      <c r="Q39" s="6">
        <v>41.365901403846102</v>
      </c>
      <c r="R39" s="6">
        <v>35.8269972646318</v>
      </c>
      <c r="S39" s="6">
        <v>25.313153964618198</v>
      </c>
    </row>
    <row r="40" spans="1:19" x14ac:dyDescent="0.25">
      <c r="A40" s="6" t="s">
        <v>48</v>
      </c>
      <c r="B40" s="6" t="s">
        <v>50</v>
      </c>
      <c r="C40" s="6" t="s">
        <v>17</v>
      </c>
      <c r="D40" s="6">
        <v>1533.914412778</v>
      </c>
      <c r="E40" s="6">
        <v>25.428839457564202</v>
      </c>
      <c r="F40" s="6">
        <v>31.781469361055901</v>
      </c>
      <c r="G40" s="6">
        <v>7.9966674999033298</v>
      </c>
      <c r="H40" s="6">
        <v>1413.8499317129999</v>
      </c>
      <c r="I40" s="6">
        <v>28.7143729716731</v>
      </c>
      <c r="J40" s="6">
        <v>29.2938301586784</v>
      </c>
      <c r="K40" s="6">
        <v>7.3453533668173598</v>
      </c>
      <c r="L40" s="6">
        <v>977.97461122899995</v>
      </c>
      <c r="M40" s="6">
        <v>32.1944024700501</v>
      </c>
      <c r="N40" s="6">
        <v>20.262845099926299</v>
      </c>
      <c r="O40" s="6">
        <v>8.2055384007259899</v>
      </c>
      <c r="P40" s="6">
        <v>900.70375953600001</v>
      </c>
      <c r="Q40" s="6">
        <v>38.9373144203674</v>
      </c>
      <c r="R40" s="6">
        <v>18.6618553803394</v>
      </c>
      <c r="S40" s="6">
        <v>18.2257071195436</v>
      </c>
    </row>
    <row r="41" spans="1:19" x14ac:dyDescent="0.25">
      <c r="A41" s="6" t="s">
        <v>51</v>
      </c>
      <c r="B41" s="6" t="s">
        <v>52</v>
      </c>
      <c r="C41" s="6" t="s">
        <v>17</v>
      </c>
      <c r="D41" s="6">
        <v>22013.428701469998</v>
      </c>
      <c r="E41" s="6">
        <v>5.4640288776801302</v>
      </c>
      <c r="F41" s="6">
        <v>14.0380864507736</v>
      </c>
      <c r="G41" s="6">
        <v>4.8126558784555504</v>
      </c>
      <c r="H41" s="6">
        <v>25689.714422829999</v>
      </c>
      <c r="I41" s="6">
        <v>5.8292156490474998</v>
      </c>
      <c r="J41" s="6">
        <v>16.382474391156101</v>
      </c>
      <c r="K41" s="6">
        <v>4.7159978069587201</v>
      </c>
      <c r="L41" s="6">
        <v>66752.79062806</v>
      </c>
      <c r="M41" s="6">
        <v>3.7516134209732499</v>
      </c>
      <c r="N41" s="6">
        <v>42.568627467129502</v>
      </c>
      <c r="O41" s="6">
        <v>2.30080642781367</v>
      </c>
      <c r="P41" s="6">
        <v>42356.241316250998</v>
      </c>
      <c r="Q41" s="6">
        <v>4.2700942579847201</v>
      </c>
      <c r="R41" s="6">
        <v>27.010811690940798</v>
      </c>
      <c r="S41" s="6">
        <v>3.8138304879153</v>
      </c>
    </row>
    <row r="42" spans="1:19" x14ac:dyDescent="0.25">
      <c r="A42" s="6" t="s">
        <v>53</v>
      </c>
      <c r="B42" s="6" t="s">
        <v>54</v>
      </c>
      <c r="C42" s="6" t="s">
        <v>17</v>
      </c>
      <c r="D42" s="6">
        <v>14989.325166707</v>
      </c>
      <c r="E42" s="6">
        <v>5.6808569007364698</v>
      </c>
      <c r="F42" s="6">
        <v>12.589837916283599</v>
      </c>
      <c r="G42" s="6">
        <v>5.3364016417614799</v>
      </c>
      <c r="H42" s="6">
        <v>25239.421748351</v>
      </c>
      <c r="I42" s="6">
        <v>4.1045057401547096</v>
      </c>
      <c r="J42" s="6">
        <v>21.1991017192851</v>
      </c>
      <c r="K42" s="6">
        <v>3.7969475788412699</v>
      </c>
      <c r="L42" s="6">
        <v>53873.151509934003</v>
      </c>
      <c r="M42" s="6">
        <v>2.9667302462783298</v>
      </c>
      <c r="N42" s="6">
        <v>45.249151513234096</v>
      </c>
      <c r="O42" s="6">
        <v>2.21074863073299</v>
      </c>
      <c r="P42" s="6">
        <v>24957.022479144001</v>
      </c>
      <c r="Q42" s="6">
        <v>5.30325249517474</v>
      </c>
      <c r="R42" s="6">
        <v>20.961908851197201</v>
      </c>
      <c r="S42" s="6">
        <v>4.5098381432532699</v>
      </c>
    </row>
    <row r="43" spans="1:19" x14ac:dyDescent="0.25">
      <c r="A43" s="6" t="s">
        <v>55</v>
      </c>
      <c r="B43" s="6" t="s">
        <v>56</v>
      </c>
      <c r="C43" s="6" t="s">
        <v>17</v>
      </c>
      <c r="D43" s="6">
        <v>14857.915631499</v>
      </c>
      <c r="E43" s="6">
        <v>6.3355860427025403</v>
      </c>
      <c r="F43" s="6">
        <v>18.932191559251699</v>
      </c>
      <c r="G43" s="6">
        <v>5.2459118293103</v>
      </c>
      <c r="H43" s="6">
        <v>22806.949697877</v>
      </c>
      <c r="I43" s="6">
        <v>5.2630734948562301</v>
      </c>
      <c r="J43" s="6">
        <v>29.060976739364001</v>
      </c>
      <c r="K43" s="6">
        <v>3.25447115090825</v>
      </c>
      <c r="L43" s="6">
        <v>32301.915158815002</v>
      </c>
      <c r="M43" s="6">
        <v>4.65533124004528</v>
      </c>
      <c r="N43" s="6">
        <v>41.159612201653403</v>
      </c>
      <c r="O43" s="6">
        <v>2.8268777549316102</v>
      </c>
      <c r="P43" s="6">
        <v>8512.8587284229998</v>
      </c>
      <c r="Q43" s="6">
        <v>7.1132508636959502</v>
      </c>
      <c r="R43" s="6">
        <v>10.847219499730899</v>
      </c>
      <c r="S43" s="6">
        <v>5.7606971057999203</v>
      </c>
    </row>
    <row r="44" spans="1:19" x14ac:dyDescent="0.25">
      <c r="A44" s="6" t="s">
        <v>57</v>
      </c>
      <c r="B44" s="6" t="s">
        <v>58</v>
      </c>
      <c r="C44" s="6" t="s">
        <v>17</v>
      </c>
      <c r="D44" s="6">
        <v>28472.611875036</v>
      </c>
      <c r="E44" s="6">
        <v>3.94658531934164</v>
      </c>
      <c r="F44" s="6">
        <v>34.205048085717998</v>
      </c>
      <c r="G44" s="6">
        <v>2.73583161824968</v>
      </c>
      <c r="H44" s="6">
        <v>25830.061033230999</v>
      </c>
      <c r="I44" s="6">
        <v>3.3333123677634999</v>
      </c>
      <c r="J44" s="6">
        <v>31.030468282165</v>
      </c>
      <c r="K44" s="6">
        <v>2.5038769001787702</v>
      </c>
      <c r="L44" s="6">
        <v>23470.554504429001</v>
      </c>
      <c r="M44" s="6">
        <v>3.4688073764341598</v>
      </c>
      <c r="N44" s="6">
        <v>28.195918553097101</v>
      </c>
      <c r="O44" s="6">
        <v>2.89439710138423</v>
      </c>
      <c r="P44" s="6">
        <v>5467.736914217</v>
      </c>
      <c r="Q44" s="6">
        <v>7.2830209384081996</v>
      </c>
      <c r="R44" s="6">
        <v>6.56856507901988</v>
      </c>
      <c r="S44" s="6">
        <v>7.0564200428574901</v>
      </c>
    </row>
    <row r="45" spans="1:19" x14ac:dyDescent="0.25">
      <c r="A45" s="6" t="s">
        <v>59</v>
      </c>
      <c r="B45" s="6" t="s">
        <v>60</v>
      </c>
      <c r="C45" s="6" t="s">
        <v>17</v>
      </c>
      <c r="D45" s="6">
        <v>24990.80178306</v>
      </c>
      <c r="E45" s="6">
        <v>7.0878915491376899</v>
      </c>
      <c r="F45" s="6">
        <v>39.265675093134099</v>
      </c>
      <c r="G45" s="6">
        <v>5.1054264378632999</v>
      </c>
      <c r="H45" s="6">
        <v>23948.398231399999</v>
      </c>
      <c r="I45" s="6">
        <v>7.0372479611656003</v>
      </c>
      <c r="J45" s="6">
        <v>37.627845321575698</v>
      </c>
      <c r="K45" s="6">
        <v>4.7440784492906296</v>
      </c>
      <c r="L45" s="6">
        <v>12738.670828660001</v>
      </c>
      <c r="M45" s="6">
        <v>8.7597494481354001</v>
      </c>
      <c r="N45" s="6">
        <v>20.0150645112797</v>
      </c>
      <c r="O45" s="6">
        <v>7.9997325297400002</v>
      </c>
      <c r="P45" s="6">
        <v>1967.54394673</v>
      </c>
      <c r="Q45" s="6">
        <v>19.9454128922027</v>
      </c>
      <c r="R45" s="6">
        <v>3.0914150740106101</v>
      </c>
      <c r="S45" s="6">
        <v>20.045838420629099</v>
      </c>
    </row>
    <row r="46" spans="1:19" x14ac:dyDescent="0.25">
      <c r="A46" s="6" t="s">
        <v>61</v>
      </c>
      <c r="B46" s="6" t="s">
        <v>62</v>
      </c>
      <c r="C46" s="6" t="s">
        <v>17</v>
      </c>
      <c r="D46" s="6">
        <v>24439.961353440001</v>
      </c>
      <c r="E46" s="6">
        <v>6.6438217720645802</v>
      </c>
      <c r="F46" s="6">
        <v>22.1333436582456</v>
      </c>
      <c r="G46" s="6">
        <v>5.8912788453412999</v>
      </c>
      <c r="H46" s="6">
        <v>29572.80030395</v>
      </c>
      <c r="I46" s="6">
        <v>6.0694521663759602</v>
      </c>
      <c r="J46" s="6">
        <v>26.781750699121599</v>
      </c>
      <c r="K46" s="6">
        <v>4.9366987070781301</v>
      </c>
      <c r="L46" s="6">
        <v>43287.448752969998</v>
      </c>
      <c r="M46" s="6">
        <v>5.1687684901667001</v>
      </c>
      <c r="N46" s="6">
        <v>39.202025137545</v>
      </c>
      <c r="O46" s="6">
        <v>3.8225657240040198</v>
      </c>
      <c r="P46" s="6">
        <v>13121.250218499999</v>
      </c>
      <c r="Q46" s="6">
        <v>7.6233394125770104</v>
      </c>
      <c r="R46" s="6">
        <v>11.882880505087799</v>
      </c>
      <c r="S46" s="6">
        <v>7.3894963645492204</v>
      </c>
    </row>
    <row r="47" spans="1:19" x14ac:dyDescent="0.25">
      <c r="A47" s="6" t="s">
        <v>63</v>
      </c>
      <c r="B47" s="6" t="s">
        <v>64</v>
      </c>
      <c r="C47" s="6" t="s">
        <v>17</v>
      </c>
      <c r="D47" s="6">
        <v>22087.046837599999</v>
      </c>
      <c r="E47" s="6">
        <v>6.75554839994654</v>
      </c>
      <c r="F47" s="6">
        <v>18.0517380880556</v>
      </c>
      <c r="G47" s="6">
        <v>5.4994251631823499</v>
      </c>
      <c r="H47" s="6">
        <v>29129.701760219999</v>
      </c>
      <c r="I47" s="6">
        <v>4.6479020693301196</v>
      </c>
      <c r="J47" s="6">
        <v>23.807698268810402</v>
      </c>
      <c r="K47" s="6">
        <v>3.9851512975644998</v>
      </c>
      <c r="L47" s="6">
        <v>50362.78129947</v>
      </c>
      <c r="M47" s="6">
        <v>3.4639925989948699</v>
      </c>
      <c r="N47" s="6">
        <v>41.161489088545203</v>
      </c>
      <c r="O47" s="6">
        <v>2.7970302442512298</v>
      </c>
      <c r="P47" s="6">
        <v>20774.598718249999</v>
      </c>
      <c r="Q47" s="6">
        <v>6.0481769585603704</v>
      </c>
      <c r="R47" s="6">
        <v>16.979074554588799</v>
      </c>
      <c r="S47" s="6">
        <v>5.1395134647965897</v>
      </c>
    </row>
    <row r="48" spans="1:19" x14ac:dyDescent="0.25">
      <c r="A48" s="6" t="s">
        <v>65</v>
      </c>
      <c r="B48" s="6" t="s">
        <v>66</v>
      </c>
      <c r="C48" s="6" t="s">
        <v>17</v>
      </c>
      <c r="D48" s="6">
        <v>12844.997009139999</v>
      </c>
      <c r="E48" s="6">
        <v>7.1267276457299298</v>
      </c>
      <c r="F48" s="6">
        <v>15.215440193869</v>
      </c>
      <c r="G48" s="6">
        <v>6.5236785963921102</v>
      </c>
      <c r="H48" s="6">
        <v>28035.098520169999</v>
      </c>
      <c r="I48" s="6">
        <v>5.3979714097519498</v>
      </c>
      <c r="J48" s="6">
        <v>33.208755483504099</v>
      </c>
      <c r="K48" s="6">
        <v>3.6974191233767701</v>
      </c>
      <c r="L48" s="6">
        <v>35909.566508429998</v>
      </c>
      <c r="M48" s="6">
        <v>4.6856855688972203</v>
      </c>
      <c r="N48" s="6">
        <v>42.536394614027202</v>
      </c>
      <c r="O48" s="6">
        <v>2.98337354769764</v>
      </c>
      <c r="P48" s="6">
        <v>7631.1423916699996</v>
      </c>
      <c r="Q48" s="6">
        <v>8.3351892243898007</v>
      </c>
      <c r="R48" s="6">
        <v>9.0394097085996403</v>
      </c>
      <c r="S48" s="6">
        <v>7.5853232536677302</v>
      </c>
    </row>
    <row r="49" spans="1:19" x14ac:dyDescent="0.25">
      <c r="A49" s="6" t="s">
        <v>67</v>
      </c>
      <c r="B49" s="6" t="s">
        <v>68</v>
      </c>
      <c r="C49" s="6" t="s">
        <v>17</v>
      </c>
      <c r="D49" s="6">
        <v>19140.75413777</v>
      </c>
      <c r="E49" s="6">
        <v>8.7101111026544693</v>
      </c>
      <c r="F49" s="6">
        <v>15.527841287983099</v>
      </c>
      <c r="G49" s="6">
        <v>8.2436070002438893</v>
      </c>
      <c r="H49" s="6">
        <v>26005.330016349999</v>
      </c>
      <c r="I49" s="6">
        <v>8.0908426681762204</v>
      </c>
      <c r="J49" s="6">
        <v>21.096694217428102</v>
      </c>
      <c r="K49" s="6">
        <v>5.8968542685563499</v>
      </c>
      <c r="L49" s="6">
        <v>56710.93788351</v>
      </c>
      <c r="M49" s="6">
        <v>6.0063351779245497</v>
      </c>
      <c r="N49" s="6">
        <v>46.006465388432503</v>
      </c>
      <c r="O49" s="6">
        <v>3.7210217247661301</v>
      </c>
      <c r="P49" s="6">
        <v>21410.300076119998</v>
      </c>
      <c r="Q49" s="6">
        <v>9.4213956999739796</v>
      </c>
      <c r="R49" s="6">
        <v>17.368999106156298</v>
      </c>
      <c r="S49" s="6">
        <v>8.5186151301268005</v>
      </c>
    </row>
    <row r="50" spans="1:19" x14ac:dyDescent="0.25">
      <c r="A50" s="6" t="s">
        <v>69</v>
      </c>
      <c r="B50" s="6" t="s">
        <v>70</v>
      </c>
      <c r="C50" s="6" t="s">
        <v>17</v>
      </c>
      <c r="D50" s="6">
        <v>24527.407284140001</v>
      </c>
      <c r="E50" s="6">
        <v>6.1597163498359802</v>
      </c>
      <c r="F50" s="6">
        <v>16.5632542319983</v>
      </c>
      <c r="G50" s="6">
        <v>5.5980413278172003</v>
      </c>
      <c r="H50" s="6">
        <v>41496.359145009999</v>
      </c>
      <c r="I50" s="6">
        <v>4.2983512784422997</v>
      </c>
      <c r="J50" s="6">
        <v>28.022315537017299</v>
      </c>
      <c r="K50" s="6">
        <v>3.3097190792467401</v>
      </c>
      <c r="L50" s="6">
        <v>69063.353473280004</v>
      </c>
      <c r="M50" s="6">
        <v>3.7335432413301799</v>
      </c>
      <c r="N50" s="6">
        <v>46.638190023124899</v>
      </c>
      <c r="O50" s="6">
        <v>2.43168347374265</v>
      </c>
      <c r="P50" s="6">
        <v>12996.142846479999</v>
      </c>
      <c r="Q50" s="6">
        <v>7.5252599519562704</v>
      </c>
      <c r="R50" s="6">
        <v>8.7762402078594501</v>
      </c>
      <c r="S50" s="6">
        <v>6.8192302619942797</v>
      </c>
    </row>
    <row r="51" spans="1:19" x14ac:dyDescent="0.25">
      <c r="A51" s="6" t="s">
        <v>71</v>
      </c>
      <c r="B51" s="6" t="s">
        <v>72</v>
      </c>
      <c r="C51" s="6" t="s">
        <v>17</v>
      </c>
      <c r="D51" s="6">
        <v>22168.582586209999</v>
      </c>
      <c r="E51" s="6">
        <v>7.5787951954955703</v>
      </c>
      <c r="F51" s="6">
        <v>13.8675992542807</v>
      </c>
      <c r="G51" s="6">
        <v>6.4311592239983897</v>
      </c>
      <c r="H51" s="6">
        <v>28019.749117890002</v>
      </c>
      <c r="I51" s="6">
        <v>4.7484775212537897</v>
      </c>
      <c r="J51" s="6">
        <v>17.527807673824501</v>
      </c>
      <c r="K51" s="6">
        <v>4.12151951279274</v>
      </c>
      <c r="L51" s="6">
        <v>67004.130072800006</v>
      </c>
      <c r="M51" s="6">
        <v>3.1672812980612499</v>
      </c>
      <c r="N51" s="6">
        <v>41.914561773078397</v>
      </c>
      <c r="O51" s="6">
        <v>2.4358324075394502</v>
      </c>
      <c r="P51" s="6">
        <v>42666.373048939997</v>
      </c>
      <c r="Q51" s="6">
        <v>4.0494533098754601</v>
      </c>
      <c r="R51" s="6">
        <v>26.6900312988165</v>
      </c>
      <c r="S51" s="6">
        <v>3.5058646432695002</v>
      </c>
    </row>
    <row r="52" spans="1:19" x14ac:dyDescent="0.25">
      <c r="A52" s="6" t="s">
        <v>73</v>
      </c>
      <c r="B52" s="6" t="s">
        <v>74</v>
      </c>
      <c r="C52" s="6" t="s">
        <v>17</v>
      </c>
      <c r="D52" s="6">
        <v>9570.1781193780007</v>
      </c>
      <c r="E52" s="6">
        <v>6.6305457230656399</v>
      </c>
      <c r="F52" s="6">
        <v>13.034216242335701</v>
      </c>
      <c r="G52" s="6">
        <v>5.7039930561543297</v>
      </c>
      <c r="H52" s="6">
        <v>22997.598927613999</v>
      </c>
      <c r="I52" s="6">
        <v>3.88083429559877</v>
      </c>
      <c r="J52" s="6">
        <v>31.321849367680301</v>
      </c>
      <c r="K52" s="6">
        <v>2.9585288855542098</v>
      </c>
      <c r="L52" s="6">
        <v>34889.444196459997</v>
      </c>
      <c r="M52" s="6">
        <v>4.1582761484562001</v>
      </c>
      <c r="N52" s="6">
        <v>47.518087391786104</v>
      </c>
      <c r="O52" s="6">
        <v>2.49500733345943</v>
      </c>
      <c r="P52" s="6">
        <v>5966.2814930889999</v>
      </c>
      <c r="Q52" s="6">
        <v>6.5406753301982299</v>
      </c>
      <c r="R52" s="6">
        <v>8.1258469981979395</v>
      </c>
      <c r="S52" s="6">
        <v>6.4944337712855402</v>
      </c>
    </row>
    <row r="53" spans="1:19" x14ac:dyDescent="0.25">
      <c r="A53" s="6" t="s">
        <v>75</v>
      </c>
      <c r="B53" s="6" t="s">
        <v>76</v>
      </c>
      <c r="C53" s="6" t="s">
        <v>17</v>
      </c>
      <c r="D53" s="6">
        <v>22431.904996377001</v>
      </c>
      <c r="E53" s="6">
        <v>4.2239780701343497</v>
      </c>
      <c r="F53" s="6">
        <v>22.799298121056399</v>
      </c>
      <c r="G53" s="6">
        <v>3.9011296429898401</v>
      </c>
      <c r="H53" s="6">
        <v>27251.261557000002</v>
      </c>
      <c r="I53" s="6">
        <v>3.6928104516469502</v>
      </c>
      <c r="J53" s="6">
        <v>27.697586830600201</v>
      </c>
      <c r="K53" s="6">
        <v>3.1451184489697299</v>
      </c>
      <c r="L53" s="6">
        <v>39606.564038197001</v>
      </c>
      <c r="M53" s="6">
        <v>3.0150895380285099</v>
      </c>
      <c r="N53" s="6">
        <v>40.25524632007</v>
      </c>
      <c r="O53" s="6">
        <v>2.4395544624733101</v>
      </c>
      <c r="P53" s="6">
        <v>9098.8464482599993</v>
      </c>
      <c r="Q53" s="6">
        <v>6.6409581193963696</v>
      </c>
      <c r="R53" s="6">
        <v>9.24786872827341</v>
      </c>
      <c r="S53" s="6">
        <v>6.3113064185464296</v>
      </c>
    </row>
    <row r="54" spans="1:19" x14ac:dyDescent="0.25">
      <c r="A54" s="6" t="s">
        <v>77</v>
      </c>
      <c r="B54" s="6" t="s">
        <v>78</v>
      </c>
      <c r="C54" s="6" t="s">
        <v>17</v>
      </c>
      <c r="D54" s="6">
        <v>18558.844920257001</v>
      </c>
      <c r="E54" s="6">
        <v>3.5364556267563501</v>
      </c>
      <c r="F54" s="6">
        <v>28.533711226700099</v>
      </c>
      <c r="G54" s="6">
        <v>2.8068549137876002</v>
      </c>
      <c r="H54" s="6">
        <v>28195.95985281</v>
      </c>
      <c r="I54" s="6">
        <v>3.23401404203645</v>
      </c>
      <c r="J54" s="6">
        <v>43.350509132255198</v>
      </c>
      <c r="K54" s="6">
        <v>2.1220744322470799</v>
      </c>
      <c r="L54" s="6">
        <v>15833.456395585001</v>
      </c>
      <c r="M54" s="6">
        <v>3.4132295228828902</v>
      </c>
      <c r="N54" s="6">
        <v>24.3435016809179</v>
      </c>
      <c r="O54" s="6">
        <v>3.2294090364203201</v>
      </c>
      <c r="P54" s="6">
        <v>2453.5582175720001</v>
      </c>
      <c r="Q54" s="6">
        <v>9.2867318439127597</v>
      </c>
      <c r="R54" s="6">
        <v>3.77227796012679</v>
      </c>
      <c r="S54" s="6">
        <v>9.1356407147103909</v>
      </c>
    </row>
    <row r="55" spans="1:19" x14ac:dyDescent="0.25">
      <c r="A55" s="6" t="s">
        <v>79</v>
      </c>
      <c r="B55" s="6" t="s">
        <v>80</v>
      </c>
      <c r="C55" s="6" t="s">
        <v>17</v>
      </c>
      <c r="D55" s="6">
        <v>13297.537524869</v>
      </c>
      <c r="E55" s="6">
        <v>6.5514754199611804</v>
      </c>
      <c r="F55" s="6">
        <v>23.389428081999402</v>
      </c>
      <c r="G55" s="6">
        <v>5.6449822898657098</v>
      </c>
      <c r="H55" s="6">
        <v>22663.477940957</v>
      </c>
      <c r="I55" s="6">
        <v>4.5023680379978197</v>
      </c>
      <c r="J55" s="6">
        <v>39.863454898820798</v>
      </c>
      <c r="K55" s="6">
        <v>3.2203491298473601</v>
      </c>
      <c r="L55" s="6">
        <v>18296.578334201</v>
      </c>
      <c r="M55" s="6">
        <v>4.9575843761907201</v>
      </c>
      <c r="N55" s="6">
        <v>32.182387325030597</v>
      </c>
      <c r="O55" s="6">
        <v>4.4399911334219402</v>
      </c>
      <c r="P55" s="6">
        <v>2595.175229853</v>
      </c>
      <c r="Q55" s="6">
        <v>12.813041747416399</v>
      </c>
      <c r="R55" s="6">
        <v>4.5647296941492099</v>
      </c>
      <c r="S55" s="6">
        <v>12.184200348450201</v>
      </c>
    </row>
    <row r="56" spans="1:19" x14ac:dyDescent="0.25">
      <c r="A56" s="6" t="s">
        <v>81</v>
      </c>
      <c r="B56" s="6" t="s">
        <v>82</v>
      </c>
      <c r="C56" s="6" t="s">
        <v>17</v>
      </c>
      <c r="D56" s="6">
        <v>11109.891348380001</v>
      </c>
      <c r="E56" s="6">
        <v>9.8720097004799605</v>
      </c>
      <c r="F56" s="6">
        <v>14.7668950286089</v>
      </c>
      <c r="G56" s="6">
        <v>8.3575418097903391</v>
      </c>
      <c r="H56" s="6">
        <v>9887.6338854200003</v>
      </c>
      <c r="I56" s="6">
        <v>9.5554441802544403</v>
      </c>
      <c r="J56" s="6">
        <v>13.142311395205899</v>
      </c>
      <c r="K56" s="6">
        <v>8.7831636298663796</v>
      </c>
      <c r="L56" s="6">
        <v>27960.278004629999</v>
      </c>
      <c r="M56" s="6">
        <v>5.7326857376248599</v>
      </c>
      <c r="N56" s="6">
        <v>37.163863922512498</v>
      </c>
      <c r="O56" s="6">
        <v>3.7490883036160598</v>
      </c>
      <c r="P56" s="6">
        <v>26277.317799920002</v>
      </c>
      <c r="Q56" s="6">
        <v>7.0613445374972397</v>
      </c>
      <c r="R56" s="6">
        <v>34.926929653672701</v>
      </c>
      <c r="S56" s="6">
        <v>4.5648651151069597</v>
      </c>
    </row>
    <row r="57" spans="1:19" x14ac:dyDescent="0.25">
      <c r="A57" s="6" t="s">
        <v>83</v>
      </c>
      <c r="B57" s="6" t="s">
        <v>84</v>
      </c>
      <c r="C57" s="6" t="s">
        <v>17</v>
      </c>
      <c r="D57" s="6">
        <v>10641.289287989001</v>
      </c>
      <c r="E57" s="6">
        <v>7.6879441917674001</v>
      </c>
      <c r="F57" s="6">
        <v>13.328129186505301</v>
      </c>
      <c r="G57" s="6">
        <v>6.7333427222868201</v>
      </c>
      <c r="H57" s="6">
        <v>10596.808375179</v>
      </c>
      <c r="I57" s="6">
        <v>6.4613504655565697</v>
      </c>
      <c r="J57" s="6">
        <v>13.2724172012166</v>
      </c>
      <c r="K57" s="6">
        <v>5.7460616203604502</v>
      </c>
      <c r="L57" s="6">
        <v>29468.032982690998</v>
      </c>
      <c r="M57" s="6">
        <v>3.8782019018197702</v>
      </c>
      <c r="N57" s="6">
        <v>36.908474136570298</v>
      </c>
      <c r="O57" s="6">
        <v>3.31586681748905</v>
      </c>
      <c r="P57" s="6">
        <v>29134.701770166001</v>
      </c>
      <c r="Q57" s="6">
        <v>5.0209238760337298</v>
      </c>
      <c r="R57" s="6">
        <v>36.490979475707903</v>
      </c>
      <c r="S57" s="6">
        <v>3.89335486540093</v>
      </c>
    </row>
    <row r="58" spans="1:19" x14ac:dyDescent="0.25">
      <c r="A58" s="6" t="s">
        <v>85</v>
      </c>
      <c r="B58" s="6" t="s">
        <v>86</v>
      </c>
      <c r="C58" s="6" t="s">
        <v>17</v>
      </c>
      <c r="D58" s="6">
        <v>1679.9178283670001</v>
      </c>
      <c r="E58" s="6">
        <v>30.559042491459401</v>
      </c>
      <c r="F58" s="6">
        <v>17.387651992820199</v>
      </c>
      <c r="G58" s="6">
        <v>17.2614106043311</v>
      </c>
      <c r="H58" s="6">
        <v>2068.3713687589998</v>
      </c>
      <c r="I58" s="6">
        <v>26.891618462237702</v>
      </c>
      <c r="J58" s="6">
        <v>21.4082623236723</v>
      </c>
      <c r="K58" s="6">
        <v>23.704946105068199</v>
      </c>
      <c r="L58" s="6">
        <v>4287.1716277779997</v>
      </c>
      <c r="M58" s="6">
        <v>18.3767671855171</v>
      </c>
      <c r="N58" s="6">
        <v>44.373508655336003</v>
      </c>
      <c r="O58" s="6">
        <v>9.1075459044844305</v>
      </c>
      <c r="P58" s="6">
        <v>1626.095715684</v>
      </c>
      <c r="Q58" s="6">
        <v>9.7042889225340403</v>
      </c>
      <c r="R58" s="6">
        <v>16.830577028171401</v>
      </c>
      <c r="S58" s="6">
        <v>15.5662885436459</v>
      </c>
    </row>
    <row r="59" spans="1:19" x14ac:dyDescent="0.25">
      <c r="A59" s="6" t="s">
        <v>87</v>
      </c>
      <c r="B59" s="6" t="s">
        <v>88</v>
      </c>
      <c r="C59" s="6" t="s">
        <v>17</v>
      </c>
      <c r="D59" s="6">
        <v>1019.364638604</v>
      </c>
      <c r="E59" s="6">
        <v>65.206626080836202</v>
      </c>
      <c r="F59" s="6">
        <v>32.121188036062797</v>
      </c>
      <c r="G59" s="6">
        <v>16.2208786633276</v>
      </c>
      <c r="H59" s="6">
        <v>685.27904913999998</v>
      </c>
      <c r="I59" s="6">
        <v>56.104488653159898</v>
      </c>
      <c r="J59" s="6">
        <v>21.593820661412401</v>
      </c>
      <c r="K59" s="6">
        <v>8.2566252205667592</v>
      </c>
      <c r="L59" s="6">
        <v>979.46371672800001</v>
      </c>
      <c r="M59" s="6">
        <v>47.657152683004703</v>
      </c>
      <c r="N59" s="6">
        <v>30.8638705209619</v>
      </c>
      <c r="O59" s="6">
        <v>11.221539637688601</v>
      </c>
      <c r="P59" s="6">
        <v>489.38866130100001</v>
      </c>
      <c r="Q59" s="6">
        <v>42.872989579185599</v>
      </c>
      <c r="R59" s="6">
        <v>15.4211207815629</v>
      </c>
      <c r="S59" s="6">
        <v>22.259063905442801</v>
      </c>
    </row>
    <row r="60" spans="1:19" x14ac:dyDescent="0.25">
      <c r="A60" s="6" t="s">
        <v>89</v>
      </c>
      <c r="B60" s="6" t="s">
        <v>90</v>
      </c>
      <c r="C60" s="6" t="s">
        <v>17</v>
      </c>
      <c r="D60" s="6">
        <v>13420.29785078</v>
      </c>
      <c r="E60" s="6">
        <v>7.0781824190293801</v>
      </c>
      <c r="F60" s="6">
        <v>12.306929038185601</v>
      </c>
      <c r="G60" s="6">
        <v>6.1212025195873299</v>
      </c>
      <c r="H60" s="6">
        <v>22446.898764760001</v>
      </c>
      <c r="I60" s="6">
        <v>4.3849962111634602</v>
      </c>
      <c r="J60" s="6">
        <v>20.584669080886499</v>
      </c>
      <c r="K60" s="6">
        <v>3.4724562554403899</v>
      </c>
      <c r="L60" s="6">
        <v>55950.652333270002</v>
      </c>
      <c r="M60" s="6">
        <v>3.4849441434737001</v>
      </c>
      <c r="N60" s="6">
        <v>51.308899069310002</v>
      </c>
      <c r="O60" s="6">
        <v>1.92728121442755</v>
      </c>
      <c r="P60" s="6">
        <v>17228.833689399999</v>
      </c>
      <c r="Q60" s="6">
        <v>4.9373874311748898</v>
      </c>
      <c r="R60" s="6">
        <v>15.7995028116179</v>
      </c>
      <c r="S60" s="6">
        <v>4.5596048501717101</v>
      </c>
    </row>
    <row r="61" spans="1:19" x14ac:dyDescent="0.25">
      <c r="A61" s="6" t="s">
        <v>91</v>
      </c>
      <c r="B61" s="6" t="s">
        <v>92</v>
      </c>
      <c r="C61" s="6" t="s">
        <v>17</v>
      </c>
      <c r="D61" s="6">
        <v>7735.85783911</v>
      </c>
      <c r="E61" s="6">
        <v>13.3755472863996</v>
      </c>
      <c r="F61" s="6">
        <v>11.2277897221866</v>
      </c>
      <c r="G61" s="6">
        <v>11.6971795056636</v>
      </c>
      <c r="H61" s="6">
        <v>13632.206280840001</v>
      </c>
      <c r="I61" s="6">
        <v>8.4548619199165795</v>
      </c>
      <c r="J61" s="6">
        <v>19.785723672030802</v>
      </c>
      <c r="K61" s="6">
        <v>6.8355060181145602</v>
      </c>
      <c r="L61" s="6">
        <v>35217.584830779997</v>
      </c>
      <c r="M61" s="6">
        <v>5.2064762175726296</v>
      </c>
      <c r="N61" s="6">
        <v>51.114646265107702</v>
      </c>
      <c r="O61" s="6">
        <v>4.0058013396388796</v>
      </c>
      <c r="P61" s="6">
        <v>12313.55588407</v>
      </c>
      <c r="Q61" s="6">
        <v>8.5023849399584002</v>
      </c>
      <c r="R61" s="6">
        <v>17.8718403406749</v>
      </c>
      <c r="S61" s="6">
        <v>8.1459764650704507</v>
      </c>
    </row>
    <row r="62" spans="1:19" x14ac:dyDescent="0.25">
      <c r="A62" t="s">
        <v>18</v>
      </c>
    </row>
    <row r="63" spans="1:19" x14ac:dyDescent="0.25">
      <c r="A63" t="s">
        <v>19</v>
      </c>
    </row>
    <row r="64" spans="1:19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506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507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508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3042958.1128113</v>
      </c>
      <c r="E17" s="6">
        <v>0.66990854086816198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509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1538069.5687738301</v>
      </c>
      <c r="E28" s="6">
        <v>6.5208690368314999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1988040.21754248</v>
      </c>
      <c r="E29" s="6">
        <v>3.5122644514152599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2826670.7724081702</v>
      </c>
      <c r="E30" s="6">
        <v>2.1093168360599099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2334803.0503808502</v>
      </c>
      <c r="E31" s="6">
        <v>2.55953612610642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3314016.0787191698</v>
      </c>
      <c r="E32" s="6">
        <v>2.8635212899790701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1556821.3702556901</v>
      </c>
      <c r="E33" s="6">
        <v>1.7218180836969801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1672671.0004062301</v>
      </c>
      <c r="E34" s="6">
        <v>2.3235130826671502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1586807.1043636</v>
      </c>
      <c r="E35" s="6">
        <v>2.1449943730852898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1663283.53140259</v>
      </c>
      <c r="E36" s="6">
        <v>1.8482703784530801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2557289.8612743299</v>
      </c>
      <c r="E37" s="6">
        <v>2.1052450899183501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2047810.30408783</v>
      </c>
      <c r="E38" s="6">
        <v>3.9835795914829801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1175435.74693049</v>
      </c>
      <c r="E39" s="6">
        <v>8.6776095368384407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1079805.26112962</v>
      </c>
      <c r="E40" s="6">
        <v>6.5868993981595203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1491054.17664019</v>
      </c>
      <c r="E41" s="6">
        <v>1.8704661183376401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1842169.72939476</v>
      </c>
      <c r="E42" s="6">
        <v>1.6569243088112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2702983.9208986699</v>
      </c>
      <c r="E43" s="6">
        <v>2.26481155536736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2742863.4168449598</v>
      </c>
      <c r="E44" s="6">
        <v>2.4000361541301101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7579390.8891529804</v>
      </c>
      <c r="E45" s="6">
        <v>3.8482290349750801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7861875.3692438798</v>
      </c>
      <c r="E46" s="6">
        <v>3.2960537340000902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3380225.8024655902</v>
      </c>
      <c r="E47" s="6">
        <v>3.48002199179101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6331148.85757937</v>
      </c>
      <c r="E48" s="6">
        <v>2.8595329117083899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2166795.0564003401</v>
      </c>
      <c r="E49" s="6">
        <v>5.1285046583465403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2982620.2432219801</v>
      </c>
      <c r="E50" s="6">
        <v>2.3120093128949399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1705340.05445704</v>
      </c>
      <c r="E51" s="6">
        <v>1.81804493161059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4974031.6320611602</v>
      </c>
      <c r="E52" s="6">
        <v>2.12492613792078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2715017.06163543</v>
      </c>
      <c r="E53" s="6">
        <v>1.8245249659951801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5281155.2636339404</v>
      </c>
      <c r="E54" s="6">
        <v>1.46408524539156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4107008.81374028</v>
      </c>
      <c r="E55" s="6">
        <v>3.7728808074540598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1290272.4082350701</v>
      </c>
      <c r="E56" s="6">
        <v>2.25505615048611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1384738.8285117899</v>
      </c>
      <c r="E57" s="6">
        <v>2.3880026006609301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1813638.07912982</v>
      </c>
      <c r="E58" s="6">
        <v>5.5496411570038502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3638874.3465442299</v>
      </c>
      <c r="E59" s="6">
        <v>23.338004841088601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5374164.4734761603</v>
      </c>
      <c r="E60" s="6">
        <v>2.3710339956946598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2660561.7256819601</v>
      </c>
      <c r="E61" s="6">
        <v>4.4254355143503297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510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511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512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670900.40589906101</v>
      </c>
      <c r="E17" s="6">
        <v>0.57761638234797996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513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629731.89214178699</v>
      </c>
      <c r="E28" s="6">
        <v>8.4251404189861994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523163.82089298702</v>
      </c>
      <c r="E29" s="6">
        <v>3.4752909065873698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656054.93118535902</v>
      </c>
      <c r="E30" s="6">
        <v>2.0943969520874601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564986.18935777596</v>
      </c>
      <c r="E31" s="6">
        <v>2.2846109478176602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745562.57305363496</v>
      </c>
      <c r="E32" s="6">
        <v>3.8765448309756199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463771.57398144802</v>
      </c>
      <c r="E33" s="6">
        <v>2.2763766911574699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480049.75445900299</v>
      </c>
      <c r="E34" s="6">
        <v>3.42170733513092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452918.59220507299</v>
      </c>
      <c r="E35" s="6">
        <v>2.21594807370511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458954.80233343103</v>
      </c>
      <c r="E36" s="6">
        <v>2.4050815857811099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644476.24530532095</v>
      </c>
      <c r="E37" s="6">
        <v>2.9891647490660902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586608.697394585</v>
      </c>
      <c r="E38" s="6">
        <v>3.00560895695771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496223.66968378698</v>
      </c>
      <c r="E39" s="6">
        <v>20.339492734224802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375838.44548899098</v>
      </c>
      <c r="E40" s="6">
        <v>8.4049799365581492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426892.03194631101</v>
      </c>
      <c r="E41" s="6">
        <v>1.81204883389754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498475.34972593997</v>
      </c>
      <c r="E42" s="6">
        <v>1.85253152386189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694547.77748197096</v>
      </c>
      <c r="E43" s="6">
        <v>2.6763770115089902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642791.98750213603</v>
      </c>
      <c r="E44" s="6">
        <v>2.2056253089460598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1193846.4235084599</v>
      </c>
      <c r="E45" s="6">
        <v>3.3410953882443799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1257441.1527519301</v>
      </c>
      <c r="E46" s="6">
        <v>3.4149448252784702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686611.34623319202</v>
      </c>
      <c r="E47" s="6">
        <v>2.5692432129176002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1135555.21502593</v>
      </c>
      <c r="E48" s="6">
        <v>2.7459366168866199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505287.75512781698</v>
      </c>
      <c r="E49" s="6">
        <v>4.2406642008669904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689491.42837993603</v>
      </c>
      <c r="E50" s="6">
        <v>2.2933761381432101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474462.26842587499</v>
      </c>
      <c r="E51" s="6">
        <v>2.0456300163805099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1018903.84354832</v>
      </c>
      <c r="E52" s="6">
        <v>2.4114684623087501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656850.142886471</v>
      </c>
      <c r="E53" s="6">
        <v>2.0492329417108599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1011956.07352041</v>
      </c>
      <c r="E54" s="6">
        <v>1.71167055395237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840918.43009507598</v>
      </c>
      <c r="E55" s="6">
        <v>3.5823523427452599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420781.50571222598</v>
      </c>
      <c r="E56" s="6">
        <v>3.0781042745969902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433666.78813674801</v>
      </c>
      <c r="E57" s="6">
        <v>2.7542677901720798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474990.78495389997</v>
      </c>
      <c r="E58" s="6">
        <v>6.4386068069007303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652624.02620521805</v>
      </c>
      <c r="E59" s="6">
        <v>22.513396777378901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963614.59202717396</v>
      </c>
      <c r="E60" s="6">
        <v>1.79360819388658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650778.15536809806</v>
      </c>
      <c r="E61" s="6">
        <v>4.6929291963033704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514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515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516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188439.60735341199</v>
      </c>
      <c r="E17" s="6">
        <v>2.1605144227743698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517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109043.668456288</v>
      </c>
      <c r="E28" s="6">
        <v>12.869198625169799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115744.497084492</v>
      </c>
      <c r="E29" s="6">
        <v>14.921422187914001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158541.54626403801</v>
      </c>
      <c r="E30" s="6">
        <v>15.0440063195342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131061.854395998</v>
      </c>
      <c r="E31" s="6">
        <v>9.0682802252741901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132358.69915893301</v>
      </c>
      <c r="E32" s="6">
        <v>10.473430414765099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175450.573279651</v>
      </c>
      <c r="E33" s="6">
        <v>13.2848576815301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172332.70826788599</v>
      </c>
      <c r="E34" s="6">
        <v>19.781571627833799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93586.911953559698</v>
      </c>
      <c r="E35" s="6">
        <v>9.6796240690109894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113353.034101178</v>
      </c>
      <c r="E36" s="6">
        <v>10.008237788287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153971.70658308</v>
      </c>
      <c r="E37" s="6">
        <v>7.4757545413833499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122086.07006590501</v>
      </c>
      <c r="E38" s="6">
        <v>21.558356408133101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40000</v>
      </c>
      <c r="E39" s="6">
        <v>0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100845.78665547101</v>
      </c>
      <c r="E40" s="6">
        <v>13.1652016386402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144769.006946754</v>
      </c>
      <c r="E41" s="6">
        <v>7.4488074623215699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133651.57737718799</v>
      </c>
      <c r="E42" s="6">
        <v>7.0294988169735202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150995.020529097</v>
      </c>
      <c r="E43" s="6">
        <v>6.9428788195848199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182748.02834065299</v>
      </c>
      <c r="E44" s="6">
        <v>4.4323249989442601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315831.58540195099</v>
      </c>
      <c r="E45" s="6">
        <v>6.2121252257274797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322358.38184373599</v>
      </c>
      <c r="E46" s="6">
        <v>6.5119880043735501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246622.04167006901</v>
      </c>
      <c r="E47" s="6">
        <v>16.856924129295599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226740.10224096401</v>
      </c>
      <c r="E48" s="6">
        <v>7.9061394571730101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140269.84162223601</v>
      </c>
      <c r="E49" s="6">
        <v>10.803178674511599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171346.26829527301</v>
      </c>
      <c r="E50" s="6">
        <v>10.7649795791313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131471.703649312</v>
      </c>
      <c r="E51" s="6">
        <v>8.2710939308880302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248445.15922904501</v>
      </c>
      <c r="E52" s="6">
        <v>6.3582178458384098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152024.40346822099</v>
      </c>
      <c r="E53" s="6">
        <v>10.3331379420482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232040.450852927</v>
      </c>
      <c r="E54" s="6">
        <v>5.2838692505859397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303177.84093976102</v>
      </c>
      <c r="E55" s="6">
        <v>9.9743366336631496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103790.27637165099</v>
      </c>
      <c r="E56" s="6">
        <v>11.7022154074458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132280.243734388</v>
      </c>
      <c r="E57" s="6">
        <v>9.7836801798216104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107988.056361386</v>
      </c>
      <c r="E58" s="6">
        <v>9.5803742597605304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186797.669836188</v>
      </c>
      <c r="E59" s="6">
        <v>19.547322843963101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250379.526561709</v>
      </c>
      <c r="E60" s="6">
        <v>6.8210602714526898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133767.49909879401</v>
      </c>
      <c r="E61" s="6">
        <v>27.2368760002797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518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519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520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117707.12471240399</v>
      </c>
      <c r="E17" s="6">
        <v>1.3193165033215299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521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113854.89585147399</v>
      </c>
      <c r="E28" s="6">
        <v>8.3753035247468208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78621.360679562</v>
      </c>
      <c r="E29" s="6">
        <v>8.1214173594378298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118941.20499887101</v>
      </c>
      <c r="E30" s="6">
        <v>4.8108932616635798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90576.429433443802</v>
      </c>
      <c r="E31" s="6">
        <v>3.3113227273420498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106390.04349619101</v>
      </c>
      <c r="E32" s="6">
        <v>4.9638292711186098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85580.771413908398</v>
      </c>
      <c r="E33" s="6">
        <v>5.9724710074844003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71589.275770791297</v>
      </c>
      <c r="E34" s="6">
        <v>7.8591901903544104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74849.015410935201</v>
      </c>
      <c r="E35" s="6">
        <v>7.9191101249279701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79324.671359293905</v>
      </c>
      <c r="E36" s="6">
        <v>5.15716664276842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100082.17310138899</v>
      </c>
      <c r="E37" s="6">
        <v>4.0287472270844003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85017.968675992801</v>
      </c>
      <c r="E38" s="6">
        <v>10.051535043944099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33333.33203125</v>
      </c>
      <c r="E39" s="6">
        <v>0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77062.222529316496</v>
      </c>
      <c r="E40" s="6">
        <v>8.6174229727805507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78771.762662018504</v>
      </c>
      <c r="E41" s="6">
        <v>7.0134913587814101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78576.776239317594</v>
      </c>
      <c r="E42" s="6">
        <v>4.7660840594544203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102773.76465507199</v>
      </c>
      <c r="E43" s="6">
        <v>4.6363719408857902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119240.011116978</v>
      </c>
      <c r="E44" s="6">
        <v>6.7441261712249796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192673.22411782501</v>
      </c>
      <c r="E45" s="6">
        <v>8.2981476928126394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185739.59426183099</v>
      </c>
      <c r="E46" s="6">
        <v>4.6647175705762196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124894.153899176</v>
      </c>
      <c r="E47" s="6">
        <v>7.2748823477278304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167136.79751683501</v>
      </c>
      <c r="E48" s="6">
        <v>6.6925063466392398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89924.124505707601</v>
      </c>
      <c r="E49" s="6">
        <v>6.9358837221791099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129995.713199683</v>
      </c>
      <c r="E50" s="6">
        <v>7.5585453393239304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84286.317959776701</v>
      </c>
      <c r="E51" s="6">
        <v>4.3531909133466504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181304.08356925799</v>
      </c>
      <c r="E52" s="6">
        <v>8.6435705883694993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102530.67872913201</v>
      </c>
      <c r="E53" s="6">
        <v>4.7892051076878097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165134.19118784499</v>
      </c>
      <c r="E54" s="6">
        <v>4.3173678853125201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128162.91753147</v>
      </c>
      <c r="E55" s="6">
        <v>5.4343396576180698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76947.481895496094</v>
      </c>
      <c r="E56" s="6">
        <v>8.2824829196273004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72666.849240878495</v>
      </c>
      <c r="E57" s="6">
        <v>6.4766425178849802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88343.184056176906</v>
      </c>
      <c r="E58" s="6">
        <v>6.31000388466851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129227.74915800399</v>
      </c>
      <c r="E59" s="6">
        <v>17.4940091665488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154417.01935516301</v>
      </c>
      <c r="E60" s="6">
        <v>3.75408608483243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99047.650828782702</v>
      </c>
      <c r="E61" s="6">
        <v>6.3258116122585104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522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523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524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1232448.37074143</v>
      </c>
      <c r="E17" s="6">
        <v>0.65862872526754701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525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382866.82619758201</v>
      </c>
      <c r="E28" s="6">
        <v>10.5489236777013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737966.10270745598</v>
      </c>
      <c r="E29" s="6">
        <v>2.6612596692241999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1041683.01329137</v>
      </c>
      <c r="E30" s="6">
        <v>1.7609061517676601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909870.52245149005</v>
      </c>
      <c r="E31" s="6">
        <v>2.4596711538426801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1179133.67939365</v>
      </c>
      <c r="E32" s="6">
        <v>2.80187678611082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629924.55903411598</v>
      </c>
      <c r="E33" s="6">
        <v>1.5863443545406599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644653.22050883097</v>
      </c>
      <c r="E34" s="6">
        <v>1.9849529721319601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642160.31909998204</v>
      </c>
      <c r="E35" s="6">
        <v>1.6924231167667201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684242.45300976397</v>
      </c>
      <c r="E36" s="6">
        <v>2.48305338333329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1054168.0683244099</v>
      </c>
      <c r="E37" s="6">
        <v>1.8372789866564201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762828.78589770303</v>
      </c>
      <c r="E38" s="6">
        <v>2.46056719219786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408598.44327989197</v>
      </c>
      <c r="E39" s="6">
        <v>5.66400007242438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357376.50351911498</v>
      </c>
      <c r="E40" s="6">
        <v>6.2767046867795804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581471.43311433296</v>
      </c>
      <c r="E41" s="6">
        <v>1.81948918305438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703775.97590211302</v>
      </c>
      <c r="E42" s="6">
        <v>1.6568881194749401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1041265.83372187</v>
      </c>
      <c r="E43" s="6">
        <v>2.3537872814182301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1158762.17751628</v>
      </c>
      <c r="E44" s="6">
        <v>2.00637290500402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3803399.31398175</v>
      </c>
      <c r="E45" s="6">
        <v>3.9616189519812002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3427572.3055650298</v>
      </c>
      <c r="E46" s="6">
        <v>2.8331068010331601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1258394.08842565</v>
      </c>
      <c r="E47" s="6">
        <v>3.3771548740498099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2651430.7061481802</v>
      </c>
      <c r="E48" s="6">
        <v>3.0247051592808099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868356.21272129205</v>
      </c>
      <c r="E49" s="6">
        <v>4.4439413914628103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1182836.45400743</v>
      </c>
      <c r="E50" s="6">
        <v>2.2645001996727698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647953.57906006696</v>
      </c>
      <c r="E51" s="6">
        <v>1.52495115891135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2019729.1336653701</v>
      </c>
      <c r="E52" s="6">
        <v>1.89789856287732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1109797.2103327501</v>
      </c>
      <c r="E53" s="6">
        <v>1.5806731876612801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2182100.4505749</v>
      </c>
      <c r="E54" s="6">
        <v>1.2855849431981301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1705681.1809117901</v>
      </c>
      <c r="E55" s="6">
        <v>2.9835288715459001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496385.07956960401</v>
      </c>
      <c r="E56" s="6">
        <v>2.37716270022882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529832.19227430003</v>
      </c>
      <c r="E57" s="6">
        <v>2.07166342379251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735057.62486178498</v>
      </c>
      <c r="E58" s="6">
        <v>9.1385685347611592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1451892.7148074701</v>
      </c>
      <c r="E59" s="6">
        <v>23.311731026446399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2004724.80643961</v>
      </c>
      <c r="E60" s="6">
        <v>2.28336746940766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1004114.90010238</v>
      </c>
      <c r="E61" s="6">
        <v>3.8996655678005498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K67"/>
  <sheetViews>
    <sheetView workbookViewId="0"/>
  </sheetViews>
  <sheetFormatPr baseColWidth="10" defaultRowHeight="15" x14ac:dyDescent="0.25"/>
  <sheetData>
    <row r="1" spans="1:63" x14ac:dyDescent="0.25">
      <c r="L1" s="7" t="str">
        <f>HYPERLINK("#'Indice'!A1", "Ir al índice")</f>
        <v>Ir al índice</v>
      </c>
    </row>
    <row r="5" spans="1:63" ht="23.25" x14ac:dyDescent="0.35">
      <c r="A5" s="1" t="s">
        <v>0</v>
      </c>
    </row>
    <row r="7" spans="1:63" ht="21" x14ac:dyDescent="0.35">
      <c r="A7" s="2" t="s">
        <v>128</v>
      </c>
    </row>
    <row r="9" spans="1:63" x14ac:dyDescent="0.25">
      <c r="A9" t="s">
        <v>3</v>
      </c>
    </row>
    <row r="10" spans="1:63" x14ac:dyDescent="0.25">
      <c r="A10" t="s">
        <v>4</v>
      </c>
    </row>
    <row r="11" spans="1:63" x14ac:dyDescent="0.25">
      <c r="A11" t="s">
        <v>129</v>
      </c>
    </row>
    <row r="12" spans="1:63" x14ac:dyDescent="0.25">
      <c r="A12" s="3" t="s">
        <v>6</v>
      </c>
    </row>
    <row r="13" spans="1:63" x14ac:dyDescent="0.25">
      <c r="A13" s="3" t="s">
        <v>7</v>
      </c>
    </row>
    <row r="15" spans="1:63" ht="17.25" x14ac:dyDescent="0.3">
      <c r="A15" s="4" t="s">
        <v>130</v>
      </c>
    </row>
    <row r="16" spans="1:63" x14ac:dyDescent="0.25">
      <c r="A16" s="5" t="s">
        <v>9</v>
      </c>
      <c r="B16" s="5" t="s">
        <v>10</v>
      </c>
      <c r="C16" s="5" t="s">
        <v>11</v>
      </c>
      <c r="D16" s="5" t="s">
        <v>131</v>
      </c>
      <c r="E16" s="5" t="s">
        <v>132</v>
      </c>
      <c r="F16" s="5" t="s">
        <v>133</v>
      </c>
      <c r="G16" s="5" t="s">
        <v>134</v>
      </c>
      <c r="H16" s="5" t="s">
        <v>135</v>
      </c>
      <c r="I16" s="5" t="s">
        <v>136</v>
      </c>
      <c r="J16" s="5" t="s">
        <v>137</v>
      </c>
      <c r="K16" s="5" t="s">
        <v>138</v>
      </c>
      <c r="L16" s="5" t="s">
        <v>139</v>
      </c>
      <c r="M16" s="5" t="s">
        <v>140</v>
      </c>
      <c r="N16" s="5" t="s">
        <v>141</v>
      </c>
      <c r="O16" s="5" t="s">
        <v>142</v>
      </c>
      <c r="P16" s="5" t="s">
        <v>143</v>
      </c>
      <c r="Q16" s="5" t="s">
        <v>144</v>
      </c>
      <c r="R16" s="5" t="s">
        <v>145</v>
      </c>
      <c r="S16" s="5" t="s">
        <v>146</v>
      </c>
      <c r="T16" s="5" t="s">
        <v>147</v>
      </c>
      <c r="U16" s="5" t="s">
        <v>148</v>
      </c>
      <c r="V16" s="5" t="s">
        <v>149</v>
      </c>
      <c r="W16" s="5" t="s">
        <v>150</v>
      </c>
      <c r="X16" s="5" t="s">
        <v>151</v>
      </c>
      <c r="Y16" s="5" t="s">
        <v>152</v>
      </c>
      <c r="Z16" s="5" t="s">
        <v>153</v>
      </c>
      <c r="AA16" s="5" t="s">
        <v>154</v>
      </c>
      <c r="AB16" s="5" t="s">
        <v>155</v>
      </c>
      <c r="AC16" s="5" t="s">
        <v>156</v>
      </c>
      <c r="AD16" s="5" t="s">
        <v>157</v>
      </c>
      <c r="AE16" s="5" t="s">
        <v>158</v>
      </c>
      <c r="AF16" s="5" t="s">
        <v>159</v>
      </c>
      <c r="AG16" s="5" t="s">
        <v>160</v>
      </c>
      <c r="AH16" s="5" t="s">
        <v>161</v>
      </c>
      <c r="AI16" s="5" t="s">
        <v>162</v>
      </c>
      <c r="AJ16" s="5" t="s">
        <v>163</v>
      </c>
      <c r="AK16" s="5" t="s">
        <v>164</v>
      </c>
      <c r="AL16" s="5" t="s">
        <v>165</v>
      </c>
      <c r="AM16" s="5" t="s">
        <v>166</v>
      </c>
      <c r="AN16" s="5" t="s">
        <v>167</v>
      </c>
      <c r="AO16" s="5" t="s">
        <v>168</v>
      </c>
      <c r="AP16" s="5" t="s">
        <v>169</v>
      </c>
      <c r="AQ16" s="5" t="s">
        <v>170</v>
      </c>
      <c r="AR16" s="5" t="s">
        <v>171</v>
      </c>
      <c r="AS16" s="5" t="s">
        <v>172</v>
      </c>
      <c r="AT16" s="5" t="s">
        <v>173</v>
      </c>
      <c r="AU16" s="5" t="s">
        <v>174</v>
      </c>
      <c r="AV16" s="5" t="s">
        <v>175</v>
      </c>
      <c r="AW16" s="5" t="s">
        <v>176</v>
      </c>
      <c r="AX16" s="5" t="s">
        <v>177</v>
      </c>
      <c r="AY16" s="5" t="s">
        <v>178</v>
      </c>
      <c r="AZ16" s="5" t="s">
        <v>179</v>
      </c>
      <c r="BA16" s="5" t="s">
        <v>180</v>
      </c>
      <c r="BB16" s="5" t="s">
        <v>181</v>
      </c>
      <c r="BC16" s="5" t="s">
        <v>182</v>
      </c>
      <c r="BD16" s="5" t="s">
        <v>183</v>
      </c>
      <c r="BE16" s="5" t="s">
        <v>184</v>
      </c>
      <c r="BF16" s="5" t="s">
        <v>185</v>
      </c>
      <c r="BG16" s="5" t="s">
        <v>186</v>
      </c>
      <c r="BH16" s="5" t="s">
        <v>187</v>
      </c>
      <c r="BI16" s="5" t="s">
        <v>188</v>
      </c>
      <c r="BJ16" s="5" t="s">
        <v>189</v>
      </c>
      <c r="BK16" s="5" t="s">
        <v>190</v>
      </c>
    </row>
    <row r="17" spans="1:63" x14ac:dyDescent="0.25">
      <c r="A17" s="6" t="s">
        <v>15</v>
      </c>
      <c r="B17" s="6" t="s">
        <v>16</v>
      </c>
      <c r="C17" s="6" t="s">
        <v>17</v>
      </c>
      <c r="D17" s="6">
        <v>448921.732273929</v>
      </c>
      <c r="E17" s="6">
        <v>1.32628473770833</v>
      </c>
      <c r="F17" s="6">
        <v>6.1187118154025999</v>
      </c>
      <c r="G17" s="6">
        <v>1.15704350082524</v>
      </c>
      <c r="H17" s="6">
        <v>495817.75029917102</v>
      </c>
      <c r="I17" s="6">
        <v>1.235805013307</v>
      </c>
      <c r="J17" s="6">
        <v>6.7578949935769401</v>
      </c>
      <c r="K17" s="6">
        <v>1.04772622501287</v>
      </c>
      <c r="L17" s="6">
        <v>514667.24471436802</v>
      </c>
      <c r="M17" s="6">
        <v>1.1807805762802199</v>
      </c>
      <c r="N17" s="6">
        <v>7.0148097649078496</v>
      </c>
      <c r="O17" s="6">
        <v>0.99100151755406796</v>
      </c>
      <c r="P17" s="6">
        <v>592578.22855080501</v>
      </c>
      <c r="Q17" s="6">
        <v>1.1191399015430501</v>
      </c>
      <c r="R17" s="6">
        <v>8.0767206127853601</v>
      </c>
      <c r="S17" s="6">
        <v>0.95634959928925201</v>
      </c>
      <c r="T17" s="6">
        <v>707536.83193171199</v>
      </c>
      <c r="U17" s="6">
        <v>1.03753312934203</v>
      </c>
      <c r="V17" s="6">
        <v>9.64358297256911</v>
      </c>
      <c r="W17" s="6">
        <v>0.89757724220382995</v>
      </c>
      <c r="X17" s="6">
        <v>608709.51833023399</v>
      </c>
      <c r="Y17" s="6">
        <v>1.06439042074796</v>
      </c>
      <c r="Z17" s="6">
        <v>8.2965868083271008</v>
      </c>
      <c r="AA17" s="6">
        <v>0.988210396513164</v>
      </c>
      <c r="AB17" s="6">
        <v>588472.534670981</v>
      </c>
      <c r="AC17" s="6">
        <v>1.05204417247675</v>
      </c>
      <c r="AD17" s="6">
        <v>8.0207608410771396</v>
      </c>
      <c r="AE17" s="6">
        <v>0.99780037705700797</v>
      </c>
      <c r="AF17" s="6">
        <v>592315.97835881996</v>
      </c>
      <c r="AG17" s="6">
        <v>1.0619967665174099</v>
      </c>
      <c r="AH17" s="6">
        <v>8.0731461960598399</v>
      </c>
      <c r="AI17" s="6">
        <v>0.99882163526098799</v>
      </c>
      <c r="AJ17" s="6">
        <v>509788.45616737899</v>
      </c>
      <c r="AK17" s="6">
        <v>1.14225650011862</v>
      </c>
      <c r="AL17" s="6">
        <v>6.9483128702796897</v>
      </c>
      <c r="AM17" s="6">
        <v>1.0579137531093299</v>
      </c>
      <c r="AN17" s="6">
        <v>479892.80376997299</v>
      </c>
      <c r="AO17" s="6">
        <v>1.1697759438816799</v>
      </c>
      <c r="AP17" s="6">
        <v>6.5408412145266501</v>
      </c>
      <c r="AQ17" s="6">
        <v>1.1010492859098699</v>
      </c>
      <c r="AR17" s="6">
        <v>501222.30320849898</v>
      </c>
      <c r="AS17" s="6">
        <v>1.12407094258462</v>
      </c>
      <c r="AT17" s="6">
        <v>6.8315579494239902</v>
      </c>
      <c r="AU17" s="6">
        <v>1.0612202773141499</v>
      </c>
      <c r="AV17" s="6">
        <v>376620.23666785902</v>
      </c>
      <c r="AW17" s="6">
        <v>1.2051809585106401</v>
      </c>
      <c r="AX17" s="6">
        <v>5.1332571500753401</v>
      </c>
      <c r="AY17" s="6">
        <v>1.18895588992291</v>
      </c>
      <c r="AZ17" s="6">
        <v>300132.39770953998</v>
      </c>
      <c r="BA17" s="6">
        <v>1.26669397587052</v>
      </c>
      <c r="BB17" s="6">
        <v>4.0907434771500499</v>
      </c>
      <c r="BC17" s="6">
        <v>1.2937096597648301</v>
      </c>
      <c r="BD17" s="6">
        <v>221352.11111377599</v>
      </c>
      <c r="BE17" s="6">
        <v>1.46619743679051</v>
      </c>
      <c r="BF17" s="6">
        <v>3.0169842096433199</v>
      </c>
      <c r="BG17" s="6">
        <v>1.50126048204517</v>
      </c>
      <c r="BH17" s="6">
        <v>398838.61506370298</v>
      </c>
      <c r="BI17" s="6">
        <v>1.2552636830389401</v>
      </c>
      <c r="BJ17" s="6">
        <v>5.4360891241950098</v>
      </c>
      <c r="BK17" s="6">
        <v>1.2783074020748799</v>
      </c>
    </row>
    <row r="18" spans="1:63" x14ac:dyDescent="0.25">
      <c r="A18" t="s">
        <v>18</v>
      </c>
    </row>
    <row r="19" spans="1:63" x14ac:dyDescent="0.25">
      <c r="A19" t="s">
        <v>19</v>
      </c>
    </row>
    <row r="20" spans="1:63" x14ac:dyDescent="0.25">
      <c r="A20" t="s">
        <v>20</v>
      </c>
    </row>
    <row r="21" spans="1:63" x14ac:dyDescent="0.25">
      <c r="A21" t="s">
        <v>21</v>
      </c>
    </row>
    <row r="22" spans="1:63" x14ac:dyDescent="0.25">
      <c r="A22" t="s">
        <v>22</v>
      </c>
    </row>
    <row r="25" spans="1:63" x14ac:dyDescent="0.25">
      <c r="L25" s="7" t="str">
        <f>HYPERLINK("#'Indice'!A1", "Ir al índice")</f>
        <v>Ir al índice</v>
      </c>
    </row>
    <row r="26" spans="1:63" ht="17.25" x14ac:dyDescent="0.3">
      <c r="A26" s="4" t="s">
        <v>191</v>
      </c>
    </row>
    <row r="27" spans="1:63" x14ac:dyDescent="0.25">
      <c r="A27" s="5" t="s">
        <v>24</v>
      </c>
      <c r="B27" s="5" t="s">
        <v>25</v>
      </c>
      <c r="C27" s="5" t="s">
        <v>11</v>
      </c>
      <c r="D27" s="5" t="s">
        <v>131</v>
      </c>
      <c r="E27" s="5" t="s">
        <v>132</v>
      </c>
      <c r="F27" s="5" t="s">
        <v>133</v>
      </c>
      <c r="G27" s="5" t="s">
        <v>134</v>
      </c>
      <c r="H27" s="5" t="s">
        <v>135</v>
      </c>
      <c r="I27" s="5" t="s">
        <v>136</v>
      </c>
      <c r="J27" s="5" t="s">
        <v>137</v>
      </c>
      <c r="K27" s="5" t="s">
        <v>138</v>
      </c>
      <c r="L27" s="5" t="s">
        <v>139</v>
      </c>
      <c r="M27" s="5" t="s">
        <v>140</v>
      </c>
      <c r="N27" s="5" t="s">
        <v>141</v>
      </c>
      <c r="O27" s="5" t="s">
        <v>142</v>
      </c>
      <c r="P27" s="5" t="s">
        <v>143</v>
      </c>
      <c r="Q27" s="5" t="s">
        <v>144</v>
      </c>
      <c r="R27" s="5" t="s">
        <v>145</v>
      </c>
      <c r="S27" s="5" t="s">
        <v>146</v>
      </c>
      <c r="T27" s="5" t="s">
        <v>147</v>
      </c>
      <c r="U27" s="5" t="s">
        <v>148</v>
      </c>
      <c r="V27" s="5" t="s">
        <v>149</v>
      </c>
      <c r="W27" s="5" t="s">
        <v>150</v>
      </c>
      <c r="X27" s="5" t="s">
        <v>151</v>
      </c>
      <c r="Y27" s="5" t="s">
        <v>152</v>
      </c>
      <c r="Z27" s="5" t="s">
        <v>153</v>
      </c>
      <c r="AA27" s="5" t="s">
        <v>154</v>
      </c>
      <c r="AB27" s="5" t="s">
        <v>155</v>
      </c>
      <c r="AC27" s="5" t="s">
        <v>156</v>
      </c>
      <c r="AD27" s="5" t="s">
        <v>157</v>
      </c>
      <c r="AE27" s="5" t="s">
        <v>158</v>
      </c>
      <c r="AF27" s="5" t="s">
        <v>159</v>
      </c>
      <c r="AG27" s="5" t="s">
        <v>160</v>
      </c>
      <c r="AH27" s="5" t="s">
        <v>161</v>
      </c>
      <c r="AI27" s="5" t="s">
        <v>162</v>
      </c>
      <c r="AJ27" s="5" t="s">
        <v>163</v>
      </c>
      <c r="AK27" s="5" t="s">
        <v>164</v>
      </c>
      <c r="AL27" s="5" t="s">
        <v>165</v>
      </c>
      <c r="AM27" s="5" t="s">
        <v>166</v>
      </c>
      <c r="AN27" s="5" t="s">
        <v>167</v>
      </c>
      <c r="AO27" s="5" t="s">
        <v>168</v>
      </c>
      <c r="AP27" s="5" t="s">
        <v>169</v>
      </c>
      <c r="AQ27" s="5" t="s">
        <v>170</v>
      </c>
      <c r="AR27" s="5" t="s">
        <v>171</v>
      </c>
      <c r="AS27" s="5" t="s">
        <v>172</v>
      </c>
      <c r="AT27" s="5" t="s">
        <v>173</v>
      </c>
      <c r="AU27" s="5" t="s">
        <v>174</v>
      </c>
      <c r="AV27" s="5" t="s">
        <v>175</v>
      </c>
      <c r="AW27" s="5" t="s">
        <v>176</v>
      </c>
      <c r="AX27" s="5" t="s">
        <v>177</v>
      </c>
      <c r="AY27" s="5" t="s">
        <v>178</v>
      </c>
      <c r="AZ27" s="5" t="s">
        <v>179</v>
      </c>
      <c r="BA27" s="5" t="s">
        <v>180</v>
      </c>
      <c r="BB27" s="5" t="s">
        <v>181</v>
      </c>
      <c r="BC27" s="5" t="s">
        <v>182</v>
      </c>
      <c r="BD27" s="5" t="s">
        <v>183</v>
      </c>
      <c r="BE27" s="5" t="s">
        <v>184</v>
      </c>
      <c r="BF27" s="5" t="s">
        <v>185</v>
      </c>
      <c r="BG27" s="5" t="s">
        <v>186</v>
      </c>
      <c r="BH27" s="5" t="s">
        <v>187</v>
      </c>
      <c r="BI27" s="5" t="s">
        <v>188</v>
      </c>
      <c r="BJ27" s="5" t="s">
        <v>189</v>
      </c>
      <c r="BK27" s="5" t="s">
        <v>190</v>
      </c>
    </row>
    <row r="28" spans="1:63" x14ac:dyDescent="0.25">
      <c r="A28" s="6" t="s">
        <v>26</v>
      </c>
      <c r="B28" s="6" t="s">
        <v>27</v>
      </c>
      <c r="C28" s="6" t="s">
        <v>17</v>
      </c>
      <c r="D28" s="6">
        <v>252.901143491</v>
      </c>
      <c r="E28" s="6">
        <v>30.284357053410002</v>
      </c>
      <c r="F28" s="6">
        <v>8.0644497288239592</v>
      </c>
      <c r="G28" s="6">
        <v>11.2570442238742</v>
      </c>
      <c r="H28" s="6">
        <v>320.177557992</v>
      </c>
      <c r="I28" s="6">
        <v>30.286048684732801</v>
      </c>
      <c r="J28" s="6">
        <v>10.209743558616999</v>
      </c>
      <c r="K28" s="6">
        <v>6.6262319041428501</v>
      </c>
      <c r="L28" s="6">
        <v>316.92129849600002</v>
      </c>
      <c r="M28" s="6">
        <v>30.648897577516301</v>
      </c>
      <c r="N28" s="6">
        <v>10.1059087532578</v>
      </c>
      <c r="O28" s="6">
        <v>11.779993449465399</v>
      </c>
      <c r="P28" s="6">
        <v>307.04715857299999</v>
      </c>
      <c r="Q28" s="6">
        <v>31.7939526480524</v>
      </c>
      <c r="R28" s="6">
        <v>9.7910445975437703</v>
      </c>
      <c r="S28" s="6">
        <v>5.6919622150292897</v>
      </c>
      <c r="T28" s="6">
        <v>213.952841433</v>
      </c>
      <c r="U28" s="6">
        <v>31.610277030086898</v>
      </c>
      <c r="V28" s="6">
        <v>6.8224758111339803</v>
      </c>
      <c r="W28" s="6">
        <v>13.1966543315131</v>
      </c>
      <c r="X28" s="6">
        <v>234.62426268600001</v>
      </c>
      <c r="Y28" s="6">
        <v>30.805641678151499</v>
      </c>
      <c r="Z28" s="6">
        <v>7.4816410296735896</v>
      </c>
      <c r="AA28" s="6">
        <v>7.1853349223326299</v>
      </c>
      <c r="AB28" s="6">
        <v>242.38127144000001</v>
      </c>
      <c r="AC28" s="6">
        <v>35.944663520281203</v>
      </c>
      <c r="AD28" s="6">
        <v>7.7289946251503396</v>
      </c>
      <c r="AE28" s="6">
        <v>8.7224654136448798</v>
      </c>
      <c r="AF28" s="6">
        <v>199.50012920099999</v>
      </c>
      <c r="AG28" s="6">
        <v>35.197374726304901</v>
      </c>
      <c r="AH28" s="6">
        <v>6.3616112629107304</v>
      </c>
      <c r="AI28" s="6">
        <v>7.9082171963969401</v>
      </c>
      <c r="AJ28" s="6">
        <v>157.906561745</v>
      </c>
      <c r="AK28" s="6">
        <v>31.013001896021201</v>
      </c>
      <c r="AL28" s="6">
        <v>5.03528577002779</v>
      </c>
      <c r="AM28" s="6">
        <v>6.9424213789142701</v>
      </c>
      <c r="AN28" s="6">
        <v>225.75433588300001</v>
      </c>
      <c r="AO28" s="6">
        <v>30.866566847389802</v>
      </c>
      <c r="AP28" s="6">
        <v>7.198798976001</v>
      </c>
      <c r="AQ28" s="6">
        <v>12.519422161476299</v>
      </c>
      <c r="AR28" s="6">
        <v>191.83343901200001</v>
      </c>
      <c r="AS28" s="6">
        <v>34.195327631139499</v>
      </c>
      <c r="AT28" s="6">
        <v>6.1171377237159303</v>
      </c>
      <c r="AU28" s="6">
        <v>7.3512083010827096</v>
      </c>
      <c r="AV28" s="6">
        <v>139.63145201399999</v>
      </c>
      <c r="AW28" s="6">
        <v>48.324053619089902</v>
      </c>
      <c r="AX28" s="6">
        <v>4.4525335464514004</v>
      </c>
      <c r="AY28" s="6">
        <v>22.391886211604401</v>
      </c>
      <c r="AZ28" s="6">
        <v>78.180253402999995</v>
      </c>
      <c r="BA28" s="6">
        <v>39.650331877739802</v>
      </c>
      <c r="BB28" s="6">
        <v>2.49299277437885</v>
      </c>
      <c r="BC28" s="6">
        <v>14.4333830979664</v>
      </c>
      <c r="BD28" s="6">
        <v>88.227614852000002</v>
      </c>
      <c r="BE28" s="6">
        <v>35.721767045451003</v>
      </c>
      <c r="BF28" s="6">
        <v>2.8133805756924799</v>
      </c>
      <c r="BG28" s="6">
        <v>17.812517912258301</v>
      </c>
      <c r="BH28" s="6">
        <v>166.96067971799999</v>
      </c>
      <c r="BI28" s="6">
        <v>48.775372404316499</v>
      </c>
      <c r="BJ28" s="6">
        <v>5.32400126662142</v>
      </c>
      <c r="BK28" s="6">
        <v>24.673194267581199</v>
      </c>
    </row>
    <row r="29" spans="1:63" x14ac:dyDescent="0.25">
      <c r="A29" s="6" t="s">
        <v>28</v>
      </c>
      <c r="B29" s="6" t="s">
        <v>29</v>
      </c>
      <c r="C29" s="6" t="s">
        <v>17</v>
      </c>
      <c r="D29" s="6">
        <v>17424.92347247</v>
      </c>
      <c r="E29" s="6">
        <v>9.5778722849655704</v>
      </c>
      <c r="F29" s="6">
        <v>6.5564415100895896</v>
      </c>
      <c r="G29" s="6">
        <v>8.8646475048095592</v>
      </c>
      <c r="H29" s="6">
        <v>21898.985119730001</v>
      </c>
      <c r="I29" s="6">
        <v>8.8114539194212504</v>
      </c>
      <c r="J29" s="6">
        <v>8.2398878419567296</v>
      </c>
      <c r="K29" s="6">
        <v>7.4446644273959999</v>
      </c>
      <c r="L29" s="6">
        <v>21235.091407470001</v>
      </c>
      <c r="M29" s="6">
        <v>6.97936283880889</v>
      </c>
      <c r="N29" s="6">
        <v>7.9900858672033896</v>
      </c>
      <c r="O29" s="6">
        <v>5.8792259711238302</v>
      </c>
      <c r="P29" s="6">
        <v>25227.329202209999</v>
      </c>
      <c r="Q29" s="6">
        <v>8.1106658857484408</v>
      </c>
      <c r="R29" s="6">
        <v>9.4922372905330903</v>
      </c>
      <c r="S29" s="6">
        <v>7.2385149532593598</v>
      </c>
      <c r="T29" s="6">
        <v>27642.67079828</v>
      </c>
      <c r="U29" s="6">
        <v>7.1895308481192197</v>
      </c>
      <c r="V29" s="6">
        <v>10.401053098335</v>
      </c>
      <c r="W29" s="6">
        <v>6.6177669913773496</v>
      </c>
      <c r="X29" s="6">
        <v>25284.55839056</v>
      </c>
      <c r="Y29" s="6">
        <v>8.5730167587619004</v>
      </c>
      <c r="Z29" s="6">
        <v>9.5137708041051496</v>
      </c>
      <c r="AA29" s="6">
        <v>8.0846884331014</v>
      </c>
      <c r="AB29" s="6">
        <v>19389.3726494</v>
      </c>
      <c r="AC29" s="6">
        <v>8.1279942538896197</v>
      </c>
      <c r="AD29" s="6">
        <v>7.2956009186479296</v>
      </c>
      <c r="AE29" s="6">
        <v>7.6269126193880901</v>
      </c>
      <c r="AF29" s="6">
        <v>19915.089517060002</v>
      </c>
      <c r="AG29" s="6">
        <v>8.3511073067586903</v>
      </c>
      <c r="AH29" s="6">
        <v>7.4934113652261303</v>
      </c>
      <c r="AI29" s="6">
        <v>7.9533569623759703</v>
      </c>
      <c r="AJ29" s="6">
        <v>20618.752382139999</v>
      </c>
      <c r="AK29" s="6">
        <v>8.8612049720992108</v>
      </c>
      <c r="AL29" s="6">
        <v>7.7581772004969798</v>
      </c>
      <c r="AM29" s="6">
        <v>8.4845352427909102</v>
      </c>
      <c r="AN29" s="6">
        <v>17592.970000130001</v>
      </c>
      <c r="AO29" s="6">
        <v>10.041661915242001</v>
      </c>
      <c r="AP29" s="6">
        <v>6.6196720448645197</v>
      </c>
      <c r="AQ29" s="6">
        <v>9.3641777449192194</v>
      </c>
      <c r="AR29" s="6">
        <v>16450.257060039999</v>
      </c>
      <c r="AS29" s="6">
        <v>11.0169578445899</v>
      </c>
      <c r="AT29" s="6">
        <v>6.1897057057664098</v>
      </c>
      <c r="AU29" s="6">
        <v>10.7004382297877</v>
      </c>
      <c r="AV29" s="6">
        <v>13072.62743708</v>
      </c>
      <c r="AW29" s="6">
        <v>8.5710827476203093</v>
      </c>
      <c r="AX29" s="6">
        <v>4.9188116842993503</v>
      </c>
      <c r="AY29" s="6">
        <v>9.3274333465764805</v>
      </c>
      <c r="AZ29" s="6">
        <v>6550.0811862500004</v>
      </c>
      <c r="BA29" s="6">
        <v>15.4908592146092</v>
      </c>
      <c r="BB29" s="6">
        <v>2.4645861000099298</v>
      </c>
      <c r="BC29" s="6">
        <v>16.174325574786899</v>
      </c>
      <c r="BD29" s="6">
        <v>6008.90374496</v>
      </c>
      <c r="BE29" s="6">
        <v>13.667656987594601</v>
      </c>
      <c r="BF29" s="6">
        <v>2.2609583339538202</v>
      </c>
      <c r="BG29" s="6">
        <v>14.1827735440068</v>
      </c>
      <c r="BH29" s="6">
        <v>7456.3876312299999</v>
      </c>
      <c r="BI29" s="6">
        <v>14.192249501539299</v>
      </c>
      <c r="BJ29" s="6">
        <v>2.8056002345119699</v>
      </c>
      <c r="BK29" s="6">
        <v>14.667454468765801</v>
      </c>
    </row>
    <row r="30" spans="1:63" x14ac:dyDescent="0.25">
      <c r="A30" s="6" t="s">
        <v>30</v>
      </c>
      <c r="B30" s="6" t="s">
        <v>31</v>
      </c>
      <c r="C30" s="6" t="s">
        <v>17</v>
      </c>
      <c r="D30" s="6">
        <v>21853.630909970001</v>
      </c>
      <c r="E30" s="6">
        <v>6.04880276415183</v>
      </c>
      <c r="F30" s="6">
        <v>5.6948502851990099</v>
      </c>
      <c r="G30" s="6">
        <v>5.3922197417845297</v>
      </c>
      <c r="H30" s="6">
        <v>23412.16075359</v>
      </c>
      <c r="I30" s="6">
        <v>5.2255657189746003</v>
      </c>
      <c r="J30" s="6">
        <v>6.1009884761932298</v>
      </c>
      <c r="K30" s="6">
        <v>4.4521481949337298</v>
      </c>
      <c r="L30" s="6">
        <v>24647.866789389998</v>
      </c>
      <c r="M30" s="6">
        <v>5.22868954453818</v>
      </c>
      <c r="N30" s="6">
        <v>6.4230018248852003</v>
      </c>
      <c r="O30" s="6">
        <v>4.6787900071489901</v>
      </c>
      <c r="P30" s="6">
        <v>31497.827323500002</v>
      </c>
      <c r="Q30" s="6">
        <v>5.0066738131742996</v>
      </c>
      <c r="R30" s="6">
        <v>8.2080369919009204</v>
      </c>
      <c r="S30" s="6">
        <v>4.1295441833070399</v>
      </c>
      <c r="T30" s="6">
        <v>35955.499166000001</v>
      </c>
      <c r="U30" s="6">
        <v>4.5754049630620797</v>
      </c>
      <c r="V30" s="6">
        <v>9.369664268767</v>
      </c>
      <c r="W30" s="6">
        <v>4.0111098693600296</v>
      </c>
      <c r="X30" s="6">
        <v>34164.343014049999</v>
      </c>
      <c r="Y30" s="6">
        <v>5.0741795464181898</v>
      </c>
      <c r="Z30" s="6">
        <v>8.9029058538934898</v>
      </c>
      <c r="AA30" s="6">
        <v>4.3215710130382501</v>
      </c>
      <c r="AB30" s="6">
        <v>33226.334384820002</v>
      </c>
      <c r="AC30" s="6">
        <v>4.9353748042403396</v>
      </c>
      <c r="AD30" s="6">
        <v>8.6584696441077398</v>
      </c>
      <c r="AE30" s="6">
        <v>4.5515290648512403</v>
      </c>
      <c r="AF30" s="6">
        <v>30079.169967270002</v>
      </c>
      <c r="AG30" s="6">
        <v>4.8336805555259001</v>
      </c>
      <c r="AH30" s="6">
        <v>7.8383482530817696</v>
      </c>
      <c r="AI30" s="6">
        <v>4.3744655660314002</v>
      </c>
      <c r="AJ30" s="6">
        <v>25071.59264984</v>
      </c>
      <c r="AK30" s="6">
        <v>5.6880878332633804</v>
      </c>
      <c r="AL30" s="6">
        <v>6.5334207912881199</v>
      </c>
      <c r="AM30" s="6">
        <v>5.2899019138694996</v>
      </c>
      <c r="AN30" s="6">
        <v>26184.124055569999</v>
      </c>
      <c r="AO30" s="6">
        <v>5.4991851728678496</v>
      </c>
      <c r="AP30" s="6">
        <v>6.8233359920762897</v>
      </c>
      <c r="AQ30" s="6">
        <v>5.09902937492057</v>
      </c>
      <c r="AR30" s="6">
        <v>28572.521947950001</v>
      </c>
      <c r="AS30" s="6">
        <v>4.7272541491986404</v>
      </c>
      <c r="AT30" s="6">
        <v>7.4457299766101697</v>
      </c>
      <c r="AU30" s="6">
        <v>4.4026168903796998</v>
      </c>
      <c r="AV30" s="6">
        <v>22357.67978545</v>
      </c>
      <c r="AW30" s="6">
        <v>5.1845213582130603</v>
      </c>
      <c r="AX30" s="6">
        <v>5.82620067242331</v>
      </c>
      <c r="AY30" s="6">
        <v>5.1057498793150202</v>
      </c>
      <c r="AZ30" s="6">
        <v>17634.218901290002</v>
      </c>
      <c r="BA30" s="6">
        <v>5.8618717286884099</v>
      </c>
      <c r="BB30" s="6">
        <v>4.5953112758693999</v>
      </c>
      <c r="BC30" s="6">
        <v>6.0080411605375099</v>
      </c>
      <c r="BD30" s="6">
        <v>11270.809396389999</v>
      </c>
      <c r="BE30" s="6">
        <v>7.7989251129302</v>
      </c>
      <c r="BF30" s="6">
        <v>2.9370667222247602</v>
      </c>
      <c r="BG30" s="6">
        <v>8.0966008197474295</v>
      </c>
      <c r="BH30" s="6">
        <v>17815.95108893</v>
      </c>
      <c r="BI30" s="6">
        <v>6.8607845528153604</v>
      </c>
      <c r="BJ30" s="6">
        <v>4.6426689714795799</v>
      </c>
      <c r="BK30" s="6">
        <v>6.910640144876</v>
      </c>
    </row>
    <row r="31" spans="1:63" x14ac:dyDescent="0.25">
      <c r="A31" s="6" t="s">
        <v>32</v>
      </c>
      <c r="B31" s="6" t="s">
        <v>33</v>
      </c>
      <c r="C31" s="6" t="s">
        <v>17</v>
      </c>
      <c r="D31" s="6">
        <v>13315.140944708</v>
      </c>
      <c r="E31" s="6">
        <v>7.12267617375805</v>
      </c>
      <c r="F31" s="6">
        <v>5.8950611427020201</v>
      </c>
      <c r="G31" s="6">
        <v>6.46609282439172</v>
      </c>
      <c r="H31" s="6">
        <v>14135.102563311</v>
      </c>
      <c r="I31" s="6">
        <v>5.5841783845026196</v>
      </c>
      <c r="J31" s="6">
        <v>6.2580857547888202</v>
      </c>
      <c r="K31" s="6">
        <v>4.7057763876155398</v>
      </c>
      <c r="L31" s="6">
        <v>16417.726803254998</v>
      </c>
      <c r="M31" s="6">
        <v>5.4677384267030504</v>
      </c>
      <c r="N31" s="6">
        <v>7.2686803490301699</v>
      </c>
      <c r="O31" s="6">
        <v>4.7019179365122303</v>
      </c>
      <c r="P31" s="6">
        <v>18768.226573143998</v>
      </c>
      <c r="Q31" s="6">
        <v>5.3154195035773002</v>
      </c>
      <c r="R31" s="6">
        <v>8.3093257253684296</v>
      </c>
      <c r="S31" s="6">
        <v>4.3410640682172099</v>
      </c>
      <c r="T31" s="6">
        <v>21893.900855519001</v>
      </c>
      <c r="U31" s="6">
        <v>4.9512803338724298</v>
      </c>
      <c r="V31" s="6">
        <v>9.6931669541835994</v>
      </c>
      <c r="W31" s="6">
        <v>4.2167964092085501</v>
      </c>
      <c r="X31" s="6">
        <v>18638.751248724999</v>
      </c>
      <c r="Y31" s="6">
        <v>4.5238731569039397</v>
      </c>
      <c r="Z31" s="6">
        <v>8.2520026405366096</v>
      </c>
      <c r="AA31" s="6">
        <v>4.2117558452615498</v>
      </c>
      <c r="AB31" s="6">
        <v>19630.136659390999</v>
      </c>
      <c r="AC31" s="6">
        <v>4.9982320279213903</v>
      </c>
      <c r="AD31" s="6">
        <v>8.6909223362519992</v>
      </c>
      <c r="AE31" s="6">
        <v>4.84103616562816</v>
      </c>
      <c r="AF31" s="6">
        <v>19236.347981004001</v>
      </c>
      <c r="AG31" s="6">
        <v>5.20179578854904</v>
      </c>
      <c r="AH31" s="6">
        <v>8.5165788316631303</v>
      </c>
      <c r="AI31" s="6">
        <v>4.7472376928036404</v>
      </c>
      <c r="AJ31" s="6">
        <v>16549.892854137001</v>
      </c>
      <c r="AK31" s="6">
        <v>5.7640207259303304</v>
      </c>
      <c r="AL31" s="6">
        <v>7.3271947090489098</v>
      </c>
      <c r="AM31" s="6">
        <v>5.6289997535659504</v>
      </c>
      <c r="AN31" s="6">
        <v>15134.557122323</v>
      </c>
      <c r="AO31" s="6">
        <v>5.6005901157629498</v>
      </c>
      <c r="AP31" s="6">
        <v>6.7005779341201697</v>
      </c>
      <c r="AQ31" s="6">
        <v>5.19924747127624</v>
      </c>
      <c r="AR31" s="6">
        <v>14470.394261685</v>
      </c>
      <c r="AS31" s="6">
        <v>5.6022210818781097</v>
      </c>
      <c r="AT31" s="6">
        <v>6.4065306770591102</v>
      </c>
      <c r="AU31" s="6">
        <v>5.47852307104798</v>
      </c>
      <c r="AV31" s="6">
        <v>11368.654452901999</v>
      </c>
      <c r="AW31" s="6">
        <v>6.3325950868445302</v>
      </c>
      <c r="AX31" s="6">
        <v>5.0332860454432602</v>
      </c>
      <c r="AY31" s="6">
        <v>6.1924872552779799</v>
      </c>
      <c r="AZ31" s="6">
        <v>8482.0729542589997</v>
      </c>
      <c r="BA31" s="6">
        <v>6.4444590323113404</v>
      </c>
      <c r="BB31" s="6">
        <v>3.7552992409058201</v>
      </c>
      <c r="BC31" s="6">
        <v>6.6214859758274098</v>
      </c>
      <c r="BD31" s="6">
        <v>6176.9804286429999</v>
      </c>
      <c r="BE31" s="6">
        <v>7.0637026842043804</v>
      </c>
      <c r="BF31" s="6">
        <v>2.7347571802156998</v>
      </c>
      <c r="BG31" s="6">
        <v>7.2344395149099201</v>
      </c>
      <c r="BH31" s="6">
        <v>11651.543339166001</v>
      </c>
      <c r="BI31" s="6">
        <v>6.5226361591213999</v>
      </c>
      <c r="BJ31" s="6">
        <v>5.1585304786822403</v>
      </c>
      <c r="BK31" s="6">
        <v>6.7537387948278802</v>
      </c>
    </row>
    <row r="32" spans="1:63" x14ac:dyDescent="0.25">
      <c r="A32" s="6" t="s">
        <v>34</v>
      </c>
      <c r="B32" s="6" t="s">
        <v>35</v>
      </c>
      <c r="C32" s="6" t="s">
        <v>17</v>
      </c>
      <c r="D32" s="6">
        <v>16558.753475574002</v>
      </c>
      <c r="E32" s="6">
        <v>8.4474192879919698</v>
      </c>
      <c r="F32" s="6">
        <v>6.4548196196105199</v>
      </c>
      <c r="G32" s="6">
        <v>7.09488370507556</v>
      </c>
      <c r="H32" s="6">
        <v>17536.011492469999</v>
      </c>
      <c r="I32" s="6">
        <v>7.6138995760320398</v>
      </c>
      <c r="J32" s="6">
        <v>6.8357676318015903</v>
      </c>
      <c r="K32" s="6">
        <v>5.7201230862072698</v>
      </c>
      <c r="L32" s="6">
        <v>16076.851449938</v>
      </c>
      <c r="M32" s="6">
        <v>8.23158738895801</v>
      </c>
      <c r="N32" s="6">
        <v>6.2669678797803599</v>
      </c>
      <c r="O32" s="6">
        <v>6.6033076898876999</v>
      </c>
      <c r="P32" s="6">
        <v>18011.344769200001</v>
      </c>
      <c r="Q32" s="6">
        <v>7.6540825207184104</v>
      </c>
      <c r="R32" s="6">
        <v>7.0210587870214898</v>
      </c>
      <c r="S32" s="6">
        <v>6.3208409745374796</v>
      </c>
      <c r="T32" s="6">
        <v>23469.980541214001</v>
      </c>
      <c r="U32" s="6">
        <v>6.7884082754635102</v>
      </c>
      <c r="V32" s="6">
        <v>9.1489067152775991</v>
      </c>
      <c r="W32" s="6">
        <v>5.5481948069100397</v>
      </c>
      <c r="X32" s="6">
        <v>21066.967181993001</v>
      </c>
      <c r="Y32" s="6">
        <v>6.6121028670213802</v>
      </c>
      <c r="Z32" s="6">
        <v>8.2121805420081895</v>
      </c>
      <c r="AA32" s="6">
        <v>5.5738676274307002</v>
      </c>
      <c r="AB32" s="6">
        <v>24381.900281293001</v>
      </c>
      <c r="AC32" s="6">
        <v>5.9353469704935096</v>
      </c>
      <c r="AD32" s="6">
        <v>9.5043850088855599</v>
      </c>
      <c r="AE32" s="6">
        <v>5.1703216658142797</v>
      </c>
      <c r="AF32" s="6">
        <v>25302.606282896999</v>
      </c>
      <c r="AG32" s="6">
        <v>6.4469513483655003</v>
      </c>
      <c r="AH32" s="6">
        <v>9.8632883026517995</v>
      </c>
      <c r="AI32" s="6">
        <v>5.5344744636838596</v>
      </c>
      <c r="AJ32" s="6">
        <v>18513.027245910002</v>
      </c>
      <c r="AK32" s="6">
        <v>7.0957258206708902</v>
      </c>
      <c r="AL32" s="6">
        <v>7.2166212065151596</v>
      </c>
      <c r="AM32" s="6">
        <v>6.1122404440970799</v>
      </c>
      <c r="AN32" s="6">
        <v>18828.433732218</v>
      </c>
      <c r="AO32" s="6">
        <v>7.1017407594865603</v>
      </c>
      <c r="AP32" s="6">
        <v>7.3395707980394498</v>
      </c>
      <c r="AQ32" s="6">
        <v>6.1617969677071196</v>
      </c>
      <c r="AR32" s="6">
        <v>16844.142339866001</v>
      </c>
      <c r="AS32" s="6">
        <v>8.2185600925471398</v>
      </c>
      <c r="AT32" s="6">
        <v>6.5660679477632202</v>
      </c>
      <c r="AU32" s="6">
        <v>7.3436110499499598</v>
      </c>
      <c r="AV32" s="6">
        <v>11846.894052882</v>
      </c>
      <c r="AW32" s="6">
        <v>8.3689605871307506</v>
      </c>
      <c r="AX32" s="6">
        <v>4.61807492193123</v>
      </c>
      <c r="AY32" s="6">
        <v>7.9621717455507897</v>
      </c>
      <c r="AZ32" s="6">
        <v>9977.3043130650003</v>
      </c>
      <c r="BA32" s="6">
        <v>7.8581816810452603</v>
      </c>
      <c r="BB32" s="6">
        <v>3.8892842825274401</v>
      </c>
      <c r="BC32" s="6">
        <v>7.9994968712563796</v>
      </c>
      <c r="BD32" s="6">
        <v>6780.2362481419996</v>
      </c>
      <c r="BE32" s="6">
        <v>10.8729422403953</v>
      </c>
      <c r="BF32" s="6">
        <v>2.6430251543185199</v>
      </c>
      <c r="BG32" s="6">
        <v>10.5169665058212</v>
      </c>
      <c r="BH32" s="6">
        <v>11338.717950544</v>
      </c>
      <c r="BI32" s="6">
        <v>8.8764012317755103</v>
      </c>
      <c r="BJ32" s="6">
        <v>4.4199812018678699</v>
      </c>
      <c r="BK32" s="6">
        <v>8.2377861641748904</v>
      </c>
    </row>
    <row r="33" spans="1:63" x14ac:dyDescent="0.25">
      <c r="A33" s="6" t="s">
        <v>36</v>
      </c>
      <c r="B33" s="6" t="s">
        <v>37</v>
      </c>
      <c r="C33" s="6" t="s">
        <v>17</v>
      </c>
      <c r="D33" s="6">
        <v>19457.136993209999</v>
      </c>
      <c r="E33" s="6">
        <v>5.6544583150975898</v>
      </c>
      <c r="F33" s="6">
        <v>7.5082072742193802</v>
      </c>
      <c r="G33" s="6">
        <v>4.3967619814003402</v>
      </c>
      <c r="H33" s="6">
        <v>19566.633678679998</v>
      </c>
      <c r="I33" s="6">
        <v>5.9595762553464304</v>
      </c>
      <c r="J33" s="6">
        <v>7.5504603462224997</v>
      </c>
      <c r="K33" s="6">
        <v>4.8143129684414703</v>
      </c>
      <c r="L33" s="6">
        <v>20966.059742559999</v>
      </c>
      <c r="M33" s="6">
        <v>6.5049713079816902</v>
      </c>
      <c r="N33" s="6">
        <v>8.0904771511729301</v>
      </c>
      <c r="O33" s="6">
        <v>4.9422173456585803</v>
      </c>
      <c r="P33" s="6">
        <v>23934.3649578</v>
      </c>
      <c r="Q33" s="6">
        <v>5.7956969570706702</v>
      </c>
      <c r="R33" s="6">
        <v>9.2359000783459102</v>
      </c>
      <c r="S33" s="6">
        <v>4.0288118508069601</v>
      </c>
      <c r="T33" s="6">
        <v>29693.796659259999</v>
      </c>
      <c r="U33" s="6">
        <v>5.7566356796275198</v>
      </c>
      <c r="V33" s="6">
        <v>11.4583754102183</v>
      </c>
      <c r="W33" s="6">
        <v>4.09747899343526</v>
      </c>
      <c r="X33" s="6">
        <v>23763.382333509999</v>
      </c>
      <c r="Y33" s="6">
        <v>5.6422648898575103</v>
      </c>
      <c r="Z33" s="6">
        <v>9.16992053655067</v>
      </c>
      <c r="AA33" s="6">
        <v>4.5511629000827103</v>
      </c>
      <c r="AB33" s="6">
        <v>20013.77292938</v>
      </c>
      <c r="AC33" s="6">
        <v>5.41024672313271</v>
      </c>
      <c r="AD33" s="6">
        <v>7.7230044453808899</v>
      </c>
      <c r="AE33" s="6">
        <v>4.8125370878133298</v>
      </c>
      <c r="AF33" s="6">
        <v>19523.89814121</v>
      </c>
      <c r="AG33" s="6">
        <v>5.51744161972083</v>
      </c>
      <c r="AH33" s="6">
        <v>7.5339693653854001</v>
      </c>
      <c r="AI33" s="6">
        <v>4.8513189210921004</v>
      </c>
      <c r="AJ33" s="6">
        <v>17133.529149450002</v>
      </c>
      <c r="AK33" s="6">
        <v>6.8592544791532397</v>
      </c>
      <c r="AL33" s="6">
        <v>6.6115630597576001</v>
      </c>
      <c r="AM33" s="6">
        <v>5.34681619653617</v>
      </c>
      <c r="AN33" s="6">
        <v>16644.27822384</v>
      </c>
      <c r="AO33" s="6">
        <v>6.6736518935698097</v>
      </c>
      <c r="AP33" s="6">
        <v>6.4227687186443401</v>
      </c>
      <c r="AQ33" s="6">
        <v>5.0465892988831103</v>
      </c>
      <c r="AR33" s="6">
        <v>17177.923838369999</v>
      </c>
      <c r="AS33" s="6">
        <v>5.7940632052204002</v>
      </c>
      <c r="AT33" s="6">
        <v>6.6286942813963297</v>
      </c>
      <c r="AU33" s="6">
        <v>4.9350078183666</v>
      </c>
      <c r="AV33" s="6">
        <v>10777.45800504</v>
      </c>
      <c r="AW33" s="6">
        <v>6.8030679507514504</v>
      </c>
      <c r="AX33" s="6">
        <v>4.1588538241404098</v>
      </c>
      <c r="AY33" s="6">
        <v>6.16156396285957</v>
      </c>
      <c r="AZ33" s="6">
        <v>7723.6496839199999</v>
      </c>
      <c r="BA33" s="6">
        <v>7.7863307549113898</v>
      </c>
      <c r="BB33" s="6">
        <v>2.9804365750504598</v>
      </c>
      <c r="BC33" s="6">
        <v>7.6616758393510196</v>
      </c>
      <c r="BD33" s="6">
        <v>5760.8205455099996</v>
      </c>
      <c r="BE33" s="6">
        <v>9.2343225566659495</v>
      </c>
      <c r="BF33" s="6">
        <v>2.2230112652424099</v>
      </c>
      <c r="BG33" s="6">
        <v>9.0358574864623193</v>
      </c>
      <c r="BH33" s="6">
        <v>7008.2052490599999</v>
      </c>
      <c r="BI33" s="6">
        <v>8.2139011148533694</v>
      </c>
      <c r="BJ33" s="6">
        <v>2.70435766827244</v>
      </c>
      <c r="BK33" s="6">
        <v>8.1549869765951506</v>
      </c>
    </row>
    <row r="34" spans="1:63" x14ac:dyDescent="0.25">
      <c r="A34" s="6" t="s">
        <v>38</v>
      </c>
      <c r="B34" s="6" t="s">
        <v>39</v>
      </c>
      <c r="C34" s="6" t="s">
        <v>17</v>
      </c>
      <c r="D34" s="6">
        <v>15044.4228721</v>
      </c>
      <c r="E34" s="6">
        <v>7.2311968318042803</v>
      </c>
      <c r="F34" s="6">
        <v>6.6518005821815702</v>
      </c>
      <c r="G34" s="6">
        <v>6.7547520270257397</v>
      </c>
      <c r="H34" s="6">
        <v>17993.033494464002</v>
      </c>
      <c r="I34" s="6">
        <v>6.5575068700071597</v>
      </c>
      <c r="J34" s="6">
        <v>7.9555109352613904</v>
      </c>
      <c r="K34" s="6">
        <v>5.6579207021050202</v>
      </c>
      <c r="L34" s="6">
        <v>22113.833602318999</v>
      </c>
      <c r="M34" s="6">
        <v>5.9112056175229997</v>
      </c>
      <c r="N34" s="6">
        <v>9.7774977797894795</v>
      </c>
      <c r="O34" s="6">
        <v>4.6833445999235401</v>
      </c>
      <c r="P34" s="6">
        <v>22380.475473428</v>
      </c>
      <c r="Q34" s="6">
        <v>5.6776579059906203</v>
      </c>
      <c r="R34" s="6">
        <v>9.8953918704140005</v>
      </c>
      <c r="S34" s="6">
        <v>4.9937308614954796</v>
      </c>
      <c r="T34" s="6">
        <v>23598.235451224999</v>
      </c>
      <c r="U34" s="6">
        <v>5.2080630685855303</v>
      </c>
      <c r="V34" s="6">
        <v>10.4338170794188</v>
      </c>
      <c r="W34" s="6">
        <v>4.4271192667992203</v>
      </c>
      <c r="X34" s="6">
        <v>18318.822555064002</v>
      </c>
      <c r="Y34" s="6">
        <v>6.9090449473952598</v>
      </c>
      <c r="Z34" s="6">
        <v>8.0995565979890891</v>
      </c>
      <c r="AA34" s="6">
        <v>6.7424732471246198</v>
      </c>
      <c r="AB34" s="6">
        <v>17961.427879506002</v>
      </c>
      <c r="AC34" s="6">
        <v>6.6071222976126602</v>
      </c>
      <c r="AD34" s="6">
        <v>7.94153670376277</v>
      </c>
      <c r="AE34" s="6">
        <v>5.8199193442139503</v>
      </c>
      <c r="AF34" s="6">
        <v>17913.685471582001</v>
      </c>
      <c r="AG34" s="6">
        <v>6.1737845851116697</v>
      </c>
      <c r="AH34" s="6">
        <v>7.9204276868517596</v>
      </c>
      <c r="AI34" s="6">
        <v>6.1687156646621402</v>
      </c>
      <c r="AJ34" s="6">
        <v>17108.828494674999</v>
      </c>
      <c r="AK34" s="6">
        <v>6.0446858170308397</v>
      </c>
      <c r="AL34" s="6">
        <v>7.5645650423968798</v>
      </c>
      <c r="AM34" s="6">
        <v>5.4528080517904201</v>
      </c>
      <c r="AN34" s="6">
        <v>16134.493705843999</v>
      </c>
      <c r="AO34" s="6">
        <v>6.8607163528507202</v>
      </c>
      <c r="AP34" s="6">
        <v>7.1337688084246897</v>
      </c>
      <c r="AQ34" s="6">
        <v>6.5286991106329104</v>
      </c>
      <c r="AR34" s="6">
        <v>14066.035167311</v>
      </c>
      <c r="AS34" s="6">
        <v>7.05338666868602</v>
      </c>
      <c r="AT34" s="6">
        <v>6.2192123759311304</v>
      </c>
      <c r="AU34" s="6">
        <v>6.7368569860202898</v>
      </c>
      <c r="AV34" s="6">
        <v>9956.2876072380004</v>
      </c>
      <c r="AW34" s="6">
        <v>7.1755194446888302</v>
      </c>
      <c r="AX34" s="6">
        <v>4.40211234855754</v>
      </c>
      <c r="AY34" s="6">
        <v>6.7314466607091399</v>
      </c>
      <c r="AZ34" s="6">
        <v>5937.402061152</v>
      </c>
      <c r="BA34" s="6">
        <v>8.8465790467472392</v>
      </c>
      <c r="BB34" s="6">
        <v>2.6251864111224701</v>
      </c>
      <c r="BC34" s="6">
        <v>8.8566887420769902</v>
      </c>
      <c r="BD34" s="6">
        <v>3509.4698563279999</v>
      </c>
      <c r="BE34" s="6">
        <v>12.1294658987532</v>
      </c>
      <c r="BF34" s="6">
        <v>1.5516908712240101</v>
      </c>
      <c r="BG34" s="6">
        <v>12.191266626297899</v>
      </c>
      <c r="BH34" s="6">
        <v>4134.2302636249997</v>
      </c>
      <c r="BI34" s="6">
        <v>11.9181030547305</v>
      </c>
      <c r="BJ34" s="6">
        <v>1.8279249066743899</v>
      </c>
      <c r="BK34" s="6">
        <v>12.1467196504565</v>
      </c>
    </row>
    <row r="35" spans="1:63" x14ac:dyDescent="0.25">
      <c r="A35" s="6" t="s">
        <v>40</v>
      </c>
      <c r="B35" s="6" t="s">
        <v>41</v>
      </c>
      <c r="C35" s="6" t="s">
        <v>17</v>
      </c>
      <c r="D35" s="6">
        <v>20352.593201898999</v>
      </c>
      <c r="E35" s="6">
        <v>6.2893757958147303</v>
      </c>
      <c r="F35" s="6">
        <v>7.1593489663391097</v>
      </c>
      <c r="G35" s="6">
        <v>5.4671391197027397</v>
      </c>
      <c r="H35" s="6">
        <v>25383.289269125999</v>
      </c>
      <c r="I35" s="6">
        <v>4.6192676702425599</v>
      </c>
      <c r="J35" s="6">
        <v>8.9289764694087097</v>
      </c>
      <c r="K35" s="6">
        <v>4.1174941078819796</v>
      </c>
      <c r="L35" s="6">
        <v>21120.446016282</v>
      </c>
      <c r="M35" s="6">
        <v>5.3202071161947098</v>
      </c>
      <c r="N35" s="6">
        <v>7.4294534291178698</v>
      </c>
      <c r="O35" s="6">
        <v>5.0635169904323298</v>
      </c>
      <c r="P35" s="6">
        <v>27000.770764605</v>
      </c>
      <c r="Q35" s="6">
        <v>6.30895013833638</v>
      </c>
      <c r="R35" s="6">
        <v>9.4979513591367493</v>
      </c>
      <c r="S35" s="6">
        <v>5.4345605178426402</v>
      </c>
      <c r="T35" s="6">
        <v>28916.249362506998</v>
      </c>
      <c r="U35" s="6">
        <v>5.1754264628194502</v>
      </c>
      <c r="V35" s="6">
        <v>10.171751478064801</v>
      </c>
      <c r="W35" s="6">
        <v>4.6496189296871604</v>
      </c>
      <c r="X35" s="6">
        <v>25242.100717091002</v>
      </c>
      <c r="Y35" s="6">
        <v>4.94298058240794</v>
      </c>
      <c r="Z35" s="6">
        <v>8.8793111464671401</v>
      </c>
      <c r="AA35" s="6">
        <v>5.0095527490188401</v>
      </c>
      <c r="AB35" s="6">
        <v>24314.428478508002</v>
      </c>
      <c r="AC35" s="6">
        <v>5.2991626580825297</v>
      </c>
      <c r="AD35" s="6">
        <v>8.5529876545899004</v>
      </c>
      <c r="AE35" s="6">
        <v>5.0191538071465196</v>
      </c>
      <c r="AF35" s="6">
        <v>21432.98739038</v>
      </c>
      <c r="AG35" s="6">
        <v>5.8688865107626196</v>
      </c>
      <c r="AH35" s="6">
        <v>7.5393948376346902</v>
      </c>
      <c r="AI35" s="6">
        <v>5.6916389572145496</v>
      </c>
      <c r="AJ35" s="6">
        <v>17780.812901835001</v>
      </c>
      <c r="AK35" s="6">
        <v>5.6593316713588804</v>
      </c>
      <c r="AL35" s="6">
        <v>6.2546842658626796</v>
      </c>
      <c r="AM35" s="6">
        <v>5.5633248222105296</v>
      </c>
      <c r="AN35" s="6">
        <v>18610.208815952999</v>
      </c>
      <c r="AO35" s="6">
        <v>6.04036668811582</v>
      </c>
      <c r="AP35" s="6">
        <v>6.5464374946292496</v>
      </c>
      <c r="AQ35" s="6">
        <v>5.5290493292668303</v>
      </c>
      <c r="AR35" s="6">
        <v>17414.687876830001</v>
      </c>
      <c r="AS35" s="6">
        <v>6.1694422137698197</v>
      </c>
      <c r="AT35" s="6">
        <v>6.1258939543128097</v>
      </c>
      <c r="AU35" s="6">
        <v>5.6518174086753001</v>
      </c>
      <c r="AV35" s="6">
        <v>12164.484045052001</v>
      </c>
      <c r="AW35" s="6">
        <v>7.2969297510819997</v>
      </c>
      <c r="AX35" s="6">
        <v>4.2790510973248201</v>
      </c>
      <c r="AY35" s="6">
        <v>6.9489145940056902</v>
      </c>
      <c r="AZ35" s="6">
        <v>9286.8686249000002</v>
      </c>
      <c r="BA35" s="6">
        <v>8.7588615262496106</v>
      </c>
      <c r="BB35" s="6">
        <v>3.2668040200401198</v>
      </c>
      <c r="BC35" s="6">
        <v>9.0385205867132292</v>
      </c>
      <c r="BD35" s="6">
        <v>5635.5958375150003</v>
      </c>
      <c r="BE35" s="6">
        <v>9.3888090622759304</v>
      </c>
      <c r="BF35" s="6">
        <v>1.9824106360192699</v>
      </c>
      <c r="BG35" s="6">
        <v>9.44578461332563</v>
      </c>
      <c r="BH35" s="6">
        <v>9624.4202732550002</v>
      </c>
      <c r="BI35" s="6">
        <v>8.8229175700739493</v>
      </c>
      <c r="BJ35" s="6">
        <v>3.3855431910520499</v>
      </c>
      <c r="BK35" s="6">
        <v>8.5897686890450409</v>
      </c>
    </row>
    <row r="36" spans="1:63" x14ac:dyDescent="0.25">
      <c r="A36" s="6" t="s">
        <v>42</v>
      </c>
      <c r="B36" s="6" t="s">
        <v>43</v>
      </c>
      <c r="C36" s="6" t="s">
        <v>17</v>
      </c>
      <c r="D36" s="6">
        <v>22847.516858548999</v>
      </c>
      <c r="E36" s="6">
        <v>7.1768013150571397</v>
      </c>
      <c r="F36" s="6">
        <v>6.5758270610364402</v>
      </c>
      <c r="G36" s="6">
        <v>5.9025819349469</v>
      </c>
      <c r="H36" s="6">
        <v>25512.246455236</v>
      </c>
      <c r="I36" s="6">
        <v>6.2046049881042196</v>
      </c>
      <c r="J36" s="6">
        <v>7.3427725939240798</v>
      </c>
      <c r="K36" s="6">
        <v>4.9402613415231498</v>
      </c>
      <c r="L36" s="6">
        <v>27599.940148730999</v>
      </c>
      <c r="M36" s="6">
        <v>5.8897572793528701</v>
      </c>
      <c r="N36" s="6">
        <v>7.9436393213602701</v>
      </c>
      <c r="O36" s="6">
        <v>4.7560176027256498</v>
      </c>
      <c r="P36" s="6">
        <v>29971.351953099002</v>
      </c>
      <c r="Q36" s="6">
        <v>6.17412490892045</v>
      </c>
      <c r="R36" s="6">
        <v>8.6261639918777693</v>
      </c>
      <c r="S36" s="6">
        <v>5.0016359034983804</v>
      </c>
      <c r="T36" s="6">
        <v>32990.394730451</v>
      </c>
      <c r="U36" s="6">
        <v>5.8682871811774504</v>
      </c>
      <c r="V36" s="6">
        <v>9.4950856920628599</v>
      </c>
      <c r="W36" s="6">
        <v>4.4802454443880304</v>
      </c>
      <c r="X36" s="6">
        <v>30958.733525789001</v>
      </c>
      <c r="Y36" s="6">
        <v>6.4282469143663601</v>
      </c>
      <c r="Z36" s="6">
        <v>8.9103458793652202</v>
      </c>
      <c r="AA36" s="6">
        <v>5.2773558513249803</v>
      </c>
      <c r="AB36" s="6">
        <v>28705.870088109001</v>
      </c>
      <c r="AC36" s="6">
        <v>5.6382641329304999</v>
      </c>
      <c r="AD36" s="6">
        <v>8.2619410461383396</v>
      </c>
      <c r="AE36" s="6">
        <v>5.0324315069203402</v>
      </c>
      <c r="AF36" s="6">
        <v>27774.468322725999</v>
      </c>
      <c r="AG36" s="6">
        <v>6.3739074981112198</v>
      </c>
      <c r="AH36" s="6">
        <v>7.9938709109275203</v>
      </c>
      <c r="AI36" s="6">
        <v>5.6434859304852898</v>
      </c>
      <c r="AJ36" s="6">
        <v>23192.305929704999</v>
      </c>
      <c r="AK36" s="6">
        <v>6.6257767884766796</v>
      </c>
      <c r="AL36" s="6">
        <v>6.67506205967958</v>
      </c>
      <c r="AM36" s="6">
        <v>5.6761319058281501</v>
      </c>
      <c r="AN36" s="6">
        <v>17968.473833184002</v>
      </c>
      <c r="AO36" s="6">
        <v>7.2801068555074604</v>
      </c>
      <c r="AP36" s="6">
        <v>5.1715719134512801</v>
      </c>
      <c r="AQ36" s="6">
        <v>6.5283134849060502</v>
      </c>
      <c r="AR36" s="6">
        <v>22601.140301575</v>
      </c>
      <c r="AS36" s="6">
        <v>6.7665477670052701</v>
      </c>
      <c r="AT36" s="6">
        <v>6.5049165266188496</v>
      </c>
      <c r="AU36" s="6">
        <v>5.6523598095882299</v>
      </c>
      <c r="AV36" s="6">
        <v>17292.45106725</v>
      </c>
      <c r="AW36" s="6">
        <v>7.8373687318224698</v>
      </c>
      <c r="AX36" s="6">
        <v>4.9770033384228602</v>
      </c>
      <c r="AY36" s="6">
        <v>7.1748651320041601</v>
      </c>
      <c r="AZ36" s="6">
        <v>14392.88652916</v>
      </c>
      <c r="BA36" s="6">
        <v>7.6556920380926501</v>
      </c>
      <c r="BB36" s="6">
        <v>4.14246910554147</v>
      </c>
      <c r="BC36" s="6">
        <v>6.7442228789213203</v>
      </c>
      <c r="BD36" s="6">
        <v>10243.410874921001</v>
      </c>
      <c r="BE36" s="6">
        <v>8.3327652344126601</v>
      </c>
      <c r="BF36" s="6">
        <v>2.9481934008691399</v>
      </c>
      <c r="BG36" s="6">
        <v>7.9370332202206102</v>
      </c>
      <c r="BH36" s="6">
        <v>15395.855152026999</v>
      </c>
      <c r="BI36" s="6">
        <v>8.5177669568461596</v>
      </c>
      <c r="BJ36" s="6">
        <v>4.4311371587243</v>
      </c>
      <c r="BK36" s="6">
        <v>8.2676371077729396</v>
      </c>
    </row>
    <row r="37" spans="1:63" x14ac:dyDescent="0.25">
      <c r="A37" s="6" t="s">
        <v>44</v>
      </c>
      <c r="B37" s="6" t="s">
        <v>45</v>
      </c>
      <c r="C37" s="6" t="s">
        <v>17</v>
      </c>
      <c r="D37" s="6">
        <v>15580.167508508999</v>
      </c>
      <c r="E37" s="6">
        <v>6.7856860129877896</v>
      </c>
      <c r="F37" s="6">
        <v>4.8491072928594203</v>
      </c>
      <c r="G37" s="6">
        <v>5.4306738298850199</v>
      </c>
      <c r="H37" s="6">
        <v>19575.43590606</v>
      </c>
      <c r="I37" s="6">
        <v>5.92762658800478</v>
      </c>
      <c r="J37" s="6">
        <v>6.0925782063084899</v>
      </c>
      <c r="K37" s="6">
        <v>4.34002568383388</v>
      </c>
      <c r="L37" s="6">
        <v>22536.074665820001</v>
      </c>
      <c r="M37" s="6">
        <v>5.8584449821026103</v>
      </c>
      <c r="N37" s="6">
        <v>7.0140352441506</v>
      </c>
      <c r="O37" s="6">
        <v>4.3923312241166999</v>
      </c>
      <c r="P37" s="6">
        <v>24592.556726326002</v>
      </c>
      <c r="Q37" s="6">
        <v>5.5510076850261196</v>
      </c>
      <c r="R37" s="6">
        <v>7.6540862674651997</v>
      </c>
      <c r="S37" s="6">
        <v>4.1281830807924997</v>
      </c>
      <c r="T37" s="6">
        <v>29960.709798313001</v>
      </c>
      <c r="U37" s="6">
        <v>5.19499022867614</v>
      </c>
      <c r="V37" s="6">
        <v>9.3248481637247504</v>
      </c>
      <c r="W37" s="6">
        <v>3.6996085416558402</v>
      </c>
      <c r="X37" s="6">
        <v>23650.406835296999</v>
      </c>
      <c r="Y37" s="6">
        <v>5.1356817986573304</v>
      </c>
      <c r="Z37" s="6">
        <v>7.3608554081011901</v>
      </c>
      <c r="AA37" s="6">
        <v>4.16042398105213</v>
      </c>
      <c r="AB37" s="6">
        <v>24233.577805689001</v>
      </c>
      <c r="AC37" s="6">
        <v>5.1805387240315399</v>
      </c>
      <c r="AD37" s="6">
        <v>7.54235914379385</v>
      </c>
      <c r="AE37" s="6">
        <v>4.1641738913652802</v>
      </c>
      <c r="AF37" s="6">
        <v>24647.062717361001</v>
      </c>
      <c r="AG37" s="6">
        <v>5.2520679546228397</v>
      </c>
      <c r="AH37" s="6">
        <v>7.6710504880673298</v>
      </c>
      <c r="AI37" s="6">
        <v>4.2467183390472103</v>
      </c>
      <c r="AJ37" s="6">
        <v>22448.883597306001</v>
      </c>
      <c r="AK37" s="6">
        <v>5.5447842729452601</v>
      </c>
      <c r="AL37" s="6">
        <v>6.98689825438636</v>
      </c>
      <c r="AM37" s="6">
        <v>4.4463224494488296</v>
      </c>
      <c r="AN37" s="6">
        <v>23968.475520276999</v>
      </c>
      <c r="AO37" s="6">
        <v>5.2262832460386601</v>
      </c>
      <c r="AP37" s="6">
        <v>7.4598497981887402</v>
      </c>
      <c r="AQ37" s="6">
        <v>4.1243980913301099</v>
      </c>
      <c r="AR37" s="6">
        <v>23175.293975363998</v>
      </c>
      <c r="AS37" s="6">
        <v>5.0861364785910199</v>
      </c>
      <c r="AT37" s="6">
        <v>7.2129832345334703</v>
      </c>
      <c r="AU37" s="6">
        <v>4.0154582241116303</v>
      </c>
      <c r="AV37" s="6">
        <v>17193.812857100002</v>
      </c>
      <c r="AW37" s="6">
        <v>5.6749042383363602</v>
      </c>
      <c r="AX37" s="6">
        <v>5.3513316382438898</v>
      </c>
      <c r="AY37" s="6">
        <v>4.9878102633934001</v>
      </c>
      <c r="AZ37" s="6">
        <v>15246.143430894999</v>
      </c>
      <c r="BA37" s="6">
        <v>5.6365060424982696</v>
      </c>
      <c r="BB37" s="6">
        <v>4.7451470119533203</v>
      </c>
      <c r="BC37" s="6">
        <v>5.0112867496581899</v>
      </c>
      <c r="BD37" s="6">
        <v>11729.162154338999</v>
      </c>
      <c r="BE37" s="6">
        <v>5.8587845999432897</v>
      </c>
      <c r="BF37" s="6">
        <v>3.65053621603706</v>
      </c>
      <c r="BG37" s="6">
        <v>5.2962945566835398</v>
      </c>
      <c r="BH37" s="6">
        <v>22761.943180378999</v>
      </c>
      <c r="BI37" s="6">
        <v>5.2506693414425802</v>
      </c>
      <c r="BJ37" s="6">
        <v>7.0843336321863601</v>
      </c>
      <c r="BK37" s="6">
        <v>4.7412509328255901</v>
      </c>
    </row>
    <row r="38" spans="1:63" x14ac:dyDescent="0.25">
      <c r="A38" s="6" t="s">
        <v>46</v>
      </c>
      <c r="B38" s="6" t="s">
        <v>47</v>
      </c>
      <c r="C38" s="6" t="s">
        <v>17</v>
      </c>
      <c r="D38" s="6">
        <v>8942.4697431330005</v>
      </c>
      <c r="E38" s="6">
        <v>9.4172898385612704</v>
      </c>
      <c r="F38" s="6">
        <v>5.8655162926369</v>
      </c>
      <c r="G38" s="6">
        <v>7.9271820055512396</v>
      </c>
      <c r="H38" s="6">
        <v>10809.888386211</v>
      </c>
      <c r="I38" s="6">
        <v>8.4004172279555895</v>
      </c>
      <c r="J38" s="6">
        <v>7.0903875855545104</v>
      </c>
      <c r="K38" s="6">
        <v>6.8756192193554204</v>
      </c>
      <c r="L38" s="6">
        <v>11356.847979411001</v>
      </c>
      <c r="M38" s="6">
        <v>7.2274446393907299</v>
      </c>
      <c r="N38" s="6">
        <v>7.4491475811130403</v>
      </c>
      <c r="O38" s="6">
        <v>6.3828735503323202</v>
      </c>
      <c r="P38" s="6">
        <v>12820.676101368999</v>
      </c>
      <c r="Q38" s="6">
        <v>7.10142685205816</v>
      </c>
      <c r="R38" s="6">
        <v>8.4092970639288005</v>
      </c>
      <c r="S38" s="6">
        <v>5.7342966007508398</v>
      </c>
      <c r="T38" s="6">
        <v>13700.483197656</v>
      </c>
      <c r="U38" s="6">
        <v>7.1444625821335803</v>
      </c>
      <c r="V38" s="6">
        <v>8.9863773343553994</v>
      </c>
      <c r="W38" s="6">
        <v>5.6096710167074404</v>
      </c>
      <c r="X38" s="6">
        <v>13885.536771966999</v>
      </c>
      <c r="Y38" s="6">
        <v>6.7000556927906301</v>
      </c>
      <c r="Z38" s="6">
        <v>9.1077570858457992</v>
      </c>
      <c r="AA38" s="6">
        <v>6.2066000438984696</v>
      </c>
      <c r="AB38" s="6">
        <v>11562.681178573999</v>
      </c>
      <c r="AC38" s="6">
        <v>6.3385339642006304</v>
      </c>
      <c r="AD38" s="6">
        <v>7.5841570380008596</v>
      </c>
      <c r="AE38" s="6">
        <v>5.9579953096543399</v>
      </c>
      <c r="AF38" s="6">
        <v>13472.223860706001</v>
      </c>
      <c r="AG38" s="6">
        <v>8.1064998849080894</v>
      </c>
      <c r="AH38" s="6">
        <v>8.8366581965462103</v>
      </c>
      <c r="AI38" s="6">
        <v>7.0821358124242204</v>
      </c>
      <c r="AJ38" s="6">
        <v>9091.4716218329995</v>
      </c>
      <c r="AK38" s="6">
        <v>7.9208479176411002</v>
      </c>
      <c r="AL38" s="6">
        <v>5.9632491306841899</v>
      </c>
      <c r="AM38" s="6">
        <v>6.7730067048394504</v>
      </c>
      <c r="AN38" s="6">
        <v>8995.3579835960008</v>
      </c>
      <c r="AO38" s="6">
        <v>6.9622463522227998</v>
      </c>
      <c r="AP38" s="6">
        <v>5.9002065789935099</v>
      </c>
      <c r="AQ38" s="6">
        <v>6.3399511781684996</v>
      </c>
      <c r="AR38" s="6">
        <v>10132.917181235</v>
      </c>
      <c r="AS38" s="6">
        <v>7.6953970141443699</v>
      </c>
      <c r="AT38" s="6">
        <v>6.6463507873890002</v>
      </c>
      <c r="AU38" s="6">
        <v>6.9877404346101102</v>
      </c>
      <c r="AV38" s="6">
        <v>7900.7292587689999</v>
      </c>
      <c r="AW38" s="6">
        <v>6.9425305514473203</v>
      </c>
      <c r="AX38" s="6">
        <v>5.1822211896896802</v>
      </c>
      <c r="AY38" s="6">
        <v>6.62566484541665</v>
      </c>
      <c r="AZ38" s="6">
        <v>6407.3691466700002</v>
      </c>
      <c r="BA38" s="6">
        <v>9.0427988281558402</v>
      </c>
      <c r="BB38" s="6">
        <v>4.2027011778923704</v>
      </c>
      <c r="BC38" s="6">
        <v>8.6960390067761395</v>
      </c>
      <c r="BD38" s="6">
        <v>4471.7950758549996</v>
      </c>
      <c r="BE38" s="6">
        <v>9.7829595389083295</v>
      </c>
      <c r="BF38" s="6">
        <v>2.9331255937324001</v>
      </c>
      <c r="BG38" s="6">
        <v>9.2139156748351194</v>
      </c>
      <c r="BH38" s="6">
        <v>8907.909066532</v>
      </c>
      <c r="BI38" s="6">
        <v>8.3161051896652793</v>
      </c>
      <c r="BJ38" s="6">
        <v>5.8428473636373504</v>
      </c>
      <c r="BK38" s="6">
        <v>7.8350828328074904</v>
      </c>
    </row>
    <row r="39" spans="1:63" x14ac:dyDescent="0.25">
      <c r="A39" s="6" t="s">
        <v>48</v>
      </c>
      <c r="B39" s="6" t="s">
        <v>49</v>
      </c>
      <c r="C39" s="6" t="s">
        <v>17</v>
      </c>
      <c r="D39" s="6">
        <v>538.52335144000006</v>
      </c>
      <c r="E39" s="6">
        <v>53.0102231054314</v>
      </c>
      <c r="F39" s="6">
        <v>8.8268487770448107</v>
      </c>
      <c r="G39" s="6">
        <v>29.263843138527999</v>
      </c>
      <c r="H39" s="6">
        <v>711.59319097000002</v>
      </c>
      <c r="I39" s="6">
        <v>48.816803767497298</v>
      </c>
      <c r="J39" s="6">
        <v>11.663608403742099</v>
      </c>
      <c r="K39" s="6">
        <v>23.148059057022898</v>
      </c>
      <c r="L39" s="6">
        <v>530.61060405000001</v>
      </c>
      <c r="M39" s="6">
        <v>41.757944530399001</v>
      </c>
      <c r="N39" s="6">
        <v>8.6971522199025308</v>
      </c>
      <c r="O39" s="6">
        <v>26.119612700842598</v>
      </c>
      <c r="P39" s="6">
        <v>509.88177460000003</v>
      </c>
      <c r="Q39" s="6">
        <v>40.403107306499301</v>
      </c>
      <c r="R39" s="6">
        <v>8.3573893435276396</v>
      </c>
      <c r="S39" s="6">
        <v>27.054803522025999</v>
      </c>
      <c r="T39" s="6">
        <v>603.81210699999997</v>
      </c>
      <c r="U39" s="6">
        <v>36.629064505749803</v>
      </c>
      <c r="V39" s="6">
        <v>9.89698616408395</v>
      </c>
      <c r="W39" s="6">
        <v>14.4040150821039</v>
      </c>
      <c r="X39" s="6">
        <v>894.89918748000002</v>
      </c>
      <c r="Y39" s="6">
        <v>49.360079741480703</v>
      </c>
      <c r="Z39" s="6">
        <v>14.668147216762501</v>
      </c>
      <c r="AA39" s="6">
        <v>24.866082544798001</v>
      </c>
      <c r="AB39" s="6">
        <v>552.42369184999995</v>
      </c>
      <c r="AC39" s="6">
        <v>42.271481103562003</v>
      </c>
      <c r="AD39" s="6">
        <v>9.0546869987680196</v>
      </c>
      <c r="AE39" s="6">
        <v>26.032791150653399</v>
      </c>
      <c r="AF39" s="6">
        <v>362.40937295999998</v>
      </c>
      <c r="AG39" s="6">
        <v>44.4526048490672</v>
      </c>
      <c r="AH39" s="6">
        <v>5.9401931633004796</v>
      </c>
      <c r="AI39" s="6">
        <v>34.039422783730203</v>
      </c>
      <c r="AJ39" s="6">
        <v>256.43042054</v>
      </c>
      <c r="AK39" s="6">
        <v>42.828329144780803</v>
      </c>
      <c r="AL39" s="6">
        <v>4.2031093691445403</v>
      </c>
      <c r="AM39" s="6">
        <v>13.4112405911981</v>
      </c>
      <c r="AN39" s="6">
        <v>381.99196632000002</v>
      </c>
      <c r="AO39" s="6">
        <v>40.059552235745599</v>
      </c>
      <c r="AP39" s="6">
        <v>6.2611682701159603</v>
      </c>
      <c r="AQ39" s="6">
        <v>27.678785044022</v>
      </c>
      <c r="AR39" s="6">
        <v>242.36950687000001</v>
      </c>
      <c r="AS39" s="6">
        <v>44.385522478817201</v>
      </c>
      <c r="AT39" s="6">
        <v>3.9726392171998</v>
      </c>
      <c r="AU39" s="6">
        <v>31.192909448680702</v>
      </c>
      <c r="AV39" s="6">
        <v>129.92196935000001</v>
      </c>
      <c r="AW39" s="6">
        <v>40.800716910026303</v>
      </c>
      <c r="AX39" s="6">
        <v>2.1295298954108102</v>
      </c>
      <c r="AY39" s="6">
        <v>21.268419754187502</v>
      </c>
      <c r="AZ39" s="6">
        <v>209.05908120000001</v>
      </c>
      <c r="BA39" s="6">
        <v>50.514676694283999</v>
      </c>
      <c r="BB39" s="6">
        <v>3.4266534409064202</v>
      </c>
      <c r="BC39" s="6">
        <v>30.2399505743834</v>
      </c>
      <c r="BD39" s="6">
        <v>119.74031642</v>
      </c>
      <c r="BE39" s="6">
        <v>48.890228532319</v>
      </c>
      <c r="BF39" s="6">
        <v>1.9626440761178301</v>
      </c>
      <c r="BG39" s="6">
        <v>35.6102257405309</v>
      </c>
      <c r="BH39" s="6">
        <v>57.302956020000003</v>
      </c>
      <c r="BI39" s="6">
        <v>59.8101397360658</v>
      </c>
      <c r="BJ39" s="6">
        <v>0.93924344397263104</v>
      </c>
      <c r="BK39" s="6">
        <v>50.883566162004797</v>
      </c>
    </row>
    <row r="40" spans="1:63" x14ac:dyDescent="0.25">
      <c r="A40" s="6" t="s">
        <v>48</v>
      </c>
      <c r="B40" s="6" t="s">
        <v>50</v>
      </c>
      <c r="C40" s="6" t="s">
        <v>17</v>
      </c>
      <c r="D40" s="6">
        <v>1394.69686445</v>
      </c>
      <c r="E40" s="6">
        <v>32.759018786492298</v>
      </c>
      <c r="F40" s="6">
        <v>8.9260599328153294</v>
      </c>
      <c r="G40" s="6">
        <v>8.7220391990364092</v>
      </c>
      <c r="H40" s="6">
        <v>1516.9423137250001</v>
      </c>
      <c r="I40" s="6">
        <v>28.581989757012099</v>
      </c>
      <c r="J40" s="6">
        <v>9.7084308082047297</v>
      </c>
      <c r="K40" s="6">
        <v>5.55538081586917</v>
      </c>
      <c r="L40" s="6">
        <v>1856.360821538</v>
      </c>
      <c r="M40" s="6">
        <v>32.475219532632401</v>
      </c>
      <c r="N40" s="6">
        <v>11.8807092582895</v>
      </c>
      <c r="O40" s="6">
        <v>6.7709486307656599</v>
      </c>
      <c r="P40" s="6">
        <v>1521.6591792500001</v>
      </c>
      <c r="Q40" s="6">
        <v>30.859876602103199</v>
      </c>
      <c r="R40" s="6">
        <v>9.7386187475658605</v>
      </c>
      <c r="S40" s="6">
        <v>7.5189499882968001</v>
      </c>
      <c r="T40" s="6">
        <v>1257.340820588</v>
      </c>
      <c r="U40" s="6">
        <v>28.8731711871648</v>
      </c>
      <c r="V40" s="6">
        <v>8.0469812520655104</v>
      </c>
      <c r="W40" s="6">
        <v>5.7839717108347797</v>
      </c>
      <c r="X40" s="6">
        <v>1146.039505511</v>
      </c>
      <c r="Y40" s="6">
        <v>26.358461992879199</v>
      </c>
      <c r="Z40" s="6">
        <v>7.3346528355459499</v>
      </c>
      <c r="AA40" s="6">
        <v>8.48808701534265</v>
      </c>
      <c r="AB40" s="6">
        <v>980.23727964</v>
      </c>
      <c r="AC40" s="6">
        <v>27.746398868016101</v>
      </c>
      <c r="AD40" s="6">
        <v>6.2735185899316797</v>
      </c>
      <c r="AE40" s="6">
        <v>8.6105574422611895</v>
      </c>
      <c r="AF40" s="6">
        <v>1198.369917211</v>
      </c>
      <c r="AG40" s="6">
        <v>35.4858457173899</v>
      </c>
      <c r="AH40" s="6">
        <v>7.6695674704385297</v>
      </c>
      <c r="AI40" s="6">
        <v>10.955120653381099</v>
      </c>
      <c r="AJ40" s="6">
        <v>1025.24613656</v>
      </c>
      <c r="AK40" s="6">
        <v>29.5772044802174</v>
      </c>
      <c r="AL40" s="6">
        <v>6.5615752742305098</v>
      </c>
      <c r="AM40" s="6">
        <v>6.33182112916717</v>
      </c>
      <c r="AN40" s="6">
        <v>883.81050434999997</v>
      </c>
      <c r="AO40" s="6">
        <v>27.989436480796101</v>
      </c>
      <c r="AP40" s="6">
        <v>5.6563872280525</v>
      </c>
      <c r="AQ40" s="6">
        <v>4.3195908876592597</v>
      </c>
      <c r="AR40" s="6">
        <v>723.29665658299996</v>
      </c>
      <c r="AS40" s="6">
        <v>26.657372100786802</v>
      </c>
      <c r="AT40" s="6">
        <v>4.6290986023051097</v>
      </c>
      <c r="AU40" s="6">
        <v>8.0326812774887095</v>
      </c>
      <c r="AV40" s="6">
        <v>710.25692262300004</v>
      </c>
      <c r="AW40" s="6">
        <v>27.968273286776402</v>
      </c>
      <c r="AX40" s="6">
        <v>4.5456443049579702</v>
      </c>
      <c r="AY40" s="6">
        <v>8.2838889890045095</v>
      </c>
      <c r="AZ40" s="6">
        <v>438.09066339399999</v>
      </c>
      <c r="BA40" s="6">
        <v>27.527765468319298</v>
      </c>
      <c r="BB40" s="6">
        <v>2.8037802458269301</v>
      </c>
      <c r="BC40" s="6">
        <v>12.935469188687399</v>
      </c>
      <c r="BD40" s="6">
        <v>374.12438050600002</v>
      </c>
      <c r="BE40" s="6">
        <v>34.164522872606703</v>
      </c>
      <c r="BF40" s="6">
        <v>2.39439603532835</v>
      </c>
      <c r="BG40" s="6">
        <v>11.7816556918924</v>
      </c>
      <c r="BH40" s="6">
        <v>598.52803348400005</v>
      </c>
      <c r="BI40" s="6">
        <v>27.5288009832664</v>
      </c>
      <c r="BJ40" s="6">
        <v>3.8305794144415102</v>
      </c>
      <c r="BK40" s="6">
        <v>11.262641619670299</v>
      </c>
    </row>
    <row r="41" spans="1:63" x14ac:dyDescent="0.25">
      <c r="A41" s="6" t="s">
        <v>51</v>
      </c>
      <c r="B41" s="6" t="s">
        <v>52</v>
      </c>
      <c r="C41" s="6" t="s">
        <v>17</v>
      </c>
      <c r="D41" s="6">
        <v>30608.622172517</v>
      </c>
      <c r="E41" s="6">
        <v>5.02347591566852</v>
      </c>
      <c r="F41" s="6">
        <v>7.37533539933544</v>
      </c>
      <c r="G41" s="6">
        <v>4.0098872569656203</v>
      </c>
      <c r="H41" s="6">
        <v>34064.434686027002</v>
      </c>
      <c r="I41" s="6">
        <v>4.8991453104330001</v>
      </c>
      <c r="J41" s="6">
        <v>8.2080346375011395</v>
      </c>
      <c r="K41" s="6">
        <v>3.7956775749624798</v>
      </c>
      <c r="L41" s="6">
        <v>33430.000210626997</v>
      </c>
      <c r="M41" s="6">
        <v>4.2600117923081697</v>
      </c>
      <c r="N41" s="6">
        <v>8.0551637562637008</v>
      </c>
      <c r="O41" s="6">
        <v>3.4874148706180899</v>
      </c>
      <c r="P41" s="6">
        <v>36695.813908589997</v>
      </c>
      <c r="Q41" s="6">
        <v>4.5101544036273804</v>
      </c>
      <c r="R41" s="6">
        <v>8.8420816135414508</v>
      </c>
      <c r="S41" s="6">
        <v>3.6900494307409302</v>
      </c>
      <c r="T41" s="6">
        <v>42169.780473480001</v>
      </c>
      <c r="U41" s="6">
        <v>4.2116733565355799</v>
      </c>
      <c r="V41" s="6">
        <v>10.1610674585515</v>
      </c>
      <c r="W41" s="6">
        <v>3.4007899291919599</v>
      </c>
      <c r="X41" s="6">
        <v>34233.830859836999</v>
      </c>
      <c r="Y41" s="6">
        <v>4.6450325425402701</v>
      </c>
      <c r="Z41" s="6">
        <v>8.2488516853960494</v>
      </c>
      <c r="AA41" s="6">
        <v>3.9666875233794898</v>
      </c>
      <c r="AB41" s="6">
        <v>33694.783767890003</v>
      </c>
      <c r="AC41" s="6">
        <v>4.2615998900246499</v>
      </c>
      <c r="AD41" s="6">
        <v>8.1189649797241099</v>
      </c>
      <c r="AE41" s="6">
        <v>3.6389221342866702</v>
      </c>
      <c r="AF41" s="6">
        <v>33436.211463029998</v>
      </c>
      <c r="AG41" s="6">
        <v>4.2792843231845996</v>
      </c>
      <c r="AH41" s="6">
        <v>8.0566603956571399</v>
      </c>
      <c r="AI41" s="6">
        <v>3.7448258672413099</v>
      </c>
      <c r="AJ41" s="6">
        <v>27338.49130718</v>
      </c>
      <c r="AK41" s="6">
        <v>4.4773820008025202</v>
      </c>
      <c r="AL41" s="6">
        <v>6.58737729407859</v>
      </c>
      <c r="AM41" s="6">
        <v>3.9388905317296898</v>
      </c>
      <c r="AN41" s="6">
        <v>23780.845244697</v>
      </c>
      <c r="AO41" s="6">
        <v>5.0484711759062897</v>
      </c>
      <c r="AP41" s="6">
        <v>5.7301406371964401</v>
      </c>
      <c r="AQ41" s="6">
        <v>4.7387651918409901</v>
      </c>
      <c r="AR41" s="6">
        <v>25156.006796827001</v>
      </c>
      <c r="AS41" s="6">
        <v>5.0345209060687699</v>
      </c>
      <c r="AT41" s="6">
        <v>6.0614942544244697</v>
      </c>
      <c r="AU41" s="6">
        <v>4.5316259699136898</v>
      </c>
      <c r="AV41" s="6">
        <v>19503.468701177</v>
      </c>
      <c r="AW41" s="6">
        <v>5.6876714254130203</v>
      </c>
      <c r="AX41" s="6">
        <v>4.6994805029406796</v>
      </c>
      <c r="AY41" s="6">
        <v>5.2809218046984201</v>
      </c>
      <c r="AZ41" s="6">
        <v>14907.026353040001</v>
      </c>
      <c r="BA41" s="6">
        <v>5.4886784889647897</v>
      </c>
      <c r="BB41" s="6">
        <v>3.5919395045203801</v>
      </c>
      <c r="BC41" s="6">
        <v>5.3449582609608104</v>
      </c>
      <c r="BD41" s="6">
        <v>9282.6975648499993</v>
      </c>
      <c r="BE41" s="6">
        <v>6.7827731533786997</v>
      </c>
      <c r="BF41" s="6">
        <v>2.2367229588280799</v>
      </c>
      <c r="BG41" s="6">
        <v>6.9096182487149003</v>
      </c>
      <c r="BH41" s="6">
        <v>16711.27761832</v>
      </c>
      <c r="BI41" s="6">
        <v>5.9917270942834104</v>
      </c>
      <c r="BJ41" s="6">
        <v>4.0266849220407899</v>
      </c>
      <c r="BK41" s="6">
        <v>5.6676462957159703</v>
      </c>
    </row>
    <row r="42" spans="1:63" x14ac:dyDescent="0.25">
      <c r="A42" s="6" t="s">
        <v>53</v>
      </c>
      <c r="B42" s="6" t="s">
        <v>54</v>
      </c>
      <c r="C42" s="6" t="s">
        <v>17</v>
      </c>
      <c r="D42" s="6">
        <v>20815.69372186</v>
      </c>
      <c r="E42" s="6">
        <v>5.1818028737160402</v>
      </c>
      <c r="F42" s="6">
        <v>6.7357432726570403</v>
      </c>
      <c r="G42" s="6">
        <v>4.4934826678861599</v>
      </c>
      <c r="H42" s="6">
        <v>22738.624287434999</v>
      </c>
      <c r="I42" s="6">
        <v>4.5447259163825402</v>
      </c>
      <c r="J42" s="6">
        <v>7.35798372228742</v>
      </c>
      <c r="K42" s="6">
        <v>3.6656879781963498</v>
      </c>
      <c r="L42" s="6">
        <v>24393.09921317</v>
      </c>
      <c r="M42" s="6">
        <v>4.4401655434393597</v>
      </c>
      <c r="N42" s="6">
        <v>7.8933547024578399</v>
      </c>
      <c r="O42" s="6">
        <v>3.7766121817670602</v>
      </c>
      <c r="P42" s="6">
        <v>27804.289416817999</v>
      </c>
      <c r="Q42" s="6">
        <v>3.8472712476195698</v>
      </c>
      <c r="R42" s="6">
        <v>8.9971805836892695</v>
      </c>
      <c r="S42" s="6">
        <v>3.3421458133547399</v>
      </c>
      <c r="T42" s="6">
        <v>29546.754083293999</v>
      </c>
      <c r="U42" s="6">
        <v>4.3153101964797198</v>
      </c>
      <c r="V42" s="6">
        <v>9.5610241342278997</v>
      </c>
      <c r="W42" s="6">
        <v>3.7709215173066499</v>
      </c>
      <c r="X42" s="6">
        <v>25886.772885701001</v>
      </c>
      <c r="Y42" s="6">
        <v>4.2707261177542097</v>
      </c>
      <c r="Z42" s="6">
        <v>8.3766920596332</v>
      </c>
      <c r="AA42" s="6">
        <v>3.7928194440155298</v>
      </c>
      <c r="AB42" s="6">
        <v>23250.450359160001</v>
      </c>
      <c r="AC42" s="6">
        <v>4.0161172214862297</v>
      </c>
      <c r="AD42" s="6">
        <v>7.5236053472718298</v>
      </c>
      <c r="AE42" s="6">
        <v>3.5858340429252702</v>
      </c>
      <c r="AF42" s="6">
        <v>20893.494695476998</v>
      </c>
      <c r="AG42" s="6">
        <v>4.3791270413397898</v>
      </c>
      <c r="AH42" s="6">
        <v>6.7609188633267197</v>
      </c>
      <c r="AI42" s="6">
        <v>4.1451301694764204</v>
      </c>
      <c r="AJ42" s="6">
        <v>20168.043846853001</v>
      </c>
      <c r="AK42" s="6">
        <v>5.19796896219309</v>
      </c>
      <c r="AL42" s="6">
        <v>6.5261704692277602</v>
      </c>
      <c r="AM42" s="6">
        <v>4.8453670977541901</v>
      </c>
      <c r="AN42" s="6">
        <v>20097.722342828001</v>
      </c>
      <c r="AO42" s="6">
        <v>4.2336743670600496</v>
      </c>
      <c r="AP42" s="6">
        <v>6.5034151575869998</v>
      </c>
      <c r="AQ42" s="6">
        <v>4.2361993827083797</v>
      </c>
      <c r="AR42" s="6">
        <v>21244.583538882001</v>
      </c>
      <c r="AS42" s="6">
        <v>4.2126073359604801</v>
      </c>
      <c r="AT42" s="6">
        <v>6.8745275831065804</v>
      </c>
      <c r="AU42" s="6">
        <v>4.0985629567760604</v>
      </c>
      <c r="AV42" s="6">
        <v>14426.668152828001</v>
      </c>
      <c r="AW42" s="6">
        <v>4.7636034866995596</v>
      </c>
      <c r="AX42" s="6">
        <v>4.6683206553532903</v>
      </c>
      <c r="AY42" s="6">
        <v>4.85879312543008</v>
      </c>
      <c r="AZ42" s="6">
        <v>12128.670149035001</v>
      </c>
      <c r="BA42" s="6">
        <v>4.9876997771610103</v>
      </c>
      <c r="BB42" s="6">
        <v>3.9247122605788798</v>
      </c>
      <c r="BC42" s="6">
        <v>5.1404095219557</v>
      </c>
      <c r="BD42" s="6">
        <v>8572.1542440280009</v>
      </c>
      <c r="BE42" s="6">
        <v>6.6502292824120497</v>
      </c>
      <c r="BF42" s="6">
        <v>2.7738604849260202</v>
      </c>
      <c r="BG42" s="6">
        <v>6.5693887612974304</v>
      </c>
      <c r="BH42" s="6">
        <v>17066.338548864001</v>
      </c>
      <c r="BI42" s="6">
        <v>4.64423275583371</v>
      </c>
      <c r="BJ42" s="6">
        <v>5.5224907036692503</v>
      </c>
      <c r="BK42" s="6">
        <v>5.0321099711654798</v>
      </c>
    </row>
    <row r="43" spans="1:63" x14ac:dyDescent="0.25">
      <c r="A43" s="6" t="s">
        <v>55</v>
      </c>
      <c r="B43" s="6" t="s">
        <v>56</v>
      </c>
      <c r="C43" s="6" t="s">
        <v>17</v>
      </c>
      <c r="D43" s="6">
        <v>10409.928322588999</v>
      </c>
      <c r="E43" s="6">
        <v>6.2903796029126804</v>
      </c>
      <c r="F43" s="6">
        <v>5.1709705148068696</v>
      </c>
      <c r="G43" s="6">
        <v>5.4377264748005096</v>
      </c>
      <c r="H43" s="6">
        <v>12332.663601120999</v>
      </c>
      <c r="I43" s="6">
        <v>6.0953035154676698</v>
      </c>
      <c r="J43" s="6">
        <v>6.1260594573016398</v>
      </c>
      <c r="K43" s="6">
        <v>4.8683164284783098</v>
      </c>
      <c r="L43" s="6">
        <v>14122.737193825</v>
      </c>
      <c r="M43" s="6">
        <v>5.6206803291132603</v>
      </c>
      <c r="N43" s="6">
        <v>7.0152507639430999</v>
      </c>
      <c r="O43" s="6">
        <v>4.3378784213060797</v>
      </c>
      <c r="P43" s="6">
        <v>15506.109758467001</v>
      </c>
      <c r="Q43" s="6">
        <v>5.5225441045351804</v>
      </c>
      <c r="R43" s="6">
        <v>7.7024196397589</v>
      </c>
      <c r="S43" s="6">
        <v>4.0344111679309096</v>
      </c>
      <c r="T43" s="6">
        <v>19152.597018008</v>
      </c>
      <c r="U43" s="6">
        <v>5.4669891676449396</v>
      </c>
      <c r="V43" s="6">
        <v>9.5137556564333892</v>
      </c>
      <c r="W43" s="6">
        <v>4.1850335097581901</v>
      </c>
      <c r="X43" s="6">
        <v>16221.821345344</v>
      </c>
      <c r="Y43" s="6">
        <v>5.5088694792469601</v>
      </c>
      <c r="Z43" s="6">
        <v>8.0579382752538002</v>
      </c>
      <c r="AA43" s="6">
        <v>4.6108838925715396</v>
      </c>
      <c r="AB43" s="6">
        <v>13867.260576851</v>
      </c>
      <c r="AC43" s="6">
        <v>4.9448976666359297</v>
      </c>
      <c r="AD43" s="6">
        <v>6.8883467149758699</v>
      </c>
      <c r="AE43" s="6">
        <v>4.4829046480716803</v>
      </c>
      <c r="AF43" s="6">
        <v>14070.620244698001</v>
      </c>
      <c r="AG43" s="6">
        <v>5.7544729304989302</v>
      </c>
      <c r="AH43" s="6">
        <v>6.9893624774048897</v>
      </c>
      <c r="AI43" s="6">
        <v>5.0050975715370596</v>
      </c>
      <c r="AJ43" s="6">
        <v>14200.69273388</v>
      </c>
      <c r="AK43" s="6">
        <v>5.74169369383727</v>
      </c>
      <c r="AL43" s="6">
        <v>7.0539739699632102</v>
      </c>
      <c r="AM43" s="6">
        <v>4.7731305699509603</v>
      </c>
      <c r="AN43" s="6">
        <v>13456.635314155001</v>
      </c>
      <c r="AO43" s="6">
        <v>6.2058131042816802</v>
      </c>
      <c r="AP43" s="6">
        <v>6.6843749814310396</v>
      </c>
      <c r="AQ43" s="6">
        <v>4.9306441049283896</v>
      </c>
      <c r="AR43" s="6">
        <v>15168.459167958999</v>
      </c>
      <c r="AS43" s="6">
        <v>5.7626769573733601</v>
      </c>
      <c r="AT43" s="6">
        <v>7.5346969433369297</v>
      </c>
      <c r="AU43" s="6">
        <v>4.7631652557238002</v>
      </c>
      <c r="AV43" s="6">
        <v>11685.213860166999</v>
      </c>
      <c r="AW43" s="6">
        <v>5.2542406191425304</v>
      </c>
      <c r="AX43" s="6">
        <v>5.8044488355428303</v>
      </c>
      <c r="AY43" s="6">
        <v>4.3066010311337797</v>
      </c>
      <c r="AZ43" s="6">
        <v>9925.0683706300006</v>
      </c>
      <c r="BA43" s="6">
        <v>6.2388821723489096</v>
      </c>
      <c r="BB43" s="6">
        <v>4.9301238501905296</v>
      </c>
      <c r="BC43" s="6">
        <v>5.7766189631515701</v>
      </c>
      <c r="BD43" s="6">
        <v>7137.81060222</v>
      </c>
      <c r="BE43" s="6">
        <v>6.6652391037190597</v>
      </c>
      <c r="BF43" s="6">
        <v>3.5455967630693501</v>
      </c>
      <c r="BG43" s="6">
        <v>6.2741966537512202</v>
      </c>
      <c r="BH43" s="6">
        <v>14057.169757868</v>
      </c>
      <c r="BI43" s="6">
        <v>5.4323558284866698</v>
      </c>
      <c r="BJ43" s="6">
        <v>6.9826811565876401</v>
      </c>
      <c r="BK43" s="6">
        <v>4.6602277050805396</v>
      </c>
    </row>
    <row r="44" spans="1:63" x14ac:dyDescent="0.25">
      <c r="A44" s="6" t="s">
        <v>57</v>
      </c>
      <c r="B44" s="6" t="s">
        <v>58</v>
      </c>
      <c r="C44" s="6" t="s">
        <v>17</v>
      </c>
      <c r="D44" s="6">
        <v>11221.253018709</v>
      </c>
      <c r="E44" s="6">
        <v>5.0240176741552798</v>
      </c>
      <c r="F44" s="6">
        <v>5.6965532087768302</v>
      </c>
      <c r="G44" s="6">
        <v>4.3942043173229397</v>
      </c>
      <c r="H44" s="6">
        <v>11603.107585689</v>
      </c>
      <c r="I44" s="6">
        <v>4.9115782866938398</v>
      </c>
      <c r="J44" s="6">
        <v>5.8904045420628099</v>
      </c>
      <c r="K44" s="6">
        <v>4.3200669169686297</v>
      </c>
      <c r="L44" s="6">
        <v>12232.596210869</v>
      </c>
      <c r="M44" s="6">
        <v>4.9209605222556299</v>
      </c>
      <c r="N44" s="6">
        <v>6.2099691612438299</v>
      </c>
      <c r="O44" s="6">
        <v>4.2736935377418499</v>
      </c>
      <c r="P44" s="6">
        <v>16188.89542373</v>
      </c>
      <c r="Q44" s="6">
        <v>4.3990497772315704</v>
      </c>
      <c r="R44" s="6">
        <v>8.2184141128306596</v>
      </c>
      <c r="S44" s="6">
        <v>3.5693888167683601</v>
      </c>
      <c r="T44" s="6">
        <v>21126.760821961001</v>
      </c>
      <c r="U44" s="6">
        <v>3.5712863099122698</v>
      </c>
      <c r="V44" s="6">
        <v>10.725158496180899</v>
      </c>
      <c r="W44" s="6">
        <v>3.0179984170103098</v>
      </c>
      <c r="X44" s="6">
        <v>18125.737082911</v>
      </c>
      <c r="Y44" s="6">
        <v>4.1842720290275102</v>
      </c>
      <c r="Z44" s="6">
        <v>9.2016662995610101</v>
      </c>
      <c r="AA44" s="6">
        <v>3.54731403169361</v>
      </c>
      <c r="AB44" s="6">
        <v>15155.934373333999</v>
      </c>
      <c r="AC44" s="6">
        <v>4.8142569448890598</v>
      </c>
      <c r="AD44" s="6">
        <v>7.6940236925840102</v>
      </c>
      <c r="AE44" s="6">
        <v>4.2585498096586996</v>
      </c>
      <c r="AF44" s="6">
        <v>15463.869824095</v>
      </c>
      <c r="AG44" s="6">
        <v>4.1849371382838996</v>
      </c>
      <c r="AH44" s="6">
        <v>7.8503494324282199</v>
      </c>
      <c r="AI44" s="6">
        <v>3.7606628694379598</v>
      </c>
      <c r="AJ44" s="6">
        <v>14335.293106560001</v>
      </c>
      <c r="AK44" s="6">
        <v>3.9885184358569901</v>
      </c>
      <c r="AL44" s="6">
        <v>7.2774190020292302</v>
      </c>
      <c r="AM44" s="6">
        <v>3.6664682984765302</v>
      </c>
      <c r="AN44" s="6">
        <v>12640.585395118</v>
      </c>
      <c r="AO44" s="6">
        <v>3.8075614878996502</v>
      </c>
      <c r="AP44" s="6">
        <v>6.4170879288899103</v>
      </c>
      <c r="AQ44" s="6">
        <v>3.5529543657605398</v>
      </c>
      <c r="AR44" s="6">
        <v>12780.711249492</v>
      </c>
      <c r="AS44" s="6">
        <v>3.68106947952784</v>
      </c>
      <c r="AT44" s="6">
        <v>6.4882238692377401</v>
      </c>
      <c r="AU44" s="6">
        <v>3.7021916404367201</v>
      </c>
      <c r="AV44" s="6">
        <v>10194.84332362</v>
      </c>
      <c r="AW44" s="6">
        <v>4.2070119086848603</v>
      </c>
      <c r="AX44" s="6">
        <v>5.1754886331603398</v>
      </c>
      <c r="AY44" s="6">
        <v>4.0466795879999404</v>
      </c>
      <c r="AZ44" s="6">
        <v>8307.9295396599991</v>
      </c>
      <c r="BA44" s="6">
        <v>4.2173920636442803</v>
      </c>
      <c r="BB44" s="6">
        <v>4.21758270654224</v>
      </c>
      <c r="BC44" s="6">
        <v>4.2958798730785004</v>
      </c>
      <c r="BD44" s="6">
        <v>5974.7860692120003</v>
      </c>
      <c r="BE44" s="6">
        <v>4.80463003384041</v>
      </c>
      <c r="BF44" s="6">
        <v>3.03314493466796</v>
      </c>
      <c r="BG44" s="6">
        <v>4.9127339010187097</v>
      </c>
      <c r="BH44" s="6">
        <v>11630.900808195</v>
      </c>
      <c r="BI44" s="6">
        <v>3.60284670436284</v>
      </c>
      <c r="BJ44" s="6">
        <v>5.9045139798042801</v>
      </c>
      <c r="BK44" s="6">
        <v>3.7229984013885402</v>
      </c>
    </row>
    <row r="45" spans="1:63" x14ac:dyDescent="0.25">
      <c r="A45" s="6" t="s">
        <v>59</v>
      </c>
      <c r="B45" s="6" t="s">
        <v>60</v>
      </c>
      <c r="C45" s="6" t="s">
        <v>17</v>
      </c>
      <c r="D45" s="6">
        <v>6144.3728611699999</v>
      </c>
      <c r="E45" s="6">
        <v>13.7904859592982</v>
      </c>
      <c r="F45" s="6">
        <v>4.8030926865944803</v>
      </c>
      <c r="G45" s="6">
        <v>11.9306018159093</v>
      </c>
      <c r="H45" s="6">
        <v>5856.9324714200002</v>
      </c>
      <c r="I45" s="6">
        <v>16.627054900197098</v>
      </c>
      <c r="J45" s="6">
        <v>4.5783988301124099</v>
      </c>
      <c r="K45" s="6">
        <v>14.585669912547701</v>
      </c>
      <c r="L45" s="6">
        <v>3821.5033469300001</v>
      </c>
      <c r="M45" s="6">
        <v>20.9418953250442</v>
      </c>
      <c r="N45" s="6">
        <v>2.9872918184103598</v>
      </c>
      <c r="O45" s="6">
        <v>18.503584261263502</v>
      </c>
      <c r="P45" s="6">
        <v>5304.4591810800002</v>
      </c>
      <c r="Q45" s="6">
        <v>14.343152585982301</v>
      </c>
      <c r="R45" s="6">
        <v>4.1465271842459197</v>
      </c>
      <c r="S45" s="6">
        <v>12.7693093433352</v>
      </c>
      <c r="T45" s="6">
        <v>11973.974296120001</v>
      </c>
      <c r="U45" s="6">
        <v>10.337576741926499</v>
      </c>
      <c r="V45" s="6">
        <v>9.3601266834924708</v>
      </c>
      <c r="W45" s="6">
        <v>9.4512979491065696</v>
      </c>
      <c r="X45" s="6">
        <v>9953.94641357</v>
      </c>
      <c r="Y45" s="6">
        <v>8.8589470628914704</v>
      </c>
      <c r="Z45" s="6">
        <v>7.7810589139064099</v>
      </c>
      <c r="AA45" s="6">
        <v>8.9790072504947602</v>
      </c>
      <c r="AB45" s="6">
        <v>13296.93816136</v>
      </c>
      <c r="AC45" s="6">
        <v>8.2719586717309692</v>
      </c>
      <c r="AD45" s="6">
        <v>10.394295378872201</v>
      </c>
      <c r="AE45" s="6">
        <v>8.2390758907584605</v>
      </c>
      <c r="AF45" s="6">
        <v>15002.822714419999</v>
      </c>
      <c r="AG45" s="6">
        <v>8.5775744902374402</v>
      </c>
      <c r="AH45" s="6">
        <v>11.7277954456987</v>
      </c>
      <c r="AI45" s="6">
        <v>7.6237904413162196</v>
      </c>
      <c r="AJ45" s="6">
        <v>10398.05922775</v>
      </c>
      <c r="AK45" s="6">
        <v>10.429651924919</v>
      </c>
      <c r="AL45" s="6">
        <v>8.1282245332475291</v>
      </c>
      <c r="AM45" s="6">
        <v>8.7457336209186494</v>
      </c>
      <c r="AN45" s="6">
        <v>8254.9381241899991</v>
      </c>
      <c r="AO45" s="6">
        <v>10.5155292859579</v>
      </c>
      <c r="AP45" s="6">
        <v>6.4529340631579197</v>
      </c>
      <c r="AQ45" s="6">
        <v>8.9513573347059197</v>
      </c>
      <c r="AR45" s="6">
        <v>9021.1177507299999</v>
      </c>
      <c r="AS45" s="6">
        <v>10.800768767845399</v>
      </c>
      <c r="AT45" s="6">
        <v>7.0518612187848699</v>
      </c>
      <c r="AU45" s="6">
        <v>8.6636188982697799</v>
      </c>
      <c r="AV45" s="6">
        <v>6863.3372514700004</v>
      </c>
      <c r="AW45" s="6">
        <v>10.0793850115579</v>
      </c>
      <c r="AX45" s="6">
        <v>5.3651114121824097</v>
      </c>
      <c r="AY45" s="6">
        <v>9.4366778391149193</v>
      </c>
      <c r="AZ45" s="6">
        <v>5786.4849160699996</v>
      </c>
      <c r="BA45" s="6">
        <v>11.4560632465725</v>
      </c>
      <c r="BB45" s="6">
        <v>4.5233295585145896</v>
      </c>
      <c r="BC45" s="6">
        <v>11.221591034638699</v>
      </c>
      <c r="BD45" s="6">
        <v>4582.79146021</v>
      </c>
      <c r="BE45" s="6">
        <v>11.0273202392155</v>
      </c>
      <c r="BF45" s="6">
        <v>3.5823952491273299</v>
      </c>
      <c r="BG45" s="6">
        <v>10.991715557039001</v>
      </c>
      <c r="BH45" s="6">
        <v>11663.66622336</v>
      </c>
      <c r="BI45" s="6">
        <v>9.7691720071241299</v>
      </c>
      <c r="BJ45" s="6">
        <v>9.1175570236523704</v>
      </c>
      <c r="BK45" s="6">
        <v>9.5763265742365302</v>
      </c>
    </row>
    <row r="46" spans="1:63" x14ac:dyDescent="0.25">
      <c r="A46" s="6" t="s">
        <v>61</v>
      </c>
      <c r="B46" s="6" t="s">
        <v>62</v>
      </c>
      <c r="C46" s="6" t="s">
        <v>17</v>
      </c>
      <c r="D46" s="6">
        <v>11057.815149210001</v>
      </c>
      <c r="E46" s="6">
        <v>10.9463287172485</v>
      </c>
      <c r="F46" s="6">
        <v>4.3881437774442302</v>
      </c>
      <c r="G46" s="6">
        <v>9.8940110184957799</v>
      </c>
      <c r="H46" s="6">
        <v>11240.181694450001</v>
      </c>
      <c r="I46" s="6">
        <v>13.7761371798432</v>
      </c>
      <c r="J46" s="6">
        <v>4.4605134643950999</v>
      </c>
      <c r="K46" s="6">
        <v>12.2044095178215</v>
      </c>
      <c r="L46" s="6">
        <v>9778.0031571</v>
      </c>
      <c r="M46" s="6">
        <v>11.0290116003157</v>
      </c>
      <c r="N46" s="6">
        <v>3.8802677681516302</v>
      </c>
      <c r="O46" s="6">
        <v>9.4527687115962493</v>
      </c>
      <c r="P46" s="6">
        <v>12361.497643029999</v>
      </c>
      <c r="Q46" s="6">
        <v>10.9571871395018</v>
      </c>
      <c r="R46" s="6">
        <v>4.9054924711803398</v>
      </c>
      <c r="S46" s="6">
        <v>9.7823751689829006</v>
      </c>
      <c r="T46" s="6">
        <v>19707.502357109999</v>
      </c>
      <c r="U46" s="6">
        <v>7.85232502119307</v>
      </c>
      <c r="V46" s="6">
        <v>7.8206546836241904</v>
      </c>
      <c r="W46" s="6">
        <v>7.0159839619051096</v>
      </c>
      <c r="X46" s="6">
        <v>15854.523402000001</v>
      </c>
      <c r="Y46" s="6">
        <v>7.6793427864391601</v>
      </c>
      <c r="Z46" s="6">
        <v>6.2916523085304599</v>
      </c>
      <c r="AA46" s="6">
        <v>7.4088180767659404</v>
      </c>
      <c r="AB46" s="6">
        <v>19916.358856880001</v>
      </c>
      <c r="AC46" s="6">
        <v>7.0918552269661799</v>
      </c>
      <c r="AD46" s="6">
        <v>7.9035365492981704</v>
      </c>
      <c r="AE46" s="6">
        <v>7.4084267248572298</v>
      </c>
      <c r="AF46" s="6">
        <v>21911.62791866</v>
      </c>
      <c r="AG46" s="6">
        <v>6.5742363929481602</v>
      </c>
      <c r="AH46" s="6">
        <v>8.6953319808217593</v>
      </c>
      <c r="AI46" s="6">
        <v>6.7259104560045797</v>
      </c>
      <c r="AJ46" s="6">
        <v>17843.465245719999</v>
      </c>
      <c r="AK46" s="6">
        <v>7.6536872097003501</v>
      </c>
      <c r="AL46" s="6">
        <v>7.0809368694902197</v>
      </c>
      <c r="AM46" s="6">
        <v>6.6367969732232801</v>
      </c>
      <c r="AN46" s="6">
        <v>19469.906567530001</v>
      </c>
      <c r="AO46" s="6">
        <v>8.0588325505019096</v>
      </c>
      <c r="AP46" s="6">
        <v>7.7263680210670804</v>
      </c>
      <c r="AQ46" s="6">
        <v>7.4497536442913699</v>
      </c>
      <c r="AR46" s="6">
        <v>20268.118011269999</v>
      </c>
      <c r="AS46" s="6">
        <v>6.7847368031606301</v>
      </c>
      <c r="AT46" s="6">
        <v>8.0431273928479197</v>
      </c>
      <c r="AU46" s="6">
        <v>5.9381802145435296</v>
      </c>
      <c r="AV46" s="6">
        <v>16919.676955089999</v>
      </c>
      <c r="AW46" s="6">
        <v>6.8818054111915101</v>
      </c>
      <c r="AX46" s="6">
        <v>6.7143440313477303</v>
      </c>
      <c r="AY46" s="6">
        <v>6.4745103112555498</v>
      </c>
      <c r="AZ46" s="6">
        <v>15495.102182340001</v>
      </c>
      <c r="BA46" s="6">
        <v>6.0951780475409603</v>
      </c>
      <c r="BB46" s="6">
        <v>6.1490208784287201</v>
      </c>
      <c r="BC46" s="6">
        <v>6.2462114006774101</v>
      </c>
      <c r="BD46" s="6">
        <v>13371.11596757</v>
      </c>
      <c r="BE46" s="6">
        <v>7.2510048712341302</v>
      </c>
      <c r="BF46" s="6">
        <v>5.3061457927128801</v>
      </c>
      <c r="BG46" s="6">
        <v>7.48562655743536</v>
      </c>
      <c r="BH46" s="6">
        <v>26798.104894659999</v>
      </c>
      <c r="BI46" s="6">
        <v>6.4995404495358597</v>
      </c>
      <c r="BJ46" s="6">
        <v>10.634464010659601</v>
      </c>
      <c r="BK46" s="6">
        <v>7.0068766516993302</v>
      </c>
    </row>
    <row r="47" spans="1:63" x14ac:dyDescent="0.25">
      <c r="A47" s="6" t="s">
        <v>63</v>
      </c>
      <c r="B47" s="6" t="s">
        <v>64</v>
      </c>
      <c r="C47" s="6" t="s">
        <v>17</v>
      </c>
      <c r="D47" s="6">
        <v>16246.12796077</v>
      </c>
      <c r="E47" s="6">
        <v>6.6604997273796602</v>
      </c>
      <c r="F47" s="6">
        <v>5.9618551426903101</v>
      </c>
      <c r="G47" s="6">
        <v>5.7781937330432402</v>
      </c>
      <c r="H47" s="6">
        <v>19359.589351639999</v>
      </c>
      <c r="I47" s="6">
        <v>5.7921854748975896</v>
      </c>
      <c r="J47" s="6">
        <v>7.1044046689250004</v>
      </c>
      <c r="K47" s="6">
        <v>4.8337845962567103</v>
      </c>
      <c r="L47" s="6">
        <v>17353.111658440001</v>
      </c>
      <c r="M47" s="6">
        <v>6.0985058504342602</v>
      </c>
      <c r="N47" s="6">
        <v>6.3680858745154296</v>
      </c>
      <c r="O47" s="6">
        <v>5.3437974241679402</v>
      </c>
      <c r="P47" s="6">
        <v>20629.233709700002</v>
      </c>
      <c r="Q47" s="6">
        <v>5.9444476141357097</v>
      </c>
      <c r="R47" s="6">
        <v>7.5703271191091899</v>
      </c>
      <c r="S47" s="6">
        <v>4.8781601756708097</v>
      </c>
      <c r="T47" s="6">
        <v>27763.09947719</v>
      </c>
      <c r="U47" s="6">
        <v>5.7060453620939997</v>
      </c>
      <c r="V47" s="6">
        <v>10.188247796323701</v>
      </c>
      <c r="W47" s="6">
        <v>4.6545974909568297</v>
      </c>
      <c r="X47" s="6">
        <v>23775.66591901</v>
      </c>
      <c r="Y47" s="6">
        <v>5.0426815845465196</v>
      </c>
      <c r="Z47" s="6">
        <v>8.7249759741162496</v>
      </c>
      <c r="AA47" s="6">
        <v>4.6897133492078504</v>
      </c>
      <c r="AB47" s="6">
        <v>22702.571566899998</v>
      </c>
      <c r="AC47" s="6">
        <v>5.23592618739315</v>
      </c>
      <c r="AD47" s="6">
        <v>8.3311816437276498</v>
      </c>
      <c r="AE47" s="6">
        <v>5.2360652549021198</v>
      </c>
      <c r="AF47" s="6">
        <v>24025.887787619999</v>
      </c>
      <c r="AG47" s="6">
        <v>4.6710901608828896</v>
      </c>
      <c r="AH47" s="6">
        <v>8.8168001021662299</v>
      </c>
      <c r="AI47" s="6">
        <v>4.62475680113634</v>
      </c>
      <c r="AJ47" s="6">
        <v>19599.61700446</v>
      </c>
      <c r="AK47" s="6">
        <v>5.6426528003341501</v>
      </c>
      <c r="AL47" s="6">
        <v>7.1924878170947304</v>
      </c>
      <c r="AM47" s="6">
        <v>5.6057528354063804</v>
      </c>
      <c r="AN47" s="6">
        <v>17415.503863670001</v>
      </c>
      <c r="AO47" s="6">
        <v>5.7219535823573899</v>
      </c>
      <c r="AP47" s="6">
        <v>6.3909819941639103</v>
      </c>
      <c r="AQ47" s="6">
        <v>5.6342480848651499</v>
      </c>
      <c r="AR47" s="6">
        <v>17730.08851293</v>
      </c>
      <c r="AS47" s="6">
        <v>5.18322869003938</v>
      </c>
      <c r="AT47" s="6">
        <v>6.5064253855696004</v>
      </c>
      <c r="AU47" s="6">
        <v>4.7076941991572196</v>
      </c>
      <c r="AV47" s="6">
        <v>13286.86064585</v>
      </c>
      <c r="AW47" s="6">
        <v>6.1689244580754403</v>
      </c>
      <c r="AX47" s="6">
        <v>4.8758903452534303</v>
      </c>
      <c r="AY47" s="6">
        <v>6.0794452092810598</v>
      </c>
      <c r="AZ47" s="6">
        <v>11024.974326449999</v>
      </c>
      <c r="BA47" s="6">
        <v>5.5427371292215604</v>
      </c>
      <c r="BB47" s="6">
        <v>4.0458440340303197</v>
      </c>
      <c r="BC47" s="6">
        <v>5.5390465636400501</v>
      </c>
      <c r="BD47" s="6">
        <v>8914.9768272500005</v>
      </c>
      <c r="BE47" s="6">
        <v>6.7880032194907196</v>
      </c>
      <c r="BF47" s="6">
        <v>3.27153648997766</v>
      </c>
      <c r="BG47" s="6">
        <v>6.8039635970483596</v>
      </c>
      <c r="BH47" s="6">
        <v>12673.91075587</v>
      </c>
      <c r="BI47" s="6">
        <v>5.9648626684972301</v>
      </c>
      <c r="BJ47" s="6">
        <v>4.6509556123365901</v>
      </c>
      <c r="BK47" s="6">
        <v>6.1736275595877901</v>
      </c>
    </row>
    <row r="48" spans="1:63" x14ac:dyDescent="0.25">
      <c r="A48" s="6" t="s">
        <v>65</v>
      </c>
      <c r="B48" s="6" t="s">
        <v>66</v>
      </c>
      <c r="C48" s="6" t="s">
        <v>17</v>
      </c>
      <c r="D48" s="6">
        <v>7760.2078904399996</v>
      </c>
      <c r="E48" s="6">
        <v>9.5742268140829303</v>
      </c>
      <c r="F48" s="6">
        <v>4.0911819162005703</v>
      </c>
      <c r="G48" s="6">
        <v>8.4996549122082907</v>
      </c>
      <c r="H48" s="6">
        <v>9326.7256169200009</v>
      </c>
      <c r="I48" s="6">
        <v>9.2143018250450197</v>
      </c>
      <c r="J48" s="6">
        <v>4.9170501254630903</v>
      </c>
      <c r="K48" s="6">
        <v>8.0421015652286805</v>
      </c>
      <c r="L48" s="6">
        <v>8883.7621354799994</v>
      </c>
      <c r="M48" s="6">
        <v>10.024523862297499</v>
      </c>
      <c r="N48" s="6">
        <v>4.6835197599896201</v>
      </c>
      <c r="O48" s="6">
        <v>8.4799014429561197</v>
      </c>
      <c r="P48" s="6">
        <v>11330.691858239999</v>
      </c>
      <c r="Q48" s="6">
        <v>8.1831789911188704</v>
      </c>
      <c r="R48" s="6">
        <v>5.9735412095827396</v>
      </c>
      <c r="S48" s="6">
        <v>6.7414435308657401</v>
      </c>
      <c r="T48" s="6">
        <v>13965.151432320001</v>
      </c>
      <c r="U48" s="6">
        <v>7.5558795550585902</v>
      </c>
      <c r="V48" s="6">
        <v>7.3624284044368</v>
      </c>
      <c r="W48" s="6">
        <v>6.2479924912355296</v>
      </c>
      <c r="X48" s="6">
        <v>11547.459993259999</v>
      </c>
      <c r="Y48" s="6">
        <v>6.7039196654551496</v>
      </c>
      <c r="Z48" s="6">
        <v>6.0878213792022802</v>
      </c>
      <c r="AA48" s="6">
        <v>6.0712827381137497</v>
      </c>
      <c r="AB48" s="6">
        <v>13818.765780539999</v>
      </c>
      <c r="AC48" s="6">
        <v>6.21520916022022</v>
      </c>
      <c r="AD48" s="6">
        <v>7.2852538828506797</v>
      </c>
      <c r="AE48" s="6">
        <v>5.8119618945924998</v>
      </c>
      <c r="AF48" s="6">
        <v>16733.426981249999</v>
      </c>
      <c r="AG48" s="6">
        <v>7.3708180735202804</v>
      </c>
      <c r="AH48" s="6">
        <v>8.8218633866870597</v>
      </c>
      <c r="AI48" s="6">
        <v>6.8217954631506599</v>
      </c>
      <c r="AJ48" s="6">
        <v>15671.819509450001</v>
      </c>
      <c r="AK48" s="6">
        <v>6.5176814519476096</v>
      </c>
      <c r="AL48" s="6">
        <v>8.2621838842755206</v>
      </c>
      <c r="AM48" s="6">
        <v>5.2554748208305</v>
      </c>
      <c r="AN48" s="6">
        <v>13803.949014510001</v>
      </c>
      <c r="AO48" s="6">
        <v>6.4937490941607203</v>
      </c>
      <c r="AP48" s="6">
        <v>7.2774424831956201</v>
      </c>
      <c r="AQ48" s="6">
        <v>5.5197733885597904</v>
      </c>
      <c r="AR48" s="6">
        <v>14404.815278190001</v>
      </c>
      <c r="AS48" s="6">
        <v>6.7102379565935504</v>
      </c>
      <c r="AT48" s="6">
        <v>7.5942192019032504</v>
      </c>
      <c r="AU48" s="6">
        <v>5.9413901427530202</v>
      </c>
      <c r="AV48" s="6">
        <v>13763.22053502</v>
      </c>
      <c r="AW48" s="6">
        <v>7.2966922684545397</v>
      </c>
      <c r="AX48" s="6">
        <v>7.25597042714812</v>
      </c>
      <c r="AY48" s="6">
        <v>6.7473207242290796</v>
      </c>
      <c r="AZ48" s="6">
        <v>10001.71117203</v>
      </c>
      <c r="BA48" s="6">
        <v>6.7548641188268803</v>
      </c>
      <c r="BB48" s="6">
        <v>5.2729025376342404</v>
      </c>
      <c r="BC48" s="6">
        <v>6.33144387067584</v>
      </c>
      <c r="BD48" s="6">
        <v>8497.9429244200001</v>
      </c>
      <c r="BE48" s="6">
        <v>8.2379813231390902</v>
      </c>
      <c r="BF48" s="6">
        <v>4.48011585619009</v>
      </c>
      <c r="BG48" s="6">
        <v>8.0278085242041204</v>
      </c>
      <c r="BH48" s="6">
        <v>20171.670566960001</v>
      </c>
      <c r="BI48" s="6">
        <v>6.2590196152645099</v>
      </c>
      <c r="BJ48" s="6">
        <v>10.6345055452403</v>
      </c>
      <c r="BK48" s="6">
        <v>6.2271945480917896</v>
      </c>
    </row>
    <row r="49" spans="1:63" x14ac:dyDescent="0.25">
      <c r="A49" s="6" t="s">
        <v>67</v>
      </c>
      <c r="B49" s="6" t="s">
        <v>68</v>
      </c>
      <c r="C49" s="6" t="s">
        <v>17</v>
      </c>
      <c r="D49" s="6">
        <v>17356.526088310002</v>
      </c>
      <c r="E49" s="6">
        <v>10.447987683680401</v>
      </c>
      <c r="F49" s="6">
        <v>6.4789991706251397</v>
      </c>
      <c r="G49" s="6">
        <v>8.3571866752107393</v>
      </c>
      <c r="H49" s="6">
        <v>19462.219615409998</v>
      </c>
      <c r="I49" s="6">
        <v>8.9365916904603999</v>
      </c>
      <c r="J49" s="6">
        <v>7.26503126865311</v>
      </c>
      <c r="K49" s="6">
        <v>6.8497251533069701</v>
      </c>
      <c r="L49" s="6">
        <v>19466.254295930001</v>
      </c>
      <c r="M49" s="6">
        <v>8.6284631947551897</v>
      </c>
      <c r="N49" s="6">
        <v>7.2665373702548797</v>
      </c>
      <c r="O49" s="6">
        <v>6.7663651226232497</v>
      </c>
      <c r="P49" s="6">
        <v>21716.36371772</v>
      </c>
      <c r="Q49" s="6">
        <v>7.1326026877082898</v>
      </c>
      <c r="R49" s="6">
        <v>8.1064783240735192</v>
      </c>
      <c r="S49" s="6">
        <v>6.15588794978959</v>
      </c>
      <c r="T49" s="6">
        <v>27715.636283169999</v>
      </c>
      <c r="U49" s="6">
        <v>7.9467309500823804</v>
      </c>
      <c r="V49" s="6">
        <v>10.3459404018037</v>
      </c>
      <c r="W49" s="6">
        <v>6.6131848423114201</v>
      </c>
      <c r="X49" s="6">
        <v>25389.169861909999</v>
      </c>
      <c r="Y49" s="6">
        <v>8.0866036090072608</v>
      </c>
      <c r="Z49" s="6">
        <v>9.4774962248331196</v>
      </c>
      <c r="AA49" s="6">
        <v>6.7811059164913603</v>
      </c>
      <c r="AB49" s="6">
        <v>21916.36456265</v>
      </c>
      <c r="AC49" s="6">
        <v>8.7545281202732905</v>
      </c>
      <c r="AD49" s="6">
        <v>8.1811364268432101</v>
      </c>
      <c r="AE49" s="6">
        <v>7.1948173116975802</v>
      </c>
      <c r="AF49" s="6">
        <v>22156.789746409999</v>
      </c>
      <c r="AG49" s="6">
        <v>8.2144125411064302</v>
      </c>
      <c r="AH49" s="6">
        <v>8.2708844880769394</v>
      </c>
      <c r="AI49" s="6">
        <v>6.64673216089487</v>
      </c>
      <c r="AJ49" s="6">
        <v>17153.536639639999</v>
      </c>
      <c r="AK49" s="6">
        <v>8.7639305208591392</v>
      </c>
      <c r="AL49" s="6">
        <v>6.4032254551427297</v>
      </c>
      <c r="AM49" s="6">
        <v>8.4285210397054602</v>
      </c>
      <c r="AN49" s="6">
        <v>17577.216137039999</v>
      </c>
      <c r="AO49" s="6">
        <v>8.8160974217369805</v>
      </c>
      <c r="AP49" s="6">
        <v>6.56138032428525</v>
      </c>
      <c r="AQ49" s="6">
        <v>9.1189156612149098</v>
      </c>
      <c r="AR49" s="6">
        <v>15816.923053480001</v>
      </c>
      <c r="AS49" s="6">
        <v>9.1951452620654806</v>
      </c>
      <c r="AT49" s="6">
        <v>5.9042823906080804</v>
      </c>
      <c r="AU49" s="6">
        <v>8.4578946673150703</v>
      </c>
      <c r="AV49" s="6">
        <v>13123.653099179999</v>
      </c>
      <c r="AW49" s="6">
        <v>9.2853625201779408</v>
      </c>
      <c r="AX49" s="6">
        <v>4.89891451276229</v>
      </c>
      <c r="AY49" s="6">
        <v>8.5361418192194005</v>
      </c>
      <c r="AZ49" s="6">
        <v>11875.279761510001</v>
      </c>
      <c r="BA49" s="6">
        <v>9.1197632677790796</v>
      </c>
      <c r="BB49" s="6">
        <v>4.4329105567723897</v>
      </c>
      <c r="BC49" s="6">
        <v>9.5522109388701004</v>
      </c>
      <c r="BD49" s="6">
        <v>7371.55123516</v>
      </c>
      <c r="BE49" s="6">
        <v>11.4243483404251</v>
      </c>
      <c r="BF49" s="6">
        <v>2.7517185233852701</v>
      </c>
      <c r="BG49" s="6">
        <v>12.155728245868</v>
      </c>
      <c r="BH49" s="6">
        <v>9791.5159042399991</v>
      </c>
      <c r="BI49" s="6">
        <v>10.606963723416101</v>
      </c>
      <c r="BJ49" s="6">
        <v>3.6550645618803599</v>
      </c>
      <c r="BK49" s="6">
        <v>11.487315814656499</v>
      </c>
    </row>
    <row r="50" spans="1:63" x14ac:dyDescent="0.25">
      <c r="A50" s="6" t="s">
        <v>69</v>
      </c>
      <c r="B50" s="6" t="s">
        <v>70</v>
      </c>
      <c r="C50" s="6" t="s">
        <v>17</v>
      </c>
      <c r="D50" s="6">
        <v>19670.247650500001</v>
      </c>
      <c r="E50" s="6">
        <v>6.45353432897417</v>
      </c>
      <c r="F50" s="6">
        <v>5.2947441230232402</v>
      </c>
      <c r="G50" s="6">
        <v>5.4320873451716203</v>
      </c>
      <c r="H50" s="6">
        <v>20977.648649369999</v>
      </c>
      <c r="I50" s="6">
        <v>5.8507305543319896</v>
      </c>
      <c r="J50" s="6">
        <v>5.64666413329447</v>
      </c>
      <c r="K50" s="6">
        <v>5.1625191196990103</v>
      </c>
      <c r="L50" s="6">
        <v>21475.316143759999</v>
      </c>
      <c r="M50" s="6">
        <v>6.0482639953830297</v>
      </c>
      <c r="N50" s="6">
        <v>5.7806239129556198</v>
      </c>
      <c r="O50" s="6">
        <v>5.0259904817294698</v>
      </c>
      <c r="P50" s="6">
        <v>27238.11131968</v>
      </c>
      <c r="Q50" s="6">
        <v>5.5800198731650603</v>
      </c>
      <c r="R50" s="6">
        <v>7.3318258313063298</v>
      </c>
      <c r="S50" s="6">
        <v>4.5064137403052804</v>
      </c>
      <c r="T50" s="6">
        <v>35038.645044500001</v>
      </c>
      <c r="U50" s="6">
        <v>4.3964250824123701</v>
      </c>
      <c r="V50" s="6">
        <v>9.4315365634630393</v>
      </c>
      <c r="W50" s="6">
        <v>3.6567799764324702</v>
      </c>
      <c r="X50" s="6">
        <v>29109.13129053</v>
      </c>
      <c r="Y50" s="6">
        <v>4.89512323797587</v>
      </c>
      <c r="Z50" s="6">
        <v>7.8354581276930597</v>
      </c>
      <c r="AA50" s="6">
        <v>4.5353884789269401</v>
      </c>
      <c r="AB50" s="6">
        <v>29801.51641335</v>
      </c>
      <c r="AC50" s="6">
        <v>5.1949872026513599</v>
      </c>
      <c r="AD50" s="6">
        <v>8.0218310765779606</v>
      </c>
      <c r="AE50" s="6">
        <v>4.7729594185529303</v>
      </c>
      <c r="AF50" s="6">
        <v>29139.751070999999</v>
      </c>
      <c r="AG50" s="6">
        <v>5.6523999725948899</v>
      </c>
      <c r="AH50" s="6">
        <v>7.8437002152138904</v>
      </c>
      <c r="AI50" s="6">
        <v>4.8230226099042</v>
      </c>
      <c r="AJ50" s="6">
        <v>25027.348154129999</v>
      </c>
      <c r="AK50" s="6">
        <v>5.1486820185801996</v>
      </c>
      <c r="AL50" s="6">
        <v>6.7367430704700801</v>
      </c>
      <c r="AM50" s="6">
        <v>4.5505651606210904</v>
      </c>
      <c r="AN50" s="6">
        <v>25350.181119299999</v>
      </c>
      <c r="AO50" s="6">
        <v>5.2197470886910802</v>
      </c>
      <c r="AP50" s="6">
        <v>6.8236417194054297</v>
      </c>
      <c r="AQ50" s="6">
        <v>4.4912399101909299</v>
      </c>
      <c r="AR50" s="6">
        <v>28689.11044814</v>
      </c>
      <c r="AS50" s="6">
        <v>4.77733575233444</v>
      </c>
      <c r="AT50" s="6">
        <v>7.7223989061567604</v>
      </c>
      <c r="AU50" s="6">
        <v>4.3967112741492897</v>
      </c>
      <c r="AV50" s="6">
        <v>19678.220248099999</v>
      </c>
      <c r="AW50" s="6">
        <v>5.0229779391307403</v>
      </c>
      <c r="AX50" s="6">
        <v>5.2968901490945903</v>
      </c>
      <c r="AY50" s="6">
        <v>4.8693615496245304</v>
      </c>
      <c r="AZ50" s="6">
        <v>15379.36904806</v>
      </c>
      <c r="BA50" s="6">
        <v>5.7934125200309197</v>
      </c>
      <c r="BB50" s="6">
        <v>4.1397457383283802</v>
      </c>
      <c r="BC50" s="6">
        <v>5.6321007079768304</v>
      </c>
      <c r="BD50" s="6">
        <v>13111.758956039999</v>
      </c>
      <c r="BE50" s="6">
        <v>6.2061985442439296</v>
      </c>
      <c r="BF50" s="6">
        <v>3.5293611909977902</v>
      </c>
      <c r="BG50" s="6">
        <v>6.0411002281504196</v>
      </c>
      <c r="BH50" s="6">
        <v>31818.80490951</v>
      </c>
      <c r="BI50" s="6">
        <v>4.4774216998646397</v>
      </c>
      <c r="BJ50" s="6">
        <v>8.5648352420193703</v>
      </c>
      <c r="BK50" s="6">
        <v>4.0439408738704596</v>
      </c>
    </row>
    <row r="51" spans="1:63" x14ac:dyDescent="0.25">
      <c r="A51" s="6" t="s">
        <v>71</v>
      </c>
      <c r="B51" s="6" t="s">
        <v>72</v>
      </c>
      <c r="C51" s="6" t="s">
        <v>17</v>
      </c>
      <c r="D51" s="6">
        <v>31064.866425790002</v>
      </c>
      <c r="E51" s="6">
        <v>4.6370118185146101</v>
      </c>
      <c r="F51" s="6">
        <v>7.8213978186643001</v>
      </c>
      <c r="G51" s="6">
        <v>3.7680600384304799</v>
      </c>
      <c r="H51" s="6">
        <v>31005.883013750001</v>
      </c>
      <c r="I51" s="6">
        <v>4.6336593407831597</v>
      </c>
      <c r="J51" s="6">
        <v>7.8065471921093996</v>
      </c>
      <c r="K51" s="6">
        <v>3.6555664935396299</v>
      </c>
      <c r="L51" s="6">
        <v>31826.688733170002</v>
      </c>
      <c r="M51" s="6">
        <v>5.3845421987483704</v>
      </c>
      <c r="N51" s="6">
        <v>8.0132066373948003</v>
      </c>
      <c r="O51" s="6">
        <v>4.0796603773843696</v>
      </c>
      <c r="P51" s="6">
        <v>34097.963521140002</v>
      </c>
      <c r="Q51" s="6">
        <v>4.8929514743616398</v>
      </c>
      <c r="R51" s="6">
        <v>8.5850598502406701</v>
      </c>
      <c r="S51" s="6">
        <v>3.70747146162853</v>
      </c>
      <c r="T51" s="6">
        <v>43000.28009801</v>
      </c>
      <c r="U51" s="6">
        <v>4.6018827325163798</v>
      </c>
      <c r="V51" s="6">
        <v>10.8264523771239</v>
      </c>
      <c r="W51" s="6">
        <v>3.5651836060258799</v>
      </c>
      <c r="X51" s="6">
        <v>36621.287635050001</v>
      </c>
      <c r="Y51" s="6">
        <v>4.0006041018449201</v>
      </c>
      <c r="Z51" s="6">
        <v>9.2203731153875008</v>
      </c>
      <c r="AA51" s="6">
        <v>3.3165874428394702</v>
      </c>
      <c r="AB51" s="6">
        <v>32871.55480967</v>
      </c>
      <c r="AC51" s="6">
        <v>4.49148729757556</v>
      </c>
      <c r="AD51" s="6">
        <v>8.2762791753391092</v>
      </c>
      <c r="AE51" s="6">
        <v>3.9422920608393999</v>
      </c>
      <c r="AF51" s="6">
        <v>29742.439157659999</v>
      </c>
      <c r="AG51" s="6">
        <v>4.4792288620015004</v>
      </c>
      <c r="AH51" s="6">
        <v>7.4884419447028598</v>
      </c>
      <c r="AI51" s="6">
        <v>3.8644023548147399</v>
      </c>
      <c r="AJ51" s="6">
        <v>23302.855495489999</v>
      </c>
      <c r="AK51" s="6">
        <v>5.0793334770242602</v>
      </c>
      <c r="AL51" s="6">
        <v>5.8671072536710502</v>
      </c>
      <c r="AM51" s="6">
        <v>4.3131948168648497</v>
      </c>
      <c r="AN51" s="6">
        <v>22997.727056719999</v>
      </c>
      <c r="AO51" s="6">
        <v>5.3991870008744298</v>
      </c>
      <c r="AP51" s="6">
        <v>5.7902831375555301</v>
      </c>
      <c r="AQ51" s="6">
        <v>4.8565102422106401</v>
      </c>
      <c r="AR51" s="6">
        <v>25550.105141569999</v>
      </c>
      <c r="AS51" s="6">
        <v>4.9109162515495202</v>
      </c>
      <c r="AT51" s="6">
        <v>6.4329115046512504</v>
      </c>
      <c r="AU51" s="6">
        <v>4.4540728876155598</v>
      </c>
      <c r="AV51" s="6">
        <v>17159.876702829999</v>
      </c>
      <c r="AW51" s="6">
        <v>6.1375722047207999</v>
      </c>
      <c r="AX51" s="6">
        <v>4.3204506458343701</v>
      </c>
      <c r="AY51" s="6">
        <v>6.0245359218238397</v>
      </c>
      <c r="AZ51" s="6">
        <v>13596.29816794</v>
      </c>
      <c r="BA51" s="6">
        <v>6.1708968990337203</v>
      </c>
      <c r="BB51" s="6">
        <v>3.4232259484093701</v>
      </c>
      <c r="BC51" s="6">
        <v>6.1322112519919498</v>
      </c>
      <c r="BD51" s="6">
        <v>9927.6473680100007</v>
      </c>
      <c r="BE51" s="6">
        <v>7.0806140181534296</v>
      </c>
      <c r="BF51" s="6">
        <v>2.4995465425262</v>
      </c>
      <c r="BG51" s="6">
        <v>6.9246787718441896</v>
      </c>
      <c r="BH51" s="6">
        <v>14412.46271501</v>
      </c>
      <c r="BI51" s="6">
        <v>6.8501116418722496</v>
      </c>
      <c r="BJ51" s="6">
        <v>3.6287168563897301</v>
      </c>
      <c r="BK51" s="6">
        <v>6.55629081947116</v>
      </c>
    </row>
    <row r="52" spans="1:63" x14ac:dyDescent="0.25">
      <c r="A52" s="6" t="s">
        <v>73</v>
      </c>
      <c r="B52" s="6" t="s">
        <v>74</v>
      </c>
      <c r="C52" s="6" t="s">
        <v>17</v>
      </c>
      <c r="D52" s="6">
        <v>8072.6268908909997</v>
      </c>
      <c r="E52" s="6">
        <v>6.3860688840510198</v>
      </c>
      <c r="F52" s="6">
        <v>4.8518225109503401</v>
      </c>
      <c r="G52" s="6">
        <v>5.5029707561060999</v>
      </c>
      <c r="H52" s="6">
        <v>7532.108013262</v>
      </c>
      <c r="I52" s="6">
        <v>6.08531225087102</v>
      </c>
      <c r="J52" s="6">
        <v>4.5269590317484001</v>
      </c>
      <c r="K52" s="6">
        <v>5.30168539559864</v>
      </c>
      <c r="L52" s="6">
        <v>9689.4238884210008</v>
      </c>
      <c r="M52" s="6">
        <v>5.6719696139440599</v>
      </c>
      <c r="N52" s="6">
        <v>5.8235523052635703</v>
      </c>
      <c r="O52" s="6">
        <v>4.8084883848270197</v>
      </c>
      <c r="P52" s="6">
        <v>11317.399636767999</v>
      </c>
      <c r="Q52" s="6">
        <v>5.2888954208440504</v>
      </c>
      <c r="R52" s="6">
        <v>6.80200076942136</v>
      </c>
      <c r="S52" s="6">
        <v>4.3286568437518502</v>
      </c>
      <c r="T52" s="6">
        <v>13874.102205722</v>
      </c>
      <c r="U52" s="6">
        <v>5.5473178103778196</v>
      </c>
      <c r="V52" s="6">
        <v>8.3386340420246992</v>
      </c>
      <c r="W52" s="6">
        <v>4.54382102448412</v>
      </c>
      <c r="X52" s="6">
        <v>11302.708330126999</v>
      </c>
      <c r="Y52" s="6">
        <v>5.27100537201341</v>
      </c>
      <c r="Z52" s="6">
        <v>6.7931709779247997</v>
      </c>
      <c r="AA52" s="6">
        <v>4.5694112897645498</v>
      </c>
      <c r="AB52" s="6">
        <v>12750.387883645</v>
      </c>
      <c r="AC52" s="6">
        <v>5.0971855195100799</v>
      </c>
      <c r="AD52" s="6">
        <v>7.6632575484222896</v>
      </c>
      <c r="AE52" s="6">
        <v>4.4881759531101899</v>
      </c>
      <c r="AF52" s="6">
        <v>15788.561414324</v>
      </c>
      <c r="AG52" s="6">
        <v>5.0685106641516304</v>
      </c>
      <c r="AH52" s="6">
        <v>9.4892652318635893</v>
      </c>
      <c r="AI52" s="6">
        <v>4.2563518641131397</v>
      </c>
      <c r="AJ52" s="6">
        <v>13149.038255542</v>
      </c>
      <c r="AK52" s="6">
        <v>4.8638158462690599</v>
      </c>
      <c r="AL52" s="6">
        <v>7.9028550022016901</v>
      </c>
      <c r="AM52" s="6">
        <v>3.7958092098415301</v>
      </c>
      <c r="AN52" s="6">
        <v>13115.565128581</v>
      </c>
      <c r="AO52" s="6">
        <v>5.0909207465623796</v>
      </c>
      <c r="AP52" s="6">
        <v>7.8827369324461598</v>
      </c>
      <c r="AQ52" s="6">
        <v>4.3364466237656201</v>
      </c>
      <c r="AR52" s="6">
        <v>13490.534344010999</v>
      </c>
      <c r="AS52" s="6">
        <v>4.3932066131612002</v>
      </c>
      <c r="AT52" s="6">
        <v>8.1081015014923903</v>
      </c>
      <c r="AU52" s="6">
        <v>3.8024902722636198</v>
      </c>
      <c r="AV52" s="6">
        <v>11130.225196869</v>
      </c>
      <c r="AW52" s="6">
        <v>5.2078612618838998</v>
      </c>
      <c r="AX52" s="6">
        <v>6.6895049024314899</v>
      </c>
      <c r="AY52" s="6">
        <v>4.71321162555589</v>
      </c>
      <c r="AZ52" s="6">
        <v>8978.7189414349996</v>
      </c>
      <c r="BA52" s="6">
        <v>4.7882203451920198</v>
      </c>
      <c r="BB52" s="6">
        <v>5.3964033354131997</v>
      </c>
      <c r="BC52" s="6">
        <v>4.3354624747652597</v>
      </c>
      <c r="BD52" s="6">
        <v>6607.1211817980002</v>
      </c>
      <c r="BE52" s="6">
        <v>6.0322010013479099</v>
      </c>
      <c r="BF52" s="6">
        <v>3.9710220372746798</v>
      </c>
      <c r="BG52" s="6">
        <v>5.23219359060014</v>
      </c>
      <c r="BH52" s="6">
        <v>9584.8711699129999</v>
      </c>
      <c r="BI52" s="6">
        <v>6.4821684526953298</v>
      </c>
      <c r="BJ52" s="6">
        <v>5.7607138711213199</v>
      </c>
      <c r="BK52" s="6">
        <v>5.7979698062361598</v>
      </c>
    </row>
    <row r="53" spans="1:63" x14ac:dyDescent="0.25">
      <c r="A53" s="6" t="s">
        <v>75</v>
      </c>
      <c r="B53" s="6" t="s">
        <v>76</v>
      </c>
      <c r="C53" s="6" t="s">
        <v>17</v>
      </c>
      <c r="D53" s="6">
        <v>11668.65716778</v>
      </c>
      <c r="E53" s="6">
        <v>5.9153391782759996</v>
      </c>
      <c r="F53" s="6">
        <v>4.8399172617994797</v>
      </c>
      <c r="G53" s="6">
        <v>5.3958486225349702</v>
      </c>
      <c r="H53" s="6">
        <v>13229.313932139999</v>
      </c>
      <c r="I53" s="6">
        <v>5.5566411877036499</v>
      </c>
      <c r="J53" s="6">
        <v>5.4872453566231902</v>
      </c>
      <c r="K53" s="6">
        <v>4.9020952285760497</v>
      </c>
      <c r="L53" s="6">
        <v>15139.028900060001</v>
      </c>
      <c r="M53" s="6">
        <v>4.9172891303752397</v>
      </c>
      <c r="N53" s="6">
        <v>6.2793555630893296</v>
      </c>
      <c r="O53" s="6">
        <v>4.36721566869263</v>
      </c>
      <c r="P53" s="6">
        <v>18898.632000204001</v>
      </c>
      <c r="Q53" s="6">
        <v>4.2244879777312301</v>
      </c>
      <c r="R53" s="6">
        <v>7.8387610439655599</v>
      </c>
      <c r="S53" s="6">
        <v>3.7543153592802998</v>
      </c>
      <c r="T53" s="6">
        <v>21077.508391865998</v>
      </c>
      <c r="U53" s="6">
        <v>3.8771917328450001</v>
      </c>
      <c r="V53" s="6">
        <v>8.7425138329712393</v>
      </c>
      <c r="W53" s="6">
        <v>3.6205900024487199</v>
      </c>
      <c r="X53" s="6">
        <v>18295.570610187999</v>
      </c>
      <c r="Y53" s="6">
        <v>4.2765049189033304</v>
      </c>
      <c r="Z53" s="6">
        <v>7.5886236725872402</v>
      </c>
      <c r="AA53" s="6">
        <v>4.0339683037564802</v>
      </c>
      <c r="AB53" s="6">
        <v>18570.431676021999</v>
      </c>
      <c r="AC53" s="6">
        <v>4.7332662839776702</v>
      </c>
      <c r="AD53" s="6">
        <v>7.7026303485910503</v>
      </c>
      <c r="AE53" s="6">
        <v>4.6263840286409303</v>
      </c>
      <c r="AF53" s="6">
        <v>17620.047751859001</v>
      </c>
      <c r="AG53" s="6">
        <v>4.5134651192739197</v>
      </c>
      <c r="AH53" s="6">
        <v>7.3084307852861699</v>
      </c>
      <c r="AI53" s="6">
        <v>4.3680980144463399</v>
      </c>
      <c r="AJ53" s="6">
        <v>16952.957310450001</v>
      </c>
      <c r="AK53" s="6">
        <v>4.20710107167662</v>
      </c>
      <c r="AL53" s="6">
        <v>7.0317354898350404</v>
      </c>
      <c r="AM53" s="6">
        <v>4.0938590041980403</v>
      </c>
      <c r="AN53" s="6">
        <v>17027.174558601</v>
      </c>
      <c r="AO53" s="6">
        <v>4.4038699948233599</v>
      </c>
      <c r="AP53" s="6">
        <v>7.0625192668613401</v>
      </c>
      <c r="AQ53" s="6">
        <v>4.1202492138920803</v>
      </c>
      <c r="AR53" s="6">
        <v>18802.868269735001</v>
      </c>
      <c r="AS53" s="6">
        <v>4.6147684482183404</v>
      </c>
      <c r="AT53" s="6">
        <v>7.7990402324371297</v>
      </c>
      <c r="AU53" s="6">
        <v>4.3951711719051296</v>
      </c>
      <c r="AV53" s="6">
        <v>13386.195748324</v>
      </c>
      <c r="AW53" s="6">
        <v>4.6625587881171002</v>
      </c>
      <c r="AX53" s="6">
        <v>5.5523166839656399</v>
      </c>
      <c r="AY53" s="6">
        <v>4.7524434955978796</v>
      </c>
      <c r="AZ53" s="6">
        <v>11352.517859035999</v>
      </c>
      <c r="BA53" s="6">
        <v>5.1880766288977398</v>
      </c>
      <c r="BB53" s="6">
        <v>4.7087892257690402</v>
      </c>
      <c r="BC53" s="6">
        <v>5.2358177176820604</v>
      </c>
      <c r="BD53" s="6">
        <v>8609.2023235310007</v>
      </c>
      <c r="BE53" s="6">
        <v>6.0957097066615296</v>
      </c>
      <c r="BF53" s="6">
        <v>3.5709187729875902</v>
      </c>
      <c r="BG53" s="6">
        <v>6.1381695655515296</v>
      </c>
      <c r="BH53" s="6">
        <v>20461.972901611</v>
      </c>
      <c r="BI53" s="6">
        <v>4.2856233050734902</v>
      </c>
      <c r="BJ53" s="6">
        <v>8.4872024632309806</v>
      </c>
      <c r="BK53" s="6">
        <v>4.1868903095458698</v>
      </c>
    </row>
    <row r="54" spans="1:63" x14ac:dyDescent="0.25">
      <c r="A54" s="6" t="s">
        <v>77</v>
      </c>
      <c r="B54" s="6" t="s">
        <v>78</v>
      </c>
      <c r="C54" s="6" t="s">
        <v>17</v>
      </c>
      <c r="D54" s="6">
        <v>5323.4490542780004</v>
      </c>
      <c r="E54" s="6">
        <v>7.4904609717744801</v>
      </c>
      <c r="F54" s="6">
        <v>3.7174864542397001</v>
      </c>
      <c r="G54" s="6">
        <v>6.8118952383303704</v>
      </c>
      <c r="H54" s="6">
        <v>6016.095100128</v>
      </c>
      <c r="I54" s="6">
        <v>7.9052602809904604</v>
      </c>
      <c r="J54" s="6">
        <v>4.2011770591043804</v>
      </c>
      <c r="K54" s="6">
        <v>7.0979609051878096</v>
      </c>
      <c r="L54" s="6">
        <v>5850.4558457630001</v>
      </c>
      <c r="M54" s="6">
        <v>7.1956979041548204</v>
      </c>
      <c r="N54" s="6">
        <v>4.0855073723817403</v>
      </c>
      <c r="O54" s="6">
        <v>6.4358571247172103</v>
      </c>
      <c r="P54" s="6">
        <v>8391.7629245040007</v>
      </c>
      <c r="Q54" s="6">
        <v>5.3843462034899199</v>
      </c>
      <c r="R54" s="6">
        <v>5.8601603360822496</v>
      </c>
      <c r="S54" s="6">
        <v>4.83718211203088</v>
      </c>
      <c r="T54" s="6">
        <v>12368.237075722</v>
      </c>
      <c r="U54" s="6">
        <v>4.92456590099943</v>
      </c>
      <c r="V54" s="6">
        <v>8.6370233514064605</v>
      </c>
      <c r="W54" s="6">
        <v>4.4426240631545797</v>
      </c>
      <c r="X54" s="6">
        <v>12374.809003168</v>
      </c>
      <c r="Y54" s="6">
        <v>4.6303764813889501</v>
      </c>
      <c r="Z54" s="6">
        <v>8.6416126789288406</v>
      </c>
      <c r="AA54" s="6">
        <v>4.3191141951122596</v>
      </c>
      <c r="AB54" s="6">
        <v>11496.993518485</v>
      </c>
      <c r="AC54" s="6">
        <v>4.4750313067224203</v>
      </c>
      <c r="AD54" s="6">
        <v>8.0286140120197391</v>
      </c>
      <c r="AE54" s="6">
        <v>4.2176797131795496</v>
      </c>
      <c r="AF54" s="6">
        <v>12740.267857532999</v>
      </c>
      <c r="AG54" s="6">
        <v>4.1524862018589301</v>
      </c>
      <c r="AH54" s="6">
        <v>8.8968209709274308</v>
      </c>
      <c r="AI54" s="6">
        <v>3.8232667685936801</v>
      </c>
      <c r="AJ54" s="6">
        <v>11720.286223448</v>
      </c>
      <c r="AK54" s="6">
        <v>4.5253928568911901</v>
      </c>
      <c r="AL54" s="6">
        <v>8.1845444243458196</v>
      </c>
      <c r="AM54" s="6">
        <v>4.1611400920332002</v>
      </c>
      <c r="AN54" s="6">
        <v>9687.5472257029996</v>
      </c>
      <c r="AO54" s="6">
        <v>4.6953764844827797</v>
      </c>
      <c r="AP54" s="6">
        <v>6.7650362047547796</v>
      </c>
      <c r="AQ54" s="6">
        <v>4.3271872201832497</v>
      </c>
      <c r="AR54" s="6">
        <v>11213.323524908999</v>
      </c>
      <c r="AS54" s="6">
        <v>4.6034093363274398</v>
      </c>
      <c r="AT54" s="6">
        <v>7.8305207555912597</v>
      </c>
      <c r="AU54" s="6">
        <v>4.2284727530897497</v>
      </c>
      <c r="AV54" s="6">
        <v>9354.4347891710004</v>
      </c>
      <c r="AW54" s="6">
        <v>4.1276393606401998</v>
      </c>
      <c r="AX54" s="6">
        <v>6.5324161575033903</v>
      </c>
      <c r="AY54" s="6">
        <v>3.94861152962797</v>
      </c>
      <c r="AZ54" s="6">
        <v>7869.7480263839998</v>
      </c>
      <c r="BA54" s="6">
        <v>4.2643140214467197</v>
      </c>
      <c r="BB54" s="6">
        <v>5.4956253714594698</v>
      </c>
      <c r="BC54" s="6">
        <v>3.98800910752214</v>
      </c>
      <c r="BD54" s="6">
        <v>6195.7677906019999</v>
      </c>
      <c r="BE54" s="6">
        <v>5.1387853026341501</v>
      </c>
      <c r="BF54" s="6">
        <v>4.3266466158191497</v>
      </c>
      <c r="BG54" s="6">
        <v>5.3775346372523103</v>
      </c>
      <c r="BH54" s="6">
        <v>12597.049392927</v>
      </c>
      <c r="BI54" s="6">
        <v>4.34306344323823</v>
      </c>
      <c r="BJ54" s="6">
        <v>8.7968082354355897</v>
      </c>
      <c r="BK54" s="6">
        <v>4.3666169312084397</v>
      </c>
    </row>
    <row r="55" spans="1:63" x14ac:dyDescent="0.25">
      <c r="A55" s="6" t="s">
        <v>79</v>
      </c>
      <c r="B55" s="6" t="s">
        <v>80</v>
      </c>
      <c r="C55" s="6" t="s">
        <v>17</v>
      </c>
      <c r="D55" s="6">
        <v>6576.9259409209999</v>
      </c>
      <c r="E55" s="6">
        <v>8.0187684879837207</v>
      </c>
      <c r="F55" s="6">
        <v>4.9131027143481498</v>
      </c>
      <c r="G55" s="6">
        <v>7.2431213725943202</v>
      </c>
      <c r="H55" s="6">
        <v>6397.6573106699998</v>
      </c>
      <c r="I55" s="6">
        <v>7.6847895607616499</v>
      </c>
      <c r="J55" s="6">
        <v>4.7791852578045599</v>
      </c>
      <c r="K55" s="6">
        <v>6.4009964184202701</v>
      </c>
      <c r="L55" s="6">
        <v>7103.4167483399997</v>
      </c>
      <c r="M55" s="6">
        <v>7.2597253742720698</v>
      </c>
      <c r="N55" s="6">
        <v>5.3064024775270804</v>
      </c>
      <c r="O55" s="6">
        <v>6.1847865884899003</v>
      </c>
      <c r="P55" s="6">
        <v>9525.1512885100001</v>
      </c>
      <c r="Q55" s="6">
        <v>7.3696626412687296</v>
      </c>
      <c r="R55" s="6">
        <v>7.1154893746001102</v>
      </c>
      <c r="S55" s="6">
        <v>6.1779635304457301</v>
      </c>
      <c r="T55" s="6">
        <v>11681.848711549999</v>
      </c>
      <c r="U55" s="6">
        <v>5.8526530831233803</v>
      </c>
      <c r="V55" s="6">
        <v>8.7265879422816699</v>
      </c>
      <c r="W55" s="6">
        <v>5.4165083763656998</v>
      </c>
      <c r="X55" s="6">
        <v>11214.869895932001</v>
      </c>
      <c r="Y55" s="6">
        <v>5.99159529604876</v>
      </c>
      <c r="Z55" s="6">
        <v>8.3777448950639908</v>
      </c>
      <c r="AA55" s="6">
        <v>5.16274651797091</v>
      </c>
      <c r="AB55" s="6">
        <v>9827.2305702400008</v>
      </c>
      <c r="AC55" s="6">
        <v>6.2426600782768</v>
      </c>
      <c r="AD55" s="6">
        <v>7.3411489840206503</v>
      </c>
      <c r="AE55" s="6">
        <v>5.9981475425029904</v>
      </c>
      <c r="AF55" s="6">
        <v>11109.444694702999</v>
      </c>
      <c r="AG55" s="6">
        <v>5.9380159068595599</v>
      </c>
      <c r="AH55" s="6">
        <v>8.2989900410529103</v>
      </c>
      <c r="AI55" s="6">
        <v>5.3699786163891998</v>
      </c>
      <c r="AJ55" s="6">
        <v>9670.0848384510009</v>
      </c>
      <c r="AK55" s="6">
        <v>6.5691347724121396</v>
      </c>
      <c r="AL55" s="6">
        <v>7.2237578003071397</v>
      </c>
      <c r="AM55" s="6">
        <v>6.1586507046189203</v>
      </c>
      <c r="AN55" s="6">
        <v>8696.3150079999996</v>
      </c>
      <c r="AO55" s="6">
        <v>6.3460276366830604</v>
      </c>
      <c r="AP55" s="6">
        <v>6.4963311514266797</v>
      </c>
      <c r="AQ55" s="6">
        <v>5.9020606196637697</v>
      </c>
      <c r="AR55" s="6">
        <v>10893.07519043</v>
      </c>
      <c r="AS55" s="6">
        <v>5.7316647473635198</v>
      </c>
      <c r="AT55" s="6">
        <v>8.1373574473009196</v>
      </c>
      <c r="AU55" s="6">
        <v>5.5821291676907796</v>
      </c>
      <c r="AV55" s="6">
        <v>7182.2926841620001</v>
      </c>
      <c r="AW55" s="6">
        <v>6.6279201190680102</v>
      </c>
      <c r="AX55" s="6">
        <v>5.3653244690265902</v>
      </c>
      <c r="AY55" s="6">
        <v>6.5243854984246896</v>
      </c>
      <c r="AZ55" s="6">
        <v>6527.6666505809999</v>
      </c>
      <c r="BA55" s="6">
        <v>6.4754389851478003</v>
      </c>
      <c r="BB55" s="6">
        <v>4.8763049831207796</v>
      </c>
      <c r="BC55" s="6">
        <v>6.2694125503331302</v>
      </c>
      <c r="BD55" s="6">
        <v>5139.7211906889997</v>
      </c>
      <c r="BE55" s="6">
        <v>8.2725674967569898</v>
      </c>
      <c r="BF55" s="6">
        <v>3.83948038335835</v>
      </c>
      <c r="BG55" s="6">
        <v>7.9000555929403804</v>
      </c>
      <c r="BH55" s="6">
        <v>12319.319475032</v>
      </c>
      <c r="BI55" s="6">
        <v>5.49586360441163</v>
      </c>
      <c r="BJ55" s="6">
        <v>9.2027920787604192</v>
      </c>
      <c r="BK55" s="6">
        <v>5.5981030348371501</v>
      </c>
    </row>
    <row r="56" spans="1:63" x14ac:dyDescent="0.25">
      <c r="A56" s="6" t="s">
        <v>81</v>
      </c>
      <c r="B56" s="6" t="s">
        <v>82</v>
      </c>
      <c r="C56" s="6" t="s">
        <v>17</v>
      </c>
      <c r="D56" s="6">
        <v>19014.531383689999</v>
      </c>
      <c r="E56" s="6">
        <v>7.75937051356102</v>
      </c>
      <c r="F56" s="6">
        <v>8.94426127371581</v>
      </c>
      <c r="G56" s="6">
        <v>5.7653644091244303</v>
      </c>
      <c r="H56" s="6">
        <v>19919.164655010001</v>
      </c>
      <c r="I56" s="6">
        <v>7.2980269006216396</v>
      </c>
      <c r="J56" s="6">
        <v>9.3697924725821</v>
      </c>
      <c r="K56" s="6">
        <v>5.2755714063891901</v>
      </c>
      <c r="L56" s="6">
        <v>19763.200830379999</v>
      </c>
      <c r="M56" s="6">
        <v>7.72196662914744</v>
      </c>
      <c r="N56" s="6">
        <v>9.2964285190567804</v>
      </c>
      <c r="O56" s="6">
        <v>5.3303264758608702</v>
      </c>
      <c r="P56" s="6">
        <v>20203.10413802</v>
      </c>
      <c r="Q56" s="6">
        <v>7.5072104869699698</v>
      </c>
      <c r="R56" s="6">
        <v>9.5033550027711708</v>
      </c>
      <c r="S56" s="6">
        <v>5.5134571128220502</v>
      </c>
      <c r="T56" s="6">
        <v>22545.016250860001</v>
      </c>
      <c r="U56" s="6">
        <v>7.6704846915445</v>
      </c>
      <c r="V56" s="6">
        <v>10.604968994441199</v>
      </c>
      <c r="W56" s="6">
        <v>6.2210485435468303</v>
      </c>
      <c r="X56" s="6">
        <v>18318.38655599</v>
      </c>
      <c r="Y56" s="6">
        <v>7.2263659069300497</v>
      </c>
      <c r="Z56" s="6">
        <v>8.6168011277016099</v>
      </c>
      <c r="AA56" s="6">
        <v>6.1101360409158803</v>
      </c>
      <c r="AB56" s="6">
        <v>15132.56278117</v>
      </c>
      <c r="AC56" s="6">
        <v>7.9010763116918596</v>
      </c>
      <c r="AD56" s="6">
        <v>7.1182188256182899</v>
      </c>
      <c r="AE56" s="6">
        <v>6.8558130396390302</v>
      </c>
      <c r="AF56" s="6">
        <v>15405.62895104</v>
      </c>
      <c r="AG56" s="6">
        <v>7.7716264135865201</v>
      </c>
      <c r="AH56" s="6">
        <v>7.24666664897223</v>
      </c>
      <c r="AI56" s="6">
        <v>6.6730793195564804</v>
      </c>
      <c r="AJ56" s="6">
        <v>13712.13467412</v>
      </c>
      <c r="AK56" s="6">
        <v>8.5675533351162905</v>
      </c>
      <c r="AL56" s="6">
        <v>6.4500624638537101</v>
      </c>
      <c r="AM56" s="6">
        <v>6.8922309810994298</v>
      </c>
      <c r="AN56" s="6">
        <v>10393.00717565</v>
      </c>
      <c r="AO56" s="6">
        <v>7.5897287147870598</v>
      </c>
      <c r="AP56" s="6">
        <v>4.8887753120412301</v>
      </c>
      <c r="AQ56" s="6">
        <v>6.3274957356912296</v>
      </c>
      <c r="AR56" s="6">
        <v>11379.127529990001</v>
      </c>
      <c r="AS56" s="6">
        <v>7.1090259073195696</v>
      </c>
      <c r="AT56" s="6">
        <v>5.3526372878410502</v>
      </c>
      <c r="AU56" s="6">
        <v>7.2766455333323501</v>
      </c>
      <c r="AV56" s="6">
        <v>7893.61504307</v>
      </c>
      <c r="AW56" s="6">
        <v>9.9336102749016693</v>
      </c>
      <c r="AX56" s="6">
        <v>3.7130841625637898</v>
      </c>
      <c r="AY56" s="6">
        <v>9.6543757924130098</v>
      </c>
      <c r="AZ56" s="6">
        <v>6086.4824262399998</v>
      </c>
      <c r="BA56" s="6">
        <v>9.4012487349127891</v>
      </c>
      <c r="BB56" s="6">
        <v>2.8630255439724501</v>
      </c>
      <c r="BC56" s="6">
        <v>9.7258341582659593</v>
      </c>
      <c r="BD56" s="6">
        <v>4673.3718039100004</v>
      </c>
      <c r="BE56" s="6">
        <v>9.6117483830236505</v>
      </c>
      <c r="BF56" s="6">
        <v>2.1983112599473298</v>
      </c>
      <c r="BG56" s="6">
        <v>9.3390441212255606</v>
      </c>
      <c r="BH56" s="6">
        <v>8149.8422772599997</v>
      </c>
      <c r="BI56" s="6">
        <v>9.5736342792399203</v>
      </c>
      <c r="BJ56" s="6">
        <v>3.8336111049213</v>
      </c>
      <c r="BK56" s="6">
        <v>8.1068734173052697</v>
      </c>
    </row>
    <row r="57" spans="1:63" x14ac:dyDescent="0.25">
      <c r="A57" s="6" t="s">
        <v>83</v>
      </c>
      <c r="B57" s="6" t="s">
        <v>84</v>
      </c>
      <c r="C57" s="6" t="s">
        <v>17</v>
      </c>
      <c r="D57" s="6">
        <v>18243.346590989</v>
      </c>
      <c r="E57" s="6">
        <v>6.1557943515744897</v>
      </c>
      <c r="F57" s="6">
        <v>7.3310335378313001</v>
      </c>
      <c r="G57" s="6">
        <v>5.0286655775262696</v>
      </c>
      <c r="H57" s="6">
        <v>21060.502954755</v>
      </c>
      <c r="I57" s="6">
        <v>5.1689541389892604</v>
      </c>
      <c r="J57" s="6">
        <v>8.4630992847093598</v>
      </c>
      <c r="K57" s="6">
        <v>4.3446827919852398</v>
      </c>
      <c r="L57" s="6">
        <v>23728.913168170999</v>
      </c>
      <c r="M57" s="6">
        <v>4.9572207970906099</v>
      </c>
      <c r="N57" s="6">
        <v>9.5353918418713608</v>
      </c>
      <c r="O57" s="6">
        <v>3.7703281600062102</v>
      </c>
      <c r="P57" s="6">
        <v>25016.822036455</v>
      </c>
      <c r="Q57" s="6">
        <v>4.5558223006740697</v>
      </c>
      <c r="R57" s="6">
        <v>10.0529341173508</v>
      </c>
      <c r="S57" s="6">
        <v>3.6969404117597402</v>
      </c>
      <c r="T57" s="6">
        <v>24944.393021741002</v>
      </c>
      <c r="U57" s="6">
        <v>4.9401843705471098</v>
      </c>
      <c r="V57" s="6">
        <v>10.023828737297199</v>
      </c>
      <c r="W57" s="6">
        <v>4.1031839796294802</v>
      </c>
      <c r="X57" s="6">
        <v>20317.158004415</v>
      </c>
      <c r="Y57" s="6">
        <v>4.7318696155867901</v>
      </c>
      <c r="Z57" s="6">
        <v>8.1643883692564003</v>
      </c>
      <c r="AA57" s="6">
        <v>4.2049089993761601</v>
      </c>
      <c r="AB57" s="6">
        <v>20160.524319749002</v>
      </c>
      <c r="AC57" s="6">
        <v>4.3566287954915399</v>
      </c>
      <c r="AD57" s="6">
        <v>8.1014455977800406</v>
      </c>
      <c r="AE57" s="6">
        <v>4.2524747433672498</v>
      </c>
      <c r="AF57" s="6">
        <v>18188.224944496</v>
      </c>
      <c r="AG57" s="6">
        <v>5.5115820532173796</v>
      </c>
      <c r="AH57" s="6">
        <v>7.3088830712441899</v>
      </c>
      <c r="AI57" s="6">
        <v>4.8604020088445496</v>
      </c>
      <c r="AJ57" s="6">
        <v>15456.201796587</v>
      </c>
      <c r="AK57" s="6">
        <v>5.6949843682732597</v>
      </c>
      <c r="AL57" s="6">
        <v>6.2110278491466699</v>
      </c>
      <c r="AM57" s="6">
        <v>5.0794616747919799</v>
      </c>
      <c r="AN57" s="6">
        <v>13266.491738932</v>
      </c>
      <c r="AO57" s="6">
        <v>6.0534502563714101</v>
      </c>
      <c r="AP57" s="6">
        <v>5.3310994987899196</v>
      </c>
      <c r="AQ57" s="6">
        <v>5.4757749755322296</v>
      </c>
      <c r="AR57" s="6">
        <v>14161.284765496999</v>
      </c>
      <c r="AS57" s="6">
        <v>5.76915629584912</v>
      </c>
      <c r="AT57" s="6">
        <v>5.6906693646831501</v>
      </c>
      <c r="AU57" s="6">
        <v>5.6638175153386898</v>
      </c>
      <c r="AV57" s="6">
        <v>11407.761775864001</v>
      </c>
      <c r="AW57" s="6">
        <v>5.6893353045644597</v>
      </c>
      <c r="AX57" s="6">
        <v>4.5841744963479902</v>
      </c>
      <c r="AY57" s="6">
        <v>5.9273697590695402</v>
      </c>
      <c r="AZ57" s="6">
        <v>8085.6110381689996</v>
      </c>
      <c r="BA57" s="6">
        <v>6.4941757010117396</v>
      </c>
      <c r="BB57" s="6">
        <v>3.2491782907832398</v>
      </c>
      <c r="BC57" s="6">
        <v>6.1433909347490498</v>
      </c>
      <c r="BD57" s="6">
        <v>5799.015965998</v>
      </c>
      <c r="BE57" s="6">
        <v>7.7646452433913504</v>
      </c>
      <c r="BF57" s="6">
        <v>2.3303169909707799</v>
      </c>
      <c r="BG57" s="6">
        <v>7.8667250249175096</v>
      </c>
      <c r="BH57" s="6">
        <v>9014.6977046350003</v>
      </c>
      <c r="BI57" s="6">
        <v>6.82653552058534</v>
      </c>
      <c r="BJ57" s="6">
        <v>3.62252895193761</v>
      </c>
      <c r="BK57" s="6">
        <v>6.5511014406357297</v>
      </c>
    </row>
    <row r="58" spans="1:63" x14ac:dyDescent="0.25">
      <c r="A58" s="6" t="s">
        <v>85</v>
      </c>
      <c r="B58" s="6" t="s">
        <v>86</v>
      </c>
      <c r="C58" s="6" t="s">
        <v>17</v>
      </c>
      <c r="D58" s="6">
        <v>1659.926677081</v>
      </c>
      <c r="E58" s="6">
        <v>19.128341619512501</v>
      </c>
      <c r="F58" s="6">
        <v>6.9701277987060397</v>
      </c>
      <c r="G58" s="6">
        <v>8.3472456316450092</v>
      </c>
      <c r="H58" s="6">
        <v>2032.5892760920001</v>
      </c>
      <c r="I58" s="6">
        <v>23.591292700132598</v>
      </c>
      <c r="J58" s="6">
        <v>8.5349595330043009</v>
      </c>
      <c r="K58" s="6">
        <v>18.444042828027701</v>
      </c>
      <c r="L58" s="6">
        <v>1909.1645883369999</v>
      </c>
      <c r="M58" s="6">
        <v>23.085789939759799</v>
      </c>
      <c r="N58" s="6">
        <v>8.0166921546640992</v>
      </c>
      <c r="O58" s="6">
        <v>9.6501860485767903</v>
      </c>
      <c r="P58" s="6">
        <v>2425.4550448680002</v>
      </c>
      <c r="Q58" s="6">
        <v>30.264052855590801</v>
      </c>
      <c r="R58" s="6">
        <v>10.184625541698701</v>
      </c>
      <c r="S58" s="6">
        <v>13.76145486063</v>
      </c>
      <c r="T58" s="6">
        <v>2130.655102363</v>
      </c>
      <c r="U58" s="6">
        <v>13.8582259963261</v>
      </c>
      <c r="V58" s="6">
        <v>8.9467435902354104</v>
      </c>
      <c r="W58" s="6">
        <v>9.2383952669117395</v>
      </c>
      <c r="X58" s="6">
        <v>1718.125213753</v>
      </c>
      <c r="Y58" s="6">
        <v>9.3048090176827891</v>
      </c>
      <c r="Z58" s="6">
        <v>7.2145068088770596</v>
      </c>
      <c r="AA58" s="6">
        <v>16.765428699691299</v>
      </c>
      <c r="AB58" s="6">
        <v>1903.7364420829999</v>
      </c>
      <c r="AC58" s="6">
        <v>16.306516134360301</v>
      </c>
      <c r="AD58" s="6">
        <v>7.9938990556538601</v>
      </c>
      <c r="AE58" s="6">
        <v>7.8726335421584697</v>
      </c>
      <c r="AF58" s="6">
        <v>1940.010424802</v>
      </c>
      <c r="AG58" s="6">
        <v>24.0445718904949</v>
      </c>
      <c r="AH58" s="6">
        <v>8.1462155999991097</v>
      </c>
      <c r="AI58" s="6">
        <v>7.7956998084458604</v>
      </c>
      <c r="AJ58" s="6">
        <v>1802.7403542259999</v>
      </c>
      <c r="AK58" s="6">
        <v>28.234809270933301</v>
      </c>
      <c r="AL58" s="6">
        <v>7.5698106611167297</v>
      </c>
      <c r="AM58" s="6">
        <v>11.498158835900201</v>
      </c>
      <c r="AN58" s="6">
        <v>1151.284117013</v>
      </c>
      <c r="AO58" s="6">
        <v>17.795637749958701</v>
      </c>
      <c r="AP58" s="6">
        <v>4.8343083697602802</v>
      </c>
      <c r="AQ58" s="6">
        <v>10.162289781361901</v>
      </c>
      <c r="AR58" s="6">
        <v>1302.231447099</v>
      </c>
      <c r="AS58" s="6">
        <v>13.2641413105593</v>
      </c>
      <c r="AT58" s="6">
        <v>5.46814490971098</v>
      </c>
      <c r="AU58" s="6">
        <v>12.020010989583101</v>
      </c>
      <c r="AV58" s="6">
        <v>1340.707411271</v>
      </c>
      <c r="AW58" s="6">
        <v>28.992592242095199</v>
      </c>
      <c r="AX58" s="6">
        <v>5.6297077011042003</v>
      </c>
      <c r="AY58" s="6">
        <v>14.8426196151549</v>
      </c>
      <c r="AZ58" s="6">
        <v>829.85979233800003</v>
      </c>
      <c r="BA58" s="6">
        <v>17.400255100065099</v>
      </c>
      <c r="BB58" s="6">
        <v>3.4846291028801</v>
      </c>
      <c r="BC58" s="6">
        <v>10.8202142555824</v>
      </c>
      <c r="BD58" s="6">
        <v>794.25766642200006</v>
      </c>
      <c r="BE58" s="6">
        <v>44.499921667647499</v>
      </c>
      <c r="BF58" s="6">
        <v>3.33513372397787</v>
      </c>
      <c r="BG58" s="6">
        <v>28.843738024993801</v>
      </c>
      <c r="BH58" s="6">
        <v>874.12361569400002</v>
      </c>
      <c r="BI58" s="6">
        <v>19.473756844902798</v>
      </c>
      <c r="BJ58" s="6">
        <v>3.67049544861124</v>
      </c>
      <c r="BK58" s="6">
        <v>18.8298350240769</v>
      </c>
    </row>
    <row r="59" spans="1:63" x14ac:dyDescent="0.25">
      <c r="A59" s="6" t="s">
        <v>87</v>
      </c>
      <c r="B59" s="6" t="s">
        <v>88</v>
      </c>
      <c r="C59" s="6" t="s">
        <v>17</v>
      </c>
      <c r="D59" s="6">
        <v>552.72621625099998</v>
      </c>
      <c r="E59" s="6">
        <v>66.546808586963493</v>
      </c>
      <c r="F59" s="6">
        <v>6.3759280774951996</v>
      </c>
      <c r="G59" s="6">
        <v>20.648176170106598</v>
      </c>
      <c r="H59" s="6">
        <v>951.10393242700002</v>
      </c>
      <c r="I59" s="6">
        <v>69.489266268486006</v>
      </c>
      <c r="J59" s="6">
        <v>10.9713816516776</v>
      </c>
      <c r="K59" s="6">
        <v>22.848132184541001</v>
      </c>
      <c r="L59" s="6">
        <v>574.96972333500003</v>
      </c>
      <c r="M59" s="6">
        <v>48.2896203696016</v>
      </c>
      <c r="N59" s="6">
        <v>6.6325162348668396</v>
      </c>
      <c r="O59" s="6">
        <v>17.805687203681401</v>
      </c>
      <c r="P59" s="6">
        <v>870.83203382700003</v>
      </c>
      <c r="Q59" s="6">
        <v>51.260226251599001</v>
      </c>
      <c r="R59" s="6">
        <v>10.045411728287601</v>
      </c>
      <c r="S59" s="6">
        <v>7.8277146910659603</v>
      </c>
      <c r="T59" s="6">
        <v>807.35635287900004</v>
      </c>
      <c r="U59" s="6">
        <v>51.117376663874403</v>
      </c>
      <c r="V59" s="6">
        <v>9.3131932003886195</v>
      </c>
      <c r="W59" s="6">
        <v>7.2505504249653496</v>
      </c>
      <c r="X59" s="6">
        <v>770.51927276499998</v>
      </c>
      <c r="Y59" s="6">
        <v>61.699483301550899</v>
      </c>
      <c r="Z59" s="6">
        <v>8.88826207447811</v>
      </c>
      <c r="AA59" s="6">
        <v>16.1886834395048</v>
      </c>
      <c r="AB59" s="6">
        <v>698.25363031200004</v>
      </c>
      <c r="AC59" s="6">
        <v>49.925739137050101</v>
      </c>
      <c r="AD59" s="6">
        <v>8.0546476642923004</v>
      </c>
      <c r="AE59" s="6">
        <v>12.089548785545199</v>
      </c>
      <c r="AF59" s="6">
        <v>368.93056305499999</v>
      </c>
      <c r="AG59" s="6">
        <v>51.001553772678399</v>
      </c>
      <c r="AH59" s="6">
        <v>4.2557683469102701</v>
      </c>
      <c r="AI59" s="6">
        <v>20.702921921805199</v>
      </c>
      <c r="AJ59" s="6">
        <v>638.29506026599995</v>
      </c>
      <c r="AK59" s="6">
        <v>51.190758901853499</v>
      </c>
      <c r="AL59" s="6">
        <v>7.3630004816496104</v>
      </c>
      <c r="AM59" s="6">
        <v>16.545286304627201</v>
      </c>
      <c r="AN59" s="6">
        <v>532.58594455699995</v>
      </c>
      <c r="AO59" s="6">
        <v>57.091312632050702</v>
      </c>
      <c r="AP59" s="6">
        <v>6.1436016200075398</v>
      </c>
      <c r="AQ59" s="6">
        <v>10.183613749264801</v>
      </c>
      <c r="AR59" s="6">
        <v>540.29112605700004</v>
      </c>
      <c r="AS59" s="6">
        <v>48.891091334474602</v>
      </c>
      <c r="AT59" s="6">
        <v>6.2324841112366798</v>
      </c>
      <c r="AU59" s="6">
        <v>14.422180394024799</v>
      </c>
      <c r="AV59" s="6">
        <v>435.598349746</v>
      </c>
      <c r="AW59" s="6">
        <v>47.819020105959297</v>
      </c>
      <c r="AX59" s="6">
        <v>5.02480914962584</v>
      </c>
      <c r="AY59" s="6">
        <v>13.562801310579101</v>
      </c>
      <c r="AZ59" s="6">
        <v>317.19334943400003</v>
      </c>
      <c r="BA59" s="6">
        <v>41.063541461278803</v>
      </c>
      <c r="BB59" s="6">
        <v>3.6589579491423798</v>
      </c>
      <c r="BC59" s="6">
        <v>36.201926674384701</v>
      </c>
      <c r="BD59" s="6">
        <v>206.34208153500001</v>
      </c>
      <c r="BE59" s="6">
        <v>45.853163822270098</v>
      </c>
      <c r="BF59" s="6">
        <v>2.3802422113272299</v>
      </c>
      <c r="BG59" s="6">
        <v>29.4877215711407</v>
      </c>
      <c r="BH59" s="6">
        <v>403.95548744400003</v>
      </c>
      <c r="BI59" s="6">
        <v>54.644711159214602</v>
      </c>
      <c r="BJ59" s="6">
        <v>4.6597954986141898</v>
      </c>
      <c r="BK59" s="6">
        <v>12.709058340702301</v>
      </c>
    </row>
    <row r="60" spans="1:63" x14ac:dyDescent="0.25">
      <c r="A60" s="6" t="s">
        <v>89</v>
      </c>
      <c r="B60" s="6" t="s">
        <v>90</v>
      </c>
      <c r="C60" s="6" t="s">
        <v>17</v>
      </c>
      <c r="D60" s="6">
        <v>12337.065524309999</v>
      </c>
      <c r="E60" s="6">
        <v>6.3150999505500396</v>
      </c>
      <c r="F60" s="6">
        <v>4.9773023724098397</v>
      </c>
      <c r="G60" s="6">
        <v>5.4213249098846301</v>
      </c>
      <c r="H60" s="6">
        <v>13312.4298356</v>
      </c>
      <c r="I60" s="6">
        <v>5.9675191036919104</v>
      </c>
      <c r="J60" s="6">
        <v>5.3708062482692602</v>
      </c>
      <c r="K60" s="6">
        <v>4.8581163437126396</v>
      </c>
      <c r="L60" s="6">
        <v>15285.18015419</v>
      </c>
      <c r="M60" s="6">
        <v>5.8714765841513303</v>
      </c>
      <c r="N60" s="6">
        <v>6.1666984984597297</v>
      </c>
      <c r="O60" s="6">
        <v>4.8442663795268297</v>
      </c>
      <c r="P60" s="6">
        <v>17526.001764379998</v>
      </c>
      <c r="Q60" s="6">
        <v>5.1921587654869796</v>
      </c>
      <c r="R60" s="6">
        <v>7.0707422270569902</v>
      </c>
      <c r="S60" s="6">
        <v>4.1749735665022198</v>
      </c>
      <c r="T60" s="6">
        <v>21626.633371870001</v>
      </c>
      <c r="U60" s="6">
        <v>4.6920528225436602</v>
      </c>
      <c r="V60" s="6">
        <v>8.7251132270424403</v>
      </c>
      <c r="W60" s="6">
        <v>3.8127715162044602</v>
      </c>
      <c r="X60" s="6">
        <v>17858.59790759</v>
      </c>
      <c r="Y60" s="6">
        <v>4.9352762879360101</v>
      </c>
      <c r="Z60" s="6">
        <v>7.2049258033208501</v>
      </c>
      <c r="AA60" s="6">
        <v>4.1851048805714797</v>
      </c>
      <c r="AB60" s="6">
        <v>20036.213390019999</v>
      </c>
      <c r="AC60" s="6">
        <v>4.80762458260243</v>
      </c>
      <c r="AD60" s="6">
        <v>8.0834694639294309</v>
      </c>
      <c r="AE60" s="6">
        <v>4.6101639204124902</v>
      </c>
      <c r="AF60" s="6">
        <v>20016.15914571</v>
      </c>
      <c r="AG60" s="6">
        <v>4.9570563489074804</v>
      </c>
      <c r="AH60" s="6">
        <v>8.0753787200175697</v>
      </c>
      <c r="AI60" s="6">
        <v>4.3609612841004504</v>
      </c>
      <c r="AJ60" s="6">
        <v>19629.78382027</v>
      </c>
      <c r="AK60" s="6">
        <v>5.1173195383906096</v>
      </c>
      <c r="AL60" s="6">
        <v>7.9194983106800603</v>
      </c>
      <c r="AM60" s="6">
        <v>4.1261931827063902</v>
      </c>
      <c r="AN60" s="6">
        <v>18143.274973480002</v>
      </c>
      <c r="AO60" s="6">
        <v>4.8508261954755501</v>
      </c>
      <c r="AP60" s="6">
        <v>7.3197767646481502</v>
      </c>
      <c r="AQ60" s="6">
        <v>4.1108228038330701</v>
      </c>
      <c r="AR60" s="6">
        <v>20111.523952359999</v>
      </c>
      <c r="AS60" s="6">
        <v>4.7675832675506404</v>
      </c>
      <c r="AT60" s="6">
        <v>8.1138529809711297</v>
      </c>
      <c r="AU60" s="6">
        <v>4.0137206632306004</v>
      </c>
      <c r="AV60" s="6">
        <v>14487.704087980001</v>
      </c>
      <c r="AW60" s="6">
        <v>4.95468492611261</v>
      </c>
      <c r="AX60" s="6">
        <v>5.8449623847570198</v>
      </c>
      <c r="AY60" s="6">
        <v>4.4116243508706603</v>
      </c>
      <c r="AZ60" s="6">
        <v>12282.83765324</v>
      </c>
      <c r="BA60" s="6">
        <v>5.1928067978008299</v>
      </c>
      <c r="BB60" s="6">
        <v>4.9554245189773898</v>
      </c>
      <c r="BC60" s="6">
        <v>4.8165343125849303</v>
      </c>
      <c r="BD60" s="6">
        <v>10232.62306227</v>
      </c>
      <c r="BE60" s="6">
        <v>5.4763173069057904</v>
      </c>
      <c r="BF60" s="6">
        <v>4.1282798525673403</v>
      </c>
      <c r="BG60" s="6">
        <v>4.9012140917675202</v>
      </c>
      <c r="BH60" s="6">
        <v>14980.4781757</v>
      </c>
      <c r="BI60" s="6">
        <v>5.2013456711752397</v>
      </c>
      <c r="BJ60" s="6">
        <v>6.0437686268927999</v>
      </c>
      <c r="BK60" s="6">
        <v>4.6532606125539804</v>
      </c>
    </row>
    <row r="61" spans="1:63" x14ac:dyDescent="0.25">
      <c r="A61" s="6" t="s">
        <v>91</v>
      </c>
      <c r="B61" s="6" t="s">
        <v>92</v>
      </c>
      <c r="C61" s="6" t="s">
        <v>17</v>
      </c>
      <c r="D61" s="6">
        <v>9553.9382263700008</v>
      </c>
      <c r="E61" s="6">
        <v>9.2511219194446497</v>
      </c>
      <c r="F61" s="6">
        <v>5.8996413671602701</v>
      </c>
      <c r="G61" s="6">
        <v>7.9206444329903398</v>
      </c>
      <c r="H61" s="6">
        <v>9027.2745342899998</v>
      </c>
      <c r="I61" s="6">
        <v>10.7699018367421</v>
      </c>
      <c r="J61" s="6">
        <v>5.5744218785309103</v>
      </c>
      <c r="K61" s="6">
        <v>10.046250761753999</v>
      </c>
      <c r="L61" s="6">
        <v>12065.78723881</v>
      </c>
      <c r="M61" s="6">
        <v>9.4722921611122004</v>
      </c>
      <c r="N61" s="6">
        <v>7.4507303516954098</v>
      </c>
      <c r="O61" s="6">
        <v>7.5811953195997503</v>
      </c>
      <c r="P61" s="6">
        <v>12986.126267969999</v>
      </c>
      <c r="Q61" s="6">
        <v>9.4877397893701207</v>
      </c>
      <c r="R61" s="6">
        <v>8.0190478433511405</v>
      </c>
      <c r="S61" s="6">
        <v>7.3831344376717398</v>
      </c>
      <c r="T61" s="6">
        <v>15423.873732530001</v>
      </c>
      <c r="U61" s="6">
        <v>7.7634653968237997</v>
      </c>
      <c r="V61" s="6">
        <v>9.5243784665817497</v>
      </c>
      <c r="W61" s="6">
        <v>6.5058948363258899</v>
      </c>
      <c r="X61" s="6">
        <v>12570.261317459999</v>
      </c>
      <c r="Y61" s="6">
        <v>7.6220312672876096</v>
      </c>
      <c r="Z61" s="6">
        <v>7.7622475577465098</v>
      </c>
      <c r="AA61" s="6">
        <v>7.2903840898367598</v>
      </c>
      <c r="AB61" s="6">
        <v>12409.15665307</v>
      </c>
      <c r="AC61" s="6">
        <v>9.6804172037013103</v>
      </c>
      <c r="AD61" s="6">
        <v>7.6627640023835104</v>
      </c>
      <c r="AE61" s="6">
        <v>9.6470344954833394</v>
      </c>
      <c r="AF61" s="6">
        <v>15503.941935409999</v>
      </c>
      <c r="AG61" s="6">
        <v>6.9382632403634101</v>
      </c>
      <c r="AH61" s="6">
        <v>9.5738212901287092</v>
      </c>
      <c r="AI61" s="6">
        <v>6.2393042360883504</v>
      </c>
      <c r="AJ61" s="6">
        <v>13069.031617230001</v>
      </c>
      <c r="AK61" s="6">
        <v>10.0807443756491</v>
      </c>
      <c r="AL61" s="6">
        <v>8.0702426298846301</v>
      </c>
      <c r="AM61" s="6">
        <v>8.7770458973487706</v>
      </c>
      <c r="AN61" s="6">
        <v>11481.41792021</v>
      </c>
      <c r="AO61" s="6">
        <v>9.7694810875329203</v>
      </c>
      <c r="AP61" s="6">
        <v>7.0898771282366102</v>
      </c>
      <c r="AQ61" s="6">
        <v>8.8877574286163608</v>
      </c>
      <c r="AR61" s="6">
        <v>11435.19055625</v>
      </c>
      <c r="AS61" s="6">
        <v>9.8018157679215907</v>
      </c>
      <c r="AT61" s="6">
        <v>7.0613313220725704</v>
      </c>
      <c r="AU61" s="6">
        <v>9.3421461495543401</v>
      </c>
      <c r="AV61" s="6">
        <v>8485.7731933199993</v>
      </c>
      <c r="AW61" s="6">
        <v>10.3094617636101</v>
      </c>
      <c r="AX61" s="6">
        <v>5.24004001046087</v>
      </c>
      <c r="AY61" s="6">
        <v>10.1623584732063</v>
      </c>
      <c r="AZ61" s="6">
        <v>7010.5211563599996</v>
      </c>
      <c r="BA61" s="6">
        <v>9.9398550435358395</v>
      </c>
      <c r="BB61" s="6">
        <v>4.3290588278304298</v>
      </c>
      <c r="BC61" s="6">
        <v>10.0179388976225</v>
      </c>
      <c r="BD61" s="6">
        <v>4180.1783536700004</v>
      </c>
      <c r="BE61" s="6">
        <v>14.913356501615301</v>
      </c>
      <c r="BF61" s="6">
        <v>2.58129711047855</v>
      </c>
      <c r="BG61" s="6">
        <v>15.064213402090999</v>
      </c>
      <c r="BH61" s="6">
        <v>6738.5272966599996</v>
      </c>
      <c r="BI61" s="6">
        <v>14.379308279769001</v>
      </c>
      <c r="BJ61" s="6">
        <v>4.1611002134581296</v>
      </c>
      <c r="BK61" s="6">
        <v>14.886022760387799</v>
      </c>
    </row>
    <row r="62" spans="1:63" x14ac:dyDescent="0.25">
      <c r="A62" t="s">
        <v>18</v>
      </c>
    </row>
    <row r="63" spans="1:63" x14ac:dyDescent="0.25">
      <c r="A63" t="s">
        <v>19</v>
      </c>
    </row>
    <row r="64" spans="1:63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526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527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528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39687.230939857</v>
      </c>
      <c r="E17" s="6">
        <v>5.0709984631429297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529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19148.623888034599</v>
      </c>
      <c r="E28" s="6">
        <v>14.186034966488499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30199.984243306601</v>
      </c>
      <c r="E29" s="6">
        <v>13.858861360614499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38946.437998729903</v>
      </c>
      <c r="E30" s="6">
        <v>9.8577133416932892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27660.795632897301</v>
      </c>
      <c r="E31" s="6">
        <v>8.4510158982732104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38670.241731845403</v>
      </c>
      <c r="E32" s="6">
        <v>16.105734835950798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13437.825316508901</v>
      </c>
      <c r="E33" s="6">
        <v>14.340737040394499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28560.7408057252</v>
      </c>
      <c r="E34" s="6">
        <v>18.821226715502998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14029.2585432544</v>
      </c>
      <c r="E35" s="6">
        <v>8.4847040520847798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16280.124185623999</v>
      </c>
      <c r="E36" s="6">
        <v>15.0218739647921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27885.7181009712</v>
      </c>
      <c r="E37" s="6">
        <v>11.8900695093444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23631.8461705724</v>
      </c>
      <c r="E38" s="6">
        <v>26.4656259503573</v>
      </c>
    </row>
    <row r="39" spans="1:5" x14ac:dyDescent="0.25">
      <c r="A39" s="6" t="s">
        <v>48</v>
      </c>
      <c r="B39" s="6" t="s">
        <v>50</v>
      </c>
      <c r="C39" s="6" t="s">
        <v>17</v>
      </c>
      <c r="D39" s="6">
        <v>19794.292602351699</v>
      </c>
      <c r="E39" s="6">
        <v>27.413035784756001</v>
      </c>
    </row>
    <row r="40" spans="1:5" x14ac:dyDescent="0.25">
      <c r="A40" s="6" t="s">
        <v>51</v>
      </c>
      <c r="B40" s="6" t="s">
        <v>52</v>
      </c>
      <c r="C40" s="6" t="s">
        <v>17</v>
      </c>
      <c r="D40" s="6">
        <v>17513.4055008502</v>
      </c>
      <c r="E40" s="6">
        <v>12.577690014776399</v>
      </c>
    </row>
    <row r="41" spans="1:5" x14ac:dyDescent="0.25">
      <c r="A41" s="6" t="s">
        <v>53</v>
      </c>
      <c r="B41" s="6" t="s">
        <v>54</v>
      </c>
      <c r="C41" s="6" t="s">
        <v>17</v>
      </c>
      <c r="D41" s="6">
        <v>21131.431599062202</v>
      </c>
      <c r="E41" s="6">
        <v>7.9205635919023498</v>
      </c>
    </row>
    <row r="42" spans="1:5" x14ac:dyDescent="0.25">
      <c r="A42" s="6" t="s">
        <v>55</v>
      </c>
      <c r="B42" s="6" t="s">
        <v>56</v>
      </c>
      <c r="C42" s="6" t="s">
        <v>17</v>
      </c>
      <c r="D42" s="6">
        <v>27025.451855417999</v>
      </c>
      <c r="E42" s="6">
        <v>9.90829886320134</v>
      </c>
    </row>
    <row r="43" spans="1:5" x14ac:dyDescent="0.25">
      <c r="A43" s="6" t="s">
        <v>57</v>
      </c>
      <c r="B43" s="6" t="s">
        <v>58</v>
      </c>
      <c r="C43" s="6" t="s">
        <v>17</v>
      </c>
      <c r="D43" s="6">
        <v>31217.489598303098</v>
      </c>
      <c r="E43" s="6">
        <v>10.3552806831315</v>
      </c>
    </row>
    <row r="44" spans="1:5" x14ac:dyDescent="0.25">
      <c r="A44" s="6" t="s">
        <v>59</v>
      </c>
      <c r="B44" s="6" t="s">
        <v>60</v>
      </c>
      <c r="C44" s="6" t="s">
        <v>17</v>
      </c>
      <c r="D44" s="6">
        <v>105258.773524034</v>
      </c>
      <c r="E44" s="6">
        <v>20.9121534898688</v>
      </c>
    </row>
    <row r="45" spans="1:5" x14ac:dyDescent="0.25">
      <c r="A45" s="6" t="s">
        <v>61</v>
      </c>
      <c r="B45" s="6" t="s">
        <v>62</v>
      </c>
      <c r="C45" s="6" t="s">
        <v>17</v>
      </c>
      <c r="D45" s="6">
        <v>60148.301439107301</v>
      </c>
      <c r="E45" s="6">
        <v>9.6516562334919502</v>
      </c>
    </row>
    <row r="46" spans="1:5" x14ac:dyDescent="0.25">
      <c r="A46" s="6" t="s">
        <v>63</v>
      </c>
      <c r="B46" s="6" t="s">
        <v>64</v>
      </c>
      <c r="C46" s="6" t="s">
        <v>17</v>
      </c>
      <c r="D46" s="6">
        <v>40019.622488949703</v>
      </c>
      <c r="E46" s="6">
        <v>12.021143409583701</v>
      </c>
    </row>
    <row r="47" spans="1:5" x14ac:dyDescent="0.25">
      <c r="A47" s="6" t="s">
        <v>65</v>
      </c>
      <c r="B47" s="6" t="s">
        <v>66</v>
      </c>
      <c r="C47" s="6" t="s">
        <v>17</v>
      </c>
      <c r="D47" s="6">
        <v>56259.188028704702</v>
      </c>
      <c r="E47" s="6">
        <v>10.635925521153601</v>
      </c>
    </row>
    <row r="48" spans="1:5" x14ac:dyDescent="0.25">
      <c r="A48" s="6" t="s">
        <v>67</v>
      </c>
      <c r="B48" s="6" t="s">
        <v>68</v>
      </c>
      <c r="C48" s="6" t="s">
        <v>17</v>
      </c>
      <c r="D48" s="6">
        <v>20992.329768653999</v>
      </c>
      <c r="E48" s="6">
        <v>21.181940939626099</v>
      </c>
    </row>
    <row r="49" spans="1:5" x14ac:dyDescent="0.25">
      <c r="A49" s="6" t="s">
        <v>69</v>
      </c>
      <c r="B49" s="6" t="s">
        <v>70</v>
      </c>
      <c r="C49" s="6" t="s">
        <v>17</v>
      </c>
      <c r="D49" s="6">
        <v>38044.862056931597</v>
      </c>
      <c r="E49" s="6">
        <v>11.974939792171799</v>
      </c>
    </row>
    <row r="50" spans="1:5" x14ac:dyDescent="0.25">
      <c r="A50" s="6" t="s">
        <v>71</v>
      </c>
      <c r="B50" s="6" t="s">
        <v>72</v>
      </c>
      <c r="C50" s="6" t="s">
        <v>17</v>
      </c>
      <c r="D50" s="6">
        <v>20851.1761196156</v>
      </c>
      <c r="E50" s="6">
        <v>13.525454657558701</v>
      </c>
    </row>
    <row r="51" spans="1:5" x14ac:dyDescent="0.25">
      <c r="A51" s="6" t="s">
        <v>73</v>
      </c>
      <c r="B51" s="6" t="s">
        <v>74</v>
      </c>
      <c r="C51" s="6" t="s">
        <v>17</v>
      </c>
      <c r="D51" s="6">
        <v>59222.500117490097</v>
      </c>
      <c r="E51" s="6">
        <v>11.461246820737101</v>
      </c>
    </row>
    <row r="52" spans="1:5" x14ac:dyDescent="0.25">
      <c r="A52" s="6" t="s">
        <v>75</v>
      </c>
      <c r="B52" s="6" t="s">
        <v>76</v>
      </c>
      <c r="C52" s="6" t="s">
        <v>17</v>
      </c>
      <c r="D52" s="6">
        <v>30961.5132335751</v>
      </c>
      <c r="E52" s="6">
        <v>10.135474848448901</v>
      </c>
    </row>
    <row r="53" spans="1:5" x14ac:dyDescent="0.25">
      <c r="A53" s="6" t="s">
        <v>77</v>
      </c>
      <c r="B53" s="6" t="s">
        <v>78</v>
      </c>
      <c r="C53" s="6" t="s">
        <v>17</v>
      </c>
      <c r="D53" s="6">
        <v>66177.626343096199</v>
      </c>
      <c r="E53" s="6">
        <v>26.3193300201618</v>
      </c>
    </row>
    <row r="54" spans="1:5" x14ac:dyDescent="0.25">
      <c r="A54" s="6" t="s">
        <v>79</v>
      </c>
      <c r="B54" s="6" t="s">
        <v>80</v>
      </c>
      <c r="C54" s="6" t="s">
        <v>17</v>
      </c>
      <c r="D54" s="6">
        <v>107180.32394569799</v>
      </c>
      <c r="E54" s="6">
        <v>59.226594701136001</v>
      </c>
    </row>
    <row r="55" spans="1:5" x14ac:dyDescent="0.25">
      <c r="A55" s="6" t="s">
        <v>81</v>
      </c>
      <c r="B55" s="6" t="s">
        <v>82</v>
      </c>
      <c r="C55" s="6" t="s">
        <v>17</v>
      </c>
      <c r="D55" s="6">
        <v>12341.184662611</v>
      </c>
      <c r="E55" s="6">
        <v>20.242461230282501</v>
      </c>
    </row>
    <row r="56" spans="1:5" x14ac:dyDescent="0.25">
      <c r="A56" s="6" t="s">
        <v>83</v>
      </c>
      <c r="B56" s="6" t="s">
        <v>84</v>
      </c>
      <c r="C56" s="6" t="s">
        <v>17</v>
      </c>
      <c r="D56" s="6">
        <v>19469.619228854299</v>
      </c>
      <c r="E56" s="6">
        <v>12.9413141194121</v>
      </c>
    </row>
    <row r="57" spans="1:5" x14ac:dyDescent="0.25">
      <c r="A57" s="6" t="s">
        <v>85</v>
      </c>
      <c r="B57" s="6" t="s">
        <v>86</v>
      </c>
      <c r="C57" s="6" t="s">
        <v>17</v>
      </c>
      <c r="D57" s="6">
        <v>36544.130963207303</v>
      </c>
      <c r="E57" s="6">
        <v>27.935995539309101</v>
      </c>
    </row>
    <row r="58" spans="1:5" x14ac:dyDescent="0.25">
      <c r="A58" s="6" t="s">
        <v>87</v>
      </c>
      <c r="B58" s="6" t="s">
        <v>88</v>
      </c>
      <c r="C58" s="6" t="s">
        <v>17</v>
      </c>
      <c r="D58" s="6">
        <v>34893.998819073597</v>
      </c>
      <c r="E58" s="6">
        <v>71.650653467785105</v>
      </c>
    </row>
    <row r="59" spans="1:5" x14ac:dyDescent="0.25">
      <c r="A59" s="6" t="s">
        <v>89</v>
      </c>
      <c r="B59" s="6" t="s">
        <v>90</v>
      </c>
      <c r="C59" s="6" t="s">
        <v>17</v>
      </c>
      <c r="D59" s="6">
        <v>46270.271723596597</v>
      </c>
      <c r="E59" s="6">
        <v>7.9140975082983003</v>
      </c>
    </row>
    <row r="60" spans="1:5" x14ac:dyDescent="0.25">
      <c r="A60" s="6" t="s">
        <v>91</v>
      </c>
      <c r="B60" s="6" t="s">
        <v>92</v>
      </c>
      <c r="C60" s="6" t="s">
        <v>17</v>
      </c>
      <c r="D60" s="6">
        <v>23193.626670923801</v>
      </c>
      <c r="E60" s="6">
        <v>16.861601970608302</v>
      </c>
    </row>
    <row r="61" spans="1:5" x14ac:dyDescent="0.25">
      <c r="A61" t="s">
        <v>18</v>
      </c>
    </row>
    <row r="62" spans="1:5" x14ac:dyDescent="0.25">
      <c r="A62" t="s">
        <v>19</v>
      </c>
    </row>
    <row r="63" spans="1:5" x14ac:dyDescent="0.25">
      <c r="A63" t="s">
        <v>20</v>
      </c>
    </row>
    <row r="64" spans="1:5" x14ac:dyDescent="0.25">
      <c r="A64" t="s">
        <v>21</v>
      </c>
    </row>
    <row r="65" spans="1:1" x14ac:dyDescent="0.25">
      <c r="A65" t="s">
        <v>22</v>
      </c>
    </row>
    <row r="66" spans="1:1" x14ac:dyDescent="0.25">
      <c r="A66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530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531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532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164330.86258746701</v>
      </c>
      <c r="E17" s="6">
        <v>1.8433055141986401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533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175950.11169722001</v>
      </c>
      <c r="E28" s="6">
        <v>17.9827849746917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55976.822663584797</v>
      </c>
      <c r="E29" s="6">
        <v>19.542865150888801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118089.351605469</v>
      </c>
      <c r="E30" s="6">
        <v>5.8401821810172301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93578.959509457694</v>
      </c>
      <c r="E31" s="6">
        <v>7.1563010733636601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169061.59467177599</v>
      </c>
      <c r="E32" s="6">
        <v>7.1447895080586896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34000.955760844801</v>
      </c>
      <c r="E33" s="6">
        <v>9.0481598550294606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52245.829592278598</v>
      </c>
      <c r="E34" s="6">
        <v>11.4183693968135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36505.134052387701</v>
      </c>
      <c r="E35" s="6">
        <v>7.7767837770562096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42972.113854801399</v>
      </c>
      <c r="E36" s="6">
        <v>9.5979582179710992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85908.332463557701</v>
      </c>
      <c r="E37" s="6">
        <v>7.22623121596326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67294.282873663993</v>
      </c>
      <c r="E38" s="6">
        <v>8.1140686066531291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23771.173008559301</v>
      </c>
      <c r="E39" s="6">
        <v>37.865774840173103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61076.859069575898</v>
      </c>
      <c r="E40" s="6">
        <v>13.6137043896855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37825.4656473137</v>
      </c>
      <c r="E41" s="6">
        <v>8.7432132208733808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54358.717529186099</v>
      </c>
      <c r="E42" s="6">
        <v>6.8131546457844996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94512.924865463297</v>
      </c>
      <c r="E43" s="6">
        <v>8.70270643286959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107433.675881699</v>
      </c>
      <c r="E44" s="6">
        <v>6.1923848726957598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656936.09925438301</v>
      </c>
      <c r="E45" s="6">
        <v>7.8525147442672703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676409.51661542198</v>
      </c>
      <c r="E46" s="6">
        <v>6.1357661144870104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162995.20522882199</v>
      </c>
      <c r="E47" s="6">
        <v>7.0873119685479997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490893.86748755799</v>
      </c>
      <c r="E48" s="6">
        <v>4.8313904666297196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95103.070780327704</v>
      </c>
      <c r="E49" s="6">
        <v>24.679417899835698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133318.27838983701</v>
      </c>
      <c r="E50" s="6">
        <v>6.8177186388573201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61360.359819814701</v>
      </c>
      <c r="E51" s="6">
        <v>6.1205129201333204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305655.00239796803</v>
      </c>
      <c r="E52" s="6">
        <v>4.5251340683735704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98669.710581642095</v>
      </c>
      <c r="E53" s="6">
        <v>6.1104608212796601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378532.72198008298</v>
      </c>
      <c r="E54" s="6">
        <v>3.7558281024159998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258106.151879451</v>
      </c>
      <c r="E55" s="6">
        <v>8.4216403018612205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28228.793551213701</v>
      </c>
      <c r="E56" s="6">
        <v>10.794319697464701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47828.521123203303</v>
      </c>
      <c r="E57" s="6">
        <v>9.0923220378723908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41259.810737364904</v>
      </c>
      <c r="E58" s="6">
        <v>22.7723633903327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226470.60579045501</v>
      </c>
      <c r="E59" s="6">
        <v>33.954639664550101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383513.38329558901</v>
      </c>
      <c r="E60" s="6">
        <v>4.7061679413895803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92596.284522556103</v>
      </c>
      <c r="E61" s="6">
        <v>11.2138153731059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534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535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536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421626.25338536297</v>
      </c>
      <c r="E17" s="6">
        <v>0.64234022352679199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537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176555.18599241701</v>
      </c>
      <c r="E28" s="6">
        <v>7.3315726462811703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357670.81191310502</v>
      </c>
      <c r="E29" s="6">
        <v>4.3773704310036701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447636.71611167799</v>
      </c>
      <c r="E30" s="6">
        <v>2.6437674610348001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359217.94873744802</v>
      </c>
      <c r="E31" s="6">
        <v>2.8722939275264099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545483.97994442203</v>
      </c>
      <c r="E32" s="6">
        <v>3.8974564337835398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254016.71386586499</v>
      </c>
      <c r="E33" s="6">
        <v>3.0870020925533201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282065.97284029098</v>
      </c>
      <c r="E34" s="6">
        <v>3.6880457467218499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255891.00205329101</v>
      </c>
      <c r="E35" s="6">
        <v>3.4635440627013399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280579.20170552499</v>
      </c>
      <c r="E36" s="6">
        <v>3.0591219786361799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413802.24870801502</v>
      </c>
      <c r="E37" s="6">
        <v>2.77655469046864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332616.05458811898</v>
      </c>
      <c r="E38" s="6">
        <v>5.5012947773315997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173550.85143608999</v>
      </c>
      <c r="E39" s="6">
        <v>14.555347688810899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161255.429108818</v>
      </c>
      <c r="E40" s="6">
        <v>8.1800742699420699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276311.580991939</v>
      </c>
      <c r="E41" s="6">
        <v>2.7926551461476201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346685.145187699</v>
      </c>
      <c r="E42" s="6">
        <v>2.6857299477095502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434633.98492932197</v>
      </c>
      <c r="E43" s="6">
        <v>2.8065327176073902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338801.92033779802</v>
      </c>
      <c r="E44" s="6">
        <v>2.3428836060271498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682918.19934362103</v>
      </c>
      <c r="E45" s="6">
        <v>3.4593012577915201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773247.63386550301</v>
      </c>
      <c r="E46" s="6">
        <v>3.44404522040039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518600.92340072599</v>
      </c>
      <c r="E47" s="6">
        <v>4.21697542739716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674223.51474987401</v>
      </c>
      <c r="E48" s="6">
        <v>2.5050258358833402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358588.853838104</v>
      </c>
      <c r="E49" s="6">
        <v>4.6950791634981899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421590.18677339301</v>
      </c>
      <c r="E50" s="6">
        <v>2.7051996139746999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293798.21194309299</v>
      </c>
      <c r="E51" s="6">
        <v>2.3900542721768399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631324.93187195202</v>
      </c>
      <c r="E52" s="6">
        <v>2.1921600422234202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422922.56292566401</v>
      </c>
      <c r="E53" s="6">
        <v>2.6478781628214398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598581.92593829799</v>
      </c>
      <c r="E54" s="6">
        <v>1.5700460673027501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524920.637637084</v>
      </c>
      <c r="E55" s="6">
        <v>3.5647573458020898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224692.28360563301</v>
      </c>
      <c r="E56" s="6">
        <v>3.6604909130699501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233926.89241057099</v>
      </c>
      <c r="E57" s="6">
        <v>3.9456349876647101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326192.35650437098</v>
      </c>
      <c r="E58" s="6">
        <v>4.5534283906809501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483887.96486693103</v>
      </c>
      <c r="E59" s="6">
        <v>18.356489610580901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644367.94018032099</v>
      </c>
      <c r="E60" s="6">
        <v>1.9326856792598499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413488.06932903302</v>
      </c>
      <c r="E61" s="6">
        <v>4.9034896452700902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538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539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540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252640.89017609201</v>
      </c>
      <c r="E17" s="6">
        <v>1.9004311123276101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541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45023.3866438845</v>
      </c>
      <c r="E28" s="6">
        <v>46.484728435327597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92076.465789720707</v>
      </c>
      <c r="E29" s="6">
        <v>19.2673602478453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183561.65062187999</v>
      </c>
      <c r="E30" s="6">
        <v>7.221352036051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131295.13536777999</v>
      </c>
      <c r="E31" s="6">
        <v>6.3249000508775302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159097.183578342</v>
      </c>
      <c r="E32" s="6">
        <v>6.7606651913049696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87754.894546569703</v>
      </c>
      <c r="E33" s="6">
        <v>8.94197501046383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103506.723261309</v>
      </c>
      <c r="E34" s="6">
        <v>14.8016314862936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85548.333585913497</v>
      </c>
      <c r="E35" s="6">
        <v>9.2706637778483092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99352.633229660205</v>
      </c>
      <c r="E36" s="6">
        <v>8.6526500839281102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142298.32387729501</v>
      </c>
      <c r="E37" s="6">
        <v>7.7443005615294904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123427.37002485299</v>
      </c>
      <c r="E38" s="6">
        <v>20.052365742978299</v>
      </c>
    </row>
    <row r="39" spans="1:5" x14ac:dyDescent="0.25">
      <c r="A39" s="6" t="s">
        <v>48</v>
      </c>
      <c r="B39" s="6" t="s">
        <v>50</v>
      </c>
      <c r="C39" s="6" t="s">
        <v>17</v>
      </c>
      <c r="D39" s="6">
        <v>48255.001310806103</v>
      </c>
      <c r="E39" s="6">
        <v>19.254054749009399</v>
      </c>
    </row>
    <row r="40" spans="1:5" x14ac:dyDescent="0.25">
      <c r="A40" s="6" t="s">
        <v>51</v>
      </c>
      <c r="B40" s="6" t="s">
        <v>52</v>
      </c>
      <c r="C40" s="6" t="s">
        <v>17</v>
      </c>
      <c r="D40" s="6">
        <v>84970.123601288098</v>
      </c>
      <c r="E40" s="6">
        <v>7.1763398670569796</v>
      </c>
    </row>
    <row r="41" spans="1:5" x14ac:dyDescent="0.25">
      <c r="A41" s="6" t="s">
        <v>53</v>
      </c>
      <c r="B41" s="6" t="s">
        <v>54</v>
      </c>
      <c r="C41" s="6" t="s">
        <v>17</v>
      </c>
      <c r="D41" s="6">
        <v>91624.130745845701</v>
      </c>
      <c r="E41" s="6">
        <v>7.4814591090982603</v>
      </c>
    </row>
    <row r="42" spans="1:5" x14ac:dyDescent="0.25">
      <c r="A42" s="6" t="s">
        <v>55</v>
      </c>
      <c r="B42" s="6" t="s">
        <v>56</v>
      </c>
      <c r="C42" s="6" t="s">
        <v>17</v>
      </c>
      <c r="D42" s="6">
        <v>161502.05286984399</v>
      </c>
      <c r="E42" s="6">
        <v>15.1469967194885</v>
      </c>
    </row>
    <row r="43" spans="1:5" x14ac:dyDescent="0.25">
      <c r="A43" s="6" t="s">
        <v>57</v>
      </c>
      <c r="B43" s="6" t="s">
        <v>58</v>
      </c>
      <c r="C43" s="6" t="s">
        <v>17</v>
      </c>
      <c r="D43" s="6">
        <v>223085.320490279</v>
      </c>
      <c r="E43" s="6">
        <v>6.8637092097225301</v>
      </c>
    </row>
    <row r="44" spans="1:5" x14ac:dyDescent="0.25">
      <c r="A44" s="6" t="s">
        <v>59</v>
      </c>
      <c r="B44" s="6" t="s">
        <v>60</v>
      </c>
      <c r="C44" s="6" t="s">
        <v>17</v>
      </c>
      <c r="D44" s="6">
        <v>475748.27712810901</v>
      </c>
      <c r="E44" s="6">
        <v>6.4928382359038901</v>
      </c>
    </row>
    <row r="45" spans="1:5" x14ac:dyDescent="0.25">
      <c r="A45" s="6" t="s">
        <v>61</v>
      </c>
      <c r="B45" s="6" t="s">
        <v>62</v>
      </c>
      <c r="C45" s="6" t="s">
        <v>17</v>
      </c>
      <c r="D45" s="6">
        <v>492927.81330824201</v>
      </c>
      <c r="E45" s="6">
        <v>5.56167246208941</v>
      </c>
    </row>
    <row r="46" spans="1:5" x14ac:dyDescent="0.25">
      <c r="A46" s="6" t="s">
        <v>63</v>
      </c>
      <c r="B46" s="6" t="s">
        <v>64</v>
      </c>
      <c r="C46" s="6" t="s">
        <v>17</v>
      </c>
      <c r="D46" s="6">
        <v>214367.308401004</v>
      </c>
      <c r="E46" s="6">
        <v>7.2391995278826204</v>
      </c>
    </row>
    <row r="47" spans="1:5" x14ac:dyDescent="0.25">
      <c r="A47" s="6" t="s">
        <v>65</v>
      </c>
      <c r="B47" s="6" t="s">
        <v>66</v>
      </c>
      <c r="C47" s="6" t="s">
        <v>17</v>
      </c>
      <c r="D47" s="6">
        <v>396606.19343502598</v>
      </c>
      <c r="E47" s="6">
        <v>5.27816608726397</v>
      </c>
    </row>
    <row r="48" spans="1:5" x14ac:dyDescent="0.25">
      <c r="A48" s="6" t="s">
        <v>67</v>
      </c>
      <c r="B48" s="6" t="s">
        <v>68</v>
      </c>
      <c r="C48" s="6" t="s">
        <v>17</v>
      </c>
      <c r="D48" s="6">
        <v>106384.35095068401</v>
      </c>
      <c r="E48" s="6">
        <v>13.2943507967606</v>
      </c>
    </row>
    <row r="49" spans="1:5" x14ac:dyDescent="0.25">
      <c r="A49" s="6" t="s">
        <v>69</v>
      </c>
      <c r="B49" s="6" t="s">
        <v>70</v>
      </c>
      <c r="C49" s="6" t="s">
        <v>17</v>
      </c>
      <c r="D49" s="6">
        <v>186255.28870597901</v>
      </c>
      <c r="E49" s="6">
        <v>7.54096688362434</v>
      </c>
    </row>
    <row r="50" spans="1:5" x14ac:dyDescent="0.25">
      <c r="A50" s="6" t="s">
        <v>71</v>
      </c>
      <c r="B50" s="6" t="s">
        <v>72</v>
      </c>
      <c r="C50" s="6" t="s">
        <v>17</v>
      </c>
      <c r="D50" s="6">
        <v>91757.822088964705</v>
      </c>
      <c r="E50" s="6">
        <v>7.02393314868067</v>
      </c>
    </row>
    <row r="51" spans="1:5" x14ac:dyDescent="0.25">
      <c r="A51" s="6" t="s">
        <v>73</v>
      </c>
      <c r="B51" s="6" t="s">
        <v>74</v>
      </c>
      <c r="C51" s="6" t="s">
        <v>17</v>
      </c>
      <c r="D51" s="6">
        <v>332050.14587928401</v>
      </c>
      <c r="E51" s="6">
        <v>5.2169144465022699</v>
      </c>
    </row>
    <row r="52" spans="1:5" x14ac:dyDescent="0.25">
      <c r="A52" s="6" t="s">
        <v>75</v>
      </c>
      <c r="B52" s="6" t="s">
        <v>76</v>
      </c>
      <c r="C52" s="6" t="s">
        <v>17</v>
      </c>
      <c r="D52" s="6">
        <v>162748.116239372</v>
      </c>
      <c r="E52" s="6">
        <v>6.0515645275304104</v>
      </c>
    </row>
    <row r="53" spans="1:5" x14ac:dyDescent="0.25">
      <c r="A53" s="6" t="s">
        <v>77</v>
      </c>
      <c r="B53" s="6" t="s">
        <v>78</v>
      </c>
      <c r="C53" s="6" t="s">
        <v>17</v>
      </c>
      <c r="D53" s="6">
        <v>362145.33777512598</v>
      </c>
      <c r="E53" s="6">
        <v>3.5023748421977001</v>
      </c>
    </row>
    <row r="54" spans="1:5" x14ac:dyDescent="0.25">
      <c r="A54" s="6" t="s">
        <v>79</v>
      </c>
      <c r="B54" s="6" t="s">
        <v>80</v>
      </c>
      <c r="C54" s="6" t="s">
        <v>17</v>
      </c>
      <c r="D54" s="6">
        <v>276194.41864391498</v>
      </c>
      <c r="E54" s="6">
        <v>8.6952841890461503</v>
      </c>
    </row>
    <row r="55" spans="1:5" x14ac:dyDescent="0.25">
      <c r="A55" s="6" t="s">
        <v>81</v>
      </c>
      <c r="B55" s="6" t="s">
        <v>82</v>
      </c>
      <c r="C55" s="6" t="s">
        <v>17</v>
      </c>
      <c r="D55" s="6">
        <v>59343.387308096499</v>
      </c>
      <c r="E55" s="6">
        <v>14.616873598346199</v>
      </c>
    </row>
    <row r="56" spans="1:5" x14ac:dyDescent="0.25">
      <c r="A56" s="6" t="s">
        <v>83</v>
      </c>
      <c r="B56" s="6" t="s">
        <v>84</v>
      </c>
      <c r="C56" s="6" t="s">
        <v>17</v>
      </c>
      <c r="D56" s="6">
        <v>70685.954581557293</v>
      </c>
      <c r="E56" s="6">
        <v>10.292384831054401</v>
      </c>
    </row>
    <row r="57" spans="1:5" x14ac:dyDescent="0.25">
      <c r="A57" s="6" t="s">
        <v>85</v>
      </c>
      <c r="B57" s="6" t="s">
        <v>86</v>
      </c>
      <c r="C57" s="6" t="s">
        <v>17</v>
      </c>
      <c r="D57" s="6">
        <v>166966.83251967499</v>
      </c>
      <c r="E57" s="6">
        <v>29.023779435238801</v>
      </c>
    </row>
    <row r="58" spans="1:5" x14ac:dyDescent="0.25">
      <c r="A58" s="6" t="s">
        <v>87</v>
      </c>
      <c r="B58" s="6" t="s">
        <v>88</v>
      </c>
      <c r="C58" s="6" t="s">
        <v>17</v>
      </c>
      <c r="D58" s="6">
        <v>192892.63172736301</v>
      </c>
      <c r="E58" s="6">
        <v>38.317245252511697</v>
      </c>
    </row>
    <row r="59" spans="1:5" x14ac:dyDescent="0.25">
      <c r="A59" s="6" t="s">
        <v>89</v>
      </c>
      <c r="B59" s="6" t="s">
        <v>90</v>
      </c>
      <c r="C59" s="6" t="s">
        <v>17</v>
      </c>
      <c r="D59" s="6">
        <v>359536.59555462399</v>
      </c>
      <c r="E59" s="6">
        <v>5.30867940689311</v>
      </c>
    </row>
    <row r="60" spans="1:5" x14ac:dyDescent="0.25">
      <c r="A60" s="6" t="s">
        <v>91</v>
      </c>
      <c r="B60" s="6" t="s">
        <v>92</v>
      </c>
      <c r="C60" s="6" t="s">
        <v>17</v>
      </c>
      <c r="D60" s="6">
        <v>202204.35024078999</v>
      </c>
      <c r="E60" s="6">
        <v>20.541420323479901</v>
      </c>
    </row>
    <row r="61" spans="1:5" x14ac:dyDescent="0.25">
      <c r="A61" t="s">
        <v>18</v>
      </c>
    </row>
    <row r="62" spans="1:5" x14ac:dyDescent="0.25">
      <c r="A62" t="s">
        <v>19</v>
      </c>
    </row>
    <row r="63" spans="1:5" x14ac:dyDescent="0.25">
      <c r="A63" t="s">
        <v>20</v>
      </c>
    </row>
    <row r="64" spans="1:5" x14ac:dyDescent="0.25">
      <c r="A64" t="s">
        <v>21</v>
      </c>
    </row>
    <row r="65" spans="1:1" x14ac:dyDescent="0.25">
      <c r="A65" t="s">
        <v>22</v>
      </c>
    </row>
    <row r="66" spans="1:1" x14ac:dyDescent="0.25">
      <c r="A66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542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543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544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476553.55237631203</v>
      </c>
      <c r="E17" s="6">
        <v>1.4886272178167701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545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130792.719645062</v>
      </c>
      <c r="E28" s="6">
        <v>13.414408967975699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256230.60369503999</v>
      </c>
      <c r="E29" s="6">
        <v>7.6725074694587798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460217.00274484098</v>
      </c>
      <c r="E30" s="6">
        <v>4.3296318179593198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331125.140279532</v>
      </c>
      <c r="E31" s="6">
        <v>5.7477688333404799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529457.77322669094</v>
      </c>
      <c r="E32" s="6">
        <v>6.53676608181574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173403.54515226599</v>
      </c>
      <c r="E33" s="6">
        <v>4.4172141331871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167819.00913059901</v>
      </c>
      <c r="E34" s="6">
        <v>5.8284491476617797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181175.35190160599</v>
      </c>
      <c r="E35" s="6">
        <v>5.5258111506301502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181282.41866831199</v>
      </c>
      <c r="E36" s="6">
        <v>4.8569176226175399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346341.72235035698</v>
      </c>
      <c r="E37" s="6">
        <v>4.2376935414570402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249450.86808440601</v>
      </c>
      <c r="E38" s="6">
        <v>7.8773914141016599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74358.756546672797</v>
      </c>
      <c r="E39" s="6">
        <v>49.070063216778102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94100.920899317105</v>
      </c>
      <c r="E40" s="6">
        <v>8.1195679441842401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150795.60190708999</v>
      </c>
      <c r="E41" s="6">
        <v>4.3431392792384198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199991.7736636</v>
      </c>
      <c r="E42" s="6">
        <v>4.0295732668323403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362483.551983991</v>
      </c>
      <c r="E43" s="6">
        <v>4.3275475993310799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417138.95549847803</v>
      </c>
      <c r="E44" s="6">
        <v>4.80670553781012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1599112.1146691099</v>
      </c>
      <c r="E45" s="6">
        <v>9.3021989676902894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1832188.1639271399</v>
      </c>
      <c r="E46" s="6">
        <v>5.4457145131709597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648230.10354407295</v>
      </c>
      <c r="E47" s="6">
        <v>5.6999783568667404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1435660.9810232499</v>
      </c>
      <c r="E48" s="6">
        <v>4.6034099044998804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330118.451441527</v>
      </c>
      <c r="E49" s="6">
        <v>15.5154929147582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469503.31115894101</v>
      </c>
      <c r="E50" s="6">
        <v>4.2072349938001903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187187.13765936499</v>
      </c>
      <c r="E51" s="6">
        <v>4.4365882990294798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920642.17230285495</v>
      </c>
      <c r="E52" s="6">
        <v>3.3303113447963502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424568.67100508203</v>
      </c>
      <c r="E53" s="6">
        <v>4.0215393589417703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1053265.0208173599</v>
      </c>
      <c r="E54" s="6">
        <v>2.59056222956821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671942.273484</v>
      </c>
      <c r="E55" s="6">
        <v>6.7718397231029499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124935.409846116</v>
      </c>
      <c r="E56" s="6">
        <v>7.0306076740934804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129430.61127968</v>
      </c>
      <c r="E57" s="6">
        <v>5.9765853018910402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215214.89296775899</v>
      </c>
      <c r="E58" s="6">
        <v>17.156636541546899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648204.86046138301</v>
      </c>
      <c r="E59" s="6">
        <v>37.5195718195381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1195011.3764823601</v>
      </c>
      <c r="E60" s="6">
        <v>3.8540117148792001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455858.49403287901</v>
      </c>
      <c r="E61" s="6">
        <v>8.0644108842168691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546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547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548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139552.84631986701</v>
      </c>
      <c r="E17" s="6">
        <v>1.08959898240151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549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69206.053132750007</v>
      </c>
      <c r="E28" s="6">
        <v>9.4596398809910198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84851.683669287697</v>
      </c>
      <c r="E29" s="6">
        <v>6.06668586516306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145136.472872788</v>
      </c>
      <c r="E30" s="6">
        <v>3.9206792455590298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116077.639899904</v>
      </c>
      <c r="E31" s="6">
        <v>4.43737943199526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162520.86285168401</v>
      </c>
      <c r="E32" s="6">
        <v>4.9438210675735403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73744.634223758898</v>
      </c>
      <c r="E33" s="6">
        <v>3.6697707199324601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70359.952225569607</v>
      </c>
      <c r="E34" s="6">
        <v>3.9568264963382198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65227.496998659997</v>
      </c>
      <c r="E35" s="6">
        <v>3.9949974411701499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70005.354988581297</v>
      </c>
      <c r="E36" s="6">
        <v>2.8723715948489299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107419.998274692</v>
      </c>
      <c r="E37" s="6">
        <v>2.83734663666863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91998.455964064604</v>
      </c>
      <c r="E38" s="6">
        <v>5.2438094626845597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51329.814680557603</v>
      </c>
      <c r="E39" s="6">
        <v>10.8701969101075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48976.564557207101</v>
      </c>
      <c r="E40" s="6">
        <v>10.306902599947501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61661.486456857099</v>
      </c>
      <c r="E41" s="6">
        <v>2.9980906344042002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79903.7278120634</v>
      </c>
      <c r="E42" s="6">
        <v>2.5881800352406801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116773.87405991599</v>
      </c>
      <c r="E43" s="6">
        <v>3.34697378174807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138138.98203868099</v>
      </c>
      <c r="E44" s="6">
        <v>5.0076274735500403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264590.65126542799</v>
      </c>
      <c r="E45" s="6">
        <v>6.6393185698789496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375122.97348596499</v>
      </c>
      <c r="E46" s="6">
        <v>5.2511426453585202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155006.325263306</v>
      </c>
      <c r="E47" s="6">
        <v>6.3106315611841799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303839.25393541501</v>
      </c>
      <c r="E48" s="6">
        <v>4.2384418603939196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88416.523677746896</v>
      </c>
      <c r="E49" s="6">
        <v>4.6449028410703903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133337.939659297</v>
      </c>
      <c r="E50" s="6">
        <v>3.51460261254392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70911.160215976197</v>
      </c>
      <c r="E51" s="6">
        <v>2.96286481081107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231370.20222266301</v>
      </c>
      <c r="E52" s="6">
        <v>3.84796551545683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118967.409209757</v>
      </c>
      <c r="E53" s="6">
        <v>3.42976312154661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259549.66741623101</v>
      </c>
      <c r="E54" s="6">
        <v>2.9847281069195999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182281.63045176899</v>
      </c>
      <c r="E55" s="6">
        <v>6.0232248895254399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52232.597494068301</v>
      </c>
      <c r="E56" s="6">
        <v>4.6350243364952197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58014.772750837699</v>
      </c>
      <c r="E57" s="6">
        <v>3.6312723572090899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69108.589544867806</v>
      </c>
      <c r="E58" s="6">
        <v>6.6653538010253204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194431.384755298</v>
      </c>
      <c r="E59" s="6">
        <v>21.262404358400499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273580.58000086999</v>
      </c>
      <c r="E60" s="6">
        <v>3.8618808624887899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125320.47486883499</v>
      </c>
      <c r="E61" s="6">
        <v>7.5872597161364999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550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551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552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378353.08201626298</v>
      </c>
      <c r="E17" s="6">
        <v>3.4728041614621499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553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92629.442811374698</v>
      </c>
      <c r="E28" s="6">
        <v>9.4697989699820209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158386.78936395</v>
      </c>
      <c r="E29" s="6">
        <v>20.001591035045202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320671.45503507002</v>
      </c>
      <c r="E30" s="6">
        <v>12.7506444186739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292693.245676808</v>
      </c>
      <c r="E31" s="6">
        <v>11.558896107385401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393892.78094250901</v>
      </c>
      <c r="E32" s="6">
        <v>17.103051840588002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133049.10346455799</v>
      </c>
      <c r="E33" s="6">
        <v>19.576010242425301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88123.890626464097</v>
      </c>
      <c r="E34" s="6">
        <v>10.247658512179401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135986.20459419099</v>
      </c>
      <c r="E35" s="6">
        <v>21.249999380799601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166331.26550278399</v>
      </c>
      <c r="E36" s="6">
        <v>15.3017990927026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265647.73448827298</v>
      </c>
      <c r="E37" s="6">
        <v>13.5116392994994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233597.317143928</v>
      </c>
      <c r="E38" s="6">
        <v>38.748405316973901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4166.66650390625</v>
      </c>
      <c r="E39" s="6">
        <v>0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105153.059877293</v>
      </c>
      <c r="E40" s="6">
        <v>21.983703564483999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184400.699347388</v>
      </c>
      <c r="E41" s="6">
        <v>19.7086321999411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158187.924606863</v>
      </c>
      <c r="E42" s="6">
        <v>17.813103285984599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235361.601426915</v>
      </c>
      <c r="E43" s="6">
        <v>13.4752765893111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282103.14490595402</v>
      </c>
      <c r="E44" s="6">
        <v>14.046441165261699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609648.24000946002</v>
      </c>
      <c r="E45" s="6">
        <v>15.407286016533201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799883.32996223005</v>
      </c>
      <c r="E46" s="6">
        <v>11.746974573172499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381410.631166871</v>
      </c>
      <c r="E47" s="6">
        <v>12.152450345934501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691075.61229856894</v>
      </c>
      <c r="E48" s="6">
        <v>10.326096685007499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161527.02026690199</v>
      </c>
      <c r="E49" s="6">
        <v>17.390701205823898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360624.32110217301</v>
      </c>
      <c r="E50" s="6">
        <v>19.941154715769098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158334.49555201401</v>
      </c>
      <c r="E51" s="6">
        <v>21.894305137886999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577321.47835259896</v>
      </c>
      <c r="E52" s="6">
        <v>8.8057869925478691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191848.421021341</v>
      </c>
      <c r="E53" s="6">
        <v>12.5007411050117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511965.90404709999</v>
      </c>
      <c r="E54" s="6">
        <v>7.62822618572363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583837.38375277701</v>
      </c>
      <c r="E55" s="6">
        <v>18.203515602812701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100970.656327466</v>
      </c>
      <c r="E56" s="6">
        <v>18.828403503794998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142899.02441585</v>
      </c>
      <c r="E57" s="6">
        <v>20.970103979368801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203587.46699667399</v>
      </c>
      <c r="E58" s="6">
        <v>35.123591404846103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406434.45099639398</v>
      </c>
      <c r="E59" s="6">
        <v>47.771982497865899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639324.34059713199</v>
      </c>
      <c r="E60" s="6">
        <v>9.4735017011633804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166513.72094034101</v>
      </c>
      <c r="E61" s="6">
        <v>16.7397187078701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554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555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556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1318193.58891046</v>
      </c>
      <c r="E17" s="6">
        <v>0.64351775465191596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557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559732.53860599</v>
      </c>
      <c r="E28" s="6">
        <v>7.12170611007652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689601.80418125703</v>
      </c>
      <c r="E29" s="6">
        <v>3.9940778008453299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1056376.09102678</v>
      </c>
      <c r="E30" s="6">
        <v>2.2805601894168199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898843.876318597</v>
      </c>
      <c r="E31" s="6">
        <v>3.4633874079907598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1246902.0433848</v>
      </c>
      <c r="E32" s="6">
        <v>2.9958668159659698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557747.15043221205</v>
      </c>
      <c r="E33" s="6">
        <v>2.0541792842954001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550734.10113625706</v>
      </c>
      <c r="E34" s="6">
        <v>2.52485799056885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568431.46665484295</v>
      </c>
      <c r="E35" s="6">
        <v>2.7076151044775401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603725.38662767096</v>
      </c>
      <c r="E36" s="6">
        <v>2.60652931552772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978179.15074970899</v>
      </c>
      <c r="E37" s="6">
        <v>2.3401267894909701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820162.42912729003</v>
      </c>
      <c r="E38" s="6">
        <v>3.2377533284245099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404381.72226320399</v>
      </c>
      <c r="E39" s="6">
        <v>12.2348914047192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354914.16491133498</v>
      </c>
      <c r="E40" s="6">
        <v>11.107785894221101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551680.513436432</v>
      </c>
      <c r="E41" s="6">
        <v>2.1246034844985102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666802.47851629904</v>
      </c>
      <c r="E42" s="6">
        <v>1.65441502432863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976375.18979969295</v>
      </c>
      <c r="E43" s="6">
        <v>2.44691484189716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1489248.7641612601</v>
      </c>
      <c r="E44" s="6">
        <v>3.2446132425463401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4420873.88022066</v>
      </c>
      <c r="E45" s="6">
        <v>2.94409513931482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4098416.8102931399</v>
      </c>
      <c r="E46" s="6">
        <v>2.3373808816630501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1409498.6929997499</v>
      </c>
      <c r="E47" s="6">
        <v>3.39190489381392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3186356.9402184999</v>
      </c>
      <c r="E48" s="6">
        <v>2.9055533931390598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858842.40273196402</v>
      </c>
      <c r="E49" s="6">
        <v>4.3647193480761697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1152967.5650978901</v>
      </c>
      <c r="E50" s="6">
        <v>2.4908483335691098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633424.08666686504</v>
      </c>
      <c r="E51" s="6">
        <v>2.0775122299569202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2185219.8557550702</v>
      </c>
      <c r="E52" s="6">
        <v>1.9577195610731499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1086653.75986151</v>
      </c>
      <c r="E53" s="6">
        <v>1.8669907462811299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2692440.18025972</v>
      </c>
      <c r="E54" s="6">
        <v>1.5239078522085601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1834601.6431897799</v>
      </c>
      <c r="E55" s="6">
        <v>4.3635024732119296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467738.11644845601</v>
      </c>
      <c r="E56" s="6">
        <v>2.4093861466430901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471699.13853190298</v>
      </c>
      <c r="E57" s="6">
        <v>2.5578603578760002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683624.88039238402</v>
      </c>
      <c r="E58" s="6">
        <v>6.0930043837194399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1449931.72356891</v>
      </c>
      <c r="E59" s="6">
        <v>27.209770074392701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2193017.8645766</v>
      </c>
      <c r="E60" s="6">
        <v>2.34313293704137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1073778.4495977</v>
      </c>
      <c r="E61" s="6">
        <v>4.5875707525393601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558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559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560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286775.94275356998</v>
      </c>
      <c r="E17" s="6">
        <v>0.62238435932011904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561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232099.82909735999</v>
      </c>
      <c r="E28" s="6">
        <v>9.9725661533944407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186049.717768206</v>
      </c>
      <c r="E29" s="6">
        <v>4.7709253321352403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248104.15652864901</v>
      </c>
      <c r="E30" s="6">
        <v>2.3557171192049098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221254.16264435701</v>
      </c>
      <c r="E31" s="6">
        <v>3.1312999142867199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283373.771688218</v>
      </c>
      <c r="E32" s="6">
        <v>3.9251671177178298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169002.93586632999</v>
      </c>
      <c r="E33" s="6">
        <v>2.8450534672518302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159909.029759392</v>
      </c>
      <c r="E34" s="6">
        <v>3.5662956503687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164486.092182719</v>
      </c>
      <c r="E35" s="6">
        <v>2.6325051600837099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167712.978595313</v>
      </c>
      <c r="E36" s="6">
        <v>2.6669786022051798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250649.737336563</v>
      </c>
      <c r="E37" s="6">
        <v>3.2081700091399399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249028.06680051901</v>
      </c>
      <c r="E38" s="6">
        <v>2.8960616659134999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184728.186308473</v>
      </c>
      <c r="E39" s="6">
        <v>24.633980930326999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136918.84262883099</v>
      </c>
      <c r="E40" s="6">
        <v>20.031677942377801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159445.00515618801</v>
      </c>
      <c r="E41" s="6">
        <v>2.3834282639894102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183782.353881535</v>
      </c>
      <c r="E42" s="6">
        <v>1.8925476759156601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255766.64222719401</v>
      </c>
      <c r="E43" s="6">
        <v>2.7663115914200098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342832.54206718999</v>
      </c>
      <c r="E44" s="6">
        <v>2.9898353541940699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720881.08407102094</v>
      </c>
      <c r="E45" s="6">
        <v>3.1044910431307202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655232.52420154004</v>
      </c>
      <c r="E46" s="6">
        <v>2.6536264819185802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291368.159820651</v>
      </c>
      <c r="E47" s="6">
        <v>2.8174233662633998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584460.913672433</v>
      </c>
      <c r="E48" s="6">
        <v>3.3375360699708301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205100.914726485</v>
      </c>
      <c r="E49" s="6">
        <v>4.4169900360487198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268085.34198023099</v>
      </c>
      <c r="E50" s="6">
        <v>2.5396849185903001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179213.468101815</v>
      </c>
      <c r="E51" s="6">
        <v>2.5572965852150298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452541.217492681</v>
      </c>
      <c r="E52" s="6">
        <v>2.7048532159159602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266797.19101307797</v>
      </c>
      <c r="E53" s="6">
        <v>2.19185820369673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531257.65703663602</v>
      </c>
      <c r="E54" s="6">
        <v>2.0555828996634999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371819.009043506</v>
      </c>
      <c r="E55" s="6">
        <v>3.9180077078953599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153471.30361125001</v>
      </c>
      <c r="E56" s="6">
        <v>3.6822055829197402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148719.76806367401</v>
      </c>
      <c r="E57" s="6">
        <v>3.1951084432143202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181493.637282187</v>
      </c>
      <c r="E58" s="6">
        <v>7.8076769616634296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280062.11522869201</v>
      </c>
      <c r="E59" s="6">
        <v>29.077795691761999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402669.28828476497</v>
      </c>
      <c r="E60" s="6">
        <v>2.1120405819915802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267384.62216960703</v>
      </c>
      <c r="E61" s="6">
        <v>4.5176106010084203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562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563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564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101432.944944706</v>
      </c>
      <c r="E17" s="6">
        <v>2.51744563128723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565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52331.478935922198</v>
      </c>
      <c r="E28" s="6">
        <v>22.081769064168402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49826.9206597351</v>
      </c>
      <c r="E29" s="6">
        <v>28.816349010275701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66032.031542505807</v>
      </c>
      <c r="E30" s="6">
        <v>17.762808916809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72211.532489176694</v>
      </c>
      <c r="E31" s="6">
        <v>13.8152277676307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62664.886807385199</v>
      </c>
      <c r="E32" s="6">
        <v>13.2711365673917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91672.078464405204</v>
      </c>
      <c r="E33" s="6">
        <v>14.9529061925615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56513.492463892202</v>
      </c>
      <c r="E34" s="6">
        <v>18.690231497954301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40479.821282558398</v>
      </c>
      <c r="E35" s="6">
        <v>10.4772937833675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53466.906659979497</v>
      </c>
      <c r="E36" s="6">
        <v>13.375872688336999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68840.296803719</v>
      </c>
      <c r="E37" s="6">
        <v>10.278597719897199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58011.617514640602</v>
      </c>
      <c r="E38" s="6">
        <v>18.036823702437601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13333.3330078125</v>
      </c>
      <c r="E39" s="6">
        <v>1.36424208596608E-14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36641.8120840466</v>
      </c>
      <c r="E40" s="6">
        <v>16.903976945906301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77055.076408186593</v>
      </c>
      <c r="E41" s="6">
        <v>10.491526849066901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56791.277410223898</v>
      </c>
      <c r="E42" s="6">
        <v>9.1620419550996193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65528.487124655097</v>
      </c>
      <c r="E43" s="6">
        <v>9.6718291081250598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124281.86975170999</v>
      </c>
      <c r="E44" s="6">
        <v>5.7172447877403396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235120.97440431299</v>
      </c>
      <c r="E45" s="6">
        <v>7.33106377147688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195919.838116895</v>
      </c>
      <c r="E46" s="6">
        <v>7.3277478156615397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127516.695920952</v>
      </c>
      <c r="E47" s="6">
        <v>16.561028917844801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122969.04259289701</v>
      </c>
      <c r="E48" s="6">
        <v>7.9954350451545997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60560.436793235502</v>
      </c>
      <c r="E49" s="6">
        <v>9.6945190810707107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92147.716080580998</v>
      </c>
      <c r="E50" s="6">
        <v>18.200959648342501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60628.063907498501</v>
      </c>
      <c r="E51" s="6">
        <v>13.432000464867301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134498.40190373501</v>
      </c>
      <c r="E52" s="6">
        <v>7.3996738734231204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74572.588811343594</v>
      </c>
      <c r="E53" s="6">
        <v>11.3393050053441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141052.00637861999</v>
      </c>
      <c r="E54" s="6">
        <v>6.1915637294073198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180972.89647357899</v>
      </c>
      <c r="E55" s="6">
        <v>14.1230791913265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44264.4707210427</v>
      </c>
      <c r="E56" s="6">
        <v>12.1967470814765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47150.572635931603</v>
      </c>
      <c r="E57" s="6">
        <v>9.3281248691253005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54584.242862310603</v>
      </c>
      <c r="E58" s="6">
        <v>14.5052264028949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80810.394748022707</v>
      </c>
      <c r="E59" s="6">
        <v>15.2686417173653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126682.609784129</v>
      </c>
      <c r="E60" s="6">
        <v>8.2967356654568594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54476.763571506301</v>
      </c>
      <c r="E61" s="6">
        <v>30.092709031228299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67"/>
  <sheetViews>
    <sheetView workbookViewId="0"/>
  </sheetViews>
  <sheetFormatPr baseColWidth="10" defaultRowHeight="15" x14ac:dyDescent="0.25"/>
  <sheetData>
    <row r="1" spans="1:27" x14ac:dyDescent="0.25">
      <c r="L1" s="7" t="str">
        <f>HYPERLINK("#'Indice'!A1", "Ir al índice")</f>
        <v>Ir al índice</v>
      </c>
    </row>
    <row r="5" spans="1:27" ht="23.25" x14ac:dyDescent="0.35">
      <c r="A5" s="1" t="s">
        <v>0</v>
      </c>
    </row>
    <row r="7" spans="1:27" ht="21" x14ac:dyDescent="0.35">
      <c r="A7" s="2" t="s">
        <v>192</v>
      </c>
    </row>
    <row r="9" spans="1:27" x14ac:dyDescent="0.25">
      <c r="A9" t="s">
        <v>3</v>
      </c>
    </row>
    <row r="10" spans="1:27" x14ac:dyDescent="0.25">
      <c r="A10" t="s">
        <v>4</v>
      </c>
    </row>
    <row r="11" spans="1:27" x14ac:dyDescent="0.25">
      <c r="A11" t="s">
        <v>193</v>
      </c>
    </row>
    <row r="12" spans="1:27" x14ac:dyDescent="0.25">
      <c r="A12" s="3" t="s">
        <v>6</v>
      </c>
    </row>
    <row r="13" spans="1:27" x14ac:dyDescent="0.25">
      <c r="A13" s="3" t="s">
        <v>7</v>
      </c>
    </row>
    <row r="15" spans="1:27" ht="17.25" x14ac:dyDescent="0.3">
      <c r="A15" s="4" t="s">
        <v>194</v>
      </c>
    </row>
    <row r="16" spans="1:27" x14ac:dyDescent="0.25">
      <c r="A16" s="5" t="s">
        <v>9</v>
      </c>
      <c r="B16" s="5" t="s">
        <v>10</v>
      </c>
      <c r="C16" s="5" t="s">
        <v>11</v>
      </c>
      <c r="D16" s="5" t="s">
        <v>195</v>
      </c>
      <c r="E16" s="5" t="s">
        <v>196</v>
      </c>
      <c r="F16" s="5" t="s">
        <v>197</v>
      </c>
      <c r="G16" s="5" t="s">
        <v>198</v>
      </c>
      <c r="H16" s="5" t="s">
        <v>199</v>
      </c>
      <c r="I16" s="5" t="s">
        <v>200</v>
      </c>
      <c r="J16" s="5" t="s">
        <v>201</v>
      </c>
      <c r="K16" s="5" t="s">
        <v>202</v>
      </c>
      <c r="L16" s="5" t="s">
        <v>203</v>
      </c>
      <c r="M16" s="5" t="s">
        <v>204</v>
      </c>
      <c r="N16" s="5" t="s">
        <v>205</v>
      </c>
      <c r="O16" s="5" t="s">
        <v>206</v>
      </c>
      <c r="P16" s="5" t="s">
        <v>207</v>
      </c>
      <c r="Q16" s="5" t="s">
        <v>208</v>
      </c>
      <c r="R16" s="5" t="s">
        <v>209</v>
      </c>
      <c r="S16" s="5" t="s">
        <v>210</v>
      </c>
      <c r="T16" s="5" t="s">
        <v>211</v>
      </c>
      <c r="U16" s="5" t="s">
        <v>212</v>
      </c>
      <c r="V16" s="5" t="s">
        <v>213</v>
      </c>
      <c r="W16" s="5" t="s">
        <v>214</v>
      </c>
      <c r="X16" s="5" t="s">
        <v>215</v>
      </c>
      <c r="Y16" s="5" t="s">
        <v>216</v>
      </c>
      <c r="Z16" s="5" t="s">
        <v>217</v>
      </c>
      <c r="AA16" s="5" t="s">
        <v>218</v>
      </c>
    </row>
    <row r="17" spans="1:27" x14ac:dyDescent="0.25">
      <c r="A17" s="6" t="s">
        <v>15</v>
      </c>
      <c r="B17" s="6" t="s">
        <v>16</v>
      </c>
      <c r="C17" s="6" t="s">
        <v>17</v>
      </c>
      <c r="D17" s="6">
        <v>69677.727589011003</v>
      </c>
      <c r="E17" s="6">
        <v>2.7990856413337801</v>
      </c>
      <c r="F17" s="6">
        <v>2.0613718808213699</v>
      </c>
      <c r="G17" s="6">
        <v>2.75520073351964</v>
      </c>
      <c r="H17" s="6">
        <v>721991.59879614599</v>
      </c>
      <c r="I17" s="6">
        <v>1.0864679054023101</v>
      </c>
      <c r="J17" s="6">
        <v>21.359668741297401</v>
      </c>
      <c r="K17" s="6">
        <v>0.96967558272742005</v>
      </c>
      <c r="L17" s="6">
        <v>1247368.82227051</v>
      </c>
      <c r="M17" s="6">
        <v>0.76943038716367695</v>
      </c>
      <c r="N17" s="6">
        <v>36.9026244714561</v>
      </c>
      <c r="O17" s="6">
        <v>0.60350463334665505</v>
      </c>
      <c r="P17" s="6">
        <v>415878.21896678797</v>
      </c>
      <c r="Q17" s="6">
        <v>1.2140564591624401</v>
      </c>
      <c r="R17" s="6">
        <v>12.3034963407649</v>
      </c>
      <c r="S17" s="6">
        <v>1.16109778064889</v>
      </c>
      <c r="T17" s="6">
        <v>96636.025441764999</v>
      </c>
      <c r="U17" s="6">
        <v>2.4077822370202302</v>
      </c>
      <c r="V17" s="6">
        <v>2.8589162191823401</v>
      </c>
      <c r="W17" s="6">
        <v>2.3740244570109001</v>
      </c>
      <c r="X17" s="6">
        <v>828610.50899533206</v>
      </c>
      <c r="Y17" s="6">
        <v>1.0377192386141501</v>
      </c>
      <c r="Z17" s="6">
        <v>24.513922346477901</v>
      </c>
      <c r="AA17" s="6">
        <v>0.98381240366353695</v>
      </c>
    </row>
    <row r="18" spans="1:27" x14ac:dyDescent="0.25">
      <c r="A18" t="s">
        <v>18</v>
      </c>
    </row>
    <row r="19" spans="1:27" x14ac:dyDescent="0.25">
      <c r="A19" t="s">
        <v>19</v>
      </c>
    </row>
    <row r="20" spans="1:27" x14ac:dyDescent="0.25">
      <c r="A20" t="s">
        <v>20</v>
      </c>
    </row>
    <row r="21" spans="1:27" x14ac:dyDescent="0.25">
      <c r="A21" t="s">
        <v>21</v>
      </c>
    </row>
    <row r="22" spans="1:27" x14ac:dyDescent="0.25">
      <c r="A22" t="s">
        <v>22</v>
      </c>
    </row>
    <row r="25" spans="1:27" x14ac:dyDescent="0.25">
      <c r="L25" s="7" t="str">
        <f>HYPERLINK("#'Indice'!A1", "Ir al índice")</f>
        <v>Ir al índice</v>
      </c>
    </row>
    <row r="26" spans="1:27" ht="17.25" x14ac:dyDescent="0.3">
      <c r="A26" s="4" t="s">
        <v>219</v>
      </c>
    </row>
    <row r="27" spans="1:27" x14ac:dyDescent="0.25">
      <c r="A27" s="5" t="s">
        <v>24</v>
      </c>
      <c r="B27" s="5" t="s">
        <v>25</v>
      </c>
      <c r="C27" s="5" t="s">
        <v>11</v>
      </c>
      <c r="D27" s="5" t="s">
        <v>195</v>
      </c>
      <c r="E27" s="5" t="s">
        <v>196</v>
      </c>
      <c r="F27" s="5" t="s">
        <v>197</v>
      </c>
      <c r="G27" s="5" t="s">
        <v>198</v>
      </c>
      <c r="H27" s="5" t="s">
        <v>199</v>
      </c>
      <c r="I27" s="5" t="s">
        <v>200</v>
      </c>
      <c r="J27" s="5" t="s">
        <v>201</v>
      </c>
      <c r="K27" s="5" t="s">
        <v>202</v>
      </c>
      <c r="L27" s="5" t="s">
        <v>203</v>
      </c>
      <c r="M27" s="5" t="s">
        <v>204</v>
      </c>
      <c r="N27" s="5" t="s">
        <v>205</v>
      </c>
      <c r="O27" s="5" t="s">
        <v>206</v>
      </c>
      <c r="P27" s="5" t="s">
        <v>207</v>
      </c>
      <c r="Q27" s="5" t="s">
        <v>208</v>
      </c>
      <c r="R27" s="5" t="s">
        <v>209</v>
      </c>
      <c r="S27" s="5" t="s">
        <v>210</v>
      </c>
      <c r="T27" s="5" t="s">
        <v>211</v>
      </c>
      <c r="U27" s="5" t="s">
        <v>212</v>
      </c>
      <c r="V27" s="5" t="s">
        <v>213</v>
      </c>
      <c r="W27" s="5" t="s">
        <v>214</v>
      </c>
      <c r="X27" s="5" t="s">
        <v>215</v>
      </c>
      <c r="Y27" s="5" t="s">
        <v>216</v>
      </c>
      <c r="Z27" s="5" t="s">
        <v>217</v>
      </c>
      <c r="AA27" s="5" t="s">
        <v>218</v>
      </c>
    </row>
    <row r="28" spans="1:27" x14ac:dyDescent="0.25">
      <c r="A28" s="6" t="s">
        <v>26</v>
      </c>
      <c r="B28" s="6" t="s">
        <v>27</v>
      </c>
      <c r="C28" s="6" t="s">
        <v>17</v>
      </c>
      <c r="D28" s="6">
        <v>103.15484456199999</v>
      </c>
      <c r="E28" s="6">
        <v>35.347301384435802</v>
      </c>
      <c r="F28" s="6">
        <v>8.2656491984970799</v>
      </c>
      <c r="G28" s="6">
        <v>14.874537717799999</v>
      </c>
      <c r="H28" s="6">
        <v>782.72455025099998</v>
      </c>
      <c r="I28" s="6">
        <v>36.847336855074801</v>
      </c>
      <c r="J28" s="6">
        <v>62.718591442766503</v>
      </c>
      <c r="K28" s="6">
        <v>4.7844898398537499</v>
      </c>
      <c r="L28" s="6">
        <v>316.18635610799998</v>
      </c>
      <c r="M28" s="6">
        <v>34.630566071806697</v>
      </c>
      <c r="N28" s="6">
        <v>25.335557549786198</v>
      </c>
      <c r="O28" s="6">
        <v>8.2440069459888203</v>
      </c>
      <c r="P28" s="6">
        <v>18.265060707</v>
      </c>
      <c r="Q28" s="6">
        <v>64.049856936568602</v>
      </c>
      <c r="R28" s="6">
        <v>1.46355302103698</v>
      </c>
      <c r="S28" s="6">
        <v>37.409425474688099</v>
      </c>
      <c r="T28" s="6">
        <v>6.3412843829999996</v>
      </c>
      <c r="U28" s="6">
        <v>57.468109297330798</v>
      </c>
      <c r="V28" s="6">
        <v>0.50811798903232996</v>
      </c>
      <c r="W28" s="6">
        <v>57.550939259482199</v>
      </c>
      <c r="X28" s="6">
        <v>21.322369816999998</v>
      </c>
      <c r="Y28" s="6">
        <v>58.183165039046898</v>
      </c>
      <c r="Z28" s="6">
        <v>1.70853079888086</v>
      </c>
      <c r="AA28" s="6">
        <v>53.111887808154002</v>
      </c>
    </row>
    <row r="29" spans="1:27" x14ac:dyDescent="0.25">
      <c r="A29" s="6" t="s">
        <v>28</v>
      </c>
      <c r="B29" s="6" t="s">
        <v>29</v>
      </c>
      <c r="C29" s="6" t="s">
        <v>17</v>
      </c>
      <c r="D29" s="6">
        <v>1955.1016412500001</v>
      </c>
      <c r="E29" s="6">
        <v>27.196132390301599</v>
      </c>
      <c r="F29" s="6">
        <v>1.8159108243329301</v>
      </c>
      <c r="G29" s="6">
        <v>27.021816114993101</v>
      </c>
      <c r="H29" s="6">
        <v>30422.65852474</v>
      </c>
      <c r="I29" s="6">
        <v>7.3147462660089904</v>
      </c>
      <c r="J29" s="6">
        <v>28.256758500156</v>
      </c>
      <c r="K29" s="6">
        <v>7.4457349393850798</v>
      </c>
      <c r="L29" s="6">
        <v>50052.892040339997</v>
      </c>
      <c r="M29" s="6">
        <v>5.2274907903779102</v>
      </c>
      <c r="N29" s="6">
        <v>46.489444092077598</v>
      </c>
      <c r="O29" s="6">
        <v>3.7925573199697502</v>
      </c>
      <c r="P29" s="6">
        <v>13686.139713070001</v>
      </c>
      <c r="Q29" s="6">
        <v>11.8205893932971</v>
      </c>
      <c r="R29" s="6">
        <v>12.7117735077993</v>
      </c>
      <c r="S29" s="6">
        <v>10.927404895035</v>
      </c>
      <c r="T29" s="6">
        <v>1926.2375059000001</v>
      </c>
      <c r="U29" s="6">
        <v>36.038527766085899</v>
      </c>
      <c r="V29" s="6">
        <v>1.7891016320581199</v>
      </c>
      <c r="W29" s="6">
        <v>35.4776111069379</v>
      </c>
      <c r="X29" s="6">
        <v>9622.0395335899993</v>
      </c>
      <c r="Y29" s="6">
        <v>14.613523471409099</v>
      </c>
      <c r="Z29" s="6">
        <v>8.9370114435760097</v>
      </c>
      <c r="AA29" s="6">
        <v>13.996324073333099</v>
      </c>
    </row>
    <row r="30" spans="1:27" x14ac:dyDescent="0.25">
      <c r="A30" s="6" t="s">
        <v>30</v>
      </c>
      <c r="B30" s="6" t="s">
        <v>31</v>
      </c>
      <c r="C30" s="6" t="s">
        <v>17</v>
      </c>
      <c r="D30" s="6">
        <v>1918.6177064399999</v>
      </c>
      <c r="E30" s="6">
        <v>18.027497060504999</v>
      </c>
      <c r="F30" s="6">
        <v>1.07193689995035</v>
      </c>
      <c r="G30" s="6">
        <v>17.7948555189319</v>
      </c>
      <c r="H30" s="6">
        <v>29467.483281000001</v>
      </c>
      <c r="I30" s="6">
        <v>5.7268038232717604</v>
      </c>
      <c r="J30" s="6">
        <v>16.463562580262199</v>
      </c>
      <c r="K30" s="6">
        <v>5.4435271745122398</v>
      </c>
      <c r="L30" s="6">
        <v>71102.519989120003</v>
      </c>
      <c r="M30" s="6">
        <v>3.9425985980365601</v>
      </c>
      <c r="N30" s="6">
        <v>39.7251701576428</v>
      </c>
      <c r="O30" s="6">
        <v>2.8833583339734501</v>
      </c>
      <c r="P30" s="6">
        <v>29893.78961145</v>
      </c>
      <c r="Q30" s="6">
        <v>4.9181100949903396</v>
      </c>
      <c r="R30" s="6">
        <v>16.701741079687999</v>
      </c>
      <c r="S30" s="6">
        <v>4.7631405860716596</v>
      </c>
      <c r="T30" s="6">
        <v>6335.0676104100003</v>
      </c>
      <c r="U30" s="6">
        <v>10.1243073164839</v>
      </c>
      <c r="V30" s="6">
        <v>3.5394194020439498</v>
      </c>
      <c r="W30" s="6">
        <v>10.082861809483701</v>
      </c>
      <c r="X30" s="6">
        <v>40268.589594270001</v>
      </c>
      <c r="Y30" s="6">
        <v>5.0509927840221902</v>
      </c>
      <c r="Z30" s="6">
        <v>22.4981698804127</v>
      </c>
      <c r="AA30" s="6">
        <v>4.9866439366544704</v>
      </c>
    </row>
    <row r="31" spans="1:27" x14ac:dyDescent="0.25">
      <c r="A31" s="6" t="s">
        <v>32</v>
      </c>
      <c r="B31" s="6" t="s">
        <v>33</v>
      </c>
      <c r="C31" s="6" t="s">
        <v>17</v>
      </c>
      <c r="D31" s="6">
        <v>1877.7811087299999</v>
      </c>
      <c r="E31" s="6">
        <v>14.491038668826</v>
      </c>
      <c r="F31" s="6">
        <v>1.8218424670492299</v>
      </c>
      <c r="G31" s="6">
        <v>14.480079514818801</v>
      </c>
      <c r="H31" s="6">
        <v>21692.244393034001</v>
      </c>
      <c r="I31" s="6">
        <v>5.0792389270777401</v>
      </c>
      <c r="J31" s="6">
        <v>21.046037718192</v>
      </c>
      <c r="K31" s="6">
        <v>4.5809307153419301</v>
      </c>
      <c r="L31" s="6">
        <v>41989.889554909998</v>
      </c>
      <c r="M31" s="6">
        <v>3.77031591615575</v>
      </c>
      <c r="N31" s="6">
        <v>40.739020976508101</v>
      </c>
      <c r="O31" s="6">
        <v>3.0463699239209299</v>
      </c>
      <c r="P31" s="6">
        <v>18231.305993992999</v>
      </c>
      <c r="Q31" s="6">
        <v>5.3354859759015998</v>
      </c>
      <c r="R31" s="6">
        <v>17.688199830751099</v>
      </c>
      <c r="S31" s="6">
        <v>5.0201886672261704</v>
      </c>
      <c r="T31" s="6">
        <v>4391.222448517</v>
      </c>
      <c r="U31" s="6">
        <v>9.3962491960606194</v>
      </c>
      <c r="V31" s="6">
        <v>4.26040900176001</v>
      </c>
      <c r="W31" s="6">
        <v>9.2774454883176496</v>
      </c>
      <c r="X31" s="6">
        <v>14887.999894934999</v>
      </c>
      <c r="Y31" s="6">
        <v>8.4173493518334297</v>
      </c>
      <c r="Z31" s="6">
        <v>14.444490005739601</v>
      </c>
      <c r="AA31" s="6">
        <v>8.3688125564033804</v>
      </c>
    </row>
    <row r="32" spans="1:27" x14ac:dyDescent="0.25">
      <c r="A32" s="6" t="s">
        <v>34</v>
      </c>
      <c r="B32" s="6" t="s">
        <v>35</v>
      </c>
      <c r="C32" s="6" t="s">
        <v>17</v>
      </c>
      <c r="D32" s="6">
        <v>1206.7545714939999</v>
      </c>
      <c r="E32" s="6">
        <v>24.543822280431002</v>
      </c>
      <c r="F32" s="6">
        <v>1.0104168198479699</v>
      </c>
      <c r="G32" s="6">
        <v>23.7397899892722</v>
      </c>
      <c r="H32" s="6">
        <v>14948.402838278</v>
      </c>
      <c r="I32" s="6">
        <v>8.4653273835264908</v>
      </c>
      <c r="J32" s="6">
        <v>12.516312773491199</v>
      </c>
      <c r="K32" s="6">
        <v>7.5964274304987898</v>
      </c>
      <c r="L32" s="6">
        <v>39819.999421854998</v>
      </c>
      <c r="M32" s="6">
        <v>6.1417710249171602</v>
      </c>
      <c r="N32" s="6">
        <v>33.341325678482299</v>
      </c>
      <c r="O32" s="6">
        <v>4.6272484682024801</v>
      </c>
      <c r="P32" s="6">
        <v>21950.693599163998</v>
      </c>
      <c r="Q32" s="6">
        <v>6.3770273013114203</v>
      </c>
      <c r="R32" s="6">
        <v>18.379337890111099</v>
      </c>
      <c r="S32" s="6">
        <v>5.2621290562127498</v>
      </c>
      <c r="T32" s="6">
        <v>5119.4052603339996</v>
      </c>
      <c r="U32" s="6">
        <v>12.809395655733001</v>
      </c>
      <c r="V32" s="6">
        <v>4.2864831879241603</v>
      </c>
      <c r="W32" s="6">
        <v>12.203777134374601</v>
      </c>
      <c r="X32" s="6">
        <v>36386.106474398999</v>
      </c>
      <c r="Y32" s="6">
        <v>6.4731269572265102</v>
      </c>
      <c r="Z32" s="6">
        <v>30.466123650143299</v>
      </c>
      <c r="AA32" s="6">
        <v>5.6249324490243398</v>
      </c>
    </row>
    <row r="33" spans="1:27" x14ac:dyDescent="0.25">
      <c r="A33" s="6" t="s">
        <v>36</v>
      </c>
      <c r="B33" s="6" t="s">
        <v>37</v>
      </c>
      <c r="C33" s="6" t="s">
        <v>17</v>
      </c>
      <c r="D33" s="6">
        <v>3978.4319374199999</v>
      </c>
      <c r="E33" s="6">
        <v>12.960994623638401</v>
      </c>
      <c r="F33" s="6">
        <v>3.9100159317489398</v>
      </c>
      <c r="G33" s="6">
        <v>12.4201776017245</v>
      </c>
      <c r="H33" s="6">
        <v>38558.12155322</v>
      </c>
      <c r="I33" s="6">
        <v>4.2245930186276297</v>
      </c>
      <c r="J33" s="6">
        <v>37.895048084992901</v>
      </c>
      <c r="K33" s="6">
        <v>3.27855170344005</v>
      </c>
      <c r="L33" s="6">
        <v>47612.797622110003</v>
      </c>
      <c r="M33" s="6">
        <v>5.2157745292386499</v>
      </c>
      <c r="N33" s="6">
        <v>46.794013366561899</v>
      </c>
      <c r="O33" s="6">
        <v>2.6811546516495999</v>
      </c>
      <c r="P33" s="6">
        <v>7050.7222420400003</v>
      </c>
      <c r="Q33" s="6">
        <v>10.480971310383</v>
      </c>
      <c r="R33" s="6">
        <v>6.9294729004691797</v>
      </c>
      <c r="S33" s="6">
        <v>9.3921245974832299</v>
      </c>
      <c r="T33" s="6">
        <v>1230.12815419</v>
      </c>
      <c r="U33" s="6">
        <v>26.261624459598799</v>
      </c>
      <c r="V33" s="6">
        <v>1.20897397684148</v>
      </c>
      <c r="W33" s="6">
        <v>25.766562787637799</v>
      </c>
      <c r="X33" s="6">
        <v>3319.56132742</v>
      </c>
      <c r="Y33" s="6">
        <v>13.8400984368848</v>
      </c>
      <c r="Z33" s="6">
        <v>3.26247573938566</v>
      </c>
      <c r="AA33" s="6">
        <v>13.3067640028585</v>
      </c>
    </row>
    <row r="34" spans="1:27" x14ac:dyDescent="0.25">
      <c r="A34" s="6" t="s">
        <v>38</v>
      </c>
      <c r="B34" s="6" t="s">
        <v>39</v>
      </c>
      <c r="C34" s="6" t="s">
        <v>17</v>
      </c>
      <c r="D34" s="6">
        <v>2870.39844339</v>
      </c>
      <c r="E34" s="6">
        <v>16.2202600913207</v>
      </c>
      <c r="F34" s="6">
        <v>3.2338716232129299</v>
      </c>
      <c r="G34" s="6">
        <v>15.9558517985586</v>
      </c>
      <c r="H34" s="6">
        <v>28032.116837944999</v>
      </c>
      <c r="I34" s="6">
        <v>5.1593067206047003</v>
      </c>
      <c r="J34" s="6">
        <v>31.581771300627299</v>
      </c>
      <c r="K34" s="6">
        <v>4.4704566147686204</v>
      </c>
      <c r="L34" s="6">
        <v>45580.941732755004</v>
      </c>
      <c r="M34" s="6">
        <v>3.8922901245353998</v>
      </c>
      <c r="N34" s="6">
        <v>51.352771030210199</v>
      </c>
      <c r="O34" s="6">
        <v>2.82468922309166</v>
      </c>
      <c r="P34" s="6">
        <v>8123.5936479190004</v>
      </c>
      <c r="Q34" s="6">
        <v>7.9222402105541301</v>
      </c>
      <c r="R34" s="6">
        <v>9.1522690994396907</v>
      </c>
      <c r="S34" s="6">
        <v>7.2005135067687096</v>
      </c>
      <c r="T34" s="6">
        <v>1468.92649185</v>
      </c>
      <c r="U34" s="6">
        <v>20.475690436942202</v>
      </c>
      <c r="V34" s="6">
        <v>1.65493390282403</v>
      </c>
      <c r="W34" s="6">
        <v>19.879856854070301</v>
      </c>
      <c r="X34" s="6">
        <v>2684.4554738960001</v>
      </c>
      <c r="Y34" s="6">
        <v>13.5109146955445</v>
      </c>
      <c r="Z34" s="6">
        <v>3.0243830436858201</v>
      </c>
      <c r="AA34" s="6">
        <v>13.319567968471601</v>
      </c>
    </row>
    <row r="35" spans="1:27" x14ac:dyDescent="0.25">
      <c r="A35" s="6" t="s">
        <v>40</v>
      </c>
      <c r="B35" s="6" t="s">
        <v>41</v>
      </c>
      <c r="C35" s="6" t="s">
        <v>17</v>
      </c>
      <c r="D35" s="6">
        <v>3948.6979675339999</v>
      </c>
      <c r="E35" s="6">
        <v>12.978688785524501</v>
      </c>
      <c r="F35" s="6">
        <v>3.5271957551123898</v>
      </c>
      <c r="G35" s="6">
        <v>12.7994169997604</v>
      </c>
      <c r="H35" s="6">
        <v>35862.199985255</v>
      </c>
      <c r="I35" s="6">
        <v>5.3173979878545099</v>
      </c>
      <c r="J35" s="6">
        <v>32.034103544257398</v>
      </c>
      <c r="K35" s="6">
        <v>4.5344878882852697</v>
      </c>
      <c r="L35" s="6">
        <v>53354.976132110001</v>
      </c>
      <c r="M35" s="6">
        <v>3.6546901725779501</v>
      </c>
      <c r="N35" s="6">
        <v>47.659620177237699</v>
      </c>
      <c r="O35" s="6">
        <v>2.86009787155984</v>
      </c>
      <c r="P35" s="6">
        <v>10463.022257991001</v>
      </c>
      <c r="Q35" s="6">
        <v>8.32808164536136</v>
      </c>
      <c r="R35" s="6">
        <v>9.3461510597833506</v>
      </c>
      <c r="S35" s="6">
        <v>7.9794905373367797</v>
      </c>
      <c r="T35" s="6">
        <v>2047.4126884750001</v>
      </c>
      <c r="U35" s="6">
        <v>19.026685868185801</v>
      </c>
      <c r="V35" s="6">
        <v>1.8288624258244399</v>
      </c>
      <c r="W35" s="6">
        <v>18.8161989353415</v>
      </c>
      <c r="X35" s="6">
        <v>6273.7567343549999</v>
      </c>
      <c r="Y35" s="6">
        <v>10.1187281921472</v>
      </c>
      <c r="Z35" s="6">
        <v>5.6040670377846897</v>
      </c>
      <c r="AA35" s="6">
        <v>9.8686600295248006</v>
      </c>
    </row>
    <row r="36" spans="1:27" x14ac:dyDescent="0.25">
      <c r="A36" s="6" t="s">
        <v>42</v>
      </c>
      <c r="B36" s="6" t="s">
        <v>43</v>
      </c>
      <c r="C36" s="6" t="s">
        <v>17</v>
      </c>
      <c r="D36" s="6">
        <v>3567.0905122469999</v>
      </c>
      <c r="E36" s="6">
        <v>15.960745789588399</v>
      </c>
      <c r="F36" s="6">
        <v>2.3962560399934998</v>
      </c>
      <c r="G36" s="6">
        <v>15.557914715454499</v>
      </c>
      <c r="H36" s="6">
        <v>46714.322737782</v>
      </c>
      <c r="I36" s="6">
        <v>5.0337179414210498</v>
      </c>
      <c r="J36" s="6">
        <v>31.381171189878899</v>
      </c>
      <c r="K36" s="6">
        <v>3.5935779799129799</v>
      </c>
      <c r="L36" s="6">
        <v>71278.997888266007</v>
      </c>
      <c r="M36" s="6">
        <v>4.4215461352676897</v>
      </c>
      <c r="N36" s="6">
        <v>47.882925490121202</v>
      </c>
      <c r="O36" s="6">
        <v>2.3443787896360502</v>
      </c>
      <c r="P36" s="6">
        <v>14976.324280682</v>
      </c>
      <c r="Q36" s="6">
        <v>7.8574059698607703</v>
      </c>
      <c r="R36" s="6">
        <v>10.060610290451899</v>
      </c>
      <c r="S36" s="6">
        <v>6.8508065615830498</v>
      </c>
      <c r="T36" s="6">
        <v>1875.3060372739999</v>
      </c>
      <c r="U36" s="6">
        <v>17.968727929038099</v>
      </c>
      <c r="V36" s="6">
        <v>1.25976994506467</v>
      </c>
      <c r="W36" s="6">
        <v>17.345246996242398</v>
      </c>
      <c r="X36" s="6">
        <v>10448.950554297</v>
      </c>
      <c r="Y36" s="6">
        <v>10.1481796673896</v>
      </c>
      <c r="Z36" s="6">
        <v>7.0192670444898102</v>
      </c>
      <c r="AA36" s="6">
        <v>9.6082253394679693</v>
      </c>
    </row>
    <row r="37" spans="1:27" x14ac:dyDescent="0.25">
      <c r="A37" s="6" t="s">
        <v>44</v>
      </c>
      <c r="B37" s="6" t="s">
        <v>45</v>
      </c>
      <c r="C37" s="6" t="s">
        <v>17</v>
      </c>
      <c r="D37" s="6">
        <v>2226.8743889870002</v>
      </c>
      <c r="E37" s="6">
        <v>13.4784213890856</v>
      </c>
      <c r="F37" s="6">
        <v>1.38168619923202</v>
      </c>
      <c r="G37" s="6">
        <v>13.4006400225385</v>
      </c>
      <c r="H37" s="6">
        <v>27964.481939945999</v>
      </c>
      <c r="I37" s="6">
        <v>5.2528003338869302</v>
      </c>
      <c r="J37" s="6">
        <v>17.350838896069401</v>
      </c>
      <c r="K37" s="6">
        <v>4.50283521375452</v>
      </c>
      <c r="L37" s="6">
        <v>69924.193843557005</v>
      </c>
      <c r="M37" s="6">
        <v>4.1053661836191697</v>
      </c>
      <c r="N37" s="6">
        <v>43.385156389542097</v>
      </c>
      <c r="O37" s="6">
        <v>2.1792589856896201</v>
      </c>
      <c r="P37" s="6">
        <v>25711.003825795</v>
      </c>
      <c r="Q37" s="6">
        <v>5.1885184932458097</v>
      </c>
      <c r="R37" s="6">
        <v>15.952646152916801</v>
      </c>
      <c r="S37" s="6">
        <v>3.98105449604622</v>
      </c>
      <c r="T37" s="6">
        <v>4139.2702797080001</v>
      </c>
      <c r="U37" s="6">
        <v>9.8502803098988903</v>
      </c>
      <c r="V37" s="6">
        <v>2.5682511095587301</v>
      </c>
      <c r="W37" s="6">
        <v>9.4702598759458603</v>
      </c>
      <c r="X37" s="6">
        <v>31204.953155028001</v>
      </c>
      <c r="Y37" s="6">
        <v>5.3385127111308899</v>
      </c>
      <c r="Z37" s="6">
        <v>19.361421252680898</v>
      </c>
      <c r="AA37" s="6">
        <v>4.4542937469575001</v>
      </c>
    </row>
    <row r="38" spans="1:27" x14ac:dyDescent="0.25">
      <c r="A38" s="6" t="s">
        <v>46</v>
      </c>
      <c r="B38" s="6" t="s">
        <v>47</v>
      </c>
      <c r="C38" s="6" t="s">
        <v>17</v>
      </c>
      <c r="D38" s="6">
        <v>1519.7334548050001</v>
      </c>
      <c r="E38" s="6">
        <v>15.570502668844201</v>
      </c>
      <c r="F38" s="6">
        <v>2.1904560721599902</v>
      </c>
      <c r="G38" s="6">
        <v>15.4525085047853</v>
      </c>
      <c r="H38" s="6">
        <v>16078.530801596</v>
      </c>
      <c r="I38" s="6">
        <v>8.0551716808310196</v>
      </c>
      <c r="J38" s="6">
        <v>23.174666132678102</v>
      </c>
      <c r="K38" s="6">
        <v>6.6745328632459797</v>
      </c>
      <c r="L38" s="6">
        <v>30856.093455692</v>
      </c>
      <c r="M38" s="6">
        <v>5.45926810839092</v>
      </c>
      <c r="N38" s="6">
        <v>44.474191878489101</v>
      </c>
      <c r="O38" s="6">
        <v>3.52770305918198</v>
      </c>
      <c r="P38" s="6">
        <v>10951.790936380999</v>
      </c>
      <c r="Q38" s="6">
        <v>8.2587716465334502</v>
      </c>
      <c r="R38" s="6">
        <v>15.7852792420765</v>
      </c>
      <c r="S38" s="6">
        <v>8.3082932542059407</v>
      </c>
      <c r="T38" s="6">
        <v>1943.3846060809999</v>
      </c>
      <c r="U38" s="6">
        <v>17.7993569104373</v>
      </c>
      <c r="V38" s="6">
        <v>2.8010823855151501</v>
      </c>
      <c r="W38" s="6">
        <v>17.167828509297301</v>
      </c>
      <c r="X38" s="6">
        <v>8030.2399406410004</v>
      </c>
      <c r="Y38" s="6">
        <v>11.432632072944299</v>
      </c>
      <c r="Z38" s="6">
        <v>11.574324289081201</v>
      </c>
      <c r="AA38" s="6">
        <v>10.637053911142999</v>
      </c>
    </row>
    <row r="39" spans="1:27" x14ac:dyDescent="0.25">
      <c r="A39" s="6" t="s">
        <v>48</v>
      </c>
      <c r="B39" s="6" t="s">
        <v>49</v>
      </c>
      <c r="C39" s="6" t="s">
        <v>17</v>
      </c>
      <c r="D39" s="6">
        <v>48.019332079999998</v>
      </c>
      <c r="E39" s="6">
        <v>73.535570749738696</v>
      </c>
      <c r="F39" s="6">
        <v>2.7295721686685201</v>
      </c>
      <c r="G39" s="6">
        <v>58.401141900250003</v>
      </c>
      <c r="H39" s="6">
        <v>761.79011877000005</v>
      </c>
      <c r="I39" s="6">
        <v>37.913911748169198</v>
      </c>
      <c r="J39" s="6">
        <v>43.302582865939797</v>
      </c>
      <c r="K39" s="6">
        <v>11.552394718417</v>
      </c>
      <c r="L39" s="6">
        <v>850.84279698</v>
      </c>
      <c r="M39" s="6">
        <v>36.208823677277003</v>
      </c>
      <c r="N39" s="6">
        <v>48.364621454532497</v>
      </c>
      <c r="O39" s="6">
        <v>11.477939431386201</v>
      </c>
      <c r="P39" s="6">
        <v>68.392181879999995</v>
      </c>
      <c r="Q39" s="6">
        <v>100</v>
      </c>
      <c r="R39" s="6">
        <v>3.8876300049978498</v>
      </c>
      <c r="S39" s="6">
        <v>94.1285215827982</v>
      </c>
      <c r="T39" s="6"/>
      <c r="U39" s="6"/>
      <c r="V39" s="6"/>
      <c r="W39" s="6"/>
      <c r="X39" s="6">
        <v>30.18115997</v>
      </c>
      <c r="Y39" s="6">
        <v>99.999999999999901</v>
      </c>
      <c r="Z39" s="6">
        <v>1.7155935058612899</v>
      </c>
      <c r="AA39" s="6">
        <v>92.956141419918396</v>
      </c>
    </row>
    <row r="40" spans="1:27" x14ac:dyDescent="0.25">
      <c r="A40" s="6" t="s">
        <v>48</v>
      </c>
      <c r="B40" s="6" t="s">
        <v>50</v>
      </c>
      <c r="C40" s="6" t="s">
        <v>17</v>
      </c>
      <c r="D40" s="6">
        <v>375.36760224099999</v>
      </c>
      <c r="E40" s="6">
        <v>30.275899229167599</v>
      </c>
      <c r="F40" s="6">
        <v>6.3068726266234298</v>
      </c>
      <c r="G40" s="6">
        <v>5.7023938775788903</v>
      </c>
      <c r="H40" s="6">
        <v>3858.4250410989998</v>
      </c>
      <c r="I40" s="6">
        <v>26.6555533515868</v>
      </c>
      <c r="J40" s="6">
        <v>64.828704257651793</v>
      </c>
      <c r="K40" s="6">
        <v>4.2156058515849999</v>
      </c>
      <c r="L40" s="6">
        <v>1453.706055399</v>
      </c>
      <c r="M40" s="6">
        <v>33.6106937197601</v>
      </c>
      <c r="N40" s="6">
        <v>24.424960687114002</v>
      </c>
      <c r="O40" s="6">
        <v>7.7150803387525402</v>
      </c>
      <c r="P40" s="6">
        <v>156.33105422899999</v>
      </c>
      <c r="Q40" s="6">
        <v>55.181477655893197</v>
      </c>
      <c r="R40" s="6">
        <v>2.6266519559006598</v>
      </c>
      <c r="S40" s="6">
        <v>37.6983546371779</v>
      </c>
      <c r="T40" s="6">
        <v>15.155179125</v>
      </c>
      <c r="U40" s="6">
        <v>49.308055197067098</v>
      </c>
      <c r="V40" s="6">
        <v>0.25463514646549101</v>
      </c>
      <c r="W40" s="6">
        <v>42.415833597054799</v>
      </c>
      <c r="X40" s="6">
        <v>92.738282618</v>
      </c>
      <c r="Y40" s="6">
        <v>33.459710061627803</v>
      </c>
      <c r="Z40" s="6">
        <v>1.5581753262446201</v>
      </c>
      <c r="AA40" s="6">
        <v>13.495673828328901</v>
      </c>
    </row>
    <row r="41" spans="1:27" x14ac:dyDescent="0.25">
      <c r="A41" s="6" t="s">
        <v>51</v>
      </c>
      <c r="B41" s="6" t="s">
        <v>52</v>
      </c>
      <c r="C41" s="6" t="s">
        <v>17</v>
      </c>
      <c r="D41" s="6">
        <v>5886.4508036699999</v>
      </c>
      <c r="E41" s="6">
        <v>9.1444547137613696</v>
      </c>
      <c r="F41" s="6">
        <v>3.4602564937490699</v>
      </c>
      <c r="G41" s="6">
        <v>8.9650612533481802</v>
      </c>
      <c r="H41" s="6">
        <v>61568.138749224003</v>
      </c>
      <c r="I41" s="6">
        <v>3.3710913993574101</v>
      </c>
      <c r="J41" s="6">
        <v>36.191851256485798</v>
      </c>
      <c r="K41" s="6">
        <v>2.5734010148826298</v>
      </c>
      <c r="L41" s="6">
        <v>79459.405980990006</v>
      </c>
      <c r="M41" s="6">
        <v>3.1443408016990899</v>
      </c>
      <c r="N41" s="6">
        <v>46.708948177014001</v>
      </c>
      <c r="O41" s="6">
        <v>1.9172350415930099</v>
      </c>
      <c r="P41" s="6">
        <v>13366.740652226999</v>
      </c>
      <c r="Q41" s="6">
        <v>7.0255649100651398</v>
      </c>
      <c r="R41" s="6">
        <v>7.8574259234938904</v>
      </c>
      <c r="S41" s="6">
        <v>6.5128070514872496</v>
      </c>
      <c r="T41" s="6">
        <v>1904.79257708</v>
      </c>
      <c r="U41" s="6">
        <v>16.424576844563202</v>
      </c>
      <c r="V41" s="6">
        <v>1.1197020248562699</v>
      </c>
      <c r="W41" s="6">
        <v>16.366026048160901</v>
      </c>
      <c r="X41" s="6">
        <v>7930.4962859300003</v>
      </c>
      <c r="Y41" s="6">
        <v>10.0760057201809</v>
      </c>
      <c r="Z41" s="6">
        <v>4.6618161244010201</v>
      </c>
      <c r="AA41" s="6">
        <v>9.4372370666732692</v>
      </c>
    </row>
    <row r="42" spans="1:27" x14ac:dyDescent="0.25">
      <c r="A42" s="6" t="s">
        <v>53</v>
      </c>
      <c r="B42" s="6" t="s">
        <v>54</v>
      </c>
      <c r="C42" s="6" t="s">
        <v>17</v>
      </c>
      <c r="D42" s="6">
        <v>5249.335516049</v>
      </c>
      <c r="E42" s="6">
        <v>9.9454981843167491</v>
      </c>
      <c r="F42" s="6">
        <v>3.9000194437354798</v>
      </c>
      <c r="G42" s="6">
        <v>9.7066051647105596</v>
      </c>
      <c r="H42" s="6">
        <v>42799.811118586003</v>
      </c>
      <c r="I42" s="6">
        <v>3.20802122700012</v>
      </c>
      <c r="J42" s="6">
        <v>31.798328577085599</v>
      </c>
      <c r="K42" s="6">
        <v>2.76726916870442</v>
      </c>
      <c r="L42" s="6">
        <v>61758.879054817997</v>
      </c>
      <c r="M42" s="6">
        <v>2.4124303582356901</v>
      </c>
      <c r="N42" s="6">
        <v>45.884060639809597</v>
      </c>
      <c r="O42" s="6">
        <v>1.8181242049014601</v>
      </c>
      <c r="P42" s="6">
        <v>12777.199969821</v>
      </c>
      <c r="Q42" s="6">
        <v>5.2702800005813799</v>
      </c>
      <c r="R42" s="6">
        <v>9.4928830832868396</v>
      </c>
      <c r="S42" s="6">
        <v>5.1240970199235303</v>
      </c>
      <c r="T42" s="6">
        <v>2649.4681486099998</v>
      </c>
      <c r="U42" s="6">
        <v>11.6469624856701</v>
      </c>
      <c r="V42" s="6">
        <v>1.9684352931043201</v>
      </c>
      <c r="W42" s="6">
        <v>11.452357785590801</v>
      </c>
      <c r="X42" s="6">
        <v>9362.9817109110008</v>
      </c>
      <c r="Y42" s="6">
        <v>6.6045317488517199</v>
      </c>
      <c r="Z42" s="6">
        <v>6.9562729629781499</v>
      </c>
      <c r="AA42" s="6">
        <v>6.4503456741488003</v>
      </c>
    </row>
    <row r="43" spans="1:27" x14ac:dyDescent="0.25">
      <c r="A43" s="6" t="s">
        <v>55</v>
      </c>
      <c r="B43" s="6" t="s">
        <v>56</v>
      </c>
      <c r="C43" s="6" t="s">
        <v>17</v>
      </c>
      <c r="D43" s="6">
        <v>1078.164347572</v>
      </c>
      <c r="E43" s="6">
        <v>15.938240575416501</v>
      </c>
      <c r="F43" s="6">
        <v>1.0813904591711001</v>
      </c>
      <c r="G43" s="6">
        <v>15.886790661366801</v>
      </c>
      <c r="H43" s="6">
        <v>20237.515637035998</v>
      </c>
      <c r="I43" s="6">
        <v>5.52189829179994</v>
      </c>
      <c r="J43" s="6">
        <v>20.298070861367599</v>
      </c>
      <c r="K43" s="6">
        <v>4.1576844892027696</v>
      </c>
      <c r="L43" s="6">
        <v>43159.271966592001</v>
      </c>
      <c r="M43" s="6">
        <v>4.0838662976920403</v>
      </c>
      <c r="N43" s="6">
        <v>43.288414270558498</v>
      </c>
      <c r="O43" s="6">
        <v>2.2303140564383099</v>
      </c>
      <c r="P43" s="6">
        <v>14962.780852788001</v>
      </c>
      <c r="Q43" s="6">
        <v>5.2040075567148003</v>
      </c>
      <c r="R43" s="6">
        <v>15.0075528775471</v>
      </c>
      <c r="S43" s="6">
        <v>4.2360797537627404</v>
      </c>
      <c r="T43" s="6">
        <v>3212.1742279720002</v>
      </c>
      <c r="U43" s="6">
        <v>10.186667837708899</v>
      </c>
      <c r="V43" s="6">
        <v>3.2217857798272602</v>
      </c>
      <c r="W43" s="6">
        <v>9.6530774487643605</v>
      </c>
      <c r="X43" s="6">
        <v>17051.763019616999</v>
      </c>
      <c r="Y43" s="6">
        <v>6.14932590551199</v>
      </c>
      <c r="Z43" s="6">
        <v>17.102785751528401</v>
      </c>
      <c r="AA43" s="6">
        <v>5.2550547786786002</v>
      </c>
    </row>
    <row r="44" spans="1:27" x14ac:dyDescent="0.25">
      <c r="A44" s="6" t="s">
        <v>57</v>
      </c>
      <c r="B44" s="6" t="s">
        <v>58</v>
      </c>
      <c r="C44" s="6" t="s">
        <v>17</v>
      </c>
      <c r="D44" s="6">
        <v>1896.3432606189999</v>
      </c>
      <c r="E44" s="6">
        <v>8.7666688265328006</v>
      </c>
      <c r="F44" s="6">
        <v>2.0763885906266002</v>
      </c>
      <c r="G44" s="6">
        <v>8.8143355590253396</v>
      </c>
      <c r="H44" s="6">
        <v>19518.573285751001</v>
      </c>
      <c r="I44" s="6">
        <v>3.0500961859053501</v>
      </c>
      <c r="J44" s="6">
        <v>21.371733545019399</v>
      </c>
      <c r="K44" s="6">
        <v>2.89426075366113</v>
      </c>
      <c r="L44" s="6">
        <v>32746.540803357999</v>
      </c>
      <c r="M44" s="6">
        <v>2.6405025394130499</v>
      </c>
      <c r="N44" s="6">
        <v>35.855609645474402</v>
      </c>
      <c r="O44" s="6">
        <v>2.3505831972645099</v>
      </c>
      <c r="P44" s="6">
        <v>10304.322297971999</v>
      </c>
      <c r="Q44" s="6">
        <v>4.4064596372924099</v>
      </c>
      <c r="R44" s="6">
        <v>11.282649981134901</v>
      </c>
      <c r="S44" s="6">
        <v>4.1636271111664396</v>
      </c>
      <c r="T44" s="6">
        <v>3183.2526009920002</v>
      </c>
      <c r="U44" s="6">
        <v>7.3224845559607799</v>
      </c>
      <c r="V44" s="6">
        <v>3.4854815154218</v>
      </c>
      <c r="W44" s="6">
        <v>7.1681135791357899</v>
      </c>
      <c r="X44" s="6">
        <v>23679.887067259999</v>
      </c>
      <c r="Y44" s="6">
        <v>4.9923546684157296</v>
      </c>
      <c r="Z44" s="6">
        <v>25.9281367223229</v>
      </c>
      <c r="AA44" s="6">
        <v>4.18320026559444</v>
      </c>
    </row>
    <row r="45" spans="1:27" x14ac:dyDescent="0.25">
      <c r="A45" s="6" t="s">
        <v>59</v>
      </c>
      <c r="B45" s="6" t="s">
        <v>60</v>
      </c>
      <c r="C45" s="6" t="s">
        <v>17</v>
      </c>
      <c r="D45" s="6">
        <v>487.71776469000002</v>
      </c>
      <c r="E45" s="6">
        <v>40.275839628032202</v>
      </c>
      <c r="F45" s="6">
        <v>0.68142495276790305</v>
      </c>
      <c r="G45" s="6">
        <v>39.699136952537302</v>
      </c>
      <c r="H45" s="6">
        <v>2395.10107307</v>
      </c>
      <c r="I45" s="6">
        <v>31.406977635049302</v>
      </c>
      <c r="J45" s="6">
        <v>3.3463649547980898</v>
      </c>
      <c r="K45" s="6">
        <v>29.723126761195601</v>
      </c>
      <c r="L45" s="6">
        <v>6445.6739488100002</v>
      </c>
      <c r="M45" s="6">
        <v>17.607367948606299</v>
      </c>
      <c r="N45" s="6">
        <v>9.0057065461146806</v>
      </c>
      <c r="O45" s="6">
        <v>16.065312511994399</v>
      </c>
      <c r="P45" s="6">
        <v>2740.6034155799998</v>
      </c>
      <c r="Q45" s="6">
        <v>16.714719258177599</v>
      </c>
      <c r="R45" s="6">
        <v>3.8290906918352099</v>
      </c>
      <c r="S45" s="6">
        <v>15.7849951642441</v>
      </c>
      <c r="T45" s="6">
        <v>2075.68278388</v>
      </c>
      <c r="U45" s="6">
        <v>17.635659996193102</v>
      </c>
      <c r="V45" s="6">
        <v>2.9000830918381699</v>
      </c>
      <c r="W45" s="6">
        <v>17.771436189487002</v>
      </c>
      <c r="X45" s="6">
        <v>57428.438682170003</v>
      </c>
      <c r="Y45" s="6">
        <v>5.30470632280523</v>
      </c>
      <c r="Z45" s="6">
        <v>80.237329762645899</v>
      </c>
      <c r="AA45" s="6">
        <v>3.1345733555473601</v>
      </c>
    </row>
    <row r="46" spans="1:27" x14ac:dyDescent="0.25">
      <c r="A46" s="6" t="s">
        <v>61</v>
      </c>
      <c r="B46" s="6" t="s">
        <v>62</v>
      </c>
      <c r="C46" s="6" t="s">
        <v>17</v>
      </c>
      <c r="D46" s="6">
        <v>522.94391351000002</v>
      </c>
      <c r="E46" s="6">
        <v>43.4659780169901</v>
      </c>
      <c r="F46" s="6">
        <v>0.34386758591406902</v>
      </c>
      <c r="G46" s="6">
        <v>42.882841607743799</v>
      </c>
      <c r="H46" s="6">
        <v>3659.4759771600002</v>
      </c>
      <c r="I46" s="6">
        <v>24.542417254024599</v>
      </c>
      <c r="J46" s="6">
        <v>2.4063291252982002</v>
      </c>
      <c r="K46" s="6">
        <v>23.896810061454399</v>
      </c>
      <c r="L46" s="6">
        <v>17722.813520939999</v>
      </c>
      <c r="M46" s="6">
        <v>8.31922166786498</v>
      </c>
      <c r="N46" s="6">
        <v>11.6538331236057</v>
      </c>
      <c r="O46" s="6">
        <v>7.3583828805034299</v>
      </c>
      <c r="P46" s="6">
        <v>11083.41127941</v>
      </c>
      <c r="Q46" s="6">
        <v>7.5175052787280796</v>
      </c>
      <c r="R46" s="6">
        <v>7.2880203438309996</v>
      </c>
      <c r="S46" s="6">
        <v>7.1849765464589304</v>
      </c>
      <c r="T46" s="6">
        <v>4578.4414908299996</v>
      </c>
      <c r="U46" s="6">
        <v>12.595934919951899</v>
      </c>
      <c r="V46" s="6">
        <v>3.0106051184978901</v>
      </c>
      <c r="W46" s="6">
        <v>12.1207430121342</v>
      </c>
      <c r="X46" s="6">
        <v>114510.03156099</v>
      </c>
      <c r="Y46" s="6">
        <v>2.83361860306518</v>
      </c>
      <c r="Z46" s="6">
        <v>75.297344702853096</v>
      </c>
      <c r="AA46" s="6">
        <v>2.2525435561198401</v>
      </c>
    </row>
    <row r="47" spans="1:27" x14ac:dyDescent="0.25">
      <c r="A47" s="6" t="s">
        <v>63</v>
      </c>
      <c r="B47" s="6" t="s">
        <v>64</v>
      </c>
      <c r="C47" s="6" t="s">
        <v>17</v>
      </c>
      <c r="D47" s="6">
        <v>2144.8151634300002</v>
      </c>
      <c r="E47" s="6">
        <v>15.872280532127601</v>
      </c>
      <c r="F47" s="6">
        <v>1.7203688597603699</v>
      </c>
      <c r="G47" s="6">
        <v>15.658311447485699</v>
      </c>
      <c r="H47" s="6">
        <v>20426.663438650001</v>
      </c>
      <c r="I47" s="6">
        <v>7.2043698586165803</v>
      </c>
      <c r="J47" s="6">
        <v>16.3843469068266</v>
      </c>
      <c r="K47" s="6">
        <v>6.6553966037515799</v>
      </c>
      <c r="L47" s="6">
        <v>38801.386310139998</v>
      </c>
      <c r="M47" s="6">
        <v>4.6074491316160504</v>
      </c>
      <c r="N47" s="6">
        <v>31.1228202139087</v>
      </c>
      <c r="O47" s="6">
        <v>4.1474907114174702</v>
      </c>
      <c r="P47" s="6">
        <v>17863.273545159998</v>
      </c>
      <c r="Q47" s="6">
        <v>5.4523961308657398</v>
      </c>
      <c r="R47" s="6">
        <v>14.3282367937611</v>
      </c>
      <c r="S47" s="6">
        <v>5.4858872965365402</v>
      </c>
      <c r="T47" s="6">
        <v>3869.58600587</v>
      </c>
      <c r="U47" s="6">
        <v>11.112783197445999</v>
      </c>
      <c r="V47" s="6">
        <v>3.1038176986855799</v>
      </c>
      <c r="W47" s="6">
        <v>11.216417583605899</v>
      </c>
      <c r="X47" s="6">
        <v>41566.095260850001</v>
      </c>
      <c r="Y47" s="6">
        <v>6.3623156659883202</v>
      </c>
      <c r="Z47" s="6">
        <v>33.340409527057702</v>
      </c>
      <c r="AA47" s="6">
        <v>5.9775666743502898</v>
      </c>
    </row>
    <row r="48" spans="1:27" x14ac:dyDescent="0.25">
      <c r="A48" s="6" t="s">
        <v>65</v>
      </c>
      <c r="B48" s="6" t="s">
        <v>66</v>
      </c>
      <c r="C48" s="6" t="s">
        <v>17</v>
      </c>
      <c r="D48" s="6">
        <v>618.84255908</v>
      </c>
      <c r="E48" s="6">
        <v>25.0576632384149</v>
      </c>
      <c r="F48" s="6">
        <v>0.54741305955245001</v>
      </c>
      <c r="G48" s="6">
        <v>24.6722184310693</v>
      </c>
      <c r="H48" s="6">
        <v>4847.4785861399996</v>
      </c>
      <c r="I48" s="6">
        <v>13.4108224599075</v>
      </c>
      <c r="J48" s="6">
        <v>4.28796152594742</v>
      </c>
      <c r="K48" s="6">
        <v>12.923693014242399</v>
      </c>
      <c r="L48" s="6">
        <v>18267.703206310001</v>
      </c>
      <c r="M48" s="6">
        <v>7.7907958234946904</v>
      </c>
      <c r="N48" s="6">
        <v>16.159165455634898</v>
      </c>
      <c r="O48" s="6">
        <v>6.6956818211461702</v>
      </c>
      <c r="P48" s="6">
        <v>11597.18586431</v>
      </c>
      <c r="Q48" s="6">
        <v>6.8516830195058498</v>
      </c>
      <c r="R48" s="6">
        <v>10.2585882354605</v>
      </c>
      <c r="S48" s="6">
        <v>5.8862642041207298</v>
      </c>
      <c r="T48" s="6">
        <v>3677.1162554100001</v>
      </c>
      <c r="U48" s="6">
        <v>11.524954581649499</v>
      </c>
      <c r="V48" s="6">
        <v>3.2526875053592099</v>
      </c>
      <c r="W48" s="6">
        <v>11.2218934733694</v>
      </c>
      <c r="X48" s="6">
        <v>74040.22951058</v>
      </c>
      <c r="Y48" s="6">
        <v>3.6502176567198599</v>
      </c>
      <c r="Z48" s="6">
        <v>65.494184218045504</v>
      </c>
      <c r="AA48" s="6">
        <v>2.4692973377257101</v>
      </c>
    </row>
    <row r="49" spans="1:27" x14ac:dyDescent="0.25">
      <c r="A49" s="6" t="s">
        <v>67</v>
      </c>
      <c r="B49" s="6" t="s">
        <v>68</v>
      </c>
      <c r="C49" s="6" t="s">
        <v>17</v>
      </c>
      <c r="D49" s="6">
        <v>1840.77758075</v>
      </c>
      <c r="E49" s="6">
        <v>21.753701770857599</v>
      </c>
      <c r="F49" s="6">
        <v>1.6025369732661401</v>
      </c>
      <c r="G49" s="6">
        <v>21.4137708885569</v>
      </c>
      <c r="H49" s="6">
        <v>29546.187666649999</v>
      </c>
      <c r="I49" s="6">
        <v>8.7975079656651598</v>
      </c>
      <c r="J49" s="6">
        <v>25.722204925798302</v>
      </c>
      <c r="K49" s="6">
        <v>7.2788807766360799</v>
      </c>
      <c r="L49" s="6">
        <v>49794.975163709998</v>
      </c>
      <c r="M49" s="6">
        <v>4.9098392495753904</v>
      </c>
      <c r="N49" s="6">
        <v>43.350315441261401</v>
      </c>
      <c r="O49" s="6">
        <v>3.6752444561931799</v>
      </c>
      <c r="P49" s="6">
        <v>16593.07592987</v>
      </c>
      <c r="Q49" s="6">
        <v>8.4223903532658806</v>
      </c>
      <c r="R49" s="6">
        <v>14.445535384560101</v>
      </c>
      <c r="S49" s="6">
        <v>8.1361195660679897</v>
      </c>
      <c r="T49" s="6">
        <v>4469.9475611500002</v>
      </c>
      <c r="U49" s="6">
        <v>14.4691559905592</v>
      </c>
      <c r="V49" s="6">
        <v>3.8914295296801198</v>
      </c>
      <c r="W49" s="6">
        <v>14.5691261765744</v>
      </c>
      <c r="X49" s="6">
        <v>12621.50167453</v>
      </c>
      <c r="Y49" s="6">
        <v>14.033998872641799</v>
      </c>
      <c r="Z49" s="6">
        <v>10.987977745434</v>
      </c>
      <c r="AA49" s="6">
        <v>13.831991372571601</v>
      </c>
    </row>
    <row r="50" spans="1:27" x14ac:dyDescent="0.25">
      <c r="A50" s="6" t="s">
        <v>69</v>
      </c>
      <c r="B50" s="6" t="s">
        <v>70</v>
      </c>
      <c r="C50" s="6" t="s">
        <v>17</v>
      </c>
      <c r="D50" s="6">
        <v>3033.2703310100001</v>
      </c>
      <c r="E50" s="6">
        <v>12.478446565976199</v>
      </c>
      <c r="F50" s="6">
        <v>1.6117737885891601</v>
      </c>
      <c r="G50" s="6">
        <v>12.197769570699</v>
      </c>
      <c r="H50" s="6">
        <v>31429.903642590001</v>
      </c>
      <c r="I50" s="6">
        <v>5.3999571778970203</v>
      </c>
      <c r="J50" s="6">
        <v>16.7007517764307</v>
      </c>
      <c r="K50" s="6">
        <v>4.90182320027637</v>
      </c>
      <c r="L50" s="6">
        <v>69246.27915391</v>
      </c>
      <c r="M50" s="6">
        <v>3.4856464726827299</v>
      </c>
      <c r="N50" s="6">
        <v>36.795051386151101</v>
      </c>
      <c r="O50" s="6">
        <v>2.4583653363561599</v>
      </c>
      <c r="P50" s="6">
        <v>32137.15073428</v>
      </c>
      <c r="Q50" s="6">
        <v>5.05810415835131</v>
      </c>
      <c r="R50" s="6">
        <v>17.0765581504251</v>
      </c>
      <c r="S50" s="6">
        <v>4.0179682015719198</v>
      </c>
      <c r="T50" s="6">
        <v>8373.3324511800001</v>
      </c>
      <c r="U50" s="6">
        <v>9.1867651711473499</v>
      </c>
      <c r="V50" s="6">
        <v>4.44929607163012</v>
      </c>
      <c r="W50" s="6">
        <v>8.7030292306767496</v>
      </c>
      <c r="X50" s="6">
        <v>43974.607641310002</v>
      </c>
      <c r="Y50" s="6">
        <v>5.0532622491553001</v>
      </c>
      <c r="Z50" s="6">
        <v>23.366568826773801</v>
      </c>
      <c r="AA50" s="6">
        <v>4.6144612272391798</v>
      </c>
    </row>
    <row r="51" spans="1:27" x14ac:dyDescent="0.25">
      <c r="A51" s="6" t="s">
        <v>71</v>
      </c>
      <c r="B51" s="6" t="s">
        <v>72</v>
      </c>
      <c r="C51" s="6" t="s">
        <v>17</v>
      </c>
      <c r="D51" s="6">
        <v>4180.8398295099996</v>
      </c>
      <c r="E51" s="6">
        <v>10.301059663331801</v>
      </c>
      <c r="F51" s="6">
        <v>2.66823378896011</v>
      </c>
      <c r="G51" s="6">
        <v>9.9354549892035404</v>
      </c>
      <c r="H51" s="6">
        <v>53627.523553239997</v>
      </c>
      <c r="I51" s="6">
        <v>4.1895003495687</v>
      </c>
      <c r="J51" s="6">
        <v>34.225365284988598</v>
      </c>
      <c r="K51" s="6">
        <v>3.17703898892688</v>
      </c>
      <c r="L51" s="6">
        <v>71360.1401854</v>
      </c>
      <c r="M51" s="6">
        <v>3.3040715034581201</v>
      </c>
      <c r="N51" s="6">
        <v>45.542413723591601</v>
      </c>
      <c r="O51" s="6">
        <v>1.93875184186978</v>
      </c>
      <c r="P51" s="6">
        <v>15342.70274461</v>
      </c>
      <c r="Q51" s="6">
        <v>6.5918352110151996</v>
      </c>
      <c r="R51" s="6">
        <v>9.7917929283450693</v>
      </c>
      <c r="S51" s="6">
        <v>6.4263334421317904</v>
      </c>
      <c r="T51" s="6">
        <v>3441.6199343799999</v>
      </c>
      <c r="U51" s="6">
        <v>12.690886977654801</v>
      </c>
      <c r="V51" s="6">
        <v>2.1964597956740302</v>
      </c>
      <c r="W51" s="6">
        <v>12.622270790401499</v>
      </c>
      <c r="X51" s="6">
        <v>8736.5855580900006</v>
      </c>
      <c r="Y51" s="6">
        <v>8.6667653137399299</v>
      </c>
      <c r="Z51" s="6">
        <v>5.5757344784406104</v>
      </c>
      <c r="AA51" s="6">
        <v>8.1882189825307901</v>
      </c>
    </row>
    <row r="52" spans="1:27" x14ac:dyDescent="0.25">
      <c r="A52" s="6" t="s">
        <v>73</v>
      </c>
      <c r="B52" s="6" t="s">
        <v>74</v>
      </c>
      <c r="C52" s="6" t="s">
        <v>17</v>
      </c>
      <c r="D52" s="6">
        <v>486.88114188600002</v>
      </c>
      <c r="E52" s="6">
        <v>20.248354407621299</v>
      </c>
      <c r="F52" s="6">
        <v>0.53011385861914895</v>
      </c>
      <c r="G52" s="6">
        <v>20.117588558112601</v>
      </c>
      <c r="H52" s="6">
        <v>4741.4996028019996</v>
      </c>
      <c r="I52" s="6">
        <v>8.6089648163569201</v>
      </c>
      <c r="J52" s="6">
        <v>5.1625220897774202</v>
      </c>
      <c r="K52" s="6">
        <v>7.7292255593458297</v>
      </c>
      <c r="L52" s="6">
        <v>17354.185267837998</v>
      </c>
      <c r="M52" s="6">
        <v>5.1130711825769097</v>
      </c>
      <c r="N52" s="6">
        <v>18.8951539176254</v>
      </c>
      <c r="O52" s="6">
        <v>3.9526511487512002</v>
      </c>
      <c r="P52" s="6">
        <v>13459.956215787</v>
      </c>
      <c r="Q52" s="6">
        <v>5.34204462571478</v>
      </c>
      <c r="R52" s="6">
        <v>14.655135951160601</v>
      </c>
      <c r="S52" s="6">
        <v>4.2240504394447598</v>
      </c>
      <c r="T52" s="6">
        <v>3763.320311636</v>
      </c>
      <c r="U52" s="6">
        <v>7.75279832516481</v>
      </c>
      <c r="V52" s="6">
        <v>4.0974851560143</v>
      </c>
      <c r="W52" s="6">
        <v>7.4105632830570203</v>
      </c>
      <c r="X52" s="6">
        <v>52038.793092524</v>
      </c>
      <c r="Y52" s="6">
        <v>3.0419711299505101</v>
      </c>
      <c r="Z52" s="6">
        <v>56.659589026803097</v>
      </c>
      <c r="AA52" s="6">
        <v>1.89888956239216</v>
      </c>
    </row>
    <row r="53" spans="1:27" x14ac:dyDescent="0.25">
      <c r="A53" s="6" t="s">
        <v>75</v>
      </c>
      <c r="B53" s="6" t="s">
        <v>76</v>
      </c>
      <c r="C53" s="6" t="s">
        <v>17</v>
      </c>
      <c r="D53" s="6">
        <v>2348.691285764</v>
      </c>
      <c r="E53" s="6">
        <v>12.0185033754677</v>
      </c>
      <c r="F53" s="6">
        <v>1.8908588330045699</v>
      </c>
      <c r="G53" s="6">
        <v>11.726386252946501</v>
      </c>
      <c r="H53" s="6">
        <v>23340.411934459</v>
      </c>
      <c r="I53" s="6">
        <v>3.9428200702287599</v>
      </c>
      <c r="J53" s="6">
        <v>18.790644960340501</v>
      </c>
      <c r="K53" s="6">
        <v>3.60233031093636</v>
      </c>
      <c r="L53" s="6">
        <v>47868.699771389998</v>
      </c>
      <c r="M53" s="6">
        <v>2.8658493257552098</v>
      </c>
      <c r="N53" s="6">
        <v>38.5376121314019</v>
      </c>
      <c r="O53" s="6">
        <v>2.3650206624171699</v>
      </c>
      <c r="P53" s="6">
        <v>20930.311693566</v>
      </c>
      <c r="Q53" s="6">
        <v>4.0743067837424496</v>
      </c>
      <c r="R53" s="6">
        <v>16.850347673702199</v>
      </c>
      <c r="S53" s="6">
        <v>3.7639259424174698</v>
      </c>
      <c r="T53" s="6">
        <v>4496.5220483679996</v>
      </c>
      <c r="U53" s="6">
        <v>8.2037124946453996</v>
      </c>
      <c r="V53" s="6">
        <v>3.6200110608366902</v>
      </c>
      <c r="W53" s="6">
        <v>8.1494257873327793</v>
      </c>
      <c r="X53" s="6">
        <v>25228.2999896</v>
      </c>
      <c r="Y53" s="6">
        <v>4.1245898447240004</v>
      </c>
      <c r="Z53" s="6">
        <v>20.310525340714101</v>
      </c>
      <c r="AA53" s="6">
        <v>3.9534814428041201</v>
      </c>
    </row>
    <row r="54" spans="1:27" x14ac:dyDescent="0.25">
      <c r="A54" s="6" t="s">
        <v>77</v>
      </c>
      <c r="B54" s="6" t="s">
        <v>78</v>
      </c>
      <c r="C54" s="6" t="s">
        <v>17</v>
      </c>
      <c r="D54" s="6">
        <v>511.79098619299998</v>
      </c>
      <c r="E54" s="6">
        <v>19.153947268725599</v>
      </c>
      <c r="F54" s="6">
        <v>0.62890254666132495</v>
      </c>
      <c r="G54" s="6">
        <v>19.092409154294099</v>
      </c>
      <c r="H54" s="6">
        <v>3844.6529919459999</v>
      </c>
      <c r="I54" s="6">
        <v>7.5327314597518402</v>
      </c>
      <c r="J54" s="6">
        <v>4.7244131352327301</v>
      </c>
      <c r="K54" s="6">
        <v>7.2181791704563203</v>
      </c>
      <c r="L54" s="6">
        <v>11382.615106441999</v>
      </c>
      <c r="M54" s="6">
        <v>4.52723024459657</v>
      </c>
      <c r="N54" s="6">
        <v>13.9872639832064</v>
      </c>
      <c r="O54" s="6">
        <v>4.1295630560344598</v>
      </c>
      <c r="P54" s="6">
        <v>8062.4530777970003</v>
      </c>
      <c r="Q54" s="6">
        <v>5.07190349831414</v>
      </c>
      <c r="R54" s="6">
        <v>9.9073594685230599</v>
      </c>
      <c r="S54" s="6">
        <v>4.7557889260726096</v>
      </c>
      <c r="T54" s="6">
        <v>3523.1240939879999</v>
      </c>
      <c r="U54" s="6">
        <v>7.74737805588562</v>
      </c>
      <c r="V54" s="6">
        <v>4.3293097664626901</v>
      </c>
      <c r="W54" s="6">
        <v>7.6254686799773497</v>
      </c>
      <c r="X54" s="6">
        <v>54053.788574311002</v>
      </c>
      <c r="Y54" s="6">
        <v>2.16862825463439</v>
      </c>
      <c r="Z54" s="6">
        <v>66.422751099913796</v>
      </c>
      <c r="AA54" s="6">
        <v>1.3174441876042899</v>
      </c>
    </row>
    <row r="55" spans="1:27" x14ac:dyDescent="0.25">
      <c r="A55" s="6" t="s">
        <v>79</v>
      </c>
      <c r="B55" s="6" t="s">
        <v>80</v>
      </c>
      <c r="C55" s="6" t="s">
        <v>17</v>
      </c>
      <c r="D55" s="6">
        <v>1397.6881784530001</v>
      </c>
      <c r="E55" s="6">
        <v>17.666330219054799</v>
      </c>
      <c r="F55" s="6">
        <v>1.9537724659707401</v>
      </c>
      <c r="G55" s="6">
        <v>17.599811613129599</v>
      </c>
      <c r="H55" s="6">
        <v>8208.1569610410006</v>
      </c>
      <c r="I55" s="6">
        <v>9.3301206458598909</v>
      </c>
      <c r="J55" s="6">
        <v>11.473854693825899</v>
      </c>
      <c r="K55" s="6">
        <v>8.4131770027369193</v>
      </c>
      <c r="L55" s="6">
        <v>18158.578789478001</v>
      </c>
      <c r="M55" s="6">
        <v>6.1112739817728601</v>
      </c>
      <c r="N55" s="6">
        <v>25.3831518409994</v>
      </c>
      <c r="O55" s="6">
        <v>5.09494565725947</v>
      </c>
      <c r="P55" s="6">
        <v>12207.491346377001</v>
      </c>
      <c r="Q55" s="6">
        <v>5.9039684881753303</v>
      </c>
      <c r="R55" s="6">
        <v>17.0643644546854</v>
      </c>
      <c r="S55" s="6">
        <v>5.3274234276997703</v>
      </c>
      <c r="T55" s="6">
        <v>3382.463279518</v>
      </c>
      <c r="U55" s="6">
        <v>9.5696762818376104</v>
      </c>
      <c r="V55" s="6">
        <v>4.7282102864988698</v>
      </c>
      <c r="W55" s="6">
        <v>9.1622133608461205</v>
      </c>
      <c r="X55" s="6">
        <v>28183.541177181</v>
      </c>
      <c r="Y55" s="6">
        <v>4.8667873749264299</v>
      </c>
      <c r="Z55" s="6">
        <v>39.3966462580197</v>
      </c>
      <c r="AA55" s="6">
        <v>5.0857664947860703</v>
      </c>
    </row>
    <row r="56" spans="1:27" x14ac:dyDescent="0.25">
      <c r="A56" s="6" t="s">
        <v>81</v>
      </c>
      <c r="B56" s="6" t="s">
        <v>82</v>
      </c>
      <c r="C56" s="6" t="s">
        <v>17</v>
      </c>
      <c r="D56" s="6">
        <v>5156.67761986</v>
      </c>
      <c r="E56" s="6">
        <v>9.6807257896326604</v>
      </c>
      <c r="F56" s="6">
        <v>6.63723075380683</v>
      </c>
      <c r="G56" s="6">
        <v>9.0743779719074702</v>
      </c>
      <c r="H56" s="6">
        <v>32567.722089989998</v>
      </c>
      <c r="I56" s="6">
        <v>5.5266821420649404</v>
      </c>
      <c r="J56" s="6">
        <v>41.918363444830597</v>
      </c>
      <c r="K56" s="6">
        <v>3.5307531426076002</v>
      </c>
      <c r="L56" s="6">
        <v>34562.992843020002</v>
      </c>
      <c r="M56" s="6">
        <v>5.2878657246181797</v>
      </c>
      <c r="N56" s="6">
        <v>44.4865038989049</v>
      </c>
      <c r="O56" s="6">
        <v>3.3343964027094901</v>
      </c>
      <c r="P56" s="6">
        <v>3596.63809537</v>
      </c>
      <c r="Q56" s="6">
        <v>12.9548862387971</v>
      </c>
      <c r="R56" s="6">
        <v>4.6292824055871602</v>
      </c>
      <c r="S56" s="6">
        <v>12.186827283149301</v>
      </c>
      <c r="T56" s="6">
        <v>387.12143228000002</v>
      </c>
      <c r="U56" s="6">
        <v>36.988847683625998</v>
      </c>
      <c r="V56" s="6">
        <v>0.49826932478597002</v>
      </c>
      <c r="W56" s="6">
        <v>35.557436369036999</v>
      </c>
      <c r="X56" s="6">
        <v>1422.05780076</v>
      </c>
      <c r="Y56" s="6">
        <v>23.111250499964299</v>
      </c>
      <c r="Z56" s="6">
        <v>1.8303501720845301</v>
      </c>
      <c r="AA56" s="6">
        <v>21.7294343876422</v>
      </c>
    </row>
    <row r="57" spans="1:27" x14ac:dyDescent="0.25">
      <c r="A57" s="6" t="s">
        <v>83</v>
      </c>
      <c r="B57" s="6" t="s">
        <v>84</v>
      </c>
      <c r="C57" s="6" t="s">
        <v>17</v>
      </c>
      <c r="D57" s="6">
        <v>5280.3351009919998</v>
      </c>
      <c r="E57" s="6">
        <v>8.9475339377840299</v>
      </c>
      <c r="F57" s="6">
        <v>5.53614428869174</v>
      </c>
      <c r="G57" s="6">
        <v>8.5718531024939608</v>
      </c>
      <c r="H57" s="6">
        <v>35667.943043239</v>
      </c>
      <c r="I57" s="6">
        <v>3.5879843147520898</v>
      </c>
      <c r="J57" s="6">
        <v>37.395899197972</v>
      </c>
      <c r="K57" s="6">
        <v>3.1551057554476301</v>
      </c>
      <c r="L57" s="6">
        <v>46225.915110959002</v>
      </c>
      <c r="M57" s="6">
        <v>3.7685581923351399</v>
      </c>
      <c r="N57" s="6">
        <v>48.465358928263399</v>
      </c>
      <c r="O57" s="6">
        <v>2.3602637303303902</v>
      </c>
      <c r="P57" s="6">
        <v>5599.307380014</v>
      </c>
      <c r="Q57" s="6">
        <v>8.8816252616994102</v>
      </c>
      <c r="R57" s="6">
        <v>5.8705693823618201</v>
      </c>
      <c r="S57" s="6">
        <v>8.4115570727133306</v>
      </c>
      <c r="T57" s="6">
        <v>620.78934443200001</v>
      </c>
      <c r="U57" s="6">
        <v>23.115833636393798</v>
      </c>
      <c r="V57" s="6">
        <v>0.65086387850881899</v>
      </c>
      <c r="W57" s="6">
        <v>23.032142033901302</v>
      </c>
      <c r="X57" s="6">
        <v>1984.9997505419999</v>
      </c>
      <c r="Y57" s="6">
        <v>14.505687489120501</v>
      </c>
      <c r="Z57" s="6">
        <v>2.0811643242022901</v>
      </c>
      <c r="AA57" s="6">
        <v>14.4689549167382</v>
      </c>
    </row>
    <row r="58" spans="1:27" x14ac:dyDescent="0.25">
      <c r="A58" s="6" t="s">
        <v>85</v>
      </c>
      <c r="B58" s="6" t="s">
        <v>86</v>
      </c>
      <c r="C58" s="6" t="s">
        <v>17</v>
      </c>
      <c r="D58" s="6">
        <v>420.35007687000001</v>
      </c>
      <c r="E58" s="6">
        <v>18.237871535607699</v>
      </c>
      <c r="F58" s="6">
        <v>4.1887501567073304</v>
      </c>
      <c r="G58" s="6">
        <v>19.752685570818699</v>
      </c>
      <c r="H58" s="6">
        <v>3038.3323687749998</v>
      </c>
      <c r="I58" s="6">
        <v>13.578777011703</v>
      </c>
      <c r="J58" s="6">
        <v>30.276704789972499</v>
      </c>
      <c r="K58" s="6">
        <v>16.025304542062798</v>
      </c>
      <c r="L58" s="6">
        <v>5141.6197156899998</v>
      </c>
      <c r="M58" s="6">
        <v>29.915991267956102</v>
      </c>
      <c r="N58" s="6">
        <v>51.235771265212897</v>
      </c>
      <c r="O58" s="6">
        <v>10.682558853454999</v>
      </c>
      <c r="P58" s="6">
        <v>582.60057212599997</v>
      </c>
      <c r="Q58" s="6">
        <v>26.3281623930629</v>
      </c>
      <c r="R58" s="6">
        <v>5.80556153566563</v>
      </c>
      <c r="S58" s="6">
        <v>16.2784069631123</v>
      </c>
      <c r="T58" s="6">
        <v>70.039326669000005</v>
      </c>
      <c r="U58" s="6">
        <v>35.5576475485231</v>
      </c>
      <c r="V58" s="6">
        <v>0.69793549877518202</v>
      </c>
      <c r="W58" s="6">
        <v>39.435434815706202</v>
      </c>
      <c r="X58" s="6">
        <v>782.272768735</v>
      </c>
      <c r="Y58" s="6">
        <v>33.9677968862783</v>
      </c>
      <c r="Z58" s="6">
        <v>7.79527675366643</v>
      </c>
      <c r="AA58" s="6">
        <v>20.140758856938799</v>
      </c>
    </row>
    <row r="59" spans="1:27" x14ac:dyDescent="0.25">
      <c r="A59" s="6" t="s">
        <v>87</v>
      </c>
      <c r="B59" s="6" t="s">
        <v>88</v>
      </c>
      <c r="C59" s="6" t="s">
        <v>17</v>
      </c>
      <c r="D59" s="6">
        <v>62.003639182999997</v>
      </c>
      <c r="E59" s="6">
        <v>68.9784487383846</v>
      </c>
      <c r="F59" s="6">
        <v>1.80076045325373</v>
      </c>
      <c r="G59" s="6">
        <v>64.196864161163305</v>
      </c>
      <c r="H59" s="6">
        <v>1006.122024701</v>
      </c>
      <c r="I59" s="6">
        <v>51.482312535028697</v>
      </c>
      <c r="J59" s="6">
        <v>29.2206195814049</v>
      </c>
      <c r="K59" s="6">
        <v>14.470522647868799</v>
      </c>
      <c r="L59" s="6">
        <v>1059.89369339</v>
      </c>
      <c r="M59" s="6">
        <v>60.967236353643003</v>
      </c>
      <c r="N59" s="6">
        <v>30.782300407829101</v>
      </c>
      <c r="O59" s="6">
        <v>21.442100446610301</v>
      </c>
      <c r="P59" s="6">
        <v>219.75293518199999</v>
      </c>
      <c r="Q59" s="6">
        <v>61.009734843513698</v>
      </c>
      <c r="R59" s="6">
        <v>6.3822446613855304</v>
      </c>
      <c r="S59" s="6">
        <v>20.759311137299999</v>
      </c>
      <c r="T59" s="6">
        <v>110.634686563</v>
      </c>
      <c r="U59" s="6">
        <v>78.554456463758996</v>
      </c>
      <c r="V59" s="6">
        <v>3.21314314685252</v>
      </c>
      <c r="W59" s="6">
        <v>41.050297799756102</v>
      </c>
      <c r="X59" s="6">
        <v>984.78498307500001</v>
      </c>
      <c r="Y59" s="6">
        <v>44.123946608127198</v>
      </c>
      <c r="Z59" s="6">
        <v>28.600931749274199</v>
      </c>
      <c r="AA59" s="6">
        <v>35.315890713883903</v>
      </c>
    </row>
    <row r="60" spans="1:27" x14ac:dyDescent="0.25">
      <c r="A60" s="6" t="s">
        <v>89</v>
      </c>
      <c r="B60" s="6" t="s">
        <v>90</v>
      </c>
      <c r="C60" s="6" t="s">
        <v>17</v>
      </c>
      <c r="D60" s="6">
        <v>840.78366079</v>
      </c>
      <c r="E60" s="6">
        <v>18.136494724784999</v>
      </c>
      <c r="F60" s="6">
        <v>0.64733236533783001</v>
      </c>
      <c r="G60" s="6">
        <v>17.562660838128298</v>
      </c>
      <c r="H60" s="6">
        <v>9329.1760097400002</v>
      </c>
      <c r="I60" s="6">
        <v>8.8143745898383905</v>
      </c>
      <c r="J60" s="6">
        <v>7.1826771316697799</v>
      </c>
      <c r="K60" s="6">
        <v>8.0627616485341598</v>
      </c>
      <c r="L60" s="6">
        <v>24939.22669743</v>
      </c>
      <c r="M60" s="6">
        <v>4.9560880814771098</v>
      </c>
      <c r="N60" s="6">
        <v>19.201096977282901</v>
      </c>
      <c r="O60" s="6">
        <v>4.1204782467650301</v>
      </c>
      <c r="P60" s="6">
        <v>17240.772176539998</v>
      </c>
      <c r="Q60" s="6">
        <v>4.8279051488363596</v>
      </c>
      <c r="R60" s="6">
        <v>13.2739375819981</v>
      </c>
      <c r="S60" s="6">
        <v>4.1002697618157704</v>
      </c>
      <c r="T60" s="6">
        <v>5250.5952422399996</v>
      </c>
      <c r="U60" s="6">
        <v>7.5011623350296697</v>
      </c>
      <c r="V60" s="6">
        <v>4.0425146159443601</v>
      </c>
      <c r="W60" s="6">
        <v>7.3890098774246002</v>
      </c>
      <c r="X60" s="6">
        <v>72283.831084270001</v>
      </c>
      <c r="Y60" s="6">
        <v>3.6544247224848001</v>
      </c>
      <c r="Z60" s="6">
        <v>55.6524413277671</v>
      </c>
      <c r="AA60" s="6">
        <v>2.4787260673761602</v>
      </c>
    </row>
    <row r="61" spans="1:27" x14ac:dyDescent="0.25">
      <c r="A61" s="6" t="s">
        <v>91</v>
      </c>
      <c r="B61" s="6" t="s">
        <v>92</v>
      </c>
      <c r="C61" s="6" t="s">
        <v>17</v>
      </c>
      <c r="D61" s="6">
        <v>637.00131795000004</v>
      </c>
      <c r="E61" s="6">
        <v>33.857763865400699</v>
      </c>
      <c r="F61" s="6">
        <v>0.81766861634913401</v>
      </c>
      <c r="G61" s="6">
        <v>33.328748983239301</v>
      </c>
      <c r="H61" s="6">
        <v>15047.70643844</v>
      </c>
      <c r="I61" s="6">
        <v>10.857267584216499</v>
      </c>
      <c r="J61" s="6">
        <v>19.3155601974955</v>
      </c>
      <c r="K61" s="6">
        <v>9.6504458433023999</v>
      </c>
      <c r="L61" s="6">
        <v>27717.98909069</v>
      </c>
      <c r="M61" s="6">
        <v>5.7557124161677899</v>
      </c>
      <c r="N61" s="6">
        <v>35.579407999818102</v>
      </c>
      <c r="O61" s="6">
        <v>4.6609278612382701</v>
      </c>
      <c r="P61" s="6">
        <v>13929.1137827</v>
      </c>
      <c r="Q61" s="6">
        <v>8.5770419451476005</v>
      </c>
      <c r="R61" s="6">
        <v>17.879710563744801</v>
      </c>
      <c r="S61" s="6">
        <v>7.6443923936318399</v>
      </c>
      <c r="T61" s="6">
        <v>3098.14409247</v>
      </c>
      <c r="U61" s="6">
        <v>16.288043862014899</v>
      </c>
      <c r="V61" s="6">
        <v>3.9768445087252302</v>
      </c>
      <c r="W61" s="6">
        <v>15.8245333495084</v>
      </c>
      <c r="X61" s="6">
        <v>17474.627306859998</v>
      </c>
      <c r="Y61" s="6">
        <v>10.5817378046315</v>
      </c>
      <c r="Z61" s="6">
        <v>22.4308081138673</v>
      </c>
      <c r="AA61" s="6">
        <v>10.2937312799707</v>
      </c>
    </row>
    <row r="62" spans="1:27" x14ac:dyDescent="0.25">
      <c r="A62" t="s">
        <v>18</v>
      </c>
    </row>
    <row r="63" spans="1:27" x14ac:dyDescent="0.25">
      <c r="A63" t="s">
        <v>19</v>
      </c>
    </row>
    <row r="64" spans="1:27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566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567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568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49295.098532732198</v>
      </c>
      <c r="E17" s="6">
        <v>1.5360282344740801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569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37412.5201322336</v>
      </c>
      <c r="E28" s="6">
        <v>8.2163883252016401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27464.521227573699</v>
      </c>
      <c r="E29" s="6">
        <v>10.161205137006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40661.498374502298</v>
      </c>
      <c r="E30" s="6">
        <v>4.7909065931102699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35535.501966762902</v>
      </c>
      <c r="E31" s="6">
        <v>4.8051808676705097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41088.132377200403</v>
      </c>
      <c r="E32" s="6">
        <v>6.5270136308414699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29973.241187580901</v>
      </c>
      <c r="E33" s="6">
        <v>7.3106761728735696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21920.310755852701</v>
      </c>
      <c r="E34" s="6">
        <v>7.2515733878539699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28520.629781063799</v>
      </c>
      <c r="E35" s="6">
        <v>8.7415322150819392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27452.7384426227</v>
      </c>
      <c r="E36" s="6">
        <v>6.0728110715768899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34824.881805734702</v>
      </c>
      <c r="E37" s="6">
        <v>4.6412126748169698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33772.868115716898</v>
      </c>
      <c r="E38" s="6">
        <v>10.0618886408537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11111.1103515625</v>
      </c>
      <c r="E39" s="6">
        <v>0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21978.392368410401</v>
      </c>
      <c r="E40" s="6">
        <v>7.8711793045076801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29058.257462397702</v>
      </c>
      <c r="E41" s="6">
        <v>6.9995837657158404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25954.943784650201</v>
      </c>
      <c r="E42" s="6">
        <v>4.3051913770041503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35970.699195484201</v>
      </c>
      <c r="E43" s="6">
        <v>5.3647340873109801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69243.918781288507</v>
      </c>
      <c r="E44" s="6">
        <v>8.2357554139528002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108917.822029199</v>
      </c>
      <c r="E45" s="6">
        <v>8.5387092264221902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92018.240256423407</v>
      </c>
      <c r="E46" s="6">
        <v>6.0221505634823798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54417.904937798099</v>
      </c>
      <c r="E47" s="6">
        <v>9.19472048546249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78679.848688978003</v>
      </c>
      <c r="E48" s="6">
        <v>5.2413727661940896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32995.053540821304</v>
      </c>
      <c r="E49" s="6">
        <v>6.34594086400209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51413.092146279101</v>
      </c>
      <c r="E50" s="6">
        <v>8.9703448596591695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30898.850961421002</v>
      </c>
      <c r="E51" s="6">
        <v>5.3184112384655204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71424.466839929795</v>
      </c>
      <c r="E52" s="6">
        <v>6.2202002666421601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40914.768521502003</v>
      </c>
      <c r="E53" s="6">
        <v>5.5412180630010104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83251.062406897807</v>
      </c>
      <c r="E54" s="6">
        <v>4.4809061072527498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57432.549378654803</v>
      </c>
      <c r="E55" s="6">
        <v>7.1425043657401996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24760.102816093899</v>
      </c>
      <c r="E56" s="6">
        <v>8.4651138794009597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22573.5344503952</v>
      </c>
      <c r="E57" s="6">
        <v>7.9222074808142704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32372.4548370339</v>
      </c>
      <c r="E58" s="6">
        <v>8.2499227308525995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47800.003858833399</v>
      </c>
      <c r="E59" s="6">
        <v>13.8357831900131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65126.1505622568</v>
      </c>
      <c r="E60" s="6">
        <v>4.4522815033455103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37414.240816863799</v>
      </c>
      <c r="E61" s="6">
        <v>6.8172093302190504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570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571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572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575987.60567071603</v>
      </c>
      <c r="E17" s="6">
        <v>0.80204566902494101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573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152540.482504107</v>
      </c>
      <c r="E28" s="6">
        <v>9.2051866715892796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268927.07102553302</v>
      </c>
      <c r="E29" s="6">
        <v>3.7222051660891702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415980.68932309799</v>
      </c>
      <c r="E30" s="6">
        <v>2.3969553880566599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367582.01424893801</v>
      </c>
      <c r="E31" s="6">
        <v>4.4246087990170304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462920.05889695103</v>
      </c>
      <c r="E32" s="6">
        <v>3.1636010332553601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233890.686490016</v>
      </c>
      <c r="E33" s="6">
        <v>2.6630873864232401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219804.75224893101</v>
      </c>
      <c r="E34" s="6">
        <v>2.5022577421461998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237308.828638734</v>
      </c>
      <c r="E35" s="6">
        <v>2.1141656346770401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261638.537478807</v>
      </c>
      <c r="E36" s="6">
        <v>3.93433672222144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422730.46917929599</v>
      </c>
      <c r="E37" s="6">
        <v>2.4385881670431999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317738.65134110698</v>
      </c>
      <c r="E38" s="6">
        <v>2.6268939271263001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141783.27735923999</v>
      </c>
      <c r="E39" s="6">
        <v>6.5787532693854596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118316.797437599</v>
      </c>
      <c r="E40" s="6">
        <v>6.7334588724746798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222634.64232372501</v>
      </c>
      <c r="E41" s="6">
        <v>1.99485125694729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267698.513647452</v>
      </c>
      <c r="E42" s="6">
        <v>1.8758132694010301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391337.85782743501</v>
      </c>
      <c r="E43" s="6">
        <v>2.4837881020503998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656100.82349890098</v>
      </c>
      <c r="E44" s="6">
        <v>2.6653011021098898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2297363.9926421698</v>
      </c>
      <c r="E45" s="6">
        <v>3.2459840983899002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1993578.84620233</v>
      </c>
      <c r="E46" s="6">
        <v>3.29016028226635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558487.98616164096</v>
      </c>
      <c r="E47" s="6">
        <v>3.5603327776364599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1461369.76531822</v>
      </c>
      <c r="E48" s="6">
        <v>3.4178261755334498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366584.62722180499</v>
      </c>
      <c r="E49" s="6">
        <v>4.8120412452227903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485643.32505161699</v>
      </c>
      <c r="E50" s="6">
        <v>2.6009063821089198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251025.313694343</v>
      </c>
      <c r="E51" s="6">
        <v>1.8831066200991899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948584.22996041505</v>
      </c>
      <c r="E52" s="6">
        <v>1.9112655176675999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469203.36803840101</v>
      </c>
      <c r="E53" s="6">
        <v>1.88147069883534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1192854.09108761</v>
      </c>
      <c r="E54" s="6">
        <v>1.6358672476863401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802261.89716405806</v>
      </c>
      <c r="E55" s="6">
        <v>3.9058484693725499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190131.34889884101</v>
      </c>
      <c r="E56" s="6">
        <v>3.2561738341842399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189680.32556030501</v>
      </c>
      <c r="E57" s="6">
        <v>2.4371110871081099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291452.057485517</v>
      </c>
      <c r="E58" s="6">
        <v>7.1437327437508999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605597.83728975896</v>
      </c>
      <c r="E59" s="6">
        <v>26.327450410918601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883347.95210272702</v>
      </c>
      <c r="E60" s="6">
        <v>2.4621406303507301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435312.27362539002</v>
      </c>
      <c r="E61" s="6">
        <v>4.7253657938688196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574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575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576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18024.202089480299</v>
      </c>
      <c r="E17" s="6">
        <v>6.3635957973233701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577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6099.8428763112197</v>
      </c>
      <c r="E28" s="6">
        <v>13.8973769917271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10115.1738453166</v>
      </c>
      <c r="E29" s="6">
        <v>14.494153141608001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15490.581214812801</v>
      </c>
      <c r="E30" s="6">
        <v>10.692456052810201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11047.0493821162</v>
      </c>
      <c r="E31" s="6">
        <v>8.6982493542171095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16476.367248984101</v>
      </c>
      <c r="E32" s="6">
        <v>18.624114506512299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5580.7665692799601</v>
      </c>
      <c r="E33" s="6">
        <v>16.764879959345102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8494.8397069397197</v>
      </c>
      <c r="E34" s="6">
        <v>17.525387522172601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5851.28714290482</v>
      </c>
      <c r="E35" s="6">
        <v>14.612293898498701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5616.4281163473197</v>
      </c>
      <c r="E36" s="6">
        <v>17.202559421101501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11789.2844988449</v>
      </c>
      <c r="E37" s="6">
        <v>17.3687297039824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9085.8602234139307</v>
      </c>
      <c r="E38" s="6">
        <v>31.1867110092956</v>
      </c>
    </row>
    <row r="39" spans="1:5" x14ac:dyDescent="0.25">
      <c r="A39" s="6" t="s">
        <v>48</v>
      </c>
      <c r="B39" s="6" t="s">
        <v>50</v>
      </c>
      <c r="C39" s="6" t="s">
        <v>17</v>
      </c>
      <c r="D39" s="6">
        <v>7706.3759988028896</v>
      </c>
      <c r="E39" s="6">
        <v>34.733590961585101</v>
      </c>
    </row>
    <row r="40" spans="1:5" x14ac:dyDescent="0.25">
      <c r="A40" s="6" t="s">
        <v>51</v>
      </c>
      <c r="B40" s="6" t="s">
        <v>52</v>
      </c>
      <c r="C40" s="6" t="s">
        <v>17</v>
      </c>
      <c r="D40" s="6">
        <v>7448.5328137668102</v>
      </c>
      <c r="E40" s="6">
        <v>15.0660355868854</v>
      </c>
    </row>
    <row r="41" spans="1:5" x14ac:dyDescent="0.25">
      <c r="A41" s="6" t="s">
        <v>53</v>
      </c>
      <c r="B41" s="6" t="s">
        <v>54</v>
      </c>
      <c r="C41" s="6" t="s">
        <v>17</v>
      </c>
      <c r="D41" s="6">
        <v>7786.5671265010697</v>
      </c>
      <c r="E41" s="6">
        <v>8.4826123505276705</v>
      </c>
    </row>
    <row r="42" spans="1:5" x14ac:dyDescent="0.25">
      <c r="A42" s="6" t="s">
        <v>55</v>
      </c>
      <c r="B42" s="6" t="s">
        <v>56</v>
      </c>
      <c r="C42" s="6" t="s">
        <v>17</v>
      </c>
      <c r="D42" s="6">
        <v>9917.8114976229499</v>
      </c>
      <c r="E42" s="6">
        <v>9.7453561716119097</v>
      </c>
    </row>
    <row r="43" spans="1:5" x14ac:dyDescent="0.25">
      <c r="A43" s="6" t="s">
        <v>57</v>
      </c>
      <c r="B43" s="6" t="s">
        <v>58</v>
      </c>
      <c r="C43" s="6" t="s">
        <v>17</v>
      </c>
      <c r="D43" s="6">
        <v>20162.566589674101</v>
      </c>
      <c r="E43" s="6">
        <v>14.2062402488988</v>
      </c>
    </row>
    <row r="44" spans="1:5" x14ac:dyDescent="0.25">
      <c r="A44" s="6" t="s">
        <v>59</v>
      </c>
      <c r="B44" s="6" t="s">
        <v>60</v>
      </c>
      <c r="C44" s="6" t="s">
        <v>17</v>
      </c>
      <c r="D44" s="6">
        <v>58794.795743192401</v>
      </c>
      <c r="E44" s="6">
        <v>16.704434690586702</v>
      </c>
    </row>
    <row r="45" spans="1:5" x14ac:dyDescent="0.25">
      <c r="A45" s="6" t="s">
        <v>61</v>
      </c>
      <c r="B45" s="6" t="s">
        <v>62</v>
      </c>
      <c r="C45" s="6" t="s">
        <v>17</v>
      </c>
      <c r="D45" s="6">
        <v>29070.595631833799</v>
      </c>
      <c r="E45" s="6">
        <v>10.1522977406657</v>
      </c>
    </row>
    <row r="46" spans="1:5" x14ac:dyDescent="0.25">
      <c r="A46" s="6" t="s">
        <v>63</v>
      </c>
      <c r="B46" s="6" t="s">
        <v>64</v>
      </c>
      <c r="C46" s="6" t="s">
        <v>17</v>
      </c>
      <c r="D46" s="6">
        <v>18812.2778189163</v>
      </c>
      <c r="E46" s="6">
        <v>14.229381552604099</v>
      </c>
    </row>
    <row r="47" spans="1:5" x14ac:dyDescent="0.25">
      <c r="A47" s="6" t="s">
        <v>65</v>
      </c>
      <c r="B47" s="6" t="s">
        <v>66</v>
      </c>
      <c r="C47" s="6" t="s">
        <v>17</v>
      </c>
      <c r="D47" s="6">
        <v>27560.049722711501</v>
      </c>
      <c r="E47" s="6">
        <v>11.4780522330434</v>
      </c>
    </row>
    <row r="48" spans="1:5" x14ac:dyDescent="0.25">
      <c r="A48" s="6" t="s">
        <v>67</v>
      </c>
      <c r="B48" s="6" t="s">
        <v>68</v>
      </c>
      <c r="C48" s="6" t="s">
        <v>17</v>
      </c>
      <c r="D48" s="6">
        <v>6392.3404198809103</v>
      </c>
      <c r="E48" s="6">
        <v>19.0633857248149</v>
      </c>
    </row>
    <row r="49" spans="1:5" x14ac:dyDescent="0.25">
      <c r="A49" s="6" t="s">
        <v>69</v>
      </c>
      <c r="B49" s="6" t="s">
        <v>70</v>
      </c>
      <c r="C49" s="6" t="s">
        <v>17</v>
      </c>
      <c r="D49" s="6">
        <v>13926.8133436158</v>
      </c>
      <c r="E49" s="6">
        <v>11.0357144187138</v>
      </c>
    </row>
    <row r="50" spans="1:5" x14ac:dyDescent="0.25">
      <c r="A50" s="6" t="s">
        <v>71</v>
      </c>
      <c r="B50" s="6" t="s">
        <v>72</v>
      </c>
      <c r="C50" s="6" t="s">
        <v>17</v>
      </c>
      <c r="D50" s="6">
        <v>8187.4704389485396</v>
      </c>
      <c r="E50" s="6">
        <v>16.704794873093402</v>
      </c>
    </row>
    <row r="51" spans="1:5" x14ac:dyDescent="0.25">
      <c r="A51" s="6" t="s">
        <v>73</v>
      </c>
      <c r="B51" s="6" t="s">
        <v>74</v>
      </c>
      <c r="C51" s="6" t="s">
        <v>17</v>
      </c>
      <c r="D51" s="6">
        <v>25203.7120667038</v>
      </c>
      <c r="E51" s="6">
        <v>10.7747006695576</v>
      </c>
    </row>
    <row r="52" spans="1:5" x14ac:dyDescent="0.25">
      <c r="A52" s="6" t="s">
        <v>75</v>
      </c>
      <c r="B52" s="6" t="s">
        <v>76</v>
      </c>
      <c r="C52" s="6" t="s">
        <v>17</v>
      </c>
      <c r="D52" s="6">
        <v>11662.135811505599</v>
      </c>
      <c r="E52" s="6">
        <v>8.9936887747587893</v>
      </c>
    </row>
    <row r="53" spans="1:5" x14ac:dyDescent="0.25">
      <c r="A53" s="6" t="s">
        <v>77</v>
      </c>
      <c r="B53" s="6" t="s">
        <v>78</v>
      </c>
      <c r="C53" s="6" t="s">
        <v>17</v>
      </c>
      <c r="D53" s="6">
        <v>43249.625911128402</v>
      </c>
      <c r="E53" s="6">
        <v>39.769869811312503</v>
      </c>
    </row>
    <row r="54" spans="1:5" x14ac:dyDescent="0.25">
      <c r="A54" s="6" t="s">
        <v>79</v>
      </c>
      <c r="B54" s="6" t="s">
        <v>80</v>
      </c>
      <c r="C54" s="6" t="s">
        <v>17</v>
      </c>
      <c r="D54" s="6">
        <v>52468.843432430302</v>
      </c>
      <c r="E54" s="6">
        <v>61.293100506511998</v>
      </c>
    </row>
    <row r="55" spans="1:5" x14ac:dyDescent="0.25">
      <c r="A55" s="6" t="s">
        <v>81</v>
      </c>
      <c r="B55" s="6" t="s">
        <v>82</v>
      </c>
      <c r="C55" s="6" t="s">
        <v>17</v>
      </c>
      <c r="D55" s="6">
        <v>4838.4558871843501</v>
      </c>
      <c r="E55" s="6">
        <v>23.2401014144396</v>
      </c>
    </row>
    <row r="56" spans="1:5" x14ac:dyDescent="0.25">
      <c r="A56" s="6" t="s">
        <v>83</v>
      </c>
      <c r="B56" s="6" t="s">
        <v>84</v>
      </c>
      <c r="C56" s="6" t="s">
        <v>17</v>
      </c>
      <c r="D56" s="6">
        <v>6142.4530686261796</v>
      </c>
      <c r="E56" s="6">
        <v>13.895781993116101</v>
      </c>
    </row>
    <row r="57" spans="1:5" x14ac:dyDescent="0.25">
      <c r="A57" s="6" t="s">
        <v>85</v>
      </c>
      <c r="B57" s="6" t="s">
        <v>86</v>
      </c>
      <c r="C57" s="6" t="s">
        <v>17</v>
      </c>
      <c r="D57" s="6">
        <v>12682.1715255857</v>
      </c>
      <c r="E57" s="6">
        <v>26.923361235585599</v>
      </c>
    </row>
    <row r="58" spans="1:5" x14ac:dyDescent="0.25">
      <c r="A58" s="6" t="s">
        <v>87</v>
      </c>
      <c r="B58" s="6" t="s">
        <v>88</v>
      </c>
      <c r="C58" s="6" t="s">
        <v>17</v>
      </c>
      <c r="D58" s="6">
        <v>15698.5269459357</v>
      </c>
      <c r="E58" s="6">
        <v>77.709870996034098</v>
      </c>
    </row>
    <row r="59" spans="1:5" x14ac:dyDescent="0.25">
      <c r="A59" s="6" t="s">
        <v>89</v>
      </c>
      <c r="B59" s="6" t="s">
        <v>90</v>
      </c>
      <c r="C59" s="6" t="s">
        <v>17</v>
      </c>
      <c r="D59" s="6">
        <v>18508.424767724198</v>
      </c>
      <c r="E59" s="6">
        <v>7.3030568714921298</v>
      </c>
    </row>
    <row r="60" spans="1:5" x14ac:dyDescent="0.25">
      <c r="A60" s="6" t="s">
        <v>91</v>
      </c>
      <c r="B60" s="6" t="s">
        <v>92</v>
      </c>
      <c r="C60" s="6" t="s">
        <v>17</v>
      </c>
      <c r="D60" s="6">
        <v>8543.5217198205501</v>
      </c>
      <c r="E60" s="6">
        <v>12.750750882821499</v>
      </c>
    </row>
    <row r="61" spans="1:5" x14ac:dyDescent="0.25">
      <c r="A61" t="s">
        <v>18</v>
      </c>
    </row>
    <row r="62" spans="1:5" x14ac:dyDescent="0.25">
      <c r="A62" t="s">
        <v>19</v>
      </c>
    </row>
    <row r="63" spans="1:5" x14ac:dyDescent="0.25">
      <c r="A63" t="s">
        <v>20</v>
      </c>
    </row>
    <row r="64" spans="1:5" x14ac:dyDescent="0.25">
      <c r="A64" t="s">
        <v>21</v>
      </c>
    </row>
    <row r="65" spans="1:1" x14ac:dyDescent="0.25">
      <c r="A65" t="s">
        <v>22</v>
      </c>
    </row>
    <row r="66" spans="1:1" x14ac:dyDescent="0.25">
      <c r="A66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578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579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580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67915.812066974104</v>
      </c>
      <c r="E17" s="6">
        <v>1.7862419058566901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581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58347.612615161299</v>
      </c>
      <c r="E28" s="6">
        <v>24.692888253141401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16895.007989211801</v>
      </c>
      <c r="E29" s="6">
        <v>16.478541300689098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42138.014746470602</v>
      </c>
      <c r="E30" s="6">
        <v>7.0501380991015896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33827.848662864097</v>
      </c>
      <c r="E31" s="6">
        <v>7.2383585220055799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59612.779174917901</v>
      </c>
      <c r="E32" s="6">
        <v>7.2245254312395497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10693.551730159799</v>
      </c>
      <c r="E33" s="6">
        <v>8.0977475127525107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15968.6202370885</v>
      </c>
      <c r="E34" s="6">
        <v>10.753890871518999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12513.256190452899</v>
      </c>
      <c r="E35" s="6">
        <v>8.3148583634789404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14178.0832203956</v>
      </c>
      <c r="E36" s="6">
        <v>10.225444061798401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30402.5364257521</v>
      </c>
      <c r="E37" s="6">
        <v>7.3124825423842603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25536.461035238801</v>
      </c>
      <c r="E38" s="6">
        <v>9.30740109711755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6759.3386492691097</v>
      </c>
      <c r="E39" s="6">
        <v>39.9724819245465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17296.800127458398</v>
      </c>
      <c r="E40" s="6">
        <v>11.7026420408235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13230.4310054865</v>
      </c>
      <c r="E41" s="6">
        <v>9.5550593457169004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17772.793049028602</v>
      </c>
      <c r="E42" s="6">
        <v>7.3517977931907899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32422.948531426398</v>
      </c>
      <c r="E43" s="6">
        <v>8.2713963389597893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54204.067063659902</v>
      </c>
      <c r="E44" s="6">
        <v>6.7192441462014996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342572.64487687201</v>
      </c>
      <c r="E45" s="6">
        <v>7.0291701939101499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307459.10814435798</v>
      </c>
      <c r="E46" s="6">
        <v>5.4569978825590901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62584.904426464702</v>
      </c>
      <c r="E47" s="6">
        <v>7.0438219380192599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224603.48249510999</v>
      </c>
      <c r="E48" s="6">
        <v>4.7046404001673299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31152.822044554501</v>
      </c>
      <c r="E49" s="6">
        <v>19.0365895225451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47796.090339821203</v>
      </c>
      <c r="E50" s="6">
        <v>6.7929499541461302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20247.999812723901</v>
      </c>
      <c r="E51" s="6">
        <v>6.5252024573729797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120442.162978589</v>
      </c>
      <c r="E52" s="6">
        <v>4.5950554384710403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36261.231741459698</v>
      </c>
      <c r="E53" s="6">
        <v>6.9559689040568999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171368.512313732</v>
      </c>
      <c r="E54" s="6">
        <v>3.9041604177615801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103402.29237992001</v>
      </c>
      <c r="E55" s="6">
        <v>8.2691932153224599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9002.4377715589908</v>
      </c>
      <c r="E56" s="6">
        <v>10.611827141714601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14644.1909621553</v>
      </c>
      <c r="E57" s="6">
        <v>9.6631776580186397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15068.766370244501</v>
      </c>
      <c r="E58" s="6">
        <v>23.3972488008989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85092.893864199999</v>
      </c>
      <c r="E59" s="6">
        <v>30.9529893880568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146849.58040249001</v>
      </c>
      <c r="E60" s="6">
        <v>4.6217552252177496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34106.710985147103</v>
      </c>
      <c r="E61" s="6">
        <v>11.0567986725494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582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583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584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169557.10121404001</v>
      </c>
      <c r="E17" s="6">
        <v>0.66108478020736705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585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60942.6329988586</v>
      </c>
      <c r="E28" s="6">
        <v>9.9831242882704405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117448.682247694</v>
      </c>
      <c r="E29" s="6">
        <v>4.6896321029314798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161045.16663605301</v>
      </c>
      <c r="E30" s="6">
        <v>2.9540408255494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130097.809392058</v>
      </c>
      <c r="E31" s="6">
        <v>3.50513830814115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197202.42641665501</v>
      </c>
      <c r="E32" s="6">
        <v>3.7608143370473202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86302.275617743697</v>
      </c>
      <c r="E33" s="6">
        <v>2.90664710938572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89648.613096085697</v>
      </c>
      <c r="E34" s="6">
        <v>3.76772488439968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85575.464035254394</v>
      </c>
      <c r="E35" s="6">
        <v>3.82078818340826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96318.222591473997</v>
      </c>
      <c r="E36" s="6">
        <v>3.1548745437093202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151705.98617214899</v>
      </c>
      <c r="E37" s="6">
        <v>3.05821798645729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119953.261448277</v>
      </c>
      <c r="E38" s="6">
        <v>4.7766179493042404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50244.515386821004</v>
      </c>
      <c r="E39" s="6">
        <v>16.026050022074401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46506.662595174399</v>
      </c>
      <c r="E40" s="6">
        <v>6.5888228702122698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96769.471382938005</v>
      </c>
      <c r="E41" s="6">
        <v>2.9934999255599601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117131.03202229401</v>
      </c>
      <c r="E42" s="6">
        <v>2.5601095371170102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150878.901540066</v>
      </c>
      <c r="E43" s="6">
        <v>3.14067521966899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168021.96497807899</v>
      </c>
      <c r="E44" s="6">
        <v>3.07813178377139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401415.37961399503</v>
      </c>
      <c r="E45" s="6">
        <v>3.3862493364497501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388758.70736679301</v>
      </c>
      <c r="E46" s="6">
        <v>2.7779419266081602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207124.51643002199</v>
      </c>
      <c r="E47" s="6">
        <v>3.8955580895261002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330170.46681464399</v>
      </c>
      <c r="E48" s="6">
        <v>2.5423627682102099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132864.69839996999</v>
      </c>
      <c r="E49" s="6">
        <v>5.2227417890064602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154137.24090083799</v>
      </c>
      <c r="E50" s="6">
        <v>3.0562911490523899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104302.80184167399</v>
      </c>
      <c r="E51" s="6">
        <v>2.6906192475261901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273436.320314885</v>
      </c>
      <c r="E52" s="6">
        <v>2.4102717513172101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160427.22665420701</v>
      </c>
      <c r="E53" s="6">
        <v>2.9835235398945401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297236.79776122002</v>
      </c>
      <c r="E54" s="6">
        <v>1.7533279251443199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226612.02669255799</v>
      </c>
      <c r="E55" s="6">
        <v>4.2811180738585302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77637.671775432405</v>
      </c>
      <c r="E56" s="6">
        <v>3.8529263522558601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74642.101015029606</v>
      </c>
      <c r="E57" s="6">
        <v>4.0758804195349203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115282.77749520801</v>
      </c>
      <c r="E58" s="6">
        <v>5.77872413448228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185735.30866937499</v>
      </c>
      <c r="E59" s="6">
        <v>29.182403755875502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259062.18250792701</v>
      </c>
      <c r="E60" s="6">
        <v>2.1170497649964402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158354.307999282</v>
      </c>
      <c r="E61" s="6">
        <v>5.1377670729082698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586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587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588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123465.29628261201</v>
      </c>
      <c r="E17" s="6">
        <v>2.1829308871761102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589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15407.1893963087</v>
      </c>
      <c r="E28" s="6">
        <v>50.302185216726599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36003.629000501103</v>
      </c>
      <c r="E29" s="6">
        <v>22.2626323239523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68707.449381255195</v>
      </c>
      <c r="E30" s="6">
        <v>6.5787748476042296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57572.699992808397</v>
      </c>
      <c r="E31" s="6">
        <v>7.0393265974087802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65533.4194725036</v>
      </c>
      <c r="E32" s="6">
        <v>6.3671864784272003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36084.133240836003</v>
      </c>
      <c r="E33" s="6">
        <v>11.408188616526299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33522.183165579103</v>
      </c>
      <c r="E34" s="6">
        <v>14.1434604725819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36006.512523099402</v>
      </c>
      <c r="E35" s="6">
        <v>16.482743852429099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35571.284553523299</v>
      </c>
      <c r="E36" s="6">
        <v>9.9162857162462998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54757.250984814098</v>
      </c>
      <c r="E37" s="6">
        <v>7.9878829125546504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49290.961704704903</v>
      </c>
      <c r="E38" s="6">
        <v>16.898552994839498</v>
      </c>
    </row>
    <row r="39" spans="1:5" x14ac:dyDescent="0.25">
      <c r="A39" s="6" t="s">
        <v>48</v>
      </c>
      <c r="B39" s="6" t="s">
        <v>50</v>
      </c>
      <c r="C39" s="6" t="s">
        <v>17</v>
      </c>
      <c r="D39" s="6">
        <v>16749.1565914928</v>
      </c>
      <c r="E39" s="6">
        <v>17.5551009989398</v>
      </c>
    </row>
    <row r="40" spans="1:5" x14ac:dyDescent="0.25">
      <c r="A40" s="6" t="s">
        <v>51</v>
      </c>
      <c r="B40" s="6" t="s">
        <v>52</v>
      </c>
      <c r="C40" s="6" t="s">
        <v>17</v>
      </c>
      <c r="D40" s="6">
        <v>35238.676183241099</v>
      </c>
      <c r="E40" s="6">
        <v>8.4189339241036301</v>
      </c>
    </row>
    <row r="41" spans="1:5" x14ac:dyDescent="0.25">
      <c r="A41" s="6" t="s">
        <v>53</v>
      </c>
      <c r="B41" s="6" t="s">
        <v>54</v>
      </c>
      <c r="C41" s="6" t="s">
        <v>17</v>
      </c>
      <c r="D41" s="6">
        <v>40011.757314839298</v>
      </c>
      <c r="E41" s="6">
        <v>13.625806348088499</v>
      </c>
    </row>
    <row r="42" spans="1:5" x14ac:dyDescent="0.25">
      <c r="A42" s="6" t="s">
        <v>55</v>
      </c>
      <c r="B42" s="6" t="s">
        <v>56</v>
      </c>
      <c r="C42" s="6" t="s">
        <v>17</v>
      </c>
      <c r="D42" s="6">
        <v>72868.4215990628</v>
      </c>
      <c r="E42" s="6">
        <v>29.5641901603604</v>
      </c>
    </row>
    <row r="43" spans="1:5" x14ac:dyDescent="0.25">
      <c r="A43" s="6" t="s">
        <v>57</v>
      </c>
      <c r="B43" s="6" t="s">
        <v>58</v>
      </c>
      <c r="C43" s="6" t="s">
        <v>17</v>
      </c>
      <c r="D43" s="6">
        <v>145443.06723892799</v>
      </c>
      <c r="E43" s="6">
        <v>8.3397763293989797</v>
      </c>
    </row>
    <row r="44" spans="1:5" x14ac:dyDescent="0.25">
      <c r="A44" s="6" t="s">
        <v>59</v>
      </c>
      <c r="B44" s="6" t="s">
        <v>60</v>
      </c>
      <c r="C44" s="6" t="s">
        <v>17</v>
      </c>
      <c r="D44" s="6">
        <v>308458.72678664897</v>
      </c>
      <c r="E44" s="6">
        <v>7.3706704282448499</v>
      </c>
    </row>
    <row r="45" spans="1:5" x14ac:dyDescent="0.25">
      <c r="A45" s="6" t="s">
        <v>61</v>
      </c>
      <c r="B45" s="6" t="s">
        <v>62</v>
      </c>
      <c r="C45" s="6" t="s">
        <v>17</v>
      </c>
      <c r="D45" s="6">
        <v>247502.95814058001</v>
      </c>
      <c r="E45" s="6">
        <v>5.5123993291383098</v>
      </c>
    </row>
    <row r="46" spans="1:5" x14ac:dyDescent="0.25">
      <c r="A46" s="6" t="s">
        <v>63</v>
      </c>
      <c r="B46" s="6" t="s">
        <v>64</v>
      </c>
      <c r="C46" s="6" t="s">
        <v>17</v>
      </c>
      <c r="D46" s="6">
        <v>100787.902533256</v>
      </c>
      <c r="E46" s="6">
        <v>8.6929672344673499</v>
      </c>
    </row>
    <row r="47" spans="1:5" x14ac:dyDescent="0.25">
      <c r="A47" s="6" t="s">
        <v>65</v>
      </c>
      <c r="B47" s="6" t="s">
        <v>66</v>
      </c>
      <c r="C47" s="6" t="s">
        <v>17</v>
      </c>
      <c r="D47" s="6">
        <v>200908.61390156401</v>
      </c>
      <c r="E47" s="6">
        <v>6.7086681751600397</v>
      </c>
    </row>
    <row r="48" spans="1:5" x14ac:dyDescent="0.25">
      <c r="A48" s="6" t="s">
        <v>67</v>
      </c>
      <c r="B48" s="6" t="s">
        <v>68</v>
      </c>
      <c r="C48" s="6" t="s">
        <v>17</v>
      </c>
      <c r="D48" s="6">
        <v>40222.076058097999</v>
      </c>
      <c r="E48" s="6">
        <v>12.6125902372141</v>
      </c>
    </row>
    <row r="49" spans="1:5" x14ac:dyDescent="0.25">
      <c r="A49" s="6" t="s">
        <v>69</v>
      </c>
      <c r="B49" s="6" t="s">
        <v>70</v>
      </c>
      <c r="C49" s="6" t="s">
        <v>17</v>
      </c>
      <c r="D49" s="6">
        <v>81408.516359309593</v>
      </c>
      <c r="E49" s="6">
        <v>9.74824487278023</v>
      </c>
    </row>
    <row r="50" spans="1:5" x14ac:dyDescent="0.25">
      <c r="A50" s="6" t="s">
        <v>71</v>
      </c>
      <c r="B50" s="6" t="s">
        <v>72</v>
      </c>
      <c r="C50" s="6" t="s">
        <v>17</v>
      </c>
      <c r="D50" s="6">
        <v>40371.361433501399</v>
      </c>
      <c r="E50" s="6">
        <v>10.210450147980801</v>
      </c>
    </row>
    <row r="51" spans="1:5" x14ac:dyDescent="0.25">
      <c r="A51" s="6" t="s">
        <v>73</v>
      </c>
      <c r="B51" s="6" t="s">
        <v>74</v>
      </c>
      <c r="C51" s="6" t="s">
        <v>17</v>
      </c>
      <c r="D51" s="6">
        <v>148980.388084598</v>
      </c>
      <c r="E51" s="6">
        <v>5.4829527149224502</v>
      </c>
    </row>
    <row r="52" spans="1:5" x14ac:dyDescent="0.25">
      <c r="A52" s="6" t="s">
        <v>75</v>
      </c>
      <c r="B52" s="6" t="s">
        <v>76</v>
      </c>
      <c r="C52" s="6" t="s">
        <v>17</v>
      </c>
      <c r="D52" s="6">
        <v>66600.473398825299</v>
      </c>
      <c r="E52" s="6">
        <v>6.91800338693157</v>
      </c>
    </row>
    <row r="53" spans="1:5" x14ac:dyDescent="0.25">
      <c r="A53" s="6" t="s">
        <v>77</v>
      </c>
      <c r="B53" s="6" t="s">
        <v>78</v>
      </c>
      <c r="C53" s="6" t="s">
        <v>17</v>
      </c>
      <c r="D53" s="6">
        <v>194425.09079075299</v>
      </c>
      <c r="E53" s="6">
        <v>3.9932587223438301</v>
      </c>
    </row>
    <row r="54" spans="1:5" x14ac:dyDescent="0.25">
      <c r="A54" s="6" t="s">
        <v>79</v>
      </c>
      <c r="B54" s="6" t="s">
        <v>80</v>
      </c>
      <c r="C54" s="6" t="s">
        <v>17</v>
      </c>
      <c r="D54" s="6">
        <v>139644.385278503</v>
      </c>
      <c r="E54" s="6">
        <v>11.337250520811899</v>
      </c>
    </row>
    <row r="55" spans="1:5" x14ac:dyDescent="0.25">
      <c r="A55" s="6" t="s">
        <v>81</v>
      </c>
      <c r="B55" s="6" t="s">
        <v>82</v>
      </c>
      <c r="C55" s="6" t="s">
        <v>17</v>
      </c>
      <c r="D55" s="6">
        <v>22189.494145210199</v>
      </c>
      <c r="E55" s="6">
        <v>14.488682339347299</v>
      </c>
    </row>
    <row r="56" spans="1:5" x14ac:dyDescent="0.25">
      <c r="A56" s="6" t="s">
        <v>83</v>
      </c>
      <c r="B56" s="6" t="s">
        <v>84</v>
      </c>
      <c r="C56" s="6" t="s">
        <v>17</v>
      </c>
      <c r="D56" s="6">
        <v>27038.956030129801</v>
      </c>
      <c r="E56" s="6">
        <v>12.9895049444281</v>
      </c>
    </row>
    <row r="57" spans="1:5" x14ac:dyDescent="0.25">
      <c r="A57" s="6" t="s">
        <v>85</v>
      </c>
      <c r="B57" s="6" t="s">
        <v>86</v>
      </c>
      <c r="C57" s="6" t="s">
        <v>17</v>
      </c>
      <c r="D57" s="6">
        <v>75462.693432458604</v>
      </c>
      <c r="E57" s="6">
        <v>29.450222894631899</v>
      </c>
    </row>
    <row r="58" spans="1:5" x14ac:dyDescent="0.25">
      <c r="A58" s="6" t="s">
        <v>87</v>
      </c>
      <c r="B58" s="6" t="s">
        <v>88</v>
      </c>
      <c r="C58" s="6" t="s">
        <v>17</v>
      </c>
      <c r="D58" s="6">
        <v>82454.8271581843</v>
      </c>
      <c r="E58" s="6">
        <v>33.849501876632502</v>
      </c>
    </row>
    <row r="59" spans="1:5" x14ac:dyDescent="0.25">
      <c r="A59" s="6" t="s">
        <v>89</v>
      </c>
      <c r="B59" s="6" t="s">
        <v>90</v>
      </c>
      <c r="C59" s="6" t="s">
        <v>17</v>
      </c>
      <c r="D59" s="6">
        <v>150383.195091667</v>
      </c>
      <c r="E59" s="6">
        <v>4.6640017782230601</v>
      </c>
    </row>
    <row r="60" spans="1:5" x14ac:dyDescent="0.25">
      <c r="A60" s="6" t="s">
        <v>91</v>
      </c>
      <c r="B60" s="6" t="s">
        <v>92</v>
      </c>
      <c r="C60" s="6" t="s">
        <v>17</v>
      </c>
      <c r="D60" s="6">
        <v>88951.987218901806</v>
      </c>
      <c r="E60" s="6">
        <v>20.797440059082899</v>
      </c>
    </row>
    <row r="61" spans="1:5" x14ac:dyDescent="0.25">
      <c r="A61" t="s">
        <v>18</v>
      </c>
    </row>
    <row r="62" spans="1:5" x14ac:dyDescent="0.25">
      <c r="A62" t="s">
        <v>19</v>
      </c>
    </row>
    <row r="63" spans="1:5" x14ac:dyDescent="0.25">
      <c r="A63" t="s">
        <v>20</v>
      </c>
    </row>
    <row r="64" spans="1:5" x14ac:dyDescent="0.25">
      <c r="A64" t="s">
        <v>21</v>
      </c>
    </row>
    <row r="65" spans="1:1" x14ac:dyDescent="0.25">
      <c r="A65" t="s">
        <v>22</v>
      </c>
    </row>
    <row r="66" spans="1:1" x14ac:dyDescent="0.25">
      <c r="A66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590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591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592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145296.238878515</v>
      </c>
      <c r="E17" s="6">
        <v>1.3757832864570501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593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33289.731168163104</v>
      </c>
      <c r="E28" s="6">
        <v>13.534214304995199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68050.569630074096</v>
      </c>
      <c r="E29" s="6">
        <v>7.55729993877799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130689.76247064699</v>
      </c>
      <c r="E30" s="6">
        <v>4.1539093840555497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97676.5982659851</v>
      </c>
      <c r="E31" s="6">
        <v>5.7930804175240302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160186.594232403</v>
      </c>
      <c r="E32" s="6">
        <v>6.5127276302984702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47995.582147602603</v>
      </c>
      <c r="E33" s="6">
        <v>5.1706983292218798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46919.455074335601</v>
      </c>
      <c r="E34" s="6">
        <v>6.5179725693731703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49613.4440225855</v>
      </c>
      <c r="E35" s="6">
        <v>5.7818510152731699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48892.348698286798</v>
      </c>
      <c r="E36" s="6">
        <v>4.7890469018384803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96141.860079270395</v>
      </c>
      <c r="E37" s="6">
        <v>4.1652454246674697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70693.194352710707</v>
      </c>
      <c r="E38" s="6">
        <v>7.2994716356473699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17423.984511018101</v>
      </c>
      <c r="E39" s="6">
        <v>46.053655926105399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20739.031420551801</v>
      </c>
      <c r="E40" s="6">
        <v>7.6374238643146901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43232.992056289797</v>
      </c>
      <c r="E41" s="6">
        <v>4.9359827864809196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54207.402809737599</v>
      </c>
      <c r="E42" s="6">
        <v>4.0295803704042203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100783.575196793</v>
      </c>
      <c r="E43" s="6">
        <v>4.3861995426543503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172466.42279689299</v>
      </c>
      <c r="E44" s="6">
        <v>6.8517523405032597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566539.31925633899</v>
      </c>
      <c r="E45" s="6">
        <v>6.75897852935916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582429.08909478504</v>
      </c>
      <c r="E46" s="6">
        <v>4.4039427024026798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197758.93717609401</v>
      </c>
      <c r="E47" s="6">
        <v>5.7430380496641602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442355.59797389503</v>
      </c>
      <c r="E48" s="6">
        <v>4.34389434365655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100242.520190297</v>
      </c>
      <c r="E49" s="6">
        <v>13.497859697789099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132478.796017316</v>
      </c>
      <c r="E50" s="6">
        <v>4.2823879158505704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53028.223295396798</v>
      </c>
      <c r="E51" s="6">
        <v>5.4956753660183404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293045.506363986</v>
      </c>
      <c r="E52" s="6">
        <v>3.1329319263031001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124494.346133028</v>
      </c>
      <c r="E53" s="6">
        <v>4.3883515564083204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361556.89312063903</v>
      </c>
      <c r="E54" s="6">
        <v>2.52030124719739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205427.190461433</v>
      </c>
      <c r="E55" s="6">
        <v>6.5013665480778897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32649.5783202323</v>
      </c>
      <c r="E56" s="6">
        <v>7.2751812876135702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34870.698850585097</v>
      </c>
      <c r="E57" s="6">
        <v>6.9836626406557398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58517.544746098603</v>
      </c>
      <c r="E58" s="6">
        <v>15.2705706081132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178710.196786079</v>
      </c>
      <c r="E59" s="6">
        <v>40.429103382037802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358959.41122518602</v>
      </c>
      <c r="E60" s="6">
        <v>3.5747492463442798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136660.08476551599</v>
      </c>
      <c r="E61" s="6">
        <v>8.2872333788390193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594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595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596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63717.554544694503</v>
      </c>
      <c r="E17" s="6">
        <v>1.37511528491516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597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27229.1305000217</v>
      </c>
      <c r="E28" s="6">
        <v>12.8476173596086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31573.0916120324</v>
      </c>
      <c r="E29" s="6">
        <v>7.5186035161178602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57459.662949778904</v>
      </c>
      <c r="E30" s="6">
        <v>6.0595452747816498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49363.1569454817</v>
      </c>
      <c r="E31" s="6">
        <v>5.8170372747247301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66477.406146909503</v>
      </c>
      <c r="E32" s="6">
        <v>5.9833923922871204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26780.245755133299</v>
      </c>
      <c r="E33" s="6">
        <v>4.6942992298247903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24210.189726197401</v>
      </c>
      <c r="E34" s="6">
        <v>4.92987064902987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24523.394307200499</v>
      </c>
      <c r="E35" s="6">
        <v>6.8809201801259796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26468.750343445499</v>
      </c>
      <c r="E36" s="6">
        <v>3.9609910966878399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42364.990549851398</v>
      </c>
      <c r="E37" s="6">
        <v>3.7105571644953699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41437.003099597598</v>
      </c>
      <c r="E38" s="6">
        <v>8.1922411707424097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17089.691830663101</v>
      </c>
      <c r="E39" s="6">
        <v>9.5164330272522495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17776.658079156099</v>
      </c>
      <c r="E40" s="6">
        <v>20.2006638271593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24275.620858753999</v>
      </c>
      <c r="E41" s="6">
        <v>4.0860845453644599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30425.7694007674</v>
      </c>
      <c r="E42" s="6">
        <v>3.4226342541881598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44327.342947396603</v>
      </c>
      <c r="E43" s="6">
        <v>4.1681330754562103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83347.061104932407</v>
      </c>
      <c r="E44" s="6">
        <v>7.0583334145533998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169392.27814325201</v>
      </c>
      <c r="E45" s="6">
        <v>8.3393558861281001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195073.45153890699</v>
      </c>
      <c r="E46" s="6">
        <v>5.60250683874232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70911.265128755796</v>
      </c>
      <c r="E47" s="6">
        <v>7.49867927672289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158390.09979698501</v>
      </c>
      <c r="E48" s="6">
        <v>4.9680157615420599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37157.739143771803</v>
      </c>
      <c r="E49" s="6">
        <v>5.8833539114046696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54496.310671473198</v>
      </c>
      <c r="E50" s="6">
        <v>4.97952892999783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27707.071979762899</v>
      </c>
      <c r="E51" s="6">
        <v>3.8621487627085802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108591.12562354001</v>
      </c>
      <c r="E52" s="6">
        <v>4.5450465719996096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50967.963987715899</v>
      </c>
      <c r="E53" s="6">
        <v>4.19646589375213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137528.58887953</v>
      </c>
      <c r="E54" s="6">
        <v>3.4405448230621398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86885.936665863293</v>
      </c>
      <c r="E55" s="6">
        <v>7.1326731658282396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18821.240525180099</v>
      </c>
      <c r="E56" s="6">
        <v>4.3206877289997596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21207.323680292298</v>
      </c>
      <c r="E57" s="6">
        <v>5.9490769495966003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26731.0689368883</v>
      </c>
      <c r="E58" s="6">
        <v>8.97469435081792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90524.191655143499</v>
      </c>
      <c r="E59" s="6">
        <v>38.948222041144497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117852.18390043</v>
      </c>
      <c r="E60" s="6">
        <v>4.1068470390513196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54361.211698105901</v>
      </c>
      <c r="E61" s="6">
        <v>8.2501866716691996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E67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598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599</v>
      </c>
    </row>
    <row r="12" spans="1:5" x14ac:dyDescent="0.25">
      <c r="A12" s="3" t="s">
        <v>6</v>
      </c>
    </row>
    <row r="13" spans="1:5" x14ac:dyDescent="0.25">
      <c r="A13" s="3" t="s">
        <v>7</v>
      </c>
    </row>
    <row r="15" spans="1:5" ht="17.25" x14ac:dyDescent="0.3">
      <c r="A15" s="4" t="s">
        <v>600</v>
      </c>
    </row>
    <row r="16" spans="1:5" x14ac:dyDescent="0.25">
      <c r="A16" s="5" t="s">
        <v>9</v>
      </c>
      <c r="B16" s="5" t="s">
        <v>10</v>
      </c>
      <c r="C16" s="5" t="s">
        <v>11</v>
      </c>
      <c r="D16" s="5" t="s">
        <v>271</v>
      </c>
      <c r="E16" s="5" t="s">
        <v>272</v>
      </c>
    </row>
    <row r="17" spans="1:5" x14ac:dyDescent="0.25">
      <c r="A17" s="6" t="s">
        <v>15</v>
      </c>
      <c r="B17" s="6" t="s">
        <v>16</v>
      </c>
      <c r="C17" s="6" t="s">
        <v>17</v>
      </c>
      <c r="D17" s="6">
        <v>167588.05359664501</v>
      </c>
      <c r="E17" s="6">
        <v>4.0752818675089202</v>
      </c>
    </row>
    <row r="18" spans="1:5" x14ac:dyDescent="0.25">
      <c r="A18" t="s">
        <v>18</v>
      </c>
    </row>
    <row r="19" spans="1:5" x14ac:dyDescent="0.25">
      <c r="A19" t="s">
        <v>19</v>
      </c>
    </row>
    <row r="20" spans="1:5" x14ac:dyDescent="0.25">
      <c r="A20" t="s">
        <v>20</v>
      </c>
    </row>
    <row r="21" spans="1:5" x14ac:dyDescent="0.25">
      <c r="A21" t="s">
        <v>21</v>
      </c>
    </row>
    <row r="22" spans="1:5" x14ac:dyDescent="0.25">
      <c r="A22" t="s">
        <v>22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601</v>
      </c>
    </row>
    <row r="27" spans="1:5" x14ac:dyDescent="0.25">
      <c r="A27" s="5" t="s">
        <v>9</v>
      </c>
      <c r="B27" s="5" t="s">
        <v>25</v>
      </c>
      <c r="C27" s="5" t="s">
        <v>11</v>
      </c>
      <c r="D27" s="5" t="s">
        <v>271</v>
      </c>
      <c r="E27" s="5" t="s">
        <v>272</v>
      </c>
    </row>
    <row r="28" spans="1:5" x14ac:dyDescent="0.25">
      <c r="A28" s="6" t="s">
        <v>26</v>
      </c>
      <c r="B28" s="6" t="s">
        <v>27</v>
      </c>
      <c r="C28" s="6" t="s">
        <v>17</v>
      </c>
      <c r="D28" s="6">
        <v>30261.557846249001</v>
      </c>
      <c r="E28" s="6">
        <v>8.8372228889223106</v>
      </c>
    </row>
    <row r="29" spans="1:5" x14ac:dyDescent="0.25">
      <c r="A29" s="6" t="s">
        <v>28</v>
      </c>
      <c r="B29" s="6" t="s">
        <v>29</v>
      </c>
      <c r="C29" s="6" t="s">
        <v>17</v>
      </c>
      <c r="D29" s="6">
        <v>57692.664778257</v>
      </c>
      <c r="E29" s="6">
        <v>22.365083103019401</v>
      </c>
    </row>
    <row r="30" spans="1:5" x14ac:dyDescent="0.25">
      <c r="A30" s="6" t="s">
        <v>30</v>
      </c>
      <c r="B30" s="6" t="s">
        <v>31</v>
      </c>
      <c r="C30" s="6" t="s">
        <v>17</v>
      </c>
      <c r="D30" s="6">
        <v>114596.510679005</v>
      </c>
      <c r="E30" s="6">
        <v>12.841371230538501</v>
      </c>
    </row>
    <row r="31" spans="1:5" x14ac:dyDescent="0.25">
      <c r="A31" s="6" t="s">
        <v>32</v>
      </c>
      <c r="B31" s="6" t="s">
        <v>33</v>
      </c>
      <c r="C31" s="6" t="s">
        <v>17</v>
      </c>
      <c r="D31" s="6">
        <v>101462.053099237</v>
      </c>
      <c r="E31" s="6">
        <v>9.8300072532049807</v>
      </c>
    </row>
    <row r="32" spans="1:5" x14ac:dyDescent="0.25">
      <c r="A32" s="6" t="s">
        <v>34</v>
      </c>
      <c r="B32" s="6" t="s">
        <v>35</v>
      </c>
      <c r="C32" s="6" t="s">
        <v>17</v>
      </c>
      <c r="D32" s="6">
        <v>162504.21350875599</v>
      </c>
      <c r="E32" s="6">
        <v>19.3021318890228</v>
      </c>
    </row>
    <row r="33" spans="1:5" x14ac:dyDescent="0.25">
      <c r="A33" s="6" t="s">
        <v>36</v>
      </c>
      <c r="B33" s="6" t="s">
        <v>37</v>
      </c>
      <c r="C33" s="6" t="s">
        <v>17</v>
      </c>
      <c r="D33" s="6">
        <v>45243.030419164803</v>
      </c>
      <c r="E33" s="6">
        <v>18.703966789891101</v>
      </c>
    </row>
    <row r="34" spans="1:5" x14ac:dyDescent="0.25">
      <c r="A34" s="6" t="s">
        <v>38</v>
      </c>
      <c r="B34" s="6" t="s">
        <v>39</v>
      </c>
      <c r="C34" s="6" t="s">
        <v>17</v>
      </c>
      <c r="D34" s="6">
        <v>29479.205031477501</v>
      </c>
      <c r="E34" s="6">
        <v>13.121667298949999</v>
      </c>
    </row>
    <row r="35" spans="1:5" x14ac:dyDescent="0.25">
      <c r="A35" s="6" t="s">
        <v>40</v>
      </c>
      <c r="B35" s="6" t="s">
        <v>41</v>
      </c>
      <c r="C35" s="6" t="s">
        <v>17</v>
      </c>
      <c r="D35" s="6">
        <v>70649.116898276698</v>
      </c>
      <c r="E35" s="6">
        <v>38.336691092246099</v>
      </c>
    </row>
    <row r="36" spans="1:5" x14ac:dyDescent="0.25">
      <c r="A36" s="6" t="s">
        <v>42</v>
      </c>
      <c r="B36" s="6" t="s">
        <v>43</v>
      </c>
      <c r="C36" s="6" t="s">
        <v>17</v>
      </c>
      <c r="D36" s="6">
        <v>61196.412245209904</v>
      </c>
      <c r="E36" s="6">
        <v>16.197053773361901</v>
      </c>
    </row>
    <row r="37" spans="1:5" x14ac:dyDescent="0.25">
      <c r="A37" s="6" t="s">
        <v>44</v>
      </c>
      <c r="B37" s="6" t="s">
        <v>45</v>
      </c>
      <c r="C37" s="6" t="s">
        <v>17</v>
      </c>
      <c r="D37" s="6">
        <v>114543.06017572001</v>
      </c>
      <c r="E37" s="6">
        <v>21.538853732642501</v>
      </c>
    </row>
    <row r="38" spans="1:5" x14ac:dyDescent="0.25">
      <c r="A38" s="6" t="s">
        <v>46</v>
      </c>
      <c r="B38" s="6" t="s">
        <v>47</v>
      </c>
      <c r="C38" s="6" t="s">
        <v>17</v>
      </c>
      <c r="D38" s="6">
        <v>82642.500458138005</v>
      </c>
      <c r="E38" s="6">
        <v>35.470329574417498</v>
      </c>
    </row>
    <row r="39" spans="1:5" x14ac:dyDescent="0.25">
      <c r="A39" s="6" t="s">
        <v>48</v>
      </c>
      <c r="B39" s="6" t="s">
        <v>49</v>
      </c>
      <c r="C39" s="6" t="s">
        <v>17</v>
      </c>
      <c r="D39" s="6">
        <v>1388.88879394531</v>
      </c>
      <c r="E39" s="6">
        <v>0</v>
      </c>
    </row>
    <row r="40" spans="1:5" x14ac:dyDescent="0.25">
      <c r="A40" s="6" t="s">
        <v>48</v>
      </c>
      <c r="B40" s="6" t="s">
        <v>50</v>
      </c>
      <c r="C40" s="6" t="s">
        <v>17</v>
      </c>
      <c r="D40" s="6">
        <v>31520.204005398798</v>
      </c>
      <c r="E40" s="6">
        <v>15.9118498677155</v>
      </c>
    </row>
    <row r="41" spans="1:5" x14ac:dyDescent="0.25">
      <c r="A41" s="6" t="s">
        <v>51</v>
      </c>
      <c r="B41" s="6" t="s">
        <v>52</v>
      </c>
      <c r="C41" s="6" t="s">
        <v>17</v>
      </c>
      <c r="D41" s="6">
        <v>66782.862741146004</v>
      </c>
      <c r="E41" s="6">
        <v>17.8023376652556</v>
      </c>
    </row>
    <row r="42" spans="1:5" x14ac:dyDescent="0.25">
      <c r="A42" s="6" t="s">
        <v>53</v>
      </c>
      <c r="B42" s="6" t="s">
        <v>54</v>
      </c>
      <c r="C42" s="6" t="s">
        <v>17</v>
      </c>
      <c r="D42" s="6">
        <v>61779.870417696096</v>
      </c>
      <c r="E42" s="6">
        <v>24.751091238596</v>
      </c>
    </row>
    <row r="43" spans="1:5" x14ac:dyDescent="0.25">
      <c r="A43" s="6" t="s">
        <v>55</v>
      </c>
      <c r="B43" s="6" t="s">
        <v>56</v>
      </c>
      <c r="C43" s="6" t="s">
        <v>17</v>
      </c>
      <c r="D43" s="6">
        <v>74575.848481313704</v>
      </c>
      <c r="E43" s="6">
        <v>11.5804715935516</v>
      </c>
    </row>
    <row r="44" spans="1:5" x14ac:dyDescent="0.25">
      <c r="A44" s="6" t="s">
        <v>57</v>
      </c>
      <c r="B44" s="6" t="s">
        <v>58</v>
      </c>
      <c r="C44" s="6" t="s">
        <v>17</v>
      </c>
      <c r="D44" s="6">
        <v>164040.330470724</v>
      </c>
      <c r="E44" s="6">
        <v>20.148641602115202</v>
      </c>
    </row>
    <row r="45" spans="1:5" x14ac:dyDescent="0.25">
      <c r="A45" s="6" t="s">
        <v>59</v>
      </c>
      <c r="B45" s="6" t="s">
        <v>60</v>
      </c>
      <c r="C45" s="6" t="s">
        <v>17</v>
      </c>
      <c r="D45" s="6">
        <v>412139.82470647403</v>
      </c>
      <c r="E45" s="6">
        <v>17.913839112804901</v>
      </c>
    </row>
    <row r="46" spans="1:5" x14ac:dyDescent="0.25">
      <c r="A46" s="6" t="s">
        <v>61</v>
      </c>
      <c r="B46" s="6" t="s">
        <v>62</v>
      </c>
      <c r="C46" s="6" t="s">
        <v>17</v>
      </c>
      <c r="D46" s="6">
        <v>392769.60729276499</v>
      </c>
      <c r="E46" s="6">
        <v>12.6703069378538</v>
      </c>
    </row>
    <row r="47" spans="1:5" x14ac:dyDescent="0.25">
      <c r="A47" s="6" t="s">
        <v>63</v>
      </c>
      <c r="B47" s="6" t="s">
        <v>64</v>
      </c>
      <c r="C47" s="6" t="s">
        <v>17</v>
      </c>
      <c r="D47" s="6">
        <v>157859.01564963299</v>
      </c>
      <c r="E47" s="6">
        <v>11.9481009070353</v>
      </c>
    </row>
    <row r="48" spans="1:5" x14ac:dyDescent="0.25">
      <c r="A48" s="6" t="s">
        <v>65</v>
      </c>
      <c r="B48" s="6" t="s">
        <v>66</v>
      </c>
      <c r="C48" s="6" t="s">
        <v>17</v>
      </c>
      <c r="D48" s="6">
        <v>333069.59877509001</v>
      </c>
      <c r="E48" s="6">
        <v>13.4463256041909</v>
      </c>
    </row>
    <row r="49" spans="1:5" x14ac:dyDescent="0.25">
      <c r="A49" s="6" t="s">
        <v>67</v>
      </c>
      <c r="B49" s="6" t="s">
        <v>68</v>
      </c>
      <c r="C49" s="6" t="s">
        <v>17</v>
      </c>
      <c r="D49" s="6">
        <v>76232.952070694693</v>
      </c>
      <c r="E49" s="6">
        <v>32.538297138395897</v>
      </c>
    </row>
    <row r="50" spans="1:5" x14ac:dyDescent="0.25">
      <c r="A50" s="6" t="s">
        <v>69</v>
      </c>
      <c r="B50" s="6" t="s">
        <v>70</v>
      </c>
      <c r="C50" s="6" t="s">
        <v>17</v>
      </c>
      <c r="D50" s="6">
        <v>135960.376405972</v>
      </c>
      <c r="E50" s="6">
        <v>15.5619466223375</v>
      </c>
    </row>
    <row r="51" spans="1:5" x14ac:dyDescent="0.25">
      <c r="A51" s="6" t="s">
        <v>71</v>
      </c>
      <c r="B51" s="6" t="s">
        <v>72</v>
      </c>
      <c r="C51" s="6" t="s">
        <v>17</v>
      </c>
      <c r="D51" s="6">
        <v>57797.374753819902</v>
      </c>
      <c r="E51" s="6">
        <v>21.637423922911101</v>
      </c>
    </row>
    <row r="52" spans="1:5" x14ac:dyDescent="0.25">
      <c r="A52" s="6" t="s">
        <v>73</v>
      </c>
      <c r="B52" s="6" t="s">
        <v>74</v>
      </c>
      <c r="C52" s="6" t="s">
        <v>17</v>
      </c>
      <c r="D52" s="6">
        <v>240520.707070123</v>
      </c>
      <c r="E52" s="6">
        <v>10.1767367034793</v>
      </c>
    </row>
    <row r="53" spans="1:5" x14ac:dyDescent="0.25">
      <c r="A53" s="6" t="s">
        <v>75</v>
      </c>
      <c r="B53" s="6" t="s">
        <v>76</v>
      </c>
      <c r="C53" s="6" t="s">
        <v>17</v>
      </c>
      <c r="D53" s="6">
        <v>77764.468478663999</v>
      </c>
      <c r="E53" s="6">
        <v>17.379335627966199</v>
      </c>
    </row>
    <row r="54" spans="1:5" x14ac:dyDescent="0.25">
      <c r="A54" s="6" t="s">
        <v>77</v>
      </c>
      <c r="B54" s="6" t="s">
        <v>78</v>
      </c>
      <c r="C54" s="6" t="s">
        <v>17</v>
      </c>
      <c r="D54" s="6">
        <v>239758.80892861</v>
      </c>
      <c r="E54" s="6">
        <v>7.7507306840341998</v>
      </c>
    </row>
    <row r="55" spans="1:5" x14ac:dyDescent="0.25">
      <c r="A55" s="6" t="s">
        <v>79</v>
      </c>
      <c r="B55" s="6" t="s">
        <v>80</v>
      </c>
      <c r="C55" s="6" t="s">
        <v>17</v>
      </c>
      <c r="D55" s="6">
        <v>296368.179596862</v>
      </c>
      <c r="E55" s="6">
        <v>26.314730172988899</v>
      </c>
    </row>
    <row r="56" spans="1:5" x14ac:dyDescent="0.25">
      <c r="A56" s="6" t="s">
        <v>81</v>
      </c>
      <c r="B56" s="6" t="s">
        <v>82</v>
      </c>
      <c r="C56" s="6" t="s">
        <v>17</v>
      </c>
      <c r="D56" s="6">
        <v>46546.620261023199</v>
      </c>
      <c r="E56" s="6">
        <v>35.657037415522801</v>
      </c>
    </row>
    <row r="57" spans="1:5" x14ac:dyDescent="0.25">
      <c r="A57" s="6" t="s">
        <v>83</v>
      </c>
      <c r="B57" s="6" t="s">
        <v>84</v>
      </c>
      <c r="C57" s="6" t="s">
        <v>17</v>
      </c>
      <c r="D57" s="6">
        <v>45787.0045743312</v>
      </c>
      <c r="E57" s="6">
        <v>18.138826898490301</v>
      </c>
    </row>
    <row r="58" spans="1:5" x14ac:dyDescent="0.25">
      <c r="A58" s="6" t="s">
        <v>85</v>
      </c>
      <c r="B58" s="6" t="s">
        <v>86</v>
      </c>
      <c r="C58" s="6" t="s">
        <v>17</v>
      </c>
      <c r="D58" s="6">
        <v>76220.004145651794</v>
      </c>
      <c r="E58" s="6">
        <v>32.527531106108</v>
      </c>
    </row>
    <row r="59" spans="1:5" x14ac:dyDescent="0.25">
      <c r="A59" s="6" t="s">
        <v>87</v>
      </c>
      <c r="B59" s="6" t="s">
        <v>88</v>
      </c>
      <c r="C59" s="6" t="s">
        <v>17</v>
      </c>
      <c r="D59" s="6">
        <v>143578.28674970299</v>
      </c>
      <c r="E59" s="6">
        <v>37.990311085933897</v>
      </c>
    </row>
    <row r="60" spans="1:5" x14ac:dyDescent="0.25">
      <c r="A60" s="6" t="s">
        <v>89</v>
      </c>
      <c r="B60" s="6" t="s">
        <v>90</v>
      </c>
      <c r="C60" s="6" t="s">
        <v>17</v>
      </c>
      <c r="D60" s="6">
        <v>252070.547445337</v>
      </c>
      <c r="E60" s="6">
        <v>9.7312994238855595</v>
      </c>
    </row>
    <row r="61" spans="1:5" x14ac:dyDescent="0.25">
      <c r="A61" s="6" t="s">
        <v>91</v>
      </c>
      <c r="B61" s="6" t="s">
        <v>92</v>
      </c>
      <c r="C61" s="6" t="s">
        <v>17</v>
      </c>
      <c r="D61" s="6">
        <v>60876.236132076003</v>
      </c>
      <c r="E61" s="6">
        <v>15.0596689342931</v>
      </c>
    </row>
    <row r="62" spans="1:5" x14ac:dyDescent="0.25">
      <c r="A62" t="s">
        <v>18</v>
      </c>
    </row>
    <row r="63" spans="1:5" x14ac:dyDescent="0.25">
      <c r="A63" t="s">
        <v>19</v>
      </c>
    </row>
    <row r="64" spans="1:5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67"/>
  <sheetViews>
    <sheetView workbookViewId="0"/>
  </sheetViews>
  <sheetFormatPr baseColWidth="10" defaultRowHeight="15" x14ac:dyDescent="0.25"/>
  <sheetData>
    <row r="1" spans="1:27" x14ac:dyDescent="0.25">
      <c r="L1" s="7" t="str">
        <f>HYPERLINK("#'Indice'!A1", "Ir al índice")</f>
        <v>Ir al índice</v>
      </c>
    </row>
    <row r="5" spans="1:27" ht="23.25" x14ac:dyDescent="0.35">
      <c r="A5" s="1" t="s">
        <v>0</v>
      </c>
    </row>
    <row r="7" spans="1:27" ht="21" x14ac:dyDescent="0.35">
      <c r="A7" s="2" t="s">
        <v>220</v>
      </c>
    </row>
    <row r="9" spans="1:27" x14ac:dyDescent="0.25">
      <c r="A9" t="s">
        <v>3</v>
      </c>
    </row>
    <row r="10" spans="1:27" x14ac:dyDescent="0.25">
      <c r="A10" t="s">
        <v>4</v>
      </c>
    </row>
    <row r="11" spans="1:27" x14ac:dyDescent="0.25">
      <c r="A11" t="s">
        <v>221</v>
      </c>
    </row>
    <row r="12" spans="1:27" x14ac:dyDescent="0.25">
      <c r="A12" s="3" t="s">
        <v>6</v>
      </c>
    </row>
    <row r="13" spans="1:27" x14ac:dyDescent="0.25">
      <c r="A13" s="3" t="s">
        <v>7</v>
      </c>
    </row>
    <row r="15" spans="1:27" ht="17.25" x14ac:dyDescent="0.3">
      <c r="A15" s="4" t="s">
        <v>222</v>
      </c>
    </row>
    <row r="16" spans="1:27" x14ac:dyDescent="0.25">
      <c r="A16" s="5" t="s">
        <v>9</v>
      </c>
      <c r="B16" s="5" t="s">
        <v>10</v>
      </c>
      <c r="C16" s="5" t="s">
        <v>11</v>
      </c>
      <c r="D16" s="5" t="s">
        <v>195</v>
      </c>
      <c r="E16" s="5" t="s">
        <v>196</v>
      </c>
      <c r="F16" s="5" t="s">
        <v>197</v>
      </c>
      <c r="G16" s="5" t="s">
        <v>198</v>
      </c>
      <c r="H16" s="5" t="s">
        <v>199</v>
      </c>
      <c r="I16" s="5" t="s">
        <v>200</v>
      </c>
      <c r="J16" s="5" t="s">
        <v>201</v>
      </c>
      <c r="K16" s="5" t="s">
        <v>202</v>
      </c>
      <c r="L16" s="5" t="s">
        <v>203</v>
      </c>
      <c r="M16" s="5" t="s">
        <v>204</v>
      </c>
      <c r="N16" s="5" t="s">
        <v>205</v>
      </c>
      <c r="O16" s="5" t="s">
        <v>206</v>
      </c>
      <c r="P16" s="5" t="s">
        <v>207</v>
      </c>
      <c r="Q16" s="5" t="s">
        <v>208</v>
      </c>
      <c r="R16" s="5" t="s">
        <v>209</v>
      </c>
      <c r="S16" s="5" t="s">
        <v>210</v>
      </c>
      <c r="T16" s="5" t="s">
        <v>211</v>
      </c>
      <c r="U16" s="5" t="s">
        <v>212</v>
      </c>
      <c r="V16" s="5" t="s">
        <v>213</v>
      </c>
      <c r="W16" s="5" t="s">
        <v>214</v>
      </c>
      <c r="X16" s="5" t="s">
        <v>215</v>
      </c>
      <c r="Y16" s="5" t="s">
        <v>216</v>
      </c>
      <c r="Z16" s="5" t="s">
        <v>217</v>
      </c>
      <c r="AA16" s="5" t="s">
        <v>218</v>
      </c>
    </row>
    <row r="17" spans="1:27" x14ac:dyDescent="0.25">
      <c r="A17" s="6" t="s">
        <v>15</v>
      </c>
      <c r="B17" s="6" t="s">
        <v>16</v>
      </c>
      <c r="C17" s="6" t="s">
        <v>17</v>
      </c>
      <c r="D17" s="6">
        <v>32971.392210411002</v>
      </c>
      <c r="E17" s="6">
        <v>3.8644993168042401</v>
      </c>
      <c r="F17" s="6">
        <v>1.33960475646754</v>
      </c>
      <c r="G17" s="6">
        <v>3.8520016216599902</v>
      </c>
      <c r="H17" s="6">
        <v>433358.74082961201</v>
      </c>
      <c r="I17" s="6">
        <v>1.22538756061833</v>
      </c>
      <c r="J17" s="6">
        <v>17.607064535443602</v>
      </c>
      <c r="K17" s="6">
        <v>1.15403528766443</v>
      </c>
      <c r="L17" s="6">
        <v>921038.77353830705</v>
      </c>
      <c r="M17" s="6">
        <v>0.74694391108088498</v>
      </c>
      <c r="N17" s="6">
        <v>37.421165416647199</v>
      </c>
      <c r="O17" s="6">
        <v>0.64970123035722804</v>
      </c>
      <c r="P17" s="6">
        <v>322102.59886179602</v>
      </c>
      <c r="Q17" s="6">
        <v>1.25985810157908</v>
      </c>
      <c r="R17" s="6">
        <v>13.0868047898071</v>
      </c>
      <c r="S17" s="6">
        <v>1.23936177799101</v>
      </c>
      <c r="T17" s="6">
        <v>112485.21856209901</v>
      </c>
      <c r="U17" s="6">
        <v>2.1817429306580101</v>
      </c>
      <c r="V17" s="6">
        <v>4.57019627368049</v>
      </c>
      <c r="W17" s="6">
        <v>2.1796478433481399</v>
      </c>
      <c r="X17" s="6">
        <v>639320.90667406097</v>
      </c>
      <c r="Y17" s="6">
        <v>0.92677379331286303</v>
      </c>
      <c r="Z17" s="6">
        <v>25.975164227954</v>
      </c>
      <c r="AA17" s="6">
        <v>0.93813067620998103</v>
      </c>
    </row>
    <row r="18" spans="1:27" x14ac:dyDescent="0.25">
      <c r="A18" t="s">
        <v>18</v>
      </c>
    </row>
    <row r="19" spans="1:27" x14ac:dyDescent="0.25">
      <c r="A19" t="s">
        <v>19</v>
      </c>
    </row>
    <row r="20" spans="1:27" x14ac:dyDescent="0.25">
      <c r="A20" t="s">
        <v>20</v>
      </c>
    </row>
    <row r="21" spans="1:27" x14ac:dyDescent="0.25">
      <c r="A21" t="s">
        <v>21</v>
      </c>
    </row>
    <row r="22" spans="1:27" x14ac:dyDescent="0.25">
      <c r="A22" t="s">
        <v>22</v>
      </c>
    </row>
    <row r="25" spans="1:27" x14ac:dyDescent="0.25">
      <c r="L25" s="7" t="str">
        <f>HYPERLINK("#'Indice'!A1", "Ir al índice")</f>
        <v>Ir al índice</v>
      </c>
    </row>
    <row r="26" spans="1:27" ht="17.25" x14ac:dyDescent="0.3">
      <c r="A26" s="4" t="s">
        <v>223</v>
      </c>
    </row>
    <row r="27" spans="1:27" x14ac:dyDescent="0.25">
      <c r="A27" s="5" t="s">
        <v>24</v>
      </c>
      <c r="B27" s="5" t="s">
        <v>25</v>
      </c>
      <c r="C27" s="5" t="s">
        <v>11</v>
      </c>
      <c r="D27" s="5" t="s">
        <v>195</v>
      </c>
      <c r="E27" s="5" t="s">
        <v>196</v>
      </c>
      <c r="F27" s="5" t="s">
        <v>197</v>
      </c>
      <c r="G27" s="5" t="s">
        <v>198</v>
      </c>
      <c r="H27" s="5" t="s">
        <v>199</v>
      </c>
      <c r="I27" s="5" t="s">
        <v>200</v>
      </c>
      <c r="J27" s="5" t="s">
        <v>201</v>
      </c>
      <c r="K27" s="5" t="s">
        <v>202</v>
      </c>
      <c r="L27" s="5" t="s">
        <v>203</v>
      </c>
      <c r="M27" s="5" t="s">
        <v>204</v>
      </c>
      <c r="N27" s="5" t="s">
        <v>205</v>
      </c>
      <c r="O27" s="5" t="s">
        <v>206</v>
      </c>
      <c r="P27" s="5" t="s">
        <v>207</v>
      </c>
      <c r="Q27" s="5" t="s">
        <v>208</v>
      </c>
      <c r="R27" s="5" t="s">
        <v>209</v>
      </c>
      <c r="S27" s="5" t="s">
        <v>210</v>
      </c>
      <c r="T27" s="5" t="s">
        <v>211</v>
      </c>
      <c r="U27" s="5" t="s">
        <v>212</v>
      </c>
      <c r="V27" s="5" t="s">
        <v>213</v>
      </c>
      <c r="W27" s="5" t="s">
        <v>214</v>
      </c>
      <c r="X27" s="5" t="s">
        <v>215</v>
      </c>
      <c r="Y27" s="5" t="s">
        <v>216</v>
      </c>
      <c r="Z27" s="5" t="s">
        <v>217</v>
      </c>
      <c r="AA27" s="5" t="s">
        <v>218</v>
      </c>
    </row>
    <row r="28" spans="1:27" x14ac:dyDescent="0.25">
      <c r="A28" s="6" t="s">
        <v>26</v>
      </c>
      <c r="B28" s="6" t="s">
        <v>27</v>
      </c>
      <c r="C28" s="6" t="s">
        <v>17</v>
      </c>
      <c r="D28" s="6">
        <v>60.904291370999999</v>
      </c>
      <c r="E28" s="6">
        <v>32.6881729485685</v>
      </c>
      <c r="F28" s="6">
        <v>6.5749311688068701</v>
      </c>
      <c r="G28" s="6">
        <v>23.653260800308502</v>
      </c>
      <c r="H28" s="6">
        <v>503.60979430999998</v>
      </c>
      <c r="I28" s="6">
        <v>33.852002139466997</v>
      </c>
      <c r="J28" s="6">
        <v>54.367264752412602</v>
      </c>
      <c r="K28" s="6">
        <v>5.8851391251144802</v>
      </c>
      <c r="L28" s="6">
        <v>316.69750364200002</v>
      </c>
      <c r="M28" s="6">
        <v>33.6475484018681</v>
      </c>
      <c r="N28" s="6">
        <v>34.189122653031902</v>
      </c>
      <c r="O28" s="6">
        <v>7.4958214944751997</v>
      </c>
      <c r="P28" s="6">
        <v>22.895731985000001</v>
      </c>
      <c r="Q28" s="6">
        <v>49.080845001684601</v>
      </c>
      <c r="R28" s="6">
        <v>2.4717119019384</v>
      </c>
      <c r="S28" s="6">
        <v>33.198709060940097</v>
      </c>
      <c r="T28" s="6">
        <v>17.049668696000001</v>
      </c>
      <c r="U28" s="6">
        <v>51.167117770475301</v>
      </c>
      <c r="V28" s="6">
        <v>1.8405993338679301</v>
      </c>
      <c r="W28" s="6">
        <v>46.326099159751102</v>
      </c>
      <c r="X28" s="6">
        <v>5.1537166379999997</v>
      </c>
      <c r="Y28" s="6">
        <v>72.546399614943297</v>
      </c>
      <c r="Z28" s="6">
        <v>0.55637018994230503</v>
      </c>
      <c r="AA28" s="6">
        <v>74.243637353472906</v>
      </c>
    </row>
    <row r="29" spans="1:27" x14ac:dyDescent="0.25">
      <c r="A29" s="6" t="s">
        <v>28</v>
      </c>
      <c r="B29" s="6" t="s">
        <v>29</v>
      </c>
      <c r="C29" s="6" t="s">
        <v>17</v>
      </c>
      <c r="D29" s="6">
        <v>1119.61976873</v>
      </c>
      <c r="E29" s="6">
        <v>29.810742082410101</v>
      </c>
      <c r="F29" s="6">
        <v>1.40573191235756</v>
      </c>
      <c r="G29" s="6">
        <v>30.010098621311101</v>
      </c>
      <c r="H29" s="6">
        <v>18471.026952740001</v>
      </c>
      <c r="I29" s="6">
        <v>9.2545641706329196</v>
      </c>
      <c r="J29" s="6">
        <v>23.1911875501591</v>
      </c>
      <c r="K29" s="6">
        <v>8.6746426212652707</v>
      </c>
      <c r="L29" s="6">
        <v>38731.029682139997</v>
      </c>
      <c r="M29" s="6">
        <v>4.5092282381792597</v>
      </c>
      <c r="N29" s="6">
        <v>48.628512949901101</v>
      </c>
      <c r="O29" s="6">
        <v>3.8615975402286198</v>
      </c>
      <c r="P29" s="6">
        <v>12526.905000479999</v>
      </c>
      <c r="Q29" s="6">
        <v>9.6154562907820207</v>
      </c>
      <c r="R29" s="6">
        <v>15.728080741393899</v>
      </c>
      <c r="S29" s="6">
        <v>9.2348820347250502</v>
      </c>
      <c r="T29" s="6">
        <v>2429.6325824099999</v>
      </c>
      <c r="U29" s="6">
        <v>24.236089020690201</v>
      </c>
      <c r="V29" s="6">
        <v>3.05051067495137</v>
      </c>
      <c r="W29" s="6">
        <v>24.273490877362399</v>
      </c>
      <c r="X29" s="6">
        <v>6368.5350762199996</v>
      </c>
      <c r="Y29" s="6">
        <v>15.863328497541501</v>
      </c>
      <c r="Z29" s="6">
        <v>7.9959761712369799</v>
      </c>
      <c r="AA29" s="6">
        <v>15.976650304473401</v>
      </c>
    </row>
    <row r="30" spans="1:27" x14ac:dyDescent="0.25">
      <c r="A30" s="6" t="s">
        <v>30</v>
      </c>
      <c r="B30" s="6" t="s">
        <v>31</v>
      </c>
      <c r="C30" s="6" t="s">
        <v>17</v>
      </c>
      <c r="D30" s="6">
        <v>421.50129006999998</v>
      </c>
      <c r="E30" s="6">
        <v>31.036864294152</v>
      </c>
      <c r="F30" s="6">
        <v>0.34361620673672399</v>
      </c>
      <c r="G30" s="6">
        <v>31.113882908846499</v>
      </c>
      <c r="H30" s="6">
        <v>16174.612172319999</v>
      </c>
      <c r="I30" s="6">
        <v>6.9076598465867898</v>
      </c>
      <c r="J30" s="6">
        <v>13.185864458842399</v>
      </c>
      <c r="K30" s="6">
        <v>6.6607698525268999</v>
      </c>
      <c r="L30" s="6">
        <v>48271.453392880001</v>
      </c>
      <c r="M30" s="6">
        <v>3.8177976922374302</v>
      </c>
      <c r="N30" s="6">
        <v>39.351845650995202</v>
      </c>
      <c r="O30" s="6">
        <v>3.2169649897744299</v>
      </c>
      <c r="P30" s="6">
        <v>21540.407253609999</v>
      </c>
      <c r="Q30" s="6">
        <v>5.1318206178165404</v>
      </c>
      <c r="R30" s="6">
        <v>17.560166970830601</v>
      </c>
      <c r="S30" s="6">
        <v>4.9935634910133899</v>
      </c>
      <c r="T30" s="6">
        <v>6068.9393356500004</v>
      </c>
      <c r="U30" s="6">
        <v>9.4104891515041995</v>
      </c>
      <c r="V30" s="6">
        <v>4.9475196459897504</v>
      </c>
      <c r="W30" s="6">
        <v>9.2255662004119596</v>
      </c>
      <c r="X30" s="6">
        <v>30189.387447659999</v>
      </c>
      <c r="Y30" s="6">
        <v>5.2455677187684104</v>
      </c>
      <c r="Z30" s="6">
        <v>24.610987066605301</v>
      </c>
      <c r="AA30" s="6">
        <v>5.1001002334252901</v>
      </c>
    </row>
    <row r="31" spans="1:27" x14ac:dyDescent="0.25">
      <c r="A31" s="6" t="s">
        <v>32</v>
      </c>
      <c r="B31" s="6" t="s">
        <v>33</v>
      </c>
      <c r="C31" s="6" t="s">
        <v>17</v>
      </c>
      <c r="D31" s="6">
        <v>769.41259177200004</v>
      </c>
      <c r="E31" s="6">
        <v>20.934225910358801</v>
      </c>
      <c r="F31" s="6">
        <v>1.0602646871152901</v>
      </c>
      <c r="G31" s="6">
        <v>20.878955041566801</v>
      </c>
      <c r="H31" s="6">
        <v>12469.763284524999</v>
      </c>
      <c r="I31" s="6">
        <v>5.6697425915097703</v>
      </c>
      <c r="J31" s="6">
        <v>17.183562900653001</v>
      </c>
      <c r="K31" s="6">
        <v>5.5058672725059203</v>
      </c>
      <c r="L31" s="6">
        <v>28755.179036802001</v>
      </c>
      <c r="M31" s="6">
        <v>3.7829110072843499</v>
      </c>
      <c r="N31" s="6">
        <v>39.625165003061902</v>
      </c>
      <c r="O31" s="6">
        <v>3.4643066767327002</v>
      </c>
      <c r="P31" s="6">
        <v>14833.829302902001</v>
      </c>
      <c r="Q31" s="6">
        <v>5.1418661591173302</v>
      </c>
      <c r="R31" s="6">
        <v>20.4412893066138</v>
      </c>
      <c r="S31" s="6">
        <v>4.9929894841004296</v>
      </c>
      <c r="T31" s="6">
        <v>4206.4680232330002</v>
      </c>
      <c r="U31" s="6">
        <v>8.8027557828014196</v>
      </c>
      <c r="V31" s="6">
        <v>5.7965902172747796</v>
      </c>
      <c r="W31" s="6">
        <v>8.9501477322803602</v>
      </c>
      <c r="X31" s="6">
        <v>11533.320751112</v>
      </c>
      <c r="Y31" s="6">
        <v>8.2656404152353993</v>
      </c>
      <c r="Z31" s="6">
        <v>15.893127885281199</v>
      </c>
      <c r="AA31" s="6">
        <v>8.2296049846491908</v>
      </c>
    </row>
    <row r="32" spans="1:27" x14ac:dyDescent="0.25">
      <c r="A32" s="6" t="s">
        <v>34</v>
      </c>
      <c r="B32" s="6" t="s">
        <v>35</v>
      </c>
      <c r="C32" s="6" t="s">
        <v>17</v>
      </c>
      <c r="D32" s="6">
        <v>387.992127278</v>
      </c>
      <c r="E32" s="6">
        <v>37.8444980574087</v>
      </c>
      <c r="F32" s="6">
        <v>0.46623189471214099</v>
      </c>
      <c r="G32" s="6">
        <v>37.581079505633298</v>
      </c>
      <c r="H32" s="6">
        <v>7735.4469882900003</v>
      </c>
      <c r="I32" s="6">
        <v>11.541995241028101</v>
      </c>
      <c r="J32" s="6">
        <v>9.2953229002290296</v>
      </c>
      <c r="K32" s="6">
        <v>11.105628927385499</v>
      </c>
      <c r="L32" s="6">
        <v>25934.162165711001</v>
      </c>
      <c r="M32" s="6">
        <v>6.7277669179236002</v>
      </c>
      <c r="N32" s="6">
        <v>31.1638631668106</v>
      </c>
      <c r="O32" s="6">
        <v>5.4625644211603097</v>
      </c>
      <c r="P32" s="6">
        <v>14472.073719866999</v>
      </c>
      <c r="Q32" s="6">
        <v>7.7535813866118399</v>
      </c>
      <c r="R32" s="6">
        <v>17.390410465707301</v>
      </c>
      <c r="S32" s="6">
        <v>6.71651193845506</v>
      </c>
      <c r="T32" s="6">
        <v>5835.2549290710003</v>
      </c>
      <c r="U32" s="6">
        <v>10.6920171769981</v>
      </c>
      <c r="V32" s="6">
        <v>7.0119514558083003</v>
      </c>
      <c r="W32" s="6">
        <v>10.3975598238729</v>
      </c>
      <c r="X32" s="6">
        <v>28853.771252282</v>
      </c>
      <c r="Y32" s="6">
        <v>5.9897797318144796</v>
      </c>
      <c r="Z32" s="6">
        <v>34.672220116732603</v>
      </c>
      <c r="AA32" s="6">
        <v>5.7977930271418199</v>
      </c>
    </row>
    <row r="33" spans="1:27" x14ac:dyDescent="0.25">
      <c r="A33" s="6" t="s">
        <v>36</v>
      </c>
      <c r="B33" s="6" t="s">
        <v>37</v>
      </c>
      <c r="C33" s="6" t="s">
        <v>17</v>
      </c>
      <c r="D33" s="6">
        <v>1900.1308242600001</v>
      </c>
      <c r="E33" s="6">
        <v>17.078316023729901</v>
      </c>
      <c r="F33" s="6">
        <v>2.3950094729089901</v>
      </c>
      <c r="G33" s="6">
        <v>16.934201981532102</v>
      </c>
      <c r="H33" s="6">
        <v>23956.332297510002</v>
      </c>
      <c r="I33" s="6">
        <v>4.3353976704911004</v>
      </c>
      <c r="J33" s="6">
        <v>30.1956276147653</v>
      </c>
      <c r="K33" s="6">
        <v>3.8580281794211402</v>
      </c>
      <c r="L33" s="6">
        <v>41648.952314039998</v>
      </c>
      <c r="M33" s="6">
        <v>4.1829836064133596</v>
      </c>
      <c r="N33" s="6">
        <v>52.496193449052498</v>
      </c>
      <c r="O33" s="6">
        <v>2.3080666863233898</v>
      </c>
      <c r="P33" s="6">
        <v>7124.9930460300002</v>
      </c>
      <c r="Q33" s="6">
        <v>8.7066096957846799</v>
      </c>
      <c r="R33" s="6">
        <v>8.9806583956124193</v>
      </c>
      <c r="S33" s="6">
        <v>8.2361138563663996</v>
      </c>
      <c r="T33" s="6">
        <v>1529.6257129600001</v>
      </c>
      <c r="U33" s="6">
        <v>18.4519054473928</v>
      </c>
      <c r="V33" s="6">
        <v>1.9280083380422499</v>
      </c>
      <c r="W33" s="6">
        <v>17.9345935452655</v>
      </c>
      <c r="X33" s="6">
        <v>3177.0559400500001</v>
      </c>
      <c r="Y33" s="6">
        <v>13.7590906510093</v>
      </c>
      <c r="Z33" s="6">
        <v>4.00450272961855</v>
      </c>
      <c r="AA33" s="6">
        <v>13.0953864491287</v>
      </c>
    </row>
    <row r="34" spans="1:27" x14ac:dyDescent="0.25">
      <c r="A34" s="6" t="s">
        <v>38</v>
      </c>
      <c r="B34" s="6" t="s">
        <v>39</v>
      </c>
      <c r="C34" s="6" t="s">
        <v>17</v>
      </c>
      <c r="D34" s="6">
        <v>1097.3416952800001</v>
      </c>
      <c r="E34" s="6">
        <v>28.6456743576368</v>
      </c>
      <c r="F34" s="6">
        <v>1.66870523141181</v>
      </c>
      <c r="G34" s="6">
        <v>28.698900624090999</v>
      </c>
      <c r="H34" s="6">
        <v>17484.403240899999</v>
      </c>
      <c r="I34" s="6">
        <v>6.4288081292230403</v>
      </c>
      <c r="J34" s="6">
        <v>26.5881769385959</v>
      </c>
      <c r="K34" s="6">
        <v>5.8566075447723804</v>
      </c>
      <c r="L34" s="6">
        <v>35314.899097041998</v>
      </c>
      <c r="M34" s="6">
        <v>3.4714031025098002</v>
      </c>
      <c r="N34" s="6">
        <v>53.702649888809198</v>
      </c>
      <c r="O34" s="6">
        <v>2.9668317467295799</v>
      </c>
      <c r="P34" s="6">
        <v>7558.96587937</v>
      </c>
      <c r="Q34" s="6">
        <v>9.5274201173263293</v>
      </c>
      <c r="R34" s="6">
        <v>11.4947659067576</v>
      </c>
      <c r="S34" s="6">
        <v>9.2456523484989308</v>
      </c>
      <c r="T34" s="6">
        <v>1646.66113333</v>
      </c>
      <c r="U34" s="6">
        <v>19.618546664357901</v>
      </c>
      <c r="V34" s="6">
        <v>2.50404414538276</v>
      </c>
      <c r="W34" s="6">
        <v>19.381368143437999</v>
      </c>
      <c r="X34" s="6">
        <v>2657.7969770919999</v>
      </c>
      <c r="Y34" s="6">
        <v>15.8673284272424</v>
      </c>
      <c r="Z34" s="6">
        <v>4.0416578890427104</v>
      </c>
      <c r="AA34" s="6">
        <v>15.8886542389138</v>
      </c>
    </row>
    <row r="35" spans="1:27" x14ac:dyDescent="0.25">
      <c r="A35" s="6" t="s">
        <v>40</v>
      </c>
      <c r="B35" s="6" t="s">
        <v>41</v>
      </c>
      <c r="C35" s="6" t="s">
        <v>17</v>
      </c>
      <c r="D35" s="6">
        <v>1612.448758843</v>
      </c>
      <c r="E35" s="6">
        <v>19.1865570471555</v>
      </c>
      <c r="F35" s="6">
        <v>1.8574802795147001</v>
      </c>
      <c r="G35" s="6">
        <v>18.966072702898</v>
      </c>
      <c r="H35" s="6">
        <v>21969.052250174998</v>
      </c>
      <c r="I35" s="6">
        <v>5.5892721195943</v>
      </c>
      <c r="J35" s="6">
        <v>25.307521302946</v>
      </c>
      <c r="K35" s="6">
        <v>5.2254851315544704</v>
      </c>
      <c r="L35" s="6">
        <v>43993.250785308002</v>
      </c>
      <c r="M35" s="6">
        <v>3.1066774826434602</v>
      </c>
      <c r="N35" s="6">
        <v>50.678569050522498</v>
      </c>
      <c r="O35" s="6">
        <v>2.6321836320161101</v>
      </c>
      <c r="P35" s="6">
        <v>10422.839493521</v>
      </c>
      <c r="Q35" s="6">
        <v>6.9123412422373596</v>
      </c>
      <c r="R35" s="6">
        <v>12.0067187931318</v>
      </c>
      <c r="S35" s="6">
        <v>6.7278948574324602</v>
      </c>
      <c r="T35" s="6">
        <v>2806.8869129999998</v>
      </c>
      <c r="U35" s="6">
        <v>15.928330534939199</v>
      </c>
      <c r="V35" s="6">
        <v>3.23342807585803</v>
      </c>
      <c r="W35" s="6">
        <v>16.191497450713001</v>
      </c>
      <c r="X35" s="6">
        <v>6003.9136096049997</v>
      </c>
      <c r="Y35" s="6">
        <v>10.6996385007459</v>
      </c>
      <c r="Z35" s="6">
        <v>6.9162824980270097</v>
      </c>
      <c r="AA35" s="6">
        <v>10.7765180339896</v>
      </c>
    </row>
    <row r="36" spans="1:27" x14ac:dyDescent="0.25">
      <c r="A36" s="6" t="s">
        <v>42</v>
      </c>
      <c r="B36" s="6" t="s">
        <v>43</v>
      </c>
      <c r="C36" s="6" t="s">
        <v>17</v>
      </c>
      <c r="D36" s="6">
        <v>1648.25365659</v>
      </c>
      <c r="E36" s="6">
        <v>24.223441312048202</v>
      </c>
      <c r="F36" s="6">
        <v>1.5159758419998901</v>
      </c>
      <c r="G36" s="6">
        <v>23.975672854560798</v>
      </c>
      <c r="H36" s="6">
        <v>26420.845898766998</v>
      </c>
      <c r="I36" s="6">
        <v>5.8340358153017498</v>
      </c>
      <c r="J36" s="6">
        <v>24.300485515437799</v>
      </c>
      <c r="K36" s="6">
        <v>5.1257897746875098</v>
      </c>
      <c r="L36" s="6">
        <v>56666.102258439001</v>
      </c>
      <c r="M36" s="6">
        <v>4.0298755268575102</v>
      </c>
      <c r="N36" s="6">
        <v>52.118459886697998</v>
      </c>
      <c r="O36" s="6">
        <v>2.47516908111505</v>
      </c>
      <c r="P36" s="6">
        <v>13819.434903029</v>
      </c>
      <c r="Q36" s="6">
        <v>8.2376191846139104</v>
      </c>
      <c r="R36" s="6">
        <v>12.710379485172499</v>
      </c>
      <c r="S36" s="6">
        <v>7.3672714243424098</v>
      </c>
      <c r="T36" s="6">
        <v>2400.4066293259998</v>
      </c>
      <c r="U36" s="6">
        <v>16.419076743081799</v>
      </c>
      <c r="V36" s="6">
        <v>2.2077660477108201</v>
      </c>
      <c r="W36" s="6">
        <v>16.136832995785898</v>
      </c>
      <c r="X36" s="6">
        <v>7770.5452104320002</v>
      </c>
      <c r="Y36" s="6">
        <v>10.261158205834899</v>
      </c>
      <c r="Z36" s="6">
        <v>7.1469332229809499</v>
      </c>
      <c r="AA36" s="6">
        <v>9.7667589439304692</v>
      </c>
    </row>
    <row r="37" spans="1:27" x14ac:dyDescent="0.25">
      <c r="A37" s="6" t="s">
        <v>44</v>
      </c>
      <c r="B37" s="6" t="s">
        <v>45</v>
      </c>
      <c r="C37" s="6" t="s">
        <v>17</v>
      </c>
      <c r="D37" s="6">
        <v>851.87276650000001</v>
      </c>
      <c r="E37" s="6">
        <v>20.065674441335201</v>
      </c>
      <c r="F37" s="6">
        <v>0.80838113659666799</v>
      </c>
      <c r="G37" s="6">
        <v>20.153719725494799</v>
      </c>
      <c r="H37" s="6">
        <v>16182.548338074999</v>
      </c>
      <c r="I37" s="6">
        <v>5.8310498535027202</v>
      </c>
      <c r="J37" s="6">
        <v>15.3563622796757</v>
      </c>
      <c r="K37" s="6">
        <v>5.4402852633615497</v>
      </c>
      <c r="L37" s="6">
        <v>44107.347123029998</v>
      </c>
      <c r="M37" s="6">
        <v>4.1586072238850198</v>
      </c>
      <c r="N37" s="6">
        <v>41.855484529776597</v>
      </c>
      <c r="O37" s="6">
        <v>2.5715140681478301</v>
      </c>
      <c r="P37" s="6">
        <v>18433.371086916999</v>
      </c>
      <c r="Q37" s="6">
        <v>5.7412106953649404</v>
      </c>
      <c r="R37" s="6">
        <v>17.4922712129571</v>
      </c>
      <c r="S37" s="6">
        <v>4.5156333809311899</v>
      </c>
      <c r="T37" s="6">
        <v>4154.8288333700002</v>
      </c>
      <c r="U37" s="6">
        <v>10.4000269513083</v>
      </c>
      <c r="V37" s="6">
        <v>3.9427076281399702</v>
      </c>
      <c r="W37" s="6">
        <v>10.109884229744999</v>
      </c>
      <c r="X37" s="6">
        <v>21650.121507148</v>
      </c>
      <c r="Y37" s="6">
        <v>5.5556107413301001</v>
      </c>
      <c r="Z37" s="6">
        <v>20.5447932128539</v>
      </c>
      <c r="AA37" s="6">
        <v>4.6773596265565001</v>
      </c>
    </row>
    <row r="38" spans="1:27" x14ac:dyDescent="0.25">
      <c r="A38" s="6" t="s">
        <v>46</v>
      </c>
      <c r="B38" s="6" t="s">
        <v>47</v>
      </c>
      <c r="C38" s="6" t="s">
        <v>17</v>
      </c>
      <c r="D38" s="6">
        <v>719.64987596100002</v>
      </c>
      <c r="E38" s="6">
        <v>20.195095161310402</v>
      </c>
      <c r="F38" s="6">
        <v>1.39454831888176</v>
      </c>
      <c r="G38" s="6">
        <v>20.155513700527401</v>
      </c>
      <c r="H38" s="6">
        <v>9598.9223132019997</v>
      </c>
      <c r="I38" s="6">
        <v>8.6169559938585891</v>
      </c>
      <c r="J38" s="6">
        <v>18.6009355689486</v>
      </c>
      <c r="K38" s="6">
        <v>7.7515210242421198</v>
      </c>
      <c r="L38" s="6">
        <v>22586.600523055</v>
      </c>
      <c r="M38" s="6">
        <v>4.99381031537024</v>
      </c>
      <c r="N38" s="6">
        <v>43.7686531198501</v>
      </c>
      <c r="O38" s="6">
        <v>3.9850531787911798</v>
      </c>
      <c r="P38" s="6">
        <v>9709.8182735730006</v>
      </c>
      <c r="Q38" s="6">
        <v>8.5376611426356597</v>
      </c>
      <c r="R38" s="6">
        <v>18.8158314235469</v>
      </c>
      <c r="S38" s="6">
        <v>8.2779348266485098</v>
      </c>
      <c r="T38" s="6">
        <v>2800.7225142900002</v>
      </c>
      <c r="U38" s="6">
        <v>13.467253976952099</v>
      </c>
      <c r="V38" s="6">
        <v>5.4272820776100197</v>
      </c>
      <c r="W38" s="6">
        <v>13.263025479067901</v>
      </c>
      <c r="X38" s="6">
        <v>6188.8000343129997</v>
      </c>
      <c r="Y38" s="6">
        <v>10.57842185302</v>
      </c>
      <c r="Z38" s="6">
        <v>11.9927494911627</v>
      </c>
      <c r="AA38" s="6">
        <v>10.424576465786201</v>
      </c>
    </row>
    <row r="39" spans="1:27" x14ac:dyDescent="0.25">
      <c r="A39" s="6" t="s">
        <v>48</v>
      </c>
      <c r="B39" s="6" t="s">
        <v>49</v>
      </c>
      <c r="C39" s="6" t="s">
        <v>17</v>
      </c>
      <c r="D39" s="6">
        <v>74.688851819999996</v>
      </c>
      <c r="E39" s="6">
        <v>58.721160517742703</v>
      </c>
      <c r="F39" s="6">
        <v>4.1466372507224101</v>
      </c>
      <c r="G39" s="6">
        <v>49.995492955661</v>
      </c>
      <c r="H39" s="6">
        <v>562.23388616</v>
      </c>
      <c r="I39" s="6">
        <v>36.112590661812497</v>
      </c>
      <c r="J39" s="6">
        <v>31.2145644116755</v>
      </c>
      <c r="K39" s="6">
        <v>14.462620760291699</v>
      </c>
      <c r="L39" s="6">
        <v>1023.17218026</v>
      </c>
      <c r="M39" s="6">
        <v>40.910956217532899</v>
      </c>
      <c r="N39" s="6">
        <v>56.805316632714302</v>
      </c>
      <c r="O39" s="6">
        <v>12.269518929347401</v>
      </c>
      <c r="P39" s="6">
        <v>110.91479777000001</v>
      </c>
      <c r="Q39" s="6">
        <v>71.072954983806795</v>
      </c>
      <c r="R39" s="6">
        <v>6.1578591835611496</v>
      </c>
      <c r="S39" s="6">
        <v>66.709354405925396</v>
      </c>
      <c r="T39" s="6"/>
      <c r="U39" s="6"/>
      <c r="V39" s="6"/>
      <c r="W39" s="6"/>
      <c r="X39" s="6">
        <v>30.18115997</v>
      </c>
      <c r="Y39" s="6">
        <v>99.999999999999901</v>
      </c>
      <c r="Z39" s="6">
        <v>1.6756225213265601</v>
      </c>
      <c r="AA39" s="6">
        <v>81.604426738108401</v>
      </c>
    </row>
    <row r="40" spans="1:27" x14ac:dyDescent="0.25">
      <c r="A40" s="6" t="s">
        <v>48</v>
      </c>
      <c r="B40" s="6" t="s">
        <v>50</v>
      </c>
      <c r="C40" s="6" t="s">
        <v>17</v>
      </c>
      <c r="D40" s="6">
        <v>225.086325415</v>
      </c>
      <c r="E40" s="6">
        <v>34.374409505903103</v>
      </c>
      <c r="F40" s="6">
        <v>5.41768395981852</v>
      </c>
      <c r="G40" s="6">
        <v>10.438757999474999</v>
      </c>
      <c r="H40" s="6">
        <v>2410.8096775469999</v>
      </c>
      <c r="I40" s="6">
        <v>25.9541263908547</v>
      </c>
      <c r="J40" s="6">
        <v>58.026647758990201</v>
      </c>
      <c r="K40" s="6">
        <v>4.3300268446825401</v>
      </c>
      <c r="L40" s="6">
        <v>1295.8126126449999</v>
      </c>
      <c r="M40" s="6">
        <v>29.6484726754287</v>
      </c>
      <c r="N40" s="6">
        <v>31.189381200807102</v>
      </c>
      <c r="O40" s="6">
        <v>4.7752253406923399</v>
      </c>
      <c r="P40" s="6">
        <v>136.52684840399999</v>
      </c>
      <c r="Q40" s="6">
        <v>44.924072441170601</v>
      </c>
      <c r="R40" s="6">
        <v>3.2861139623617199</v>
      </c>
      <c r="S40" s="6">
        <v>23.944828631084299</v>
      </c>
      <c r="T40" s="6">
        <v>20.925050218999999</v>
      </c>
      <c r="U40" s="6">
        <v>53.0354710141685</v>
      </c>
      <c r="V40" s="6">
        <v>0.50365258182991601</v>
      </c>
      <c r="W40" s="6">
        <v>47.565039480891002</v>
      </c>
      <c r="X40" s="6">
        <v>65.499061419</v>
      </c>
      <c r="Y40" s="6">
        <v>39.544082497227002</v>
      </c>
      <c r="Z40" s="6">
        <v>1.57652053619263</v>
      </c>
      <c r="AA40" s="6">
        <v>22.372564941409699</v>
      </c>
    </row>
    <row r="41" spans="1:27" x14ac:dyDescent="0.25">
      <c r="A41" s="6" t="s">
        <v>51</v>
      </c>
      <c r="B41" s="6" t="s">
        <v>52</v>
      </c>
      <c r="C41" s="6" t="s">
        <v>17</v>
      </c>
      <c r="D41" s="6">
        <v>3254.2586426299999</v>
      </c>
      <c r="E41" s="6">
        <v>11.5762404688233</v>
      </c>
      <c r="F41" s="6">
        <v>2.4950229188141302</v>
      </c>
      <c r="G41" s="6">
        <v>11.3702221222738</v>
      </c>
      <c r="H41" s="6">
        <v>37513.292851006998</v>
      </c>
      <c r="I41" s="6">
        <v>3.6416591534018199</v>
      </c>
      <c r="J41" s="6">
        <v>28.7612435586271</v>
      </c>
      <c r="K41" s="6">
        <v>3.1422117826794098</v>
      </c>
      <c r="L41" s="6">
        <v>67702.539751029995</v>
      </c>
      <c r="M41" s="6">
        <v>2.95745761021595</v>
      </c>
      <c r="N41" s="6">
        <v>51.907179757607899</v>
      </c>
      <c r="O41" s="6">
        <v>1.8560306981385</v>
      </c>
      <c r="P41" s="6">
        <v>12910.38466602</v>
      </c>
      <c r="Q41" s="6">
        <v>6.3510867248638503</v>
      </c>
      <c r="R41" s="6">
        <v>9.8983237565880202</v>
      </c>
      <c r="S41" s="6">
        <v>6.0638049191775698</v>
      </c>
      <c r="T41" s="6">
        <v>2551.2878393000001</v>
      </c>
      <c r="U41" s="6">
        <v>14.311874349978799</v>
      </c>
      <c r="V41" s="6">
        <v>1.95605891558787</v>
      </c>
      <c r="W41" s="6">
        <v>14.377887265233101</v>
      </c>
      <c r="X41" s="6">
        <v>6498.2462547599998</v>
      </c>
      <c r="Y41" s="6">
        <v>10.899405334711901</v>
      </c>
      <c r="Z41" s="6">
        <v>4.9821710927749701</v>
      </c>
      <c r="AA41" s="6">
        <v>10.5260138135405</v>
      </c>
    </row>
    <row r="42" spans="1:27" x14ac:dyDescent="0.25">
      <c r="A42" s="6" t="s">
        <v>53</v>
      </c>
      <c r="B42" s="6" t="s">
        <v>54</v>
      </c>
      <c r="C42" s="6" t="s">
        <v>17</v>
      </c>
      <c r="D42" s="6">
        <v>2830.6789193169998</v>
      </c>
      <c r="E42" s="6">
        <v>11.5855449257448</v>
      </c>
      <c r="F42" s="6">
        <v>2.9523008196391598</v>
      </c>
      <c r="G42" s="6">
        <v>11.586482949020599</v>
      </c>
      <c r="H42" s="6">
        <v>26668.150557465</v>
      </c>
      <c r="I42" s="6">
        <v>3.9197836608091099</v>
      </c>
      <c r="J42" s="6">
        <v>27.813964420967</v>
      </c>
      <c r="K42" s="6">
        <v>3.6703185893309</v>
      </c>
      <c r="L42" s="6">
        <v>46365.244854990997</v>
      </c>
      <c r="M42" s="6">
        <v>2.4613869671614101</v>
      </c>
      <c r="N42" s="6">
        <v>48.357356764852902</v>
      </c>
      <c r="O42" s="6">
        <v>2.11374190291381</v>
      </c>
      <c r="P42" s="6">
        <v>10160.642332633</v>
      </c>
      <c r="Q42" s="6">
        <v>5.2789665015501601</v>
      </c>
      <c r="R42" s="6">
        <v>10.597200721702</v>
      </c>
      <c r="S42" s="6">
        <v>5.1724519814060796</v>
      </c>
      <c r="T42" s="6">
        <v>2769.9747464799998</v>
      </c>
      <c r="U42" s="6">
        <v>10.3773233112365</v>
      </c>
      <c r="V42" s="6">
        <v>2.8889884538320798</v>
      </c>
      <c r="W42" s="6">
        <v>10.3403696629055</v>
      </c>
      <c r="X42" s="6">
        <v>7085.745314494</v>
      </c>
      <c r="Y42" s="6">
        <v>6.4150700556935103</v>
      </c>
      <c r="Z42" s="6">
        <v>7.3901888190068803</v>
      </c>
      <c r="AA42" s="6">
        <v>6.4785591923647301</v>
      </c>
    </row>
    <row r="43" spans="1:27" x14ac:dyDescent="0.25">
      <c r="A43" s="6" t="s">
        <v>55</v>
      </c>
      <c r="B43" s="6" t="s">
        <v>56</v>
      </c>
      <c r="C43" s="6" t="s">
        <v>17</v>
      </c>
      <c r="D43" s="6">
        <v>550.05582301599998</v>
      </c>
      <c r="E43" s="6">
        <v>24.0282347314829</v>
      </c>
      <c r="F43" s="6">
        <v>0.86541224751915402</v>
      </c>
      <c r="G43" s="6">
        <v>23.762819414708598</v>
      </c>
      <c r="H43" s="6">
        <v>11086.620666487001</v>
      </c>
      <c r="I43" s="6">
        <v>5.8485577212721402</v>
      </c>
      <c r="J43" s="6">
        <v>17.442770182432401</v>
      </c>
      <c r="K43" s="6">
        <v>4.9082880249195302</v>
      </c>
      <c r="L43" s="6">
        <v>27061.878162917001</v>
      </c>
      <c r="M43" s="6">
        <v>4.1478405332930901</v>
      </c>
      <c r="N43" s="6">
        <v>42.576916420314497</v>
      </c>
      <c r="O43" s="6">
        <v>2.7530845043724002</v>
      </c>
      <c r="P43" s="6">
        <v>11080.524937927999</v>
      </c>
      <c r="Q43" s="6">
        <v>5.6291943993892799</v>
      </c>
      <c r="R43" s="6">
        <v>17.433179668285</v>
      </c>
      <c r="S43" s="6">
        <v>4.8948829432295797</v>
      </c>
      <c r="T43" s="6">
        <v>2821.3122547309999</v>
      </c>
      <c r="U43" s="6">
        <v>10.2141878616313</v>
      </c>
      <c r="V43" s="6">
        <v>4.4388188928400201</v>
      </c>
      <c r="W43" s="6">
        <v>9.5889479327096794</v>
      </c>
      <c r="X43" s="6">
        <v>10959.584870391</v>
      </c>
      <c r="Y43" s="6">
        <v>6.2682055057571997</v>
      </c>
      <c r="Z43" s="6">
        <v>17.242902588608899</v>
      </c>
      <c r="AA43" s="6">
        <v>5.8085332396650902</v>
      </c>
    </row>
    <row r="44" spans="1:27" x14ac:dyDescent="0.25">
      <c r="A44" s="6" t="s">
        <v>57</v>
      </c>
      <c r="B44" s="6" t="s">
        <v>58</v>
      </c>
      <c r="C44" s="6" t="s">
        <v>17</v>
      </c>
      <c r="D44" s="6">
        <v>1315.3077672229999</v>
      </c>
      <c r="E44" s="6">
        <v>10.879423297736301</v>
      </c>
      <c r="F44" s="6">
        <v>1.69149319257427</v>
      </c>
      <c r="G44" s="6">
        <v>10.9925929018827</v>
      </c>
      <c r="H44" s="6">
        <v>12622.467991764001</v>
      </c>
      <c r="I44" s="6">
        <v>3.39270814876404</v>
      </c>
      <c r="J44" s="6">
        <v>16.232564889838098</v>
      </c>
      <c r="K44" s="6">
        <v>3.6029038199353098</v>
      </c>
      <c r="L44" s="6">
        <v>26288.259865856999</v>
      </c>
      <c r="M44" s="6">
        <v>2.6872324958802301</v>
      </c>
      <c r="N44" s="6">
        <v>33.806850165267498</v>
      </c>
      <c r="O44" s="6">
        <v>2.82424949263818</v>
      </c>
      <c r="P44" s="6">
        <v>8636.5344851009995</v>
      </c>
      <c r="Q44" s="6">
        <v>4.3792480316560596</v>
      </c>
      <c r="R44" s="6">
        <v>11.1066319632738</v>
      </c>
      <c r="S44" s="6">
        <v>4.2843588095538099</v>
      </c>
      <c r="T44" s="6">
        <v>6174.8115042709996</v>
      </c>
      <c r="U44" s="6">
        <v>8.4352689948846802</v>
      </c>
      <c r="V44" s="6">
        <v>7.9408423527790699</v>
      </c>
      <c r="W44" s="6">
        <v>7.5807031345708404</v>
      </c>
      <c r="X44" s="6">
        <v>22722.775683328</v>
      </c>
      <c r="Y44" s="6">
        <v>5.1453774633358202</v>
      </c>
      <c r="Z44" s="6">
        <v>29.221617436267302</v>
      </c>
      <c r="AA44" s="6">
        <v>4.0251976336234403</v>
      </c>
    </row>
    <row r="45" spans="1:27" x14ac:dyDescent="0.25">
      <c r="A45" s="6" t="s">
        <v>59</v>
      </c>
      <c r="B45" s="6" t="s">
        <v>60</v>
      </c>
      <c r="C45" s="6" t="s">
        <v>17</v>
      </c>
      <c r="D45" s="6">
        <v>271.96251014000001</v>
      </c>
      <c r="E45" s="6">
        <v>54.401149040891802</v>
      </c>
      <c r="F45" s="6">
        <v>0.428444010643665</v>
      </c>
      <c r="G45" s="6">
        <v>54.529536259838601</v>
      </c>
      <c r="H45" s="6">
        <v>1110.6780274400001</v>
      </c>
      <c r="I45" s="6">
        <v>42.435307113502198</v>
      </c>
      <c r="J45" s="6">
        <v>1.74973877232279</v>
      </c>
      <c r="K45" s="6">
        <v>42.219884544502698</v>
      </c>
      <c r="L45" s="6">
        <v>3673.4060549400001</v>
      </c>
      <c r="M45" s="6">
        <v>17.168530916095499</v>
      </c>
      <c r="N45" s="6">
        <v>5.7870065329630798</v>
      </c>
      <c r="O45" s="6">
        <v>17.194987684461299</v>
      </c>
      <c r="P45" s="6">
        <v>1692.8302460299999</v>
      </c>
      <c r="Q45" s="6">
        <v>19.002223140443402</v>
      </c>
      <c r="R45" s="6">
        <v>2.66684911672067</v>
      </c>
      <c r="S45" s="6">
        <v>18.6840396788558</v>
      </c>
      <c r="T45" s="6">
        <v>5199.7376098100003</v>
      </c>
      <c r="U45" s="6">
        <v>14.834624388354699</v>
      </c>
      <c r="V45" s="6">
        <v>8.1915571182766502</v>
      </c>
      <c r="W45" s="6">
        <v>14.194014471955599</v>
      </c>
      <c r="X45" s="6">
        <v>51528.176773769999</v>
      </c>
      <c r="Y45" s="6">
        <v>4.0480354587744296</v>
      </c>
      <c r="Z45" s="6">
        <v>81.176404449073104</v>
      </c>
      <c r="AA45" s="6">
        <v>2.3469141654486401</v>
      </c>
    </row>
    <row r="46" spans="1:27" x14ac:dyDescent="0.25">
      <c r="A46" s="6" t="s">
        <v>61</v>
      </c>
      <c r="B46" s="6" t="s">
        <v>62</v>
      </c>
      <c r="C46" s="6" t="s">
        <v>17</v>
      </c>
      <c r="D46" s="6">
        <v>344.87284727999997</v>
      </c>
      <c r="E46" s="6">
        <v>59.119817129176198</v>
      </c>
      <c r="F46" s="6">
        <v>0.30537631468131399</v>
      </c>
      <c r="G46" s="6">
        <v>58.7328236607825</v>
      </c>
      <c r="H46" s="6">
        <v>1556.95338416</v>
      </c>
      <c r="I46" s="6">
        <v>27.471960343118401</v>
      </c>
      <c r="J46" s="6">
        <v>1.37864343434194</v>
      </c>
      <c r="K46" s="6">
        <v>27.1813932981843</v>
      </c>
      <c r="L46" s="6">
        <v>9257.9541654099994</v>
      </c>
      <c r="M46" s="6">
        <v>9.5200161181897105</v>
      </c>
      <c r="N46" s="6">
        <v>8.1976877762895395</v>
      </c>
      <c r="O46" s="6">
        <v>9.5060733107394793</v>
      </c>
      <c r="P46" s="6">
        <v>6475.5932140300001</v>
      </c>
      <c r="Q46" s="6">
        <v>10.2851012950476</v>
      </c>
      <c r="R46" s="6">
        <v>5.7339764689282502</v>
      </c>
      <c r="S46" s="6">
        <v>10.1633147358191</v>
      </c>
      <c r="T46" s="6">
        <v>5487.7080261800002</v>
      </c>
      <c r="U46" s="6">
        <v>10.8628438909253</v>
      </c>
      <c r="V46" s="6">
        <v>4.8592287456058596</v>
      </c>
      <c r="W46" s="6">
        <v>10.8356460182566</v>
      </c>
      <c r="X46" s="6">
        <v>89810.643311420004</v>
      </c>
      <c r="Y46" s="6">
        <v>2.1191510839890801</v>
      </c>
      <c r="Z46" s="6">
        <v>79.5250872601531</v>
      </c>
      <c r="AA46" s="6">
        <v>1.95868320210386</v>
      </c>
    </row>
    <row r="47" spans="1:27" x14ac:dyDescent="0.25">
      <c r="A47" s="6" t="s">
        <v>63</v>
      </c>
      <c r="B47" s="6" t="s">
        <v>64</v>
      </c>
      <c r="C47" s="6" t="s">
        <v>17</v>
      </c>
      <c r="D47" s="6">
        <v>1050.1824493900001</v>
      </c>
      <c r="E47" s="6">
        <v>24.430851519021498</v>
      </c>
      <c r="F47" s="6">
        <v>1.1031992807311399</v>
      </c>
      <c r="G47" s="6">
        <v>24.279168878829399</v>
      </c>
      <c r="H47" s="6">
        <v>12139.2010949</v>
      </c>
      <c r="I47" s="6">
        <v>8.0703040864178206</v>
      </c>
      <c r="J47" s="6">
        <v>12.752029825220401</v>
      </c>
      <c r="K47" s="6">
        <v>7.6273625811381702</v>
      </c>
      <c r="L47" s="6">
        <v>31442.785016779999</v>
      </c>
      <c r="M47" s="6">
        <v>5.2424746948710004</v>
      </c>
      <c r="N47" s="6">
        <v>33.030125227139202</v>
      </c>
      <c r="O47" s="6">
        <v>4.58904410288911</v>
      </c>
      <c r="P47" s="6">
        <v>12680.851002810001</v>
      </c>
      <c r="Q47" s="6">
        <v>5.9091771458615501</v>
      </c>
      <c r="R47" s="6">
        <v>13.321024088228199</v>
      </c>
      <c r="S47" s="6">
        <v>5.7576731807531703</v>
      </c>
      <c r="T47" s="6">
        <v>4764.4689402900003</v>
      </c>
      <c r="U47" s="6">
        <v>10.8191690780434</v>
      </c>
      <c r="V47" s="6">
        <v>5.00499576149537</v>
      </c>
      <c r="W47" s="6">
        <v>10.826206443591101</v>
      </c>
      <c r="X47" s="6">
        <v>33116.776732660001</v>
      </c>
      <c r="Y47" s="6">
        <v>5.3767714488179603</v>
      </c>
      <c r="Z47" s="6">
        <v>34.788625817185597</v>
      </c>
      <c r="AA47" s="6">
        <v>5.83108199205288</v>
      </c>
    </row>
    <row r="48" spans="1:27" x14ac:dyDescent="0.25">
      <c r="A48" s="6" t="s">
        <v>65</v>
      </c>
      <c r="B48" s="6" t="s">
        <v>66</v>
      </c>
      <c r="C48" s="6" t="s">
        <v>17</v>
      </c>
      <c r="D48" s="6">
        <v>315.12300126999997</v>
      </c>
      <c r="E48" s="6">
        <v>33.683120368033897</v>
      </c>
      <c r="F48" s="6">
        <v>0.39300034101543102</v>
      </c>
      <c r="G48" s="6">
        <v>33.466190999185798</v>
      </c>
      <c r="H48" s="6">
        <v>2546.1671989800002</v>
      </c>
      <c r="I48" s="6">
        <v>17.354984222356698</v>
      </c>
      <c r="J48" s="6">
        <v>3.17540951770793</v>
      </c>
      <c r="K48" s="6">
        <v>16.740445564270601</v>
      </c>
      <c r="L48" s="6">
        <v>10944.286880350001</v>
      </c>
      <c r="M48" s="6">
        <v>9.2817882086534702</v>
      </c>
      <c r="N48" s="6">
        <v>13.648982964791699</v>
      </c>
      <c r="O48" s="6">
        <v>8.5032186145183601</v>
      </c>
      <c r="P48" s="6">
        <v>7583.8326823099997</v>
      </c>
      <c r="Q48" s="6">
        <v>7.73166926282852</v>
      </c>
      <c r="R48" s="6">
        <v>9.4580491374481692</v>
      </c>
      <c r="S48" s="6">
        <v>7.0451520135202204</v>
      </c>
      <c r="T48" s="6">
        <v>4246.7331206400004</v>
      </c>
      <c r="U48" s="6">
        <v>10.5634018416677</v>
      </c>
      <c r="V48" s="6">
        <v>5.2962416513133599</v>
      </c>
      <c r="W48" s="6">
        <v>10.3250166443966</v>
      </c>
      <c r="X48" s="6">
        <v>54547.757327779997</v>
      </c>
      <c r="Y48" s="6">
        <v>3.17550717244045</v>
      </c>
      <c r="Z48" s="6">
        <v>68.028316387723393</v>
      </c>
      <c r="AA48" s="6">
        <v>2.55315509880363</v>
      </c>
    </row>
    <row r="49" spans="1:27" x14ac:dyDescent="0.25">
      <c r="A49" s="6" t="s">
        <v>67</v>
      </c>
      <c r="B49" s="6" t="s">
        <v>68</v>
      </c>
      <c r="C49" s="6" t="s">
        <v>17</v>
      </c>
      <c r="D49" s="6">
        <v>982.78319581000005</v>
      </c>
      <c r="E49" s="6">
        <v>28.185429195530102</v>
      </c>
      <c r="F49" s="6">
        <v>1.0981059808709599</v>
      </c>
      <c r="G49" s="6">
        <v>28.524675381782799</v>
      </c>
      <c r="H49" s="6">
        <v>19774.801737009999</v>
      </c>
      <c r="I49" s="6">
        <v>8.5113818173009896</v>
      </c>
      <c r="J49" s="6">
        <v>22.095237434387499</v>
      </c>
      <c r="K49" s="6">
        <v>8.2370778619592908</v>
      </c>
      <c r="L49" s="6">
        <v>37572.858602319997</v>
      </c>
      <c r="M49" s="6">
        <v>5.4274086099688201</v>
      </c>
      <c r="N49" s="6">
        <v>41.981772709922303</v>
      </c>
      <c r="O49" s="6">
        <v>4.4410992684372603</v>
      </c>
      <c r="P49" s="6">
        <v>14376.119757869999</v>
      </c>
      <c r="Q49" s="6">
        <v>7.8599983843037204</v>
      </c>
      <c r="R49" s="6">
        <v>16.063057605317699</v>
      </c>
      <c r="S49" s="6">
        <v>7.7963286691274103</v>
      </c>
      <c r="T49" s="6">
        <v>5356.7418490099999</v>
      </c>
      <c r="U49" s="6">
        <v>13.9772361626076</v>
      </c>
      <c r="V49" s="6">
        <v>5.9853183158382599</v>
      </c>
      <c r="W49" s="6">
        <v>13.899989203561899</v>
      </c>
      <c r="X49" s="6">
        <v>11434.722637639999</v>
      </c>
      <c r="Y49" s="6">
        <v>12.757659086799499</v>
      </c>
      <c r="Z49" s="6">
        <v>12.7765079536632</v>
      </c>
      <c r="AA49" s="6">
        <v>12.8035268024719</v>
      </c>
    </row>
    <row r="50" spans="1:27" x14ac:dyDescent="0.25">
      <c r="A50" s="6" t="s">
        <v>69</v>
      </c>
      <c r="B50" s="6" t="s">
        <v>70</v>
      </c>
      <c r="C50" s="6" t="s">
        <v>17</v>
      </c>
      <c r="D50" s="6">
        <v>1048.6364764</v>
      </c>
      <c r="E50" s="6">
        <v>20.537729762663002</v>
      </c>
      <c r="F50" s="6">
        <v>0.86768305389516698</v>
      </c>
      <c r="G50" s="6">
        <v>20.546423113684</v>
      </c>
      <c r="H50" s="6">
        <v>18506.757043189999</v>
      </c>
      <c r="I50" s="6">
        <v>6.1255337715153502</v>
      </c>
      <c r="J50" s="6">
        <v>15.313218479733401</v>
      </c>
      <c r="K50" s="6">
        <v>5.7117624525658401</v>
      </c>
      <c r="L50" s="6">
        <v>41904.23770079</v>
      </c>
      <c r="M50" s="6">
        <v>3.55623338640412</v>
      </c>
      <c r="N50" s="6">
        <v>34.673213985645503</v>
      </c>
      <c r="O50" s="6">
        <v>3.1671313390373599</v>
      </c>
      <c r="P50" s="6">
        <v>21571.457374590002</v>
      </c>
      <c r="Q50" s="6">
        <v>5.25915873865062</v>
      </c>
      <c r="R50" s="6">
        <v>17.849072040685002</v>
      </c>
      <c r="S50" s="6">
        <v>4.6551486247914298</v>
      </c>
      <c r="T50" s="6">
        <v>6926.3843201999998</v>
      </c>
      <c r="U50" s="6">
        <v>8.6657203752611203</v>
      </c>
      <c r="V50" s="6">
        <v>5.7311627381444197</v>
      </c>
      <c r="W50" s="6">
        <v>8.4410202930763401</v>
      </c>
      <c r="X50" s="6">
        <v>30897.31060198</v>
      </c>
      <c r="Y50" s="6">
        <v>5.1721821598676403</v>
      </c>
      <c r="Z50" s="6">
        <v>25.5656497018966</v>
      </c>
      <c r="AA50" s="6">
        <v>4.8571433767264702</v>
      </c>
    </row>
    <row r="51" spans="1:27" x14ac:dyDescent="0.25">
      <c r="A51" s="6" t="s">
        <v>71</v>
      </c>
      <c r="B51" s="6" t="s">
        <v>72</v>
      </c>
      <c r="C51" s="6" t="s">
        <v>17</v>
      </c>
      <c r="D51" s="6">
        <v>1844.1771180600001</v>
      </c>
      <c r="E51" s="6">
        <v>15.1770447974049</v>
      </c>
      <c r="F51" s="6">
        <v>1.49773392759519</v>
      </c>
      <c r="G51" s="6">
        <v>14.9373524514153</v>
      </c>
      <c r="H51" s="6">
        <v>33630.534624029999</v>
      </c>
      <c r="I51" s="6">
        <v>4.3804549654024996</v>
      </c>
      <c r="J51" s="6">
        <v>27.3127739284398</v>
      </c>
      <c r="K51" s="6">
        <v>3.56880776809381</v>
      </c>
      <c r="L51" s="6">
        <v>60385.238482740002</v>
      </c>
      <c r="M51" s="6">
        <v>3.39649937936144</v>
      </c>
      <c r="N51" s="6">
        <v>49.0413960328641</v>
      </c>
      <c r="O51" s="6">
        <v>2.0778724487478599</v>
      </c>
      <c r="P51" s="6">
        <v>15552.859806660001</v>
      </c>
      <c r="Q51" s="6">
        <v>5.49363036205499</v>
      </c>
      <c r="R51" s="6">
        <v>12.6311326474274</v>
      </c>
      <c r="S51" s="6">
        <v>5.5956299218666201</v>
      </c>
      <c r="T51" s="6">
        <v>4278.5366511900002</v>
      </c>
      <c r="U51" s="6">
        <v>11.0452839157897</v>
      </c>
      <c r="V51" s="6">
        <v>3.4747798572014901</v>
      </c>
      <c r="W51" s="6">
        <v>11.2103191307794</v>
      </c>
      <c r="X51" s="6">
        <v>7439.8105997800003</v>
      </c>
      <c r="Y51" s="6">
        <v>9.72911139512955</v>
      </c>
      <c r="Z51" s="6">
        <v>6.0421836064719603</v>
      </c>
      <c r="AA51" s="6">
        <v>9.5324560534123002</v>
      </c>
    </row>
    <row r="52" spans="1:27" x14ac:dyDescent="0.25">
      <c r="A52" s="6" t="s">
        <v>73</v>
      </c>
      <c r="B52" s="6" t="s">
        <v>74</v>
      </c>
      <c r="C52" s="6" t="s">
        <v>17</v>
      </c>
      <c r="D52" s="6">
        <v>149.452829286</v>
      </c>
      <c r="E52" s="6">
        <v>38.3161336313756</v>
      </c>
      <c r="F52" s="6">
        <v>0.23674646672240399</v>
      </c>
      <c r="G52" s="6">
        <v>38.450737036801897</v>
      </c>
      <c r="H52" s="6">
        <v>2368.1292852289998</v>
      </c>
      <c r="I52" s="6">
        <v>12.667541705363</v>
      </c>
      <c r="J52" s="6">
        <v>3.75132571058215</v>
      </c>
      <c r="K52" s="6">
        <v>12.1896443874742</v>
      </c>
      <c r="L52" s="6">
        <v>9328.2272167209994</v>
      </c>
      <c r="M52" s="6">
        <v>5.8060470743668002</v>
      </c>
      <c r="N52" s="6">
        <v>14.776734872755799</v>
      </c>
      <c r="O52" s="6">
        <v>5.0057899585437804</v>
      </c>
      <c r="P52" s="6">
        <v>8634.5917505910002</v>
      </c>
      <c r="Q52" s="6">
        <v>6.6872545865038102</v>
      </c>
      <c r="R52" s="6">
        <v>13.6779551000064</v>
      </c>
      <c r="S52" s="6">
        <v>5.3885918316734696</v>
      </c>
      <c r="T52" s="6">
        <v>4061.0442767869999</v>
      </c>
      <c r="U52" s="6">
        <v>7.0160705442033198</v>
      </c>
      <c r="V52" s="6">
        <v>6.4330524107556997</v>
      </c>
      <c r="W52" s="6">
        <v>6.7305626348956702</v>
      </c>
      <c r="X52" s="6">
        <v>38586.351797167998</v>
      </c>
      <c r="Y52" s="6">
        <v>2.96014591619101</v>
      </c>
      <c r="Z52" s="6">
        <v>61.124185439177502</v>
      </c>
      <c r="AA52" s="6">
        <v>1.88627124219816</v>
      </c>
    </row>
    <row r="53" spans="1:27" x14ac:dyDescent="0.25">
      <c r="A53" s="6" t="s">
        <v>75</v>
      </c>
      <c r="B53" s="6" t="s">
        <v>76</v>
      </c>
      <c r="C53" s="6" t="s">
        <v>17</v>
      </c>
      <c r="D53" s="6">
        <v>1067.68066419</v>
      </c>
      <c r="E53" s="6">
        <v>14.8607610890842</v>
      </c>
      <c r="F53" s="6">
        <v>1.30449699808204</v>
      </c>
      <c r="G53" s="6">
        <v>14.8082438932187</v>
      </c>
      <c r="H53" s="6">
        <v>13096.825859457</v>
      </c>
      <c r="I53" s="6">
        <v>4.4298441852852699</v>
      </c>
      <c r="J53" s="6">
        <v>16.001760255746799</v>
      </c>
      <c r="K53" s="6">
        <v>4.3510802096769297</v>
      </c>
      <c r="L53" s="6">
        <v>31280.555737676001</v>
      </c>
      <c r="M53" s="6">
        <v>2.7794240156496599</v>
      </c>
      <c r="N53" s="6">
        <v>38.218722532634303</v>
      </c>
      <c r="O53" s="6">
        <v>2.6790410030299601</v>
      </c>
      <c r="P53" s="6">
        <v>14183.937840140001</v>
      </c>
      <c r="Q53" s="6">
        <v>4.21904944075066</v>
      </c>
      <c r="R53" s="6">
        <v>17.3299985229967</v>
      </c>
      <c r="S53" s="6">
        <v>4.0443287264119601</v>
      </c>
      <c r="T53" s="6">
        <v>4397.3156919659996</v>
      </c>
      <c r="U53" s="6">
        <v>8.58768038606358</v>
      </c>
      <c r="V53" s="6">
        <v>5.3726599274330296</v>
      </c>
      <c r="W53" s="6">
        <v>8.4079560369189092</v>
      </c>
      <c r="X53" s="6">
        <v>17819.841442638</v>
      </c>
      <c r="Y53" s="6">
        <v>4.4115222111805599</v>
      </c>
      <c r="Z53" s="6">
        <v>21.772361763107099</v>
      </c>
      <c r="AA53" s="6">
        <v>4.35890691891455</v>
      </c>
    </row>
    <row r="54" spans="1:27" x14ac:dyDescent="0.25">
      <c r="A54" s="6" t="s">
        <v>77</v>
      </c>
      <c r="B54" s="6" t="s">
        <v>78</v>
      </c>
      <c r="C54" s="6" t="s">
        <v>17</v>
      </c>
      <c r="D54" s="6">
        <v>255.88342120600001</v>
      </c>
      <c r="E54" s="6">
        <v>23.058156117308702</v>
      </c>
      <c r="F54" s="6">
        <v>0.41407062882731699</v>
      </c>
      <c r="G54" s="6">
        <v>23.064506053325701</v>
      </c>
      <c r="H54" s="6">
        <v>1756.8228629610001</v>
      </c>
      <c r="I54" s="6">
        <v>10.029437722894</v>
      </c>
      <c r="J54" s="6">
        <v>2.84289128297543</v>
      </c>
      <c r="K54" s="6">
        <v>10.0194022967439</v>
      </c>
      <c r="L54" s="6">
        <v>6808.429529256</v>
      </c>
      <c r="M54" s="6">
        <v>5.1237873256419197</v>
      </c>
      <c r="N54" s="6">
        <v>11.0174027032252</v>
      </c>
      <c r="O54" s="6">
        <v>4.9979239212437001</v>
      </c>
      <c r="P54" s="6">
        <v>5236.2329099079998</v>
      </c>
      <c r="Q54" s="6">
        <v>5.7894609871073497</v>
      </c>
      <c r="R54" s="6">
        <v>8.4732736629560801</v>
      </c>
      <c r="S54" s="6">
        <v>5.7284139618237404</v>
      </c>
      <c r="T54" s="6">
        <v>5098.1085465200003</v>
      </c>
      <c r="U54" s="6">
        <v>6.2052176058629804</v>
      </c>
      <c r="V54" s="6">
        <v>8.24976077675624</v>
      </c>
      <c r="W54" s="6">
        <v>6.0295693569406303</v>
      </c>
      <c r="X54" s="6">
        <v>42641.569753427</v>
      </c>
      <c r="Y54" s="6">
        <v>1.7486274467285901</v>
      </c>
      <c r="Z54" s="6">
        <v>69.002600945259701</v>
      </c>
      <c r="AA54" s="6">
        <v>1.2982936008555499</v>
      </c>
    </row>
    <row r="55" spans="1:27" x14ac:dyDescent="0.25">
      <c r="A55" s="6" t="s">
        <v>79</v>
      </c>
      <c r="B55" s="6" t="s">
        <v>80</v>
      </c>
      <c r="C55" s="6" t="s">
        <v>17</v>
      </c>
      <c r="D55" s="6">
        <v>828.219169943</v>
      </c>
      <c r="E55" s="6">
        <v>25.0696616948151</v>
      </c>
      <c r="F55" s="6">
        <v>1.7290280371504201</v>
      </c>
      <c r="G55" s="6">
        <v>24.988129044909101</v>
      </c>
      <c r="H55" s="6">
        <v>4182.2208262710001</v>
      </c>
      <c r="I55" s="6">
        <v>11.0861832777661</v>
      </c>
      <c r="J55" s="6">
        <v>8.7309945586922399</v>
      </c>
      <c r="K55" s="6">
        <v>10.7760180129426</v>
      </c>
      <c r="L55" s="6">
        <v>10899.66850147</v>
      </c>
      <c r="M55" s="6">
        <v>6.71435707517439</v>
      </c>
      <c r="N55" s="6">
        <v>22.754644082898899</v>
      </c>
      <c r="O55" s="6">
        <v>6.23121334926023</v>
      </c>
      <c r="P55" s="6">
        <v>7687.7200496149999</v>
      </c>
      <c r="Q55" s="6">
        <v>6.5906941016151999</v>
      </c>
      <c r="R55" s="6">
        <v>16.049234296837799</v>
      </c>
      <c r="S55" s="6">
        <v>6.40583936131946</v>
      </c>
      <c r="T55" s="6">
        <v>3583.9259054069998</v>
      </c>
      <c r="U55" s="6">
        <v>9.9044514958705694</v>
      </c>
      <c r="V55" s="6">
        <v>7.4819668493605</v>
      </c>
      <c r="W55" s="6">
        <v>9.5304098949558806</v>
      </c>
      <c r="X55" s="6">
        <v>20719.098057931998</v>
      </c>
      <c r="Y55" s="6">
        <v>5.0406781359668003</v>
      </c>
      <c r="Z55" s="6">
        <v>43.254132175060199</v>
      </c>
      <c r="AA55" s="6">
        <v>5.0413747111528497</v>
      </c>
    </row>
    <row r="56" spans="1:27" x14ac:dyDescent="0.25">
      <c r="A56" s="6" t="s">
        <v>81</v>
      </c>
      <c r="B56" s="6" t="s">
        <v>82</v>
      </c>
      <c r="C56" s="6" t="s">
        <v>17</v>
      </c>
      <c r="D56" s="6">
        <v>2839.3173022300002</v>
      </c>
      <c r="E56" s="6">
        <v>11.9325766401126</v>
      </c>
      <c r="F56" s="6">
        <v>4.3322016566041199</v>
      </c>
      <c r="G56" s="6">
        <v>11.970099786653501</v>
      </c>
      <c r="H56" s="6">
        <v>21955.332779339999</v>
      </c>
      <c r="I56" s="6">
        <v>5.9080386316834703</v>
      </c>
      <c r="J56" s="6">
        <v>33.4992249591999</v>
      </c>
      <c r="K56" s="6">
        <v>4.3805660918912999</v>
      </c>
      <c r="L56" s="6">
        <v>34165.225482920003</v>
      </c>
      <c r="M56" s="6">
        <v>4.0871289578260903</v>
      </c>
      <c r="N56" s="6">
        <v>52.128955900459502</v>
      </c>
      <c r="O56" s="6">
        <v>2.7991023878273502</v>
      </c>
      <c r="P56" s="6">
        <v>4448.7702978500001</v>
      </c>
      <c r="Q56" s="6">
        <v>10.2095112806419</v>
      </c>
      <c r="R56" s="6">
        <v>6.7878887784256996</v>
      </c>
      <c r="S56" s="6">
        <v>10.127876836690101</v>
      </c>
      <c r="T56" s="6">
        <v>769.16155784</v>
      </c>
      <c r="U56" s="6">
        <v>30.448979386268501</v>
      </c>
      <c r="V56" s="6">
        <v>1.1735789347860399</v>
      </c>
      <c r="W56" s="6">
        <v>30.288586800562999</v>
      </c>
      <c r="X56" s="6">
        <v>1362.0156834300001</v>
      </c>
      <c r="Y56" s="6">
        <v>22.398634421815501</v>
      </c>
      <c r="Z56" s="6">
        <v>2.07814977052475</v>
      </c>
      <c r="AA56" s="6">
        <v>21.5319987669188</v>
      </c>
    </row>
    <row r="57" spans="1:27" x14ac:dyDescent="0.25">
      <c r="A57" s="6" t="s">
        <v>83</v>
      </c>
      <c r="B57" s="6" t="s">
        <v>84</v>
      </c>
      <c r="C57" s="6" t="s">
        <v>17</v>
      </c>
      <c r="D57" s="6">
        <v>2304.5546158900002</v>
      </c>
      <c r="E57" s="6">
        <v>11.5055485844122</v>
      </c>
      <c r="F57" s="6">
        <v>3.16941652623089</v>
      </c>
      <c r="G57" s="6">
        <v>11.241724979762299</v>
      </c>
      <c r="H57" s="6">
        <v>23230.734774036999</v>
      </c>
      <c r="I57" s="6">
        <v>3.7473773886640398</v>
      </c>
      <c r="J57" s="6">
        <v>31.948852156356899</v>
      </c>
      <c r="K57" s="6">
        <v>3.5834582385964899</v>
      </c>
      <c r="L57" s="6">
        <v>37904.671684868998</v>
      </c>
      <c r="M57" s="6">
        <v>3.16348075175426</v>
      </c>
      <c r="N57" s="6">
        <v>52.129679214820698</v>
      </c>
      <c r="O57" s="6">
        <v>2.3283301129906402</v>
      </c>
      <c r="P57" s="6">
        <v>6727.0719568639997</v>
      </c>
      <c r="Q57" s="6">
        <v>7.7148742865135498</v>
      </c>
      <c r="R57" s="6">
        <v>9.2516327824130205</v>
      </c>
      <c r="S57" s="6">
        <v>7.4220722960430603</v>
      </c>
      <c r="T57" s="6">
        <v>1002.415692776</v>
      </c>
      <c r="U57" s="6">
        <v>20.172875609108502</v>
      </c>
      <c r="V57" s="6">
        <v>1.37860601824378</v>
      </c>
      <c r="W57" s="6">
        <v>20.0872162626648</v>
      </c>
      <c r="X57" s="6">
        <v>1542.818559366</v>
      </c>
      <c r="Y57" s="6">
        <v>16.2347999012689</v>
      </c>
      <c r="Z57" s="6">
        <v>2.1218133019346701</v>
      </c>
      <c r="AA57" s="6">
        <v>15.9685764772584</v>
      </c>
    </row>
    <row r="58" spans="1:27" x14ac:dyDescent="0.25">
      <c r="A58" s="6" t="s">
        <v>85</v>
      </c>
      <c r="B58" s="6" t="s">
        <v>86</v>
      </c>
      <c r="C58" s="6" t="s">
        <v>17</v>
      </c>
      <c r="D58" s="6">
        <v>201.97061735</v>
      </c>
      <c r="E58" s="6">
        <v>20.727487846699098</v>
      </c>
      <c r="F58" s="6">
        <v>2.6454708471044799</v>
      </c>
      <c r="G58" s="6">
        <v>24.538435907959599</v>
      </c>
      <c r="H58" s="6">
        <v>1989.2383414809999</v>
      </c>
      <c r="I58" s="6">
        <v>13.2448133109979</v>
      </c>
      <c r="J58" s="6">
        <v>26.055631801189001</v>
      </c>
      <c r="K58" s="6">
        <v>10.9519613885629</v>
      </c>
      <c r="L58" s="6">
        <v>4013.6491370610001</v>
      </c>
      <c r="M58" s="6">
        <v>19.026595845018701</v>
      </c>
      <c r="N58" s="6">
        <v>52.5719628028899</v>
      </c>
      <c r="O58" s="6">
        <v>6.0261332807525303</v>
      </c>
      <c r="P58" s="6">
        <v>722.04764842899999</v>
      </c>
      <c r="Q58" s="6">
        <v>38.8958313102425</v>
      </c>
      <c r="R58" s="6">
        <v>9.4575935311872801</v>
      </c>
      <c r="S58" s="6">
        <v>25.734360243941701</v>
      </c>
      <c r="T58" s="6">
        <v>192.25489002500001</v>
      </c>
      <c r="U58" s="6">
        <v>26.2231288030606</v>
      </c>
      <c r="V58" s="6">
        <v>2.5182113787028801</v>
      </c>
      <c r="W58" s="6">
        <v>30.002884205651501</v>
      </c>
      <c r="X58" s="6">
        <v>515.42046758000004</v>
      </c>
      <c r="Y58" s="6">
        <v>35.936596169382597</v>
      </c>
      <c r="Z58" s="6">
        <v>6.7511296389264004</v>
      </c>
      <c r="AA58" s="6">
        <v>33.870209495252801</v>
      </c>
    </row>
    <row r="59" spans="1:27" x14ac:dyDescent="0.25">
      <c r="A59" s="6" t="s">
        <v>87</v>
      </c>
      <c r="B59" s="6" t="s">
        <v>88</v>
      </c>
      <c r="C59" s="6" t="s">
        <v>17</v>
      </c>
      <c r="D59" s="6">
        <v>31.860067879999999</v>
      </c>
      <c r="E59" s="6">
        <v>79.995802187603701</v>
      </c>
      <c r="F59" s="6">
        <v>1.21374246520162</v>
      </c>
      <c r="G59" s="6">
        <v>75.262767422530601</v>
      </c>
      <c r="H59" s="6">
        <v>711.54618940199998</v>
      </c>
      <c r="I59" s="6">
        <v>51.104938893878298</v>
      </c>
      <c r="J59" s="6">
        <v>27.107093094793601</v>
      </c>
      <c r="K59" s="6">
        <v>15.095567923614899</v>
      </c>
      <c r="L59" s="6">
        <v>889.435998015</v>
      </c>
      <c r="M59" s="6">
        <v>62.738407468643501</v>
      </c>
      <c r="N59" s="6">
        <v>33.883990609683202</v>
      </c>
      <c r="O59" s="6">
        <v>21.999682267508302</v>
      </c>
      <c r="P59" s="6">
        <v>170.734734019</v>
      </c>
      <c r="Q59" s="6">
        <v>56.474153840178701</v>
      </c>
      <c r="R59" s="6">
        <v>6.504317496883</v>
      </c>
      <c r="S59" s="6">
        <v>17.071554899585799</v>
      </c>
      <c r="T59" s="6">
        <v>106.18925579099999</v>
      </c>
      <c r="U59" s="6">
        <v>81.560804299673805</v>
      </c>
      <c r="V59" s="6">
        <v>4.0453902856434798</v>
      </c>
      <c r="W59" s="6">
        <v>44.810668724929499</v>
      </c>
      <c r="X59" s="6">
        <v>715.17840282600002</v>
      </c>
      <c r="Y59" s="6">
        <v>44.451623361821497</v>
      </c>
      <c r="Z59" s="6">
        <v>27.245466047795102</v>
      </c>
      <c r="AA59" s="6">
        <v>41.834149282400197</v>
      </c>
    </row>
    <row r="60" spans="1:27" x14ac:dyDescent="0.25">
      <c r="A60" s="6" t="s">
        <v>89</v>
      </c>
      <c r="B60" s="6" t="s">
        <v>90</v>
      </c>
      <c r="C60" s="6" t="s">
        <v>17</v>
      </c>
      <c r="D60" s="6">
        <v>210.00893232000001</v>
      </c>
      <c r="E60" s="6">
        <v>34.389126166152799</v>
      </c>
      <c r="F60" s="6">
        <v>0.239784710395057</v>
      </c>
      <c r="G60" s="6">
        <v>34.260018740849802</v>
      </c>
      <c r="H60" s="6">
        <v>4434.3233367900002</v>
      </c>
      <c r="I60" s="6">
        <v>11.160623876135499</v>
      </c>
      <c r="J60" s="6">
        <v>5.0630367259334497</v>
      </c>
      <c r="K60" s="6">
        <v>10.7191201620107</v>
      </c>
      <c r="L60" s="6">
        <v>15026.03839175</v>
      </c>
      <c r="M60" s="6">
        <v>5.8405707570182903</v>
      </c>
      <c r="N60" s="6">
        <v>17.156481033200599</v>
      </c>
      <c r="O60" s="6">
        <v>5.4096208032783704</v>
      </c>
      <c r="P60" s="6">
        <v>10860.81944682</v>
      </c>
      <c r="Q60" s="6">
        <v>5.7766139431982797</v>
      </c>
      <c r="R60" s="6">
        <v>12.4007032317107</v>
      </c>
      <c r="S60" s="6">
        <v>5.3112101997922299</v>
      </c>
      <c r="T60" s="6">
        <v>5538.4666908600002</v>
      </c>
      <c r="U60" s="6">
        <v>7.8711707126717601</v>
      </c>
      <c r="V60" s="6">
        <v>6.32372926631969</v>
      </c>
      <c r="W60" s="6">
        <v>7.6727232623656798</v>
      </c>
      <c r="X60" s="6">
        <v>51512.629817649999</v>
      </c>
      <c r="Y60" s="6">
        <v>3.34309773501277</v>
      </c>
      <c r="Z60" s="6">
        <v>58.816265032440498</v>
      </c>
      <c r="AA60" s="6">
        <v>2.48203431796084</v>
      </c>
    </row>
    <row r="61" spans="1:27" x14ac:dyDescent="0.25">
      <c r="A61" s="6" t="s">
        <v>91</v>
      </c>
      <c r="B61" s="6" t="s">
        <v>92</v>
      </c>
      <c r="C61" s="6" t="s">
        <v>17</v>
      </c>
      <c r="D61" s="6">
        <v>385.50301568999998</v>
      </c>
      <c r="E61" s="6">
        <v>51.951949218428901</v>
      </c>
      <c r="F61" s="6">
        <v>0.70077421456991495</v>
      </c>
      <c r="G61" s="6">
        <v>51.5510857461584</v>
      </c>
      <c r="H61" s="6">
        <v>8538.3343036900005</v>
      </c>
      <c r="I61" s="6">
        <v>12.664472959368201</v>
      </c>
      <c r="J61" s="6">
        <v>15.521135430533899</v>
      </c>
      <c r="K61" s="6">
        <v>11.7914958287177</v>
      </c>
      <c r="L61" s="6">
        <v>19479.523645450001</v>
      </c>
      <c r="M61" s="6">
        <v>6.8569457327306296</v>
      </c>
      <c r="N61" s="6">
        <v>35.410223337431603</v>
      </c>
      <c r="O61" s="6">
        <v>5.9035917613409996</v>
      </c>
      <c r="P61" s="6">
        <v>9996.0663841200003</v>
      </c>
      <c r="Q61" s="6">
        <v>8.3585174125923896</v>
      </c>
      <c r="R61" s="6">
        <v>18.171026643157202</v>
      </c>
      <c r="S61" s="6">
        <v>8.3142792975694899</v>
      </c>
      <c r="T61" s="6">
        <v>3241.23786647</v>
      </c>
      <c r="U61" s="6">
        <v>15.422595900607799</v>
      </c>
      <c r="V61" s="6">
        <v>5.8919796413117904</v>
      </c>
      <c r="W61" s="6">
        <v>15.5513400948322</v>
      </c>
      <c r="X61" s="6">
        <v>13370.3508401</v>
      </c>
      <c r="Y61" s="6">
        <v>10.1169832273808</v>
      </c>
      <c r="Z61" s="6">
        <v>24.3048607329956</v>
      </c>
      <c r="AA61" s="6">
        <v>10.4023841743254</v>
      </c>
    </row>
    <row r="62" spans="1:27" x14ac:dyDescent="0.25">
      <c r="A62" t="s">
        <v>18</v>
      </c>
    </row>
    <row r="63" spans="1:27" x14ac:dyDescent="0.25">
      <c r="A63" t="s">
        <v>19</v>
      </c>
    </row>
    <row r="64" spans="1:27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7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224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225</v>
      </c>
    </row>
    <row r="12" spans="1:11" x14ac:dyDescent="0.25">
      <c r="A12" s="3" t="s">
        <v>6</v>
      </c>
    </row>
    <row r="13" spans="1:11" x14ac:dyDescent="0.25">
      <c r="A13" s="3" t="s">
        <v>7</v>
      </c>
    </row>
    <row r="15" spans="1:11" ht="17.25" x14ac:dyDescent="0.3">
      <c r="A15" s="4" t="s">
        <v>226</v>
      </c>
    </row>
    <row r="16" spans="1:11" x14ac:dyDescent="0.25">
      <c r="A16" s="5" t="s">
        <v>9</v>
      </c>
      <c r="B16" s="5" t="s">
        <v>10</v>
      </c>
      <c r="C16" s="5" t="s">
        <v>11</v>
      </c>
      <c r="D16" s="5" t="s">
        <v>227</v>
      </c>
      <c r="E16" s="5" t="s">
        <v>228</v>
      </c>
      <c r="F16" s="5" t="s">
        <v>229</v>
      </c>
      <c r="G16" s="5" t="s">
        <v>230</v>
      </c>
      <c r="H16" s="5" t="s">
        <v>231</v>
      </c>
      <c r="I16" s="5" t="s">
        <v>232</v>
      </c>
      <c r="J16" s="5" t="s">
        <v>233</v>
      </c>
      <c r="K16" s="5" t="s">
        <v>234</v>
      </c>
    </row>
    <row r="17" spans="1:11" x14ac:dyDescent="0.25">
      <c r="A17" s="6" t="s">
        <v>15</v>
      </c>
      <c r="B17" s="6" t="s">
        <v>16</v>
      </c>
      <c r="C17" s="6" t="s">
        <v>17</v>
      </c>
      <c r="D17" s="6">
        <v>1459406.7272874699</v>
      </c>
      <c r="E17" s="6">
        <v>0.88134206016301897</v>
      </c>
      <c r="F17" s="6">
        <v>19.891416573887401</v>
      </c>
      <c r="G17" s="6">
        <v>0.596842073402436</v>
      </c>
      <c r="H17" s="6">
        <v>5877460.0155432802</v>
      </c>
      <c r="I17" s="6">
        <v>0.40088158332809598</v>
      </c>
      <c r="J17" s="6">
        <v>80.108583426112602</v>
      </c>
      <c r="K17" s="6">
        <v>0.148199279067525</v>
      </c>
    </row>
    <row r="18" spans="1:11" x14ac:dyDescent="0.25">
      <c r="A18" t="s">
        <v>18</v>
      </c>
    </row>
    <row r="19" spans="1:11" x14ac:dyDescent="0.25">
      <c r="A19" t="s">
        <v>19</v>
      </c>
    </row>
    <row r="20" spans="1:11" x14ac:dyDescent="0.25">
      <c r="A20" t="s">
        <v>20</v>
      </c>
    </row>
    <row r="21" spans="1:11" x14ac:dyDescent="0.25">
      <c r="A21" t="s">
        <v>21</v>
      </c>
    </row>
    <row r="22" spans="1:11" x14ac:dyDescent="0.25">
      <c r="A22" t="s">
        <v>22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235</v>
      </c>
    </row>
    <row r="27" spans="1:11" x14ac:dyDescent="0.25">
      <c r="A27" s="5" t="s">
        <v>24</v>
      </c>
      <c r="B27" s="5" t="s">
        <v>25</v>
      </c>
      <c r="C27" s="5" t="s">
        <v>11</v>
      </c>
      <c r="D27" s="5" t="s">
        <v>227</v>
      </c>
      <c r="E27" s="5" t="s">
        <v>228</v>
      </c>
      <c r="F27" s="5" t="s">
        <v>229</v>
      </c>
      <c r="G27" s="5" t="s">
        <v>230</v>
      </c>
      <c r="H27" s="5" t="s">
        <v>231</v>
      </c>
      <c r="I27" s="5" t="s">
        <v>232</v>
      </c>
      <c r="J27" s="5" t="s">
        <v>233</v>
      </c>
      <c r="K27" s="5" t="s">
        <v>234</v>
      </c>
    </row>
    <row r="28" spans="1:11" x14ac:dyDescent="0.25">
      <c r="A28" s="6" t="s">
        <v>26</v>
      </c>
      <c r="B28" s="6" t="s">
        <v>27</v>
      </c>
      <c r="C28" s="6" t="s">
        <v>17</v>
      </c>
      <c r="D28" s="6">
        <v>889.99999997899999</v>
      </c>
      <c r="E28" s="6">
        <v>29.729553047944901</v>
      </c>
      <c r="F28" s="6">
        <v>28.380102040698699</v>
      </c>
      <c r="G28" s="6">
        <v>7.744418936722</v>
      </c>
      <c r="H28" s="6">
        <v>2245.99999996</v>
      </c>
      <c r="I28" s="6">
        <v>33.488200455656902</v>
      </c>
      <c r="J28" s="6">
        <v>71.619897959301298</v>
      </c>
      <c r="K28" s="6">
        <v>3.0688035857714699</v>
      </c>
    </row>
    <row r="29" spans="1:11" x14ac:dyDescent="0.25">
      <c r="A29" s="6" t="s">
        <v>28</v>
      </c>
      <c r="B29" s="6" t="s">
        <v>29</v>
      </c>
      <c r="C29" s="6" t="s">
        <v>17</v>
      </c>
      <c r="D29" s="6">
        <v>60558.999999669999</v>
      </c>
      <c r="E29" s="6">
        <v>5.8005703165851203</v>
      </c>
      <c r="F29" s="6">
        <v>22.786415219249701</v>
      </c>
      <c r="G29" s="6">
        <v>4.1069300537040903</v>
      </c>
      <c r="H29" s="6">
        <v>205208.99999934001</v>
      </c>
      <c r="I29" s="6">
        <v>2.5335101599225598</v>
      </c>
      <c r="J29" s="6">
        <v>77.213584780750296</v>
      </c>
      <c r="K29" s="6">
        <v>1.21199156529056</v>
      </c>
    </row>
    <row r="30" spans="1:11" x14ac:dyDescent="0.25">
      <c r="A30" s="6" t="s">
        <v>30</v>
      </c>
      <c r="B30" s="6" t="s">
        <v>31</v>
      </c>
      <c r="C30" s="6" t="s">
        <v>17</v>
      </c>
      <c r="D30" s="6">
        <v>69913.658452949996</v>
      </c>
      <c r="E30" s="6">
        <v>3.7180487833160698</v>
      </c>
      <c r="F30" s="6">
        <v>18.218840586277398</v>
      </c>
      <c r="G30" s="6">
        <v>2.6549159877750799</v>
      </c>
      <c r="H30" s="6">
        <v>313830.07168106001</v>
      </c>
      <c r="I30" s="6">
        <v>1.9985277738005101</v>
      </c>
      <c r="J30" s="6">
        <v>81.781159413722506</v>
      </c>
      <c r="K30" s="6">
        <v>0.59145029855271702</v>
      </c>
    </row>
    <row r="31" spans="1:11" x14ac:dyDescent="0.25">
      <c r="A31" s="6" t="s">
        <v>32</v>
      </c>
      <c r="B31" s="6" t="s">
        <v>33</v>
      </c>
      <c r="C31" s="6" t="s">
        <v>17</v>
      </c>
      <c r="D31" s="6">
        <v>43867.970311274003</v>
      </c>
      <c r="E31" s="6">
        <v>4.0124962360629404</v>
      </c>
      <c r="F31" s="6">
        <v>19.421827246521001</v>
      </c>
      <c r="G31" s="6">
        <v>2.75042237178089</v>
      </c>
      <c r="H31" s="6">
        <v>182001.45873089801</v>
      </c>
      <c r="I31" s="6">
        <v>1.86431097683576</v>
      </c>
      <c r="J31" s="6">
        <v>80.578172753478995</v>
      </c>
      <c r="K31" s="6">
        <v>0.66293670276096806</v>
      </c>
    </row>
    <row r="32" spans="1:11" x14ac:dyDescent="0.25">
      <c r="A32" s="6" t="s">
        <v>34</v>
      </c>
      <c r="B32" s="6" t="s">
        <v>35</v>
      </c>
      <c r="C32" s="6" t="s">
        <v>17</v>
      </c>
      <c r="D32" s="6">
        <v>50171.616417981997</v>
      </c>
      <c r="E32" s="6">
        <v>6.1487041693192799</v>
      </c>
      <c r="F32" s="6">
        <v>19.557555131192501</v>
      </c>
      <c r="G32" s="6">
        <v>3.7818414653279699</v>
      </c>
      <c r="H32" s="6">
        <v>206361.55493922401</v>
      </c>
      <c r="I32" s="6">
        <v>3.5193211384824701</v>
      </c>
      <c r="J32" s="6">
        <v>80.442444868807499</v>
      </c>
      <c r="K32" s="6">
        <v>0.91945953502790301</v>
      </c>
    </row>
    <row r="33" spans="1:11" x14ac:dyDescent="0.25">
      <c r="A33" s="6" t="s">
        <v>36</v>
      </c>
      <c r="B33" s="6" t="s">
        <v>37</v>
      </c>
      <c r="C33" s="6" t="s">
        <v>17</v>
      </c>
      <c r="D33" s="6">
        <v>59989.83041445</v>
      </c>
      <c r="E33" s="6">
        <v>4.5958040867241703</v>
      </c>
      <c r="F33" s="6">
        <v>23.1491447716148</v>
      </c>
      <c r="G33" s="6">
        <v>2.5970409645503301</v>
      </c>
      <c r="H33" s="6">
        <v>199155.07971635001</v>
      </c>
      <c r="I33" s="6">
        <v>3.5205950263294099</v>
      </c>
      <c r="J33" s="6">
        <v>76.8508552283852</v>
      </c>
      <c r="K33" s="6">
        <v>0.78228507786318802</v>
      </c>
    </row>
    <row r="34" spans="1:11" x14ac:dyDescent="0.25">
      <c r="A34" s="6" t="s">
        <v>38</v>
      </c>
      <c r="B34" s="6" t="s">
        <v>39</v>
      </c>
      <c r="C34" s="6" t="s">
        <v>17</v>
      </c>
      <c r="D34" s="6">
        <v>55151.289968883</v>
      </c>
      <c r="E34" s="6">
        <v>4.3834678084585201</v>
      </c>
      <c r="F34" s="6">
        <v>24.384809297232401</v>
      </c>
      <c r="G34" s="6">
        <v>2.9318867512339</v>
      </c>
      <c r="H34" s="6">
        <v>171019.39398697799</v>
      </c>
      <c r="I34" s="6">
        <v>2.4111370940077599</v>
      </c>
      <c r="J34" s="6">
        <v>75.615190702767507</v>
      </c>
      <c r="K34" s="6">
        <v>0.94549122531412699</v>
      </c>
    </row>
    <row r="35" spans="1:11" x14ac:dyDescent="0.25">
      <c r="A35" s="6" t="s">
        <v>40</v>
      </c>
      <c r="B35" s="6" t="s">
        <v>41</v>
      </c>
      <c r="C35" s="6" t="s">
        <v>17</v>
      </c>
      <c r="D35" s="6">
        <v>66856.328487306993</v>
      </c>
      <c r="E35" s="6">
        <v>3.50689853206354</v>
      </c>
      <c r="F35" s="6">
        <v>23.517778864865701</v>
      </c>
      <c r="G35" s="6">
        <v>2.6170877666026602</v>
      </c>
      <c r="H35" s="6">
        <v>217423.61508843099</v>
      </c>
      <c r="I35" s="6">
        <v>2.0878842769525301</v>
      </c>
      <c r="J35" s="6">
        <v>76.482221135134296</v>
      </c>
      <c r="K35" s="6">
        <v>0.804737237640615</v>
      </c>
    </row>
    <row r="36" spans="1:11" x14ac:dyDescent="0.25">
      <c r="A36" s="6" t="s">
        <v>42</v>
      </c>
      <c r="B36" s="6" t="s">
        <v>43</v>
      </c>
      <c r="C36" s="6" t="s">
        <v>17</v>
      </c>
      <c r="D36" s="6">
        <v>75959.703462516001</v>
      </c>
      <c r="E36" s="6">
        <v>4.6780933315186903</v>
      </c>
      <c r="F36" s="6">
        <v>21.8622389763208</v>
      </c>
      <c r="G36" s="6">
        <v>2.7845203036424602</v>
      </c>
      <c r="H36" s="6">
        <v>271487.342307996</v>
      </c>
      <c r="I36" s="6">
        <v>3.40061473713472</v>
      </c>
      <c r="J36" s="6">
        <v>78.137761023679204</v>
      </c>
      <c r="K36" s="6">
        <v>0.77908360202694704</v>
      </c>
    </row>
    <row r="37" spans="1:11" x14ac:dyDescent="0.25">
      <c r="A37" s="6" t="s">
        <v>44</v>
      </c>
      <c r="B37" s="6" t="s">
        <v>45</v>
      </c>
      <c r="C37" s="6" t="s">
        <v>17</v>
      </c>
      <c r="D37" s="6">
        <v>57691.678080389</v>
      </c>
      <c r="E37" s="6">
        <v>4.9438457901805304</v>
      </c>
      <c r="F37" s="6">
        <v>17.955720743318501</v>
      </c>
      <c r="G37" s="6">
        <v>2.92736239040959</v>
      </c>
      <c r="H37" s="6">
        <v>263608.02859864599</v>
      </c>
      <c r="I37" s="6">
        <v>3.1774410912700501</v>
      </c>
      <c r="J37" s="6">
        <v>82.044279256681506</v>
      </c>
      <c r="K37" s="6">
        <v>0.64066504176654504</v>
      </c>
    </row>
    <row r="38" spans="1:11" x14ac:dyDescent="0.25">
      <c r="A38" s="6" t="s">
        <v>46</v>
      </c>
      <c r="B38" s="6" t="s">
        <v>47</v>
      </c>
      <c r="C38" s="6" t="s">
        <v>17</v>
      </c>
      <c r="D38" s="6">
        <v>31109.206108754999</v>
      </c>
      <c r="E38" s="6">
        <v>5.9244176439012497</v>
      </c>
      <c r="F38" s="6">
        <v>20.405051459304399</v>
      </c>
      <c r="G38" s="6">
        <v>3.9216342932935602</v>
      </c>
      <c r="H38" s="6">
        <v>121349.150444762</v>
      </c>
      <c r="I38" s="6">
        <v>3.50641666556192</v>
      </c>
      <c r="J38" s="6">
        <v>79.594948540695597</v>
      </c>
      <c r="K38" s="6">
        <v>1.0053546239597699</v>
      </c>
    </row>
    <row r="39" spans="1:11" x14ac:dyDescent="0.25">
      <c r="A39" s="6" t="s">
        <v>48</v>
      </c>
      <c r="B39" s="6" t="s">
        <v>49</v>
      </c>
      <c r="C39" s="6" t="s">
        <v>17</v>
      </c>
      <c r="D39" s="6">
        <v>1780.7271464600001</v>
      </c>
      <c r="E39" s="6">
        <v>41.891740327224603</v>
      </c>
      <c r="F39" s="6">
        <v>29.187609400689499</v>
      </c>
      <c r="G39" s="6">
        <v>10.4694168543313</v>
      </c>
      <c r="H39" s="6">
        <v>4320.2423506100004</v>
      </c>
      <c r="I39" s="6">
        <v>35.476679369388798</v>
      </c>
      <c r="J39" s="6">
        <v>70.812390599310504</v>
      </c>
      <c r="K39" s="6">
        <v>4.3153076348786898</v>
      </c>
    </row>
    <row r="40" spans="1:11" x14ac:dyDescent="0.25">
      <c r="A40" s="6" t="s">
        <v>48</v>
      </c>
      <c r="B40" s="6" t="s">
        <v>50</v>
      </c>
      <c r="C40" s="6" t="s">
        <v>17</v>
      </c>
      <c r="D40" s="6">
        <v>4767.9999997129999</v>
      </c>
      <c r="E40" s="6">
        <v>30.810875613112501</v>
      </c>
      <c r="F40" s="6">
        <v>30.515199999309601</v>
      </c>
      <c r="G40" s="6">
        <v>3.8474846994168801</v>
      </c>
      <c r="H40" s="6">
        <v>10856.9999997</v>
      </c>
      <c r="I40" s="6">
        <v>28.288195466867801</v>
      </c>
      <c r="J40" s="6">
        <v>69.484800000690399</v>
      </c>
      <c r="K40" s="6">
        <v>1.68967551314565</v>
      </c>
    </row>
    <row r="41" spans="1:11" x14ac:dyDescent="0.25">
      <c r="A41" s="6" t="s">
        <v>51</v>
      </c>
      <c r="B41" s="6" t="s">
        <v>52</v>
      </c>
      <c r="C41" s="6" t="s">
        <v>17</v>
      </c>
      <c r="D41" s="6">
        <v>98103.057069171002</v>
      </c>
      <c r="E41" s="6">
        <v>3.5383467207462198</v>
      </c>
      <c r="F41" s="6">
        <v>23.638533793100301</v>
      </c>
      <c r="G41" s="6">
        <v>2.0717050028990101</v>
      </c>
      <c r="H41" s="6">
        <v>316910.23405891802</v>
      </c>
      <c r="I41" s="6">
        <v>2.2615125994116898</v>
      </c>
      <c r="J41" s="6">
        <v>76.361466206899706</v>
      </c>
      <c r="K41" s="6">
        <v>0.64131912537763902</v>
      </c>
    </row>
    <row r="42" spans="1:11" x14ac:dyDescent="0.25">
      <c r="A42" s="6" t="s">
        <v>53</v>
      </c>
      <c r="B42" s="6" t="s">
        <v>54</v>
      </c>
      <c r="C42" s="6" t="s">
        <v>17</v>
      </c>
      <c r="D42" s="6">
        <v>67947.417222464996</v>
      </c>
      <c r="E42" s="6">
        <v>3.3172585669753101</v>
      </c>
      <c r="F42" s="6">
        <v>21.987081697402299</v>
      </c>
      <c r="G42" s="6">
        <v>2.1427513740650501</v>
      </c>
      <c r="H42" s="6">
        <v>241085.942263768</v>
      </c>
      <c r="I42" s="6">
        <v>1.49760426096724</v>
      </c>
      <c r="J42" s="6">
        <v>78.012918302597697</v>
      </c>
      <c r="K42" s="6">
        <v>0.60391087199234295</v>
      </c>
    </row>
    <row r="43" spans="1:11" x14ac:dyDescent="0.25">
      <c r="A43" s="6" t="s">
        <v>55</v>
      </c>
      <c r="B43" s="6" t="s">
        <v>56</v>
      </c>
      <c r="C43" s="6" t="s">
        <v>17</v>
      </c>
      <c r="D43" s="6">
        <v>36865.329117535002</v>
      </c>
      <c r="E43" s="6">
        <v>4.5223845184471703</v>
      </c>
      <c r="F43" s="6">
        <v>18.312280736051601</v>
      </c>
      <c r="G43" s="6">
        <v>2.86950494581661</v>
      </c>
      <c r="H43" s="6">
        <v>164449.45875024699</v>
      </c>
      <c r="I43" s="6">
        <v>3.1664012692366699</v>
      </c>
      <c r="J43" s="6">
        <v>81.687719263948395</v>
      </c>
      <c r="K43" s="6">
        <v>0.64326903253954903</v>
      </c>
    </row>
    <row r="44" spans="1:11" x14ac:dyDescent="0.25">
      <c r="A44" s="6" t="s">
        <v>57</v>
      </c>
      <c r="B44" s="6" t="s">
        <v>58</v>
      </c>
      <c r="C44" s="6" t="s">
        <v>17</v>
      </c>
      <c r="D44" s="6">
        <v>35056.956815267004</v>
      </c>
      <c r="E44" s="6">
        <v>3.4993498214751901</v>
      </c>
      <c r="F44" s="6">
        <v>17.796926912083499</v>
      </c>
      <c r="G44" s="6">
        <v>2.54220100419677</v>
      </c>
      <c r="H44" s="6">
        <v>161926.247017888</v>
      </c>
      <c r="I44" s="6">
        <v>1.7561156127253801</v>
      </c>
      <c r="J44" s="6">
        <v>82.203073087916493</v>
      </c>
      <c r="K44" s="6">
        <v>0.55038532950133201</v>
      </c>
    </row>
    <row r="45" spans="1:11" x14ac:dyDescent="0.25">
      <c r="A45" s="6" t="s">
        <v>59</v>
      </c>
      <c r="B45" s="6" t="s">
        <v>60</v>
      </c>
      <c r="C45" s="6" t="s">
        <v>17</v>
      </c>
      <c r="D45" s="6">
        <v>15822.80867952</v>
      </c>
      <c r="E45" s="6">
        <v>11.3798047029023</v>
      </c>
      <c r="F45" s="6">
        <v>12.3687833351173</v>
      </c>
      <c r="G45" s="6">
        <v>8.0067771382896193</v>
      </c>
      <c r="H45" s="6">
        <v>112102.53572032999</v>
      </c>
      <c r="I45" s="6">
        <v>4.1423727054356902</v>
      </c>
      <c r="J45" s="6">
        <v>87.6312166648827</v>
      </c>
      <c r="K45" s="6">
        <v>1.13012343551954</v>
      </c>
    </row>
    <row r="46" spans="1:11" x14ac:dyDescent="0.25">
      <c r="A46" s="6" t="s">
        <v>61</v>
      </c>
      <c r="B46" s="6" t="s">
        <v>62</v>
      </c>
      <c r="C46" s="6" t="s">
        <v>17</v>
      </c>
      <c r="D46" s="6">
        <v>32076.000000759999</v>
      </c>
      <c r="E46" s="6">
        <v>8.9289315756479208</v>
      </c>
      <c r="F46" s="6">
        <v>12.728925009991</v>
      </c>
      <c r="G46" s="6">
        <v>6.9292632266482697</v>
      </c>
      <c r="H46" s="6">
        <v>219917.00000186</v>
      </c>
      <c r="I46" s="6">
        <v>2.33085688628378</v>
      </c>
      <c r="J46" s="6">
        <v>87.271074990009097</v>
      </c>
      <c r="K46" s="6">
        <v>1.0106678758866099</v>
      </c>
    </row>
    <row r="47" spans="1:11" x14ac:dyDescent="0.25">
      <c r="A47" s="6" t="s">
        <v>63</v>
      </c>
      <c r="B47" s="6" t="s">
        <v>64</v>
      </c>
      <c r="C47" s="6" t="s">
        <v>17</v>
      </c>
      <c r="D47" s="6">
        <v>52958.828970850001</v>
      </c>
      <c r="E47" s="6">
        <v>4.2221476008376397</v>
      </c>
      <c r="F47" s="6">
        <v>19.434345686130701</v>
      </c>
      <c r="G47" s="6">
        <v>2.8120003645509</v>
      </c>
      <c r="H47" s="6">
        <v>219542.39039690001</v>
      </c>
      <c r="I47" s="6">
        <v>1.9365641656271699</v>
      </c>
      <c r="J47" s="6">
        <v>80.565654313869302</v>
      </c>
      <c r="K47" s="6">
        <v>0.67832114838047197</v>
      </c>
    </row>
    <row r="48" spans="1:11" x14ac:dyDescent="0.25">
      <c r="A48" s="6" t="s">
        <v>65</v>
      </c>
      <c r="B48" s="6" t="s">
        <v>66</v>
      </c>
      <c r="C48" s="6" t="s">
        <v>17</v>
      </c>
      <c r="D48" s="6">
        <v>25970.695642840001</v>
      </c>
      <c r="E48" s="6">
        <v>6.96868482956571</v>
      </c>
      <c r="F48" s="6">
        <v>13.6917518016533</v>
      </c>
      <c r="G48" s="6">
        <v>5.07126735478061</v>
      </c>
      <c r="H48" s="6">
        <v>163710.62504618999</v>
      </c>
      <c r="I48" s="6">
        <v>3.1513584249920301</v>
      </c>
      <c r="J48" s="6">
        <v>86.308248198346703</v>
      </c>
      <c r="K48" s="6">
        <v>0.80449476603805004</v>
      </c>
    </row>
    <row r="49" spans="1:11" x14ac:dyDescent="0.25">
      <c r="A49" s="6" t="s">
        <v>67</v>
      </c>
      <c r="B49" s="6" t="s">
        <v>68</v>
      </c>
      <c r="C49" s="6" t="s">
        <v>17</v>
      </c>
      <c r="D49" s="6">
        <v>56284.999999649997</v>
      </c>
      <c r="E49" s="6">
        <v>7.17688998588324</v>
      </c>
      <c r="F49" s="6">
        <v>21.0105678095331</v>
      </c>
      <c r="G49" s="6">
        <v>4.2517744463599598</v>
      </c>
      <c r="H49" s="6">
        <v>211604.00000211</v>
      </c>
      <c r="I49" s="6">
        <v>3.5159987561591999</v>
      </c>
      <c r="J49" s="6">
        <v>78.9894321904669</v>
      </c>
      <c r="K49" s="6">
        <v>1.13093856784132</v>
      </c>
    </row>
    <row r="50" spans="1:11" x14ac:dyDescent="0.25">
      <c r="A50" s="6" t="s">
        <v>69</v>
      </c>
      <c r="B50" s="6" t="s">
        <v>70</v>
      </c>
      <c r="C50" s="6" t="s">
        <v>17</v>
      </c>
      <c r="D50" s="6">
        <v>62123.21244363</v>
      </c>
      <c r="E50" s="6">
        <v>4.3734287016849702</v>
      </c>
      <c r="F50" s="6">
        <v>16.722032169273302</v>
      </c>
      <c r="G50" s="6">
        <v>2.9681404705929402</v>
      </c>
      <c r="H50" s="6">
        <v>309381.94802234002</v>
      </c>
      <c r="I50" s="6">
        <v>2.3563819557201402</v>
      </c>
      <c r="J50" s="6">
        <v>83.277967830726695</v>
      </c>
      <c r="K50" s="6">
        <v>0.59599605664085697</v>
      </c>
    </row>
    <row r="51" spans="1:11" x14ac:dyDescent="0.25">
      <c r="A51" s="6" t="s">
        <v>71</v>
      </c>
      <c r="B51" s="6" t="s">
        <v>72</v>
      </c>
      <c r="C51" s="6" t="s">
        <v>17</v>
      </c>
      <c r="D51" s="6">
        <v>93897.438172709997</v>
      </c>
      <c r="E51" s="6">
        <v>3.7072135681587102</v>
      </c>
      <c r="F51" s="6">
        <v>23.641151648168499</v>
      </c>
      <c r="G51" s="6">
        <v>2.1128085252869302</v>
      </c>
      <c r="H51" s="6">
        <v>303280.49786910001</v>
      </c>
      <c r="I51" s="6">
        <v>2.4652186100823199</v>
      </c>
      <c r="J51" s="6">
        <v>76.358848351831497</v>
      </c>
      <c r="K51" s="6">
        <v>0.65413803151803995</v>
      </c>
    </row>
    <row r="52" spans="1:11" x14ac:dyDescent="0.25">
      <c r="A52" s="6" t="s">
        <v>73</v>
      </c>
      <c r="B52" s="6" t="s">
        <v>74</v>
      </c>
      <c r="C52" s="6" t="s">
        <v>17</v>
      </c>
      <c r="D52" s="6">
        <v>25294.158792573999</v>
      </c>
      <c r="E52" s="6">
        <v>4.2172629842650204</v>
      </c>
      <c r="F52" s="6">
        <v>15.202333847962301</v>
      </c>
      <c r="G52" s="6">
        <v>2.8828272810365498</v>
      </c>
      <c r="H52" s="6">
        <v>141089.233688735</v>
      </c>
      <c r="I52" s="6">
        <v>2.7496655340435701</v>
      </c>
      <c r="J52" s="6">
        <v>84.797666152037706</v>
      </c>
      <c r="K52" s="6">
        <v>0.51682675645522902</v>
      </c>
    </row>
    <row r="53" spans="1:11" x14ac:dyDescent="0.25">
      <c r="A53" s="6" t="s">
        <v>75</v>
      </c>
      <c r="B53" s="6" t="s">
        <v>76</v>
      </c>
      <c r="C53" s="6" t="s">
        <v>17</v>
      </c>
      <c r="D53" s="6">
        <v>40036.999999979998</v>
      </c>
      <c r="E53" s="6">
        <v>3.72811505098709</v>
      </c>
      <c r="F53" s="6">
        <v>16.606518181512001</v>
      </c>
      <c r="G53" s="6">
        <v>2.8272108399987599</v>
      </c>
      <c r="H53" s="6">
        <v>201055.07940142701</v>
      </c>
      <c r="I53" s="6">
        <v>1.3068045130589101</v>
      </c>
      <c r="J53" s="6">
        <v>83.393481818487999</v>
      </c>
      <c r="K53" s="6">
        <v>0.56299517892294804</v>
      </c>
    </row>
    <row r="54" spans="1:11" x14ac:dyDescent="0.25">
      <c r="A54" s="6" t="s">
        <v>77</v>
      </c>
      <c r="B54" s="6" t="s">
        <v>78</v>
      </c>
      <c r="C54" s="6" t="s">
        <v>17</v>
      </c>
      <c r="D54" s="6">
        <v>17190.000000168999</v>
      </c>
      <c r="E54" s="6">
        <v>4.9432944129058098</v>
      </c>
      <c r="F54" s="6">
        <v>12.0041708857258</v>
      </c>
      <c r="G54" s="6">
        <v>3.6968268417325501</v>
      </c>
      <c r="H54" s="6">
        <v>126010.227352556</v>
      </c>
      <c r="I54" s="6">
        <v>1.6622831283138999</v>
      </c>
      <c r="J54" s="6">
        <v>87.995829114274201</v>
      </c>
      <c r="K54" s="6">
        <v>0.50431187011677303</v>
      </c>
    </row>
    <row r="55" spans="1:11" x14ac:dyDescent="0.25">
      <c r="A55" s="6" t="s">
        <v>79</v>
      </c>
      <c r="B55" s="6" t="s">
        <v>80</v>
      </c>
      <c r="C55" s="6" t="s">
        <v>17</v>
      </c>
      <c r="D55" s="6">
        <v>20077.999999930998</v>
      </c>
      <c r="E55" s="6">
        <v>5.5113288796247897</v>
      </c>
      <c r="F55" s="6">
        <v>14.998690449679801</v>
      </c>
      <c r="G55" s="6">
        <v>3.9524670503996</v>
      </c>
      <c r="H55" s="6">
        <v>113787.02019828001</v>
      </c>
      <c r="I55" s="6">
        <v>2.35515939312126</v>
      </c>
      <c r="J55" s="6">
        <v>85.001309550320201</v>
      </c>
      <c r="K55" s="6">
        <v>0.697422546959798</v>
      </c>
    </row>
    <row r="56" spans="1:11" x14ac:dyDescent="0.25">
      <c r="A56" s="6" t="s">
        <v>81</v>
      </c>
      <c r="B56" s="6" t="s">
        <v>82</v>
      </c>
      <c r="C56" s="6" t="s">
        <v>17</v>
      </c>
      <c r="D56" s="6">
        <v>58696.896869080003</v>
      </c>
      <c r="E56" s="6">
        <v>5.8936622222883397</v>
      </c>
      <c r="F56" s="6">
        <v>27.610482265354701</v>
      </c>
      <c r="G56" s="6">
        <v>2.6189271757422201</v>
      </c>
      <c r="H56" s="6">
        <v>153892.27960732</v>
      </c>
      <c r="I56" s="6">
        <v>4.1369068805769196</v>
      </c>
      <c r="J56" s="6">
        <v>72.389517734645295</v>
      </c>
      <c r="K56" s="6">
        <v>0.99889935177008105</v>
      </c>
    </row>
    <row r="57" spans="1:11" x14ac:dyDescent="0.25">
      <c r="A57" s="6" t="s">
        <v>83</v>
      </c>
      <c r="B57" s="6" t="s">
        <v>84</v>
      </c>
      <c r="C57" s="6" t="s">
        <v>17</v>
      </c>
      <c r="D57" s="6">
        <v>63032.762713914999</v>
      </c>
      <c r="E57" s="6">
        <v>3.9408485776253399</v>
      </c>
      <c r="F57" s="6">
        <v>25.329524664411998</v>
      </c>
      <c r="G57" s="6">
        <v>2.31560338963485</v>
      </c>
      <c r="H57" s="6">
        <v>185818.187112538</v>
      </c>
      <c r="I57" s="6">
        <v>2.2653267023514401</v>
      </c>
      <c r="J57" s="6">
        <v>74.670475335587994</v>
      </c>
      <c r="K57" s="6">
        <v>0.78549296635852495</v>
      </c>
    </row>
    <row r="58" spans="1:11" x14ac:dyDescent="0.25">
      <c r="A58" s="6" t="s">
        <v>85</v>
      </c>
      <c r="B58" s="6" t="s">
        <v>86</v>
      </c>
      <c r="C58" s="6" t="s">
        <v>17</v>
      </c>
      <c r="D58" s="6">
        <v>5601.6805415099998</v>
      </c>
      <c r="E58" s="6">
        <v>18.411691687855999</v>
      </c>
      <c r="F58" s="6">
        <v>23.521779486374399</v>
      </c>
      <c r="G58" s="6">
        <v>4.7751567646879201</v>
      </c>
      <c r="H58" s="6">
        <v>18213.186631932</v>
      </c>
      <c r="I58" s="6">
        <v>18.878759730068701</v>
      </c>
      <c r="J58" s="6">
        <v>76.478220513625601</v>
      </c>
      <c r="K58" s="6">
        <v>1.4686558300849499</v>
      </c>
    </row>
    <row r="59" spans="1:11" x14ac:dyDescent="0.25">
      <c r="A59" s="6" t="s">
        <v>87</v>
      </c>
      <c r="B59" s="6" t="s">
        <v>88</v>
      </c>
      <c r="C59" s="6" t="s">
        <v>17</v>
      </c>
      <c r="D59" s="6">
        <v>2078.7998720129999</v>
      </c>
      <c r="E59" s="6">
        <v>61.297999298257402</v>
      </c>
      <c r="F59" s="6">
        <v>23.979825964039598</v>
      </c>
      <c r="G59" s="6">
        <v>12.869122634872699</v>
      </c>
      <c r="H59" s="6">
        <v>6590.153251877</v>
      </c>
      <c r="I59" s="6">
        <v>49.839867292572698</v>
      </c>
      <c r="J59" s="6">
        <v>76.020174035960395</v>
      </c>
      <c r="K59" s="6">
        <v>4.0594398132810499</v>
      </c>
    </row>
    <row r="60" spans="1:11" x14ac:dyDescent="0.25">
      <c r="A60" s="6" t="s">
        <v>89</v>
      </c>
      <c r="B60" s="6" t="s">
        <v>90</v>
      </c>
      <c r="C60" s="6" t="s">
        <v>17</v>
      </c>
      <c r="D60" s="6">
        <v>40934.675514100003</v>
      </c>
      <c r="E60" s="6">
        <v>4.40582295973869</v>
      </c>
      <c r="F60" s="6">
        <v>16.514807119138801</v>
      </c>
      <c r="G60" s="6">
        <v>2.8694723065919998</v>
      </c>
      <c r="H60" s="6">
        <v>206931.83130486999</v>
      </c>
      <c r="I60" s="6">
        <v>2.5648036136308101</v>
      </c>
      <c r="J60" s="6">
        <v>83.485192880861206</v>
      </c>
      <c r="K60" s="6">
        <v>0.56763097792328499</v>
      </c>
    </row>
    <row r="61" spans="1:11" x14ac:dyDescent="0.25">
      <c r="A61" s="6" t="s">
        <v>91</v>
      </c>
      <c r="B61" s="6" t="s">
        <v>92</v>
      </c>
      <c r="C61" s="6" t="s">
        <v>17</v>
      </c>
      <c r="D61" s="6">
        <v>30646.999999470001</v>
      </c>
      <c r="E61" s="6">
        <v>6.5554461202676402</v>
      </c>
      <c r="F61" s="6">
        <v>18.9247935973866</v>
      </c>
      <c r="G61" s="6">
        <v>4.3263986532955503</v>
      </c>
      <c r="H61" s="6">
        <v>131294.00000013999</v>
      </c>
      <c r="I61" s="6">
        <v>3.4814505798208399</v>
      </c>
      <c r="J61" s="6">
        <v>81.075206402613404</v>
      </c>
      <c r="K61" s="6">
        <v>1.00987965577341</v>
      </c>
    </row>
    <row r="62" spans="1:11" x14ac:dyDescent="0.25">
      <c r="A62" t="s">
        <v>18</v>
      </c>
    </row>
    <row r="63" spans="1:11" x14ac:dyDescent="0.25">
      <c r="A63" t="s">
        <v>19</v>
      </c>
    </row>
    <row r="64" spans="1:11" x14ac:dyDescent="0.25">
      <c r="A64" t="s">
        <v>20</v>
      </c>
    </row>
    <row r="65" spans="1:1" x14ac:dyDescent="0.25">
      <c r="A65" t="s">
        <v>21</v>
      </c>
    </row>
    <row r="66" spans="1:1" x14ac:dyDescent="0.25">
      <c r="A66" t="s">
        <v>22</v>
      </c>
    </row>
    <row r="67" spans="1:1" x14ac:dyDescent="0.25">
      <c r="A67" t="s">
        <v>93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78</vt:i4>
      </vt:variant>
    </vt:vector>
  </HeadingPairs>
  <TitlesOfParts>
    <vt:vector size="78" baseType="lpstr">
      <vt:lpstr>Indice</vt:lpstr>
      <vt:lpstr>Tablas 1</vt:lpstr>
      <vt:lpstr>Tablas 2</vt:lpstr>
      <vt:lpstr>Tablas 3</vt:lpstr>
      <vt:lpstr>Tablas 4</vt:lpstr>
      <vt:lpstr>Tablas 5</vt:lpstr>
      <vt:lpstr>Tablas 6</vt:lpstr>
      <vt:lpstr>Tablas 7</vt:lpstr>
      <vt:lpstr>Tablas 8</vt:lpstr>
      <vt:lpstr>Tablas 9</vt:lpstr>
      <vt:lpstr>Tablas 10</vt:lpstr>
      <vt:lpstr>Tablas 11</vt:lpstr>
      <vt:lpstr>Tablas 12</vt:lpstr>
      <vt:lpstr>Tablas 13</vt:lpstr>
      <vt:lpstr>Tablas 14</vt:lpstr>
      <vt:lpstr>Tablas 15</vt:lpstr>
      <vt:lpstr>Tablas 16</vt:lpstr>
      <vt:lpstr>Tablas 17</vt:lpstr>
      <vt:lpstr>Tablas 18</vt:lpstr>
      <vt:lpstr>Tablas 19</vt:lpstr>
      <vt:lpstr>Tablas 20</vt:lpstr>
      <vt:lpstr>Tablas 21</vt:lpstr>
      <vt:lpstr>Tablas 22</vt:lpstr>
      <vt:lpstr>Tablas 23</vt:lpstr>
      <vt:lpstr>Tablas 24</vt:lpstr>
      <vt:lpstr>Tablas 25</vt:lpstr>
      <vt:lpstr>Tablas 26</vt:lpstr>
      <vt:lpstr>Tablas 27</vt:lpstr>
      <vt:lpstr>Tablas 28</vt:lpstr>
      <vt:lpstr>Tablas 29</vt:lpstr>
      <vt:lpstr>Tablas 30</vt:lpstr>
      <vt:lpstr>Tablas 31</vt:lpstr>
      <vt:lpstr>Tablas 32</vt:lpstr>
      <vt:lpstr>Tablas 33</vt:lpstr>
      <vt:lpstr>Tablas 34</vt:lpstr>
      <vt:lpstr>Tablas 35</vt:lpstr>
      <vt:lpstr>Tablas 36</vt:lpstr>
      <vt:lpstr>Tablas 37</vt:lpstr>
      <vt:lpstr>Tablas 38</vt:lpstr>
      <vt:lpstr>Tablas 39</vt:lpstr>
      <vt:lpstr>Tablas 40</vt:lpstr>
      <vt:lpstr>Tablas 41</vt:lpstr>
      <vt:lpstr>Tablas 42</vt:lpstr>
      <vt:lpstr>Tablas 43</vt:lpstr>
      <vt:lpstr>Tablas 44</vt:lpstr>
      <vt:lpstr>Tablas 45</vt:lpstr>
      <vt:lpstr>Tablas 46</vt:lpstr>
      <vt:lpstr>Tablas 47</vt:lpstr>
      <vt:lpstr>Tablas 48</vt:lpstr>
      <vt:lpstr>Tablas 49</vt:lpstr>
      <vt:lpstr>Tablas 50</vt:lpstr>
      <vt:lpstr>Tablas 51</vt:lpstr>
      <vt:lpstr>Tablas 52</vt:lpstr>
      <vt:lpstr>Tablas 53</vt:lpstr>
      <vt:lpstr>Tablas 54</vt:lpstr>
      <vt:lpstr>Tablas 55</vt:lpstr>
      <vt:lpstr>Tablas 56</vt:lpstr>
      <vt:lpstr>Tablas 57</vt:lpstr>
      <vt:lpstr>Tablas 58</vt:lpstr>
      <vt:lpstr>Tablas 59</vt:lpstr>
      <vt:lpstr>Tablas 60</vt:lpstr>
      <vt:lpstr>Tablas 61</vt:lpstr>
      <vt:lpstr>Tablas 62</vt:lpstr>
      <vt:lpstr>Tablas 63</vt:lpstr>
      <vt:lpstr>Tablas 64</vt:lpstr>
      <vt:lpstr>Tablas 65</vt:lpstr>
      <vt:lpstr>Tablas 66</vt:lpstr>
      <vt:lpstr>Tablas 67</vt:lpstr>
      <vt:lpstr>Tablas 68</vt:lpstr>
      <vt:lpstr>Tablas 69</vt:lpstr>
      <vt:lpstr>Tablas 70</vt:lpstr>
      <vt:lpstr>Tablas 71</vt:lpstr>
      <vt:lpstr>Tablas 72</vt:lpstr>
      <vt:lpstr>Tablas 73</vt:lpstr>
      <vt:lpstr>Tablas 74</vt:lpstr>
      <vt:lpstr>Tablas 75</vt:lpstr>
      <vt:lpstr>Tablas 76</vt:lpstr>
      <vt:lpstr>Tablas 77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Fabian Rey Hernández</cp:lastModifiedBy>
  <dcterms:created xsi:type="dcterms:W3CDTF">2023-10-18T12:55:57Z</dcterms:created>
  <dcterms:modified xsi:type="dcterms:W3CDTF">2023-10-18T18:22:02Z</dcterms:modified>
</cp:coreProperties>
</file>