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E:\sdp\Salidas masivas\2021\Variables adicionales\Resultados\"/>
    </mc:Choice>
  </mc:AlternateContent>
  <xr:revisionPtr revIDLastSave="0" documentId="13_ncr:1_{EA28EF35-EF9E-4B04-917A-A5EE66904C5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Indice" sheetId="1" r:id="rId1"/>
    <sheet name="Tablas 1" sheetId="2" r:id="rId2"/>
    <sheet name="Tablas 2" sheetId="3" r:id="rId3"/>
    <sheet name="Tablas 3" sheetId="4" r:id="rId4"/>
    <sheet name="Tablas 4" sheetId="5" r:id="rId5"/>
    <sheet name="Tablas 5" sheetId="6" r:id="rId6"/>
    <sheet name="Tablas 6" sheetId="7" r:id="rId7"/>
    <sheet name="Tablas 7" sheetId="8" r:id="rId8"/>
    <sheet name="Tablas 8" sheetId="9" r:id="rId9"/>
    <sheet name="Tablas 9" sheetId="10" r:id="rId10"/>
    <sheet name="Tablas 10" sheetId="11" r:id="rId11"/>
    <sheet name="Tablas 11" sheetId="12" r:id="rId12"/>
    <sheet name="Tablas 12" sheetId="13" r:id="rId13"/>
    <sheet name="Tablas 13" sheetId="14" r:id="rId14"/>
    <sheet name="Tablas 14" sheetId="15" r:id="rId15"/>
    <sheet name="Tablas 15" sheetId="16" r:id="rId16"/>
    <sheet name="Tablas 16" sheetId="17" r:id="rId17"/>
    <sheet name="Tablas 17" sheetId="18" r:id="rId18"/>
    <sheet name="Tablas 18" sheetId="19" r:id="rId19"/>
    <sheet name="Tablas 19" sheetId="20" r:id="rId20"/>
    <sheet name="Tablas 20" sheetId="21" r:id="rId21"/>
    <sheet name="Tablas 21" sheetId="22" r:id="rId22"/>
    <sheet name="Tablas 22" sheetId="23" r:id="rId23"/>
    <sheet name="Tablas 23" sheetId="24" r:id="rId24"/>
    <sheet name="Tablas 24" sheetId="25" r:id="rId25"/>
    <sheet name="Tablas 25" sheetId="26" r:id="rId26"/>
    <sheet name="Tablas 26" sheetId="27" r:id="rId27"/>
    <sheet name="Tablas 27" sheetId="28" r:id="rId28"/>
    <sheet name="Tablas 28" sheetId="29" r:id="rId29"/>
    <sheet name="Tablas 29" sheetId="30" r:id="rId30"/>
    <sheet name="Tablas 30" sheetId="31" r:id="rId31"/>
    <sheet name="Tablas 31" sheetId="32" r:id="rId32"/>
    <sheet name="Tablas 32" sheetId="33" r:id="rId33"/>
    <sheet name="Tablas 33" sheetId="34" r:id="rId34"/>
    <sheet name="Tablas 34" sheetId="35" r:id="rId35"/>
    <sheet name="Tablas 35" sheetId="36" r:id="rId36"/>
    <sheet name="Tablas 36" sheetId="37" r:id="rId37"/>
    <sheet name="Tablas 37" sheetId="38" r:id="rId38"/>
    <sheet name="Tablas 38" sheetId="39" r:id="rId39"/>
    <sheet name="Tablas 39" sheetId="40" r:id="rId40"/>
    <sheet name="Tablas 40" sheetId="41" r:id="rId41"/>
    <sheet name="Tablas 41" sheetId="42" r:id="rId42"/>
    <sheet name="Tablas 42" sheetId="43" r:id="rId43"/>
    <sheet name="Tablas 43" sheetId="44" r:id="rId44"/>
    <sheet name="Tablas 44" sheetId="45" r:id="rId45"/>
    <sheet name="Tablas 45" sheetId="46" r:id="rId46"/>
    <sheet name="Tablas 46" sheetId="47" r:id="rId47"/>
    <sheet name="Tablas 47" sheetId="48" r:id="rId48"/>
    <sheet name="Tablas 48" sheetId="49" r:id="rId49"/>
    <sheet name="Tablas 49" sheetId="50" r:id="rId50"/>
    <sheet name="Tablas 50" sheetId="51" r:id="rId51"/>
    <sheet name="Tablas 51" sheetId="52" r:id="rId52"/>
    <sheet name="Tablas 52" sheetId="53" r:id="rId53"/>
    <sheet name="Tablas 53" sheetId="54" r:id="rId54"/>
    <sheet name="Tablas 54" sheetId="55" r:id="rId55"/>
    <sheet name="Tablas 55" sheetId="56" r:id="rId56"/>
    <sheet name="Tablas 56" sheetId="57" r:id="rId5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57" l="1"/>
  <c r="E1" i="57"/>
  <c r="E25" i="56"/>
  <c r="E1" i="56"/>
  <c r="E25" i="55"/>
  <c r="E1" i="55"/>
  <c r="E25" i="54"/>
  <c r="E1" i="54"/>
  <c r="E25" i="53"/>
  <c r="E1" i="53"/>
  <c r="E25" i="52"/>
  <c r="E1" i="52"/>
  <c r="E25" i="51"/>
  <c r="E1" i="51"/>
  <c r="E25" i="50"/>
  <c r="E1" i="50"/>
  <c r="E25" i="49"/>
  <c r="E1" i="49"/>
  <c r="E25" i="48"/>
  <c r="E1" i="48"/>
  <c r="E25" i="47"/>
  <c r="E1" i="47"/>
  <c r="K25" i="46"/>
  <c r="K1" i="46"/>
  <c r="K25" i="45"/>
  <c r="K1" i="45"/>
  <c r="K25" i="44"/>
  <c r="K1" i="44"/>
  <c r="K25" i="43"/>
  <c r="K1" i="43"/>
  <c r="K25" i="42"/>
  <c r="K1" i="42"/>
  <c r="K25" i="41"/>
  <c r="K1" i="41"/>
  <c r="K25" i="40"/>
  <c r="K1" i="40"/>
  <c r="K25" i="39"/>
  <c r="K1" i="39"/>
  <c r="K25" i="38"/>
  <c r="K1" i="38"/>
  <c r="K25" i="37"/>
  <c r="K1" i="37"/>
  <c r="K25" i="36"/>
  <c r="K1" i="36"/>
  <c r="K25" i="35"/>
  <c r="K1" i="35"/>
  <c r="K25" i="34"/>
  <c r="K1" i="34"/>
  <c r="K25" i="33"/>
  <c r="K1" i="33"/>
  <c r="K25" i="32"/>
  <c r="K1" i="32"/>
  <c r="K25" i="31"/>
  <c r="K1" i="31"/>
  <c r="K25" i="30"/>
  <c r="K1" i="30"/>
  <c r="K25" i="29"/>
  <c r="K1" i="29"/>
  <c r="K25" i="28"/>
  <c r="K1" i="28"/>
  <c r="K25" i="27"/>
  <c r="K1" i="27"/>
  <c r="K25" i="26"/>
  <c r="K1" i="26"/>
  <c r="K25" i="25"/>
  <c r="K1" i="25"/>
  <c r="K25" i="24"/>
  <c r="K1" i="24"/>
  <c r="K25" i="23"/>
  <c r="K1" i="23"/>
  <c r="K25" i="22"/>
  <c r="K1" i="22"/>
  <c r="K25" i="21"/>
  <c r="K1" i="21"/>
  <c r="K25" i="20"/>
  <c r="K1" i="20"/>
  <c r="K25" i="19"/>
  <c r="K1" i="19"/>
  <c r="K25" i="18"/>
  <c r="K1" i="18"/>
  <c r="K25" i="17"/>
  <c r="K1" i="17"/>
  <c r="E25" i="16"/>
  <c r="E1" i="16"/>
  <c r="K25" i="15"/>
  <c r="K1" i="15"/>
  <c r="K25" i="14"/>
  <c r="K1" i="14"/>
  <c r="K25" i="13"/>
  <c r="K1" i="13"/>
  <c r="K25" i="12"/>
  <c r="K1" i="12"/>
  <c r="K25" i="11"/>
  <c r="K1" i="11"/>
  <c r="K25" i="10"/>
  <c r="K1" i="10"/>
  <c r="L25" i="9"/>
  <c r="L1" i="9"/>
  <c r="L25" i="8"/>
  <c r="L1" i="8"/>
  <c r="L25" i="7"/>
  <c r="L1" i="7"/>
  <c r="L25" i="6"/>
  <c r="L1" i="6"/>
  <c r="L25" i="5"/>
  <c r="L1" i="5"/>
  <c r="E25" i="4"/>
  <c r="F1" i="4"/>
  <c r="E25" i="3"/>
  <c r="F1" i="3"/>
  <c r="E25" i="2"/>
  <c r="F1" i="2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<sst xmlns="http://schemas.openxmlformats.org/spreadsheetml/2006/main" count="8108" uniqueCount="462">
  <si>
    <t>Encuesta Multipropósito 2021: Resultados por pregunta (Aquí el usuario sólo puede consultar los coeficientes de variación-CV; las estimaciones de totales, porcentajes y promedios se deben consultar en el archivo análogo sin CV)</t>
  </si>
  <si>
    <t>Indice</t>
  </si>
  <si>
    <t>Numero total de viviendas por zona geográfica, cruzando según totales</t>
  </si>
  <si>
    <t>Capitulo y pregunta principal: NA NA</t>
  </si>
  <si>
    <t xml:space="preserve">Subpreguntas relacionadas:      </t>
  </si>
  <si>
    <t>NOTA sobre los cálculos: En algunas zonas las personas, hogares o viviendas que debían responder esta pregunta simultáneamente con alguna categoria de la variable de cruce, reducen el tamaño de muestra a un solo segmento (manzana) en la zona, impidiendo calcular coeficientes de variación, por ello se EXCLUYEN de todos los cálculos a: Localidad San Cristóbal resto</t>
  </si>
  <si>
    <t>Viviendas según zona geográfica - Bogotá</t>
  </si>
  <si>
    <t>Codigo</t>
  </si>
  <si>
    <t>Municipio</t>
  </si>
  <si>
    <t>Cantidad</t>
  </si>
  <si>
    <t>Cantidad.1.Viviendas</t>
  </si>
  <si>
    <t>Total.Viviendas</t>
  </si>
  <si>
    <t>Total_cv.Viviendas</t>
  </si>
  <si>
    <t>11001</t>
  </si>
  <si>
    <t>Bogotá</t>
  </si>
  <si>
    <t>Total</t>
  </si>
  <si>
    <t>*Los Coeficientes de Variación-CV se calculan con el método de conglomerado ultimo (ver Naciones Unidas-2009, Diseño de muestras para encuestas de hogares: directrices prácticas). Los calculos de los CV son preliminares. El DANE recomienda no usar estimaciones con CV mayores a 15%. En la zona rural se efectúa censo en seis de las ocho localidades con ruralidad y por ello no se calculan los CV.</t>
  </si>
  <si>
    <t>**Datos expandidos con base en las proyecciones de población, calculadas a partir del Censo Nacional de población y Vivienda 2018</t>
  </si>
  <si>
    <t>***La categoría Urbano corresponde a la clase uno, denominada por el DANE como Cabecera. La categoría Rural corresponde a las clases dos y tres, denominadas por el DANE como Centros poblados y Rural disperso, respectivamente.</t>
  </si>
  <si>
    <t>****En las variables cuantitativas se excluyen del cálculo a quienes no saben o no responden, codificadas con 98 y 99, y en el caso de los tiempos de desplazamiento con 999. Para las variables referentes a años cumplidos o tiempo dedicado a ciertas actividades, no se hace ninguna exclusión. Se invita al usuario a consultar las normas de validación y cosistencia para mayor claridad.</t>
  </si>
  <si>
    <t>Fuente: DANE y SDP - Encuesta Multipropósito 2021. cálculos: SDP-Dirección de Información y Estadísticas. Fecha de cálculo 2023-09-13</t>
  </si>
  <si>
    <t>Viviendas según zona geográfica - UPL</t>
  </si>
  <si>
    <t>cod</t>
  </si>
  <si>
    <t>UPL</t>
  </si>
  <si>
    <t>1</t>
  </si>
  <si>
    <t>2</t>
  </si>
  <si>
    <t>Cuenca del Tunjuelo</t>
  </si>
  <si>
    <t>3</t>
  </si>
  <si>
    <t>Arborizadora</t>
  </si>
  <si>
    <t>4</t>
  </si>
  <si>
    <t>Lucero</t>
  </si>
  <si>
    <t>5</t>
  </si>
  <si>
    <t>Usme - Entrenubes</t>
  </si>
  <si>
    <t>6</t>
  </si>
  <si>
    <t>Cerros Orientales</t>
  </si>
  <si>
    <t>7</t>
  </si>
  <si>
    <t>Torca</t>
  </si>
  <si>
    <t>8</t>
  </si>
  <si>
    <t>Britalia</t>
  </si>
  <si>
    <t>9</t>
  </si>
  <si>
    <t>Suba</t>
  </si>
  <si>
    <t>10</t>
  </si>
  <si>
    <t>Tibabuyes</t>
  </si>
  <si>
    <t>11</t>
  </si>
  <si>
    <t>Engativá</t>
  </si>
  <si>
    <t>12</t>
  </si>
  <si>
    <t>Fontibón</t>
  </si>
  <si>
    <t>13</t>
  </si>
  <si>
    <t>Tintal</t>
  </si>
  <si>
    <t>14</t>
  </si>
  <si>
    <t>Patio Bonito</t>
  </si>
  <si>
    <t>15</t>
  </si>
  <si>
    <t>Porvenir</t>
  </si>
  <si>
    <t>16</t>
  </si>
  <si>
    <t>Edén</t>
  </si>
  <si>
    <t>17</t>
  </si>
  <si>
    <t>Bosa</t>
  </si>
  <si>
    <t>18</t>
  </si>
  <si>
    <t>Kennedy</t>
  </si>
  <si>
    <t>19</t>
  </si>
  <si>
    <t>Tunjuelito</t>
  </si>
  <si>
    <t>20</t>
  </si>
  <si>
    <t>Rafael Uribe</t>
  </si>
  <si>
    <t>21</t>
  </si>
  <si>
    <t>San Cristóbal</t>
  </si>
  <si>
    <t>22</t>
  </si>
  <si>
    <t>Restrepo</t>
  </si>
  <si>
    <t>23</t>
  </si>
  <si>
    <t>Centro Histórico</t>
  </si>
  <si>
    <t>24</t>
  </si>
  <si>
    <t>Chapinero</t>
  </si>
  <si>
    <t>25</t>
  </si>
  <si>
    <t>Usaquén</t>
  </si>
  <si>
    <t>26</t>
  </si>
  <si>
    <t>Toberín</t>
  </si>
  <si>
    <t>27</t>
  </si>
  <si>
    <t>Niza</t>
  </si>
  <si>
    <t>28</t>
  </si>
  <si>
    <t>Rincón de Suba</t>
  </si>
  <si>
    <t>29</t>
  </si>
  <si>
    <t>Tabora</t>
  </si>
  <si>
    <t>30</t>
  </si>
  <si>
    <t>Salitre</t>
  </si>
  <si>
    <t>31</t>
  </si>
  <si>
    <t>Puente Aranda</t>
  </si>
  <si>
    <t>32</t>
  </si>
  <si>
    <t>Teusaquillo</t>
  </si>
  <si>
    <t>33</t>
  </si>
  <si>
    <t>Barrios Unidos</t>
  </si>
  <si>
    <t>****De acuerdo con el análisis realizados por la Dirección de Información y Estadísticas de la SDP se recomienda tener precaución con el uso de los indicadores derivados de la EM 2021 para las siguientes tres UPL: Cuenca del Tunjuelo, Cerros Orientales y Torca, debido a que tienen una menor correspondencia con las UPZ de la encuesta</t>
  </si>
  <si>
    <t>Número total de hogares por zona geográfica, cruzando según totales</t>
  </si>
  <si>
    <t>Hogares según zona geográfica - Bogotá</t>
  </si>
  <si>
    <t>Cantidad.1.hogares</t>
  </si>
  <si>
    <t>Total.hogares</t>
  </si>
  <si>
    <t>Total_cv.hogares</t>
  </si>
  <si>
    <t>Hogares según zona geográfica - UPL</t>
  </si>
  <si>
    <t>Número total de personas por zona geográfica, cruzando según totales</t>
  </si>
  <si>
    <t>Personas según zona geográfica - Bogotá</t>
  </si>
  <si>
    <t>Cantidad.1.Personas</t>
  </si>
  <si>
    <t>Total.Personas</t>
  </si>
  <si>
    <t>Total_cv.Personas</t>
  </si>
  <si>
    <t>Personas según zona geográfica - UPL</t>
  </si>
  <si>
    <t>Ciclo de vida acorde a la edad, cruzando según totales</t>
  </si>
  <si>
    <t>Personas según la etapa del ciclo de vida en la que se encuentran según su edad - Bogotá</t>
  </si>
  <si>
    <t>Total.Primera infancia (0 a 5 años)</t>
  </si>
  <si>
    <t>Total_cv.Primera infancia (0 a 5 años)</t>
  </si>
  <si>
    <t>Porcentaje.Primera infancia (0 a 5 años)</t>
  </si>
  <si>
    <t>Porcentaje_cv.Primera infancia (0 a 5 años)</t>
  </si>
  <si>
    <t>Total.Infancia (6 a 11 años)</t>
  </si>
  <si>
    <t>Total_cv.Infancia (6 a 11 años)</t>
  </si>
  <si>
    <t>Porcentaje.Infancia (6 a 11 años)</t>
  </si>
  <si>
    <t>Porcentaje_cv.Infancia (6 a 11 años)</t>
  </si>
  <si>
    <t>Total.Adolescencia (12 a 18 años)</t>
  </si>
  <si>
    <t>Total_cv.Adolescencia (12 a 18 años)</t>
  </si>
  <si>
    <t>Porcentaje.Adolescencia (12 a 18 años)</t>
  </si>
  <si>
    <t>Porcentaje_cv.Adolescencia (12 a 18 años)</t>
  </si>
  <si>
    <t>Total.Jóvenes (19 a 28 años)</t>
  </si>
  <si>
    <t>Total_cv.Jóvenes (19 a 28 años)</t>
  </si>
  <si>
    <t>Porcentaje.Jóvenes (19 a 28 años)</t>
  </si>
  <si>
    <t>Porcentaje_cv.Jóvenes (19 a 28 años)</t>
  </si>
  <si>
    <t>Total.Adultos (29 a 59 años)</t>
  </si>
  <si>
    <t>Total_cv.Adultos (29 a 59 años)</t>
  </si>
  <si>
    <t>Porcentaje.Adultos (29 a 59 años)</t>
  </si>
  <si>
    <t>Porcentaje_cv.Adultos (29 a 59 años)</t>
  </si>
  <si>
    <t>Total.Adultos mayores (60 años o más)</t>
  </si>
  <si>
    <t>Total_cv.Adultos mayores (60 años o más)</t>
  </si>
  <si>
    <t>Porcentaje.Adultos mayores (60 años o más)</t>
  </si>
  <si>
    <t>Porcentaje_cv.Adultos mayores (60 años o más)</t>
  </si>
  <si>
    <t>Personas según la etapa del ciclo de vida en la que se encuentran según su edad - UPL</t>
  </si>
  <si>
    <t>Personas según si son jóvenes (14 a 28 años) - Bogotá</t>
  </si>
  <si>
    <t>Total.Personas de 0 a 13 años</t>
  </si>
  <si>
    <t>Total_cv.Personas de 0 a 13 años</t>
  </si>
  <si>
    <t>Porcentaje.Personas de 0 a 13 años</t>
  </si>
  <si>
    <t>Porcentaje_cv.Personas de 0 a 13 años</t>
  </si>
  <si>
    <t>Total.Jóvenes (14 a 28 años)</t>
  </si>
  <si>
    <t>Total_cv.Jóvenes (14 a 28 años)</t>
  </si>
  <si>
    <t>Porcentaje.Jóvenes (14 a 28 años)</t>
  </si>
  <si>
    <t>Porcentaje_cv.Jóvenes (14 a 28 años)</t>
  </si>
  <si>
    <t>Personas según si son jóvenes (14 a 28 años) - UPL</t>
  </si>
  <si>
    <t>Rango de edad, cruzando según totales</t>
  </si>
  <si>
    <t>Personas según rango de edad - Bogotá</t>
  </si>
  <si>
    <t>Total.0 a 4 años</t>
  </si>
  <si>
    <t>Total_cv.0 a 4 años</t>
  </si>
  <si>
    <t>Porcentaje.0 a 4 años</t>
  </si>
  <si>
    <t>Porcentaje_cv.0 a 4 años</t>
  </si>
  <si>
    <t>Total.5 a 9 años</t>
  </si>
  <si>
    <t>Total_cv.5 a 9 años</t>
  </si>
  <si>
    <t>Porcentaje.5 a 9 años</t>
  </si>
  <si>
    <t>Porcentaje_cv.5 a 9 años</t>
  </si>
  <si>
    <t>Total.10 a 14 años</t>
  </si>
  <si>
    <t>Total_cv.10 a 14 años</t>
  </si>
  <si>
    <t>Porcentaje.10 a 14 años</t>
  </si>
  <si>
    <t>Porcentaje_cv.10 a 14 años</t>
  </si>
  <si>
    <t>Total.15 a 19 años</t>
  </si>
  <si>
    <t>Total_cv.15 a 19 años</t>
  </si>
  <si>
    <t>Porcentaje.15 a 19 años</t>
  </si>
  <si>
    <t>Porcentaje_cv.15 a 19 años</t>
  </si>
  <si>
    <t>Total.20 a 24 años</t>
  </si>
  <si>
    <t>Total_cv.20 a 24 años</t>
  </si>
  <si>
    <t>Porcentaje.20 a 24 años</t>
  </si>
  <si>
    <t>Porcentaje_cv.20 a 24 años</t>
  </si>
  <si>
    <t>Total.25 a 29 años</t>
  </si>
  <si>
    <t>Total_cv.25 a 29 años</t>
  </si>
  <si>
    <t>Porcentaje.25 a 29 años</t>
  </si>
  <si>
    <t>Porcentaje_cv.25 a 29 años</t>
  </si>
  <si>
    <t>Total.30 a 34 años</t>
  </si>
  <si>
    <t>Total_cv.30 a 34 años</t>
  </si>
  <si>
    <t>Porcentaje.30 a 34 años</t>
  </si>
  <si>
    <t>Porcentaje_cv.30 a 34 años</t>
  </si>
  <si>
    <t>Total.35 a 39 años</t>
  </si>
  <si>
    <t>Total_cv.35 a 39 años</t>
  </si>
  <si>
    <t>Porcentaje.35 a 39 años</t>
  </si>
  <si>
    <t>Porcentaje_cv.35 a 39 años</t>
  </si>
  <si>
    <t>Total.40 a 44 años</t>
  </si>
  <si>
    <t>Total_cv.40 a 44 años</t>
  </si>
  <si>
    <t>Porcentaje.40 a 44 años</t>
  </si>
  <si>
    <t>Porcentaje_cv.40 a 44 años</t>
  </si>
  <si>
    <t>Total.45 a 49 años</t>
  </si>
  <si>
    <t>Total_cv.45 a 49 años</t>
  </si>
  <si>
    <t>Porcentaje.45 a 49 años</t>
  </si>
  <si>
    <t>Porcentaje_cv.45 a 49 años</t>
  </si>
  <si>
    <t>Total.50 a 54 años</t>
  </si>
  <si>
    <t>Total_cv.50 a 54 años</t>
  </si>
  <si>
    <t>Porcentaje.50 a 54 años</t>
  </si>
  <si>
    <t>Porcentaje_cv.50 a 54 años</t>
  </si>
  <si>
    <t>Total.55 a 59 años</t>
  </si>
  <si>
    <t>Total_cv.55 a 59 años</t>
  </si>
  <si>
    <t>Porcentaje.55 a 59 años</t>
  </si>
  <si>
    <t>Porcentaje_cv.55 a 59 años</t>
  </si>
  <si>
    <t>Total.60 a 64 años</t>
  </si>
  <si>
    <t>Total_cv.60 a 64 años</t>
  </si>
  <si>
    <t>Porcentaje.60 a 64 años</t>
  </si>
  <si>
    <t>Porcentaje_cv.60 a 64 años</t>
  </si>
  <si>
    <t>Total.65 a 69 años</t>
  </si>
  <si>
    <t>Total_cv.65 a 69 años</t>
  </si>
  <si>
    <t>Porcentaje.65 a 69 años</t>
  </si>
  <si>
    <t>Porcentaje_cv.65 a 69 años</t>
  </si>
  <si>
    <t>Total.70 años o más</t>
  </si>
  <si>
    <t>Total_cv.70 años o más</t>
  </si>
  <si>
    <t>Porcentaje.70 años o más</t>
  </si>
  <si>
    <t>Porcentaje_cv.70 años o más</t>
  </si>
  <si>
    <t>Personas según rango de edad - UPL</t>
  </si>
  <si>
    <t>Máximo nivel educativo alcanzado (35 años o más), cruzando según totales</t>
  </si>
  <si>
    <t>Personas según máximo nivel educativo alcanzado (35 años o más) - Bogotá</t>
  </si>
  <si>
    <t>Total.Ninguno</t>
  </si>
  <si>
    <t>Total_cv.Ninguno</t>
  </si>
  <si>
    <t>Porcentaje.Ninguno</t>
  </si>
  <si>
    <t>Porcentaje_cv.Ninguno</t>
  </si>
  <si>
    <t>Total.Primaria o preescolar</t>
  </si>
  <si>
    <t>Total_cv.Primaria o preescolar</t>
  </si>
  <si>
    <t>Porcentaje.Primaria o preescolar</t>
  </si>
  <si>
    <t>Porcentaje_cv.Primaria o preescolar</t>
  </si>
  <si>
    <t>Total.Media o secundaria</t>
  </si>
  <si>
    <t>Total_cv.Media o secundaria</t>
  </si>
  <si>
    <t>Porcentaje.Media o secundaria</t>
  </si>
  <si>
    <t>Porcentaje_cv.Media o secundaria</t>
  </si>
  <si>
    <t>Total.Técnico o Tecnólogo</t>
  </si>
  <si>
    <t>Total_cv.Técnico o Tecnólogo</t>
  </si>
  <si>
    <t>Porcentaje.Técnico o Tecnólogo</t>
  </si>
  <si>
    <t>Porcentaje_cv.Técnico o Tecnólogo</t>
  </si>
  <si>
    <t>Total.Universitario incompleto</t>
  </si>
  <si>
    <t>Total_cv.Universitario incompleto</t>
  </si>
  <si>
    <t>Porcentaje.Universitario incompleto</t>
  </si>
  <si>
    <t>Porcentaje_cv.Universitario incompleto</t>
  </si>
  <si>
    <t>Total.Universitario o más</t>
  </si>
  <si>
    <t>Total_cv.Universitario o más</t>
  </si>
  <si>
    <t>Porcentaje.Universitario o más</t>
  </si>
  <si>
    <t>Porcentaje_cv.Universitario o más</t>
  </si>
  <si>
    <t>Personas según máximo nivel educativo alcanzado (35 años o más) - UPL</t>
  </si>
  <si>
    <t>Máximo nivel educativo alcanzado del jefe de hogar, cruzando según totales</t>
  </si>
  <si>
    <t>Hogares según máximo nivel educativo alcanzado del jefe de hogar - Bogotá</t>
  </si>
  <si>
    <t>Hogares según máximo nivel educativo alcanzado del jefe de hogar - UPL</t>
  </si>
  <si>
    <t>Población en edad de trabajar-PET, cruzando según totales</t>
  </si>
  <si>
    <t>Personas según si pertenencen a la población en edad de trabajar-PET - Bogotá</t>
  </si>
  <si>
    <t>Total.NA</t>
  </si>
  <si>
    <t>Total_cv.NA</t>
  </si>
  <si>
    <t>Porcentaje.NA</t>
  </si>
  <si>
    <t>Porcentaje_cv.NA</t>
  </si>
  <si>
    <t>Total.Población en edad de trabajar (15 años o más)</t>
  </si>
  <si>
    <t>Total_cv.Población en edad de trabajar (15 años o más)</t>
  </si>
  <si>
    <t>Porcentaje.Población en edad de trabajar (15 años o más)</t>
  </si>
  <si>
    <t>Porcentaje_cv.Población en edad de trabajar (15 años o más)</t>
  </si>
  <si>
    <t>Personas según si pertenencen a la población en edad de trabajar-PET - UPL</t>
  </si>
  <si>
    <t>Fuerza laboral, cruzando según totales</t>
  </si>
  <si>
    <t>Personas según si pertenecen a la fuerza labotal-FL - Bogotá</t>
  </si>
  <si>
    <t>Total.En la fuerza laboral</t>
  </si>
  <si>
    <t>Total_cv.En la fuerza laboral</t>
  </si>
  <si>
    <t>Porcentaje.En la fuerza laboral</t>
  </si>
  <si>
    <t>Porcentaje_cv.En la fuerza laboral</t>
  </si>
  <si>
    <t>Personas según si pertenecen a la fuerza labotal-FL - UPL</t>
  </si>
  <si>
    <t>Población ocupada, desocupada y tasa de dempleo, cruzando según totales</t>
  </si>
  <si>
    <t>Personas según si se encuentran desocupados (tasa de desempleo) - Bogotá</t>
  </si>
  <si>
    <t>Total.Ocupados</t>
  </si>
  <si>
    <t>Total_cv.Ocupados</t>
  </si>
  <si>
    <t>Porcentaje.Ocupados</t>
  </si>
  <si>
    <t>Porcentaje_cv.Ocupados</t>
  </si>
  <si>
    <t>Personas según si se encuentran desocupados (tasa de desempleo) - UPL</t>
  </si>
  <si>
    <t>Informalidad (por tamaño de empresa), cruzando según totales</t>
  </si>
  <si>
    <t>Personas según si se encuentran en un empleo informal (tamaño empresa) - Bogotá</t>
  </si>
  <si>
    <t>Total.Sí</t>
  </si>
  <si>
    <t>Total_cv.Sí</t>
  </si>
  <si>
    <t>Porcentaje.Sí</t>
  </si>
  <si>
    <t>Porcentaje_cv.Sí</t>
  </si>
  <si>
    <t>Personas según si se encuentran en un empleo informal (tamaño empresa) - UPL</t>
  </si>
  <si>
    <t>Persona en pobreza monetaria, cruzando según totales</t>
  </si>
  <si>
    <t>Personas según si se encuentran en pobreza monetaria - Bogotá</t>
  </si>
  <si>
    <t>Personas según si se encuentran en pobreza monetaria - UPL</t>
  </si>
  <si>
    <t>Persona en pobreza monetaria extrema, cruzando según totales</t>
  </si>
  <si>
    <t>Personas según si se encuentran en pobreza monetaria extrema - Bogotá</t>
  </si>
  <si>
    <t>Personas según si se encuentran en pobreza monetaria extrema - UPL</t>
  </si>
  <si>
    <t>Ingreso de la unidad de gasto por persona, con imputación de arriendo a propietarios, cruzando según totales</t>
  </si>
  <si>
    <t>Promedio del ingreso de la unidad de gasto por persona, con imputación de arriendo a propietarios - bogotá</t>
  </si>
  <si>
    <t>Promedio</t>
  </si>
  <si>
    <t>Promedio_cv</t>
  </si>
  <si>
    <t>Promedio del ingreso de la unidad de gasto por persona, con imputación de arriendo a propietarios - UPL</t>
  </si>
  <si>
    <t>Déficit cuantitativo, cruzando según totales</t>
  </si>
  <si>
    <t>Hogares según si se encuentran en déficit cuantitativo - Bogotá</t>
  </si>
  <si>
    <t>Hogares según si se encuentran en déficit cuantitativo - UPL</t>
  </si>
  <si>
    <t>Déficit cualitativo, cruzando según totales</t>
  </si>
  <si>
    <t>Hogares según si se encuentran en déficit cualitativo - Bogotá</t>
  </si>
  <si>
    <t>Hogares según si se encuentran en déficit cualitativo - UPL</t>
  </si>
  <si>
    <t>Déficit habitacional (cuantitativo o cualitativo), cruzando según totales</t>
  </si>
  <si>
    <t>Hogares según si se encuentran en déficit habitacional (cualitativo o cuantitativo) - Bogotá</t>
  </si>
  <si>
    <t>Hogares según si se encuentran en déficit habitacional (cualitativo o cuantitativo) - UPL</t>
  </si>
  <si>
    <t>Déficit cuantitativo: componente  tipo de vivienda, cruzando según totales</t>
  </si>
  <si>
    <t>Hogares según si se encuentran en déficit cuantitativo: componente  tipo de vivienda - Bogotá</t>
  </si>
  <si>
    <t>Hogares según si se encuentran en déficit cuantitativo: componente  tipo de vivienda - UPL</t>
  </si>
  <si>
    <t>Déficit cuantitativo: componente  paredes, cruzando según totales</t>
  </si>
  <si>
    <t>Hogares según si se encuentran en déficit cuantitativo: componente  paredes - Bogotá</t>
  </si>
  <si>
    <t>Hogares según si se encuentran en déficit cuantitativo: componente  paredes - UPL</t>
  </si>
  <si>
    <t>Déficit cuantitativo: componente  cohabitación, cruzando según totales</t>
  </si>
  <si>
    <t>Hogares según si se encuentran en déficit cuantitativo: componente  cohabitación - Bogotá</t>
  </si>
  <si>
    <t>Hogares según si se encuentran en déficit cuantitativo: componente  cohabitación - UPL</t>
  </si>
  <si>
    <t>Déficit cuantitativo: componente  hacinamiento crítico, cruzando según totales</t>
  </si>
  <si>
    <t>Hogares según si se encuentran en déficit cuantitativo: componente  hacinamiento crítico - Bogotá</t>
  </si>
  <si>
    <t>Hogares según si se encuentran en déficit cuantitativo: componente  hacinamiento crítico - UPL</t>
  </si>
  <si>
    <t>Déficit cualitativo: componente hacinamiento mitigable (Jerarquizado), cruzando según totales</t>
  </si>
  <si>
    <t>Hogares según si se encuentran en déficit cualitativo: componente hacinamiento mitigable (Jerarquizado) - Bogotá</t>
  </si>
  <si>
    <t>Hogares según si se encuentran en déficit cualitativo: componente hacinamiento mitigable (Jerarquizado) - UPL</t>
  </si>
  <si>
    <t>Déficit cualitativo: componente pisos inadecuados (Jerarquizado), cruzando según totales</t>
  </si>
  <si>
    <t>Hogares según si se encuentran en déficit cualitativo: componente pisos inadecuados (Jerarquizado) - Bogotá</t>
  </si>
  <si>
    <t>Hogares según si se encuentran en déficit cualitativo: componente pisos inadecuados (Jerarquizado) - UPL</t>
  </si>
  <si>
    <t>Déficit cualitativo: componente cocina (Jerarquizado), cruzando según totales</t>
  </si>
  <si>
    <t>Hogares según si se encuentran en déficit cualitativo: componente cocina (Jerarquizado) - Bogotá</t>
  </si>
  <si>
    <t>Hogares según si se encuentran en déficit cualitativo: componente cocina (Jerarquizado) - UPL</t>
  </si>
  <si>
    <t>Déficit cualitativo: componente fuentes de agua (Jerarquizado), cruzando según totales</t>
  </si>
  <si>
    <t>Hogares según si se encuentran en déficit cualitativo: componente fuentes de agua (Jerarquizado) - Bogotá</t>
  </si>
  <si>
    <t>Hogares según si se encuentran en déficit cualitativo: componente fuentes de agua (Jerarquizado) - UPL</t>
  </si>
  <si>
    <t>Déficit cualitativo: componente alcantarillado (Jerarquizado), cruzando según totales</t>
  </si>
  <si>
    <t>Hogares según si se encuentran en déficit cualitativo: componente alcantarillado (Jerarquizado) - Bogotá</t>
  </si>
  <si>
    <t>Hogares según si se encuentran en déficit cualitativo: componente alcantarillado (Jerarquizado) - UPL</t>
  </si>
  <si>
    <t>Déficit cualitativo: componente energía eléctrica (Jerarquizado), cruzando según totales</t>
  </si>
  <si>
    <t>Hogares según si se encuentran en déficit cualitativo: componente energía eléctrica (Jerarquizado) - Bogotá</t>
  </si>
  <si>
    <t>Hogares según si se encuentran en déficit cualitativo: componente energía eléctrica (Jerarquizado) - UPL</t>
  </si>
  <si>
    <t>Déficit cualitativo: componente recolección de basuras (Jerarquizado), cruzando según totales</t>
  </si>
  <si>
    <t>Hogares según si se encuentran en déficit cualitativo: componente recolección de basuras (Jerarquizado) - Bogotá</t>
  </si>
  <si>
    <t>Hogares según si se encuentran en déficit cualitativo: componente recolección de basuras (Jerarquizado) - UPL</t>
  </si>
  <si>
    <t>Pobre según el indice de pobreza multidimensional-IPM, cruzando según totales</t>
  </si>
  <si>
    <t>Personas según si son pobres (Indice de pobreza Multidimensional-IPM) - Bogotá</t>
  </si>
  <si>
    <t>Personas según si son pobres (Indice de pobreza Multidimensional-IPM) - UPL</t>
  </si>
  <si>
    <t>IPM: privación por bajo logro escolar, cruzando según totales</t>
  </si>
  <si>
    <t>Hogares según si están privados por bajo logro escolar (IPM) - Bogotá</t>
  </si>
  <si>
    <t>Total.Privado</t>
  </si>
  <si>
    <t>Total_cv.Privado</t>
  </si>
  <si>
    <t>Porcentaje.Privado</t>
  </si>
  <si>
    <t>Porcentaje_cv.Privado</t>
  </si>
  <si>
    <t>Hogares según si están privados por bajo logro escolar (IPM) - UPL</t>
  </si>
  <si>
    <t>IPM: privación por analfabetismo, cruzando según totales</t>
  </si>
  <si>
    <t>Hogares según si están privados por analfabetismo (IPM) - Bogotá</t>
  </si>
  <si>
    <t>Hogares según si están privados por analfabetismo (IPM) - UPL</t>
  </si>
  <si>
    <t>IPM: privación por inasistencia escolar, cruzando según totales</t>
  </si>
  <si>
    <t>Hogares según si están privados por inasistencia escolar (IPM) - Bogotá</t>
  </si>
  <si>
    <t>Hogares según si están privados por inasistencia escolar (IPM) - UPL</t>
  </si>
  <si>
    <t>IPM: privación por rezago escolar, cruzando según totales</t>
  </si>
  <si>
    <t>Hogares según si están privados por rezago escolar (IPM) - Bogotá</t>
  </si>
  <si>
    <t>Hogares según si están privados por rezago escolar (IPM) - UPL</t>
  </si>
  <si>
    <t>IPM: privación por barreras en atención a la 1a infancia, cruzando según totales</t>
  </si>
  <si>
    <t>Hogares según si están privados por barreras en atención a la 1a infancia (IPM) - Bogotá</t>
  </si>
  <si>
    <t>Hogares según si están privados por barreras en atención a la 1a infancia (IPM) - UPL</t>
  </si>
  <si>
    <t>IPM: privación por trabajo infantil, cruzando según totales</t>
  </si>
  <si>
    <t>Hogares según si están privados por trabajo infantil (IPM) - Bogotá</t>
  </si>
  <si>
    <t>Hogares según si están privados por trabajo infantil (IPM) - UPL</t>
  </si>
  <si>
    <t>IPM: privación por desempleo de larga duración, cruzando según totales</t>
  </si>
  <si>
    <t>Hogares según si están privados por desempleo de larga duración (IPM) - Bogotá</t>
  </si>
  <si>
    <t>Hogares según si están privados por desempleo de larga duración (IPM) - UPL</t>
  </si>
  <si>
    <t>IPM: privación por empleo informal, cruzando según totales</t>
  </si>
  <si>
    <t>Hogares según si están privados por empleo informal (IPM) - Bogotá</t>
  </si>
  <si>
    <t>Hogares según si están privados por empleo informal (IPM) - UPL</t>
  </si>
  <si>
    <t>IPM: privación por falta de aseguramiento en salud, cruzando según totales</t>
  </si>
  <si>
    <t>Hogares según si están privados por falta de aseguramiento en salud (IPM) - Bogotá</t>
  </si>
  <si>
    <t>Hogares según si están privados por falta de aseguramiento en salud (IPM) - UPL</t>
  </si>
  <si>
    <t>IPM: privación por barreras de acceso a salud, cruzando según totales</t>
  </si>
  <si>
    <t>Hogares según si están privados por barreras de acceso a salud (IPM) - Bogotá</t>
  </si>
  <si>
    <t>Hogares según si están privados por barreras de acceso a salud (IPM) - UPL</t>
  </si>
  <si>
    <t>IPM: privación por falta de acceso a fuente de agua mejorda, cruzando según totales</t>
  </si>
  <si>
    <t>Hogares según si están privados por falta de acceso a fuente de agua mejorda (IPM) - Bogotá</t>
  </si>
  <si>
    <t>Hogares según si están privados por falta de acceso a fuente de agua mejorda (IPM) - UPL</t>
  </si>
  <si>
    <t>IPM: privación por inadecuada eliminación de excretas, cruzando según totales</t>
  </si>
  <si>
    <t>Hogares según si están privados por inadecuada eliminación de excretas (IPM) - Bogotá</t>
  </si>
  <si>
    <t>Hogares según si están privados por inadecuada eliminación de excretas (IPM) - UPL</t>
  </si>
  <si>
    <t>IPM: privación por pisos inadecuados, cruzando según totales</t>
  </si>
  <si>
    <t>Hogares según si están privados por pisos inadecuados (IPM) - Bogotá</t>
  </si>
  <si>
    <t>Hogares según si están privados por pisos inadecuados (IPM) - UPL</t>
  </si>
  <si>
    <t>IPM: privación por paredes inadecuadas, cruzando según totales</t>
  </si>
  <si>
    <t>Hogares según si están privados por paredes inadecuadas (IPM) - Bogotá</t>
  </si>
  <si>
    <t>Hogares según si están privados por paredes inadecuadas (IPM) - UPL</t>
  </si>
  <si>
    <t>IPM: privación por hacinamiento, cruzando según totales</t>
  </si>
  <si>
    <t>Hogares según si están privados por hacinamiento (IPM) - Bogotá</t>
  </si>
  <si>
    <t>Hogares según si están privados por hacinamiento (IPM) - UPL</t>
  </si>
  <si>
    <t>Gasto mensual en alimentación, con imputación, cruzando según totales</t>
  </si>
  <si>
    <t>Promedio del gasto mensual en alimentación, con imputación - bogotá</t>
  </si>
  <si>
    <t>Promedio del gasto mensual en alimentación, con imputación - UPL</t>
  </si>
  <si>
    <t>Gasto mensual en bebidas alcohólicas, con imputación, cruzando según totales</t>
  </si>
  <si>
    <t>Promedio del gasto mensual en bebidas alcohólicas, con imputación - bogotá</t>
  </si>
  <si>
    <t>Promedio del gasto mensual en bebidas alcohólicas, con imputación - UPL</t>
  </si>
  <si>
    <t>Gasto mensual en vestuario, con imputación, cruzando según totales</t>
  </si>
  <si>
    <t>NOTA sobre los cálculos: En algunas zonas las personas, hogares o viviendas que debían responder esta pregunta simultáneamente con alguna categoria de la variable de cruce, reducen el tamaño de muestra a un solo segmento (manzana) en la zona, impidiendo calcular coeficientes de variación, por ello se EXCLUYEN de todos los cálculos a: Localidad Santa Fe resto</t>
  </si>
  <si>
    <t>Promedio del gasto mensual en vestuario, con imputación - bogotá</t>
  </si>
  <si>
    <t>Promedio del gasto mensual en vestuario, con imputación - UPL</t>
  </si>
  <si>
    <t>Gasto mensual en vivienda, con imputación, cruzando según totales</t>
  </si>
  <si>
    <t>Promedio del gasto mensual en vivienda, con imputación - bogotá</t>
  </si>
  <si>
    <t>Promedio del gasto mensual en vivienda, con imputación - UPL</t>
  </si>
  <si>
    <t>Gasto mensual en enseres, con imputación, cruzando según totales</t>
  </si>
  <si>
    <t/>
  </si>
  <si>
    <t>Promedio del gasto mensual en enseres, con imputación - bogotá</t>
  </si>
  <si>
    <t>Promedio del gasto mensual en enseres, con imputación - UPL</t>
  </si>
  <si>
    <t>Gasto mensual en salud, con imputación, cruzando según totales</t>
  </si>
  <si>
    <t>Promedio del gasto mensual en salud, con imputación - bogotá</t>
  </si>
  <si>
    <t>Promedio del gasto mensual en salud, con imputación - UPL</t>
  </si>
  <si>
    <t>Gasto mensual en transporte y comunicaciones, con imputación, cruzando según totales</t>
  </si>
  <si>
    <t>Promedio del gasto mensual en transporte y comunicaciones, con imputación - bogotá</t>
  </si>
  <si>
    <t>Promedio del gasto mensual en transporte y comunicaciones, con imputación - UPL</t>
  </si>
  <si>
    <t>Gasto mensual en recreación, con imputación, cruzando según totales</t>
  </si>
  <si>
    <t>Promedio del gasto mensual en recreación, con imputación - bogotá</t>
  </si>
  <si>
    <t>Promedio del gasto mensual en recreación, con imputación - UPL</t>
  </si>
  <si>
    <t>Gasto mensual en educación, con imputación, cruzando según totales</t>
  </si>
  <si>
    <t>Promedio del gasto mensual en educación, con imputación - bogotá</t>
  </si>
  <si>
    <t>Promedio del gasto mensual en educación, con imputación - UPL</t>
  </si>
  <si>
    <t>Gasto mensual en otros, con imputación, cruzando según totales</t>
  </si>
  <si>
    <t>Promedio del gasto mensual en otros, con imputación - bogotá</t>
  </si>
  <si>
    <t>Promedio del gasto mensual en otros, con imputación - UPL</t>
  </si>
  <si>
    <t>Gasto mensual en bienes durables, con imputación, cruzando según totales</t>
  </si>
  <si>
    <t>Promedio del gasto mensual en bienes durables, con imputación - bogotá</t>
  </si>
  <si>
    <t>Promedio del gasto mensual en bienes durables, con imputación - UPL</t>
  </si>
  <si>
    <t>Código de pregunta en análisis: n_viviendase</t>
  </si>
  <si>
    <t>Código de pregunta en análisis: n_hogarese</t>
  </si>
  <si>
    <t>Código de pregunta en análisis: n_personase</t>
  </si>
  <si>
    <t>Código de pregunta en análisis: n_ciclo</t>
  </si>
  <si>
    <t>Código de pregunta en análisis: n_ciclo2</t>
  </si>
  <si>
    <t>Código de pregunta en análisis: n_redad</t>
  </si>
  <si>
    <t>Código de pregunta en análisis: n_maxedu</t>
  </si>
  <si>
    <t>Código de pregunta en análisis: n_maxedujef</t>
  </si>
  <si>
    <t>Código de pregunta en análisis: n_pet</t>
  </si>
  <si>
    <t>Código de pregunta en análisis: n_fuerza_trabajo</t>
  </si>
  <si>
    <t>Código de pregunta en análisis: n_ocupados</t>
  </si>
  <si>
    <t>Código de pregunta en análisis: n_informal</t>
  </si>
  <si>
    <t>Código de pregunta en análisis: n_pobre_monetario</t>
  </si>
  <si>
    <t>Código de pregunta en análisis: n_pobre_extremo</t>
  </si>
  <si>
    <t>Código de pregunta en análisis: n_ingpcugaj8</t>
  </si>
  <si>
    <t>Código de pregunta en análisis: n_deficit_cuantitativo</t>
  </si>
  <si>
    <t>Código de pregunta en análisis: n_deficit_cualitativo</t>
  </si>
  <si>
    <t>Código de pregunta en análisis: n_deficit_habitacional</t>
  </si>
  <si>
    <t>Código de pregunta en análisis: n_tipo_vivienda</t>
  </si>
  <si>
    <t>Código de pregunta en análisis: n_deficit_paredes</t>
  </si>
  <si>
    <t>Código de pregunta en análisis: n_cohabitacion</t>
  </si>
  <si>
    <t>Código de pregunta en análisis: n_hacinamiento_critico</t>
  </si>
  <si>
    <t>Código de pregunta en análisis: n_hacinamientomit_jer</t>
  </si>
  <si>
    <t>Código de pregunta en análisis: n_pisos_jer</t>
  </si>
  <si>
    <t>Código de pregunta en análisis: n_cocina_jer</t>
  </si>
  <si>
    <t>Código de pregunta en análisis: n_agua_jer</t>
  </si>
  <si>
    <t>Código de pregunta en análisis: n_alcantarillado_jer</t>
  </si>
  <si>
    <t>Código de pregunta en análisis: n_energia_jer</t>
  </si>
  <si>
    <t>Código de pregunta en análisis: n_recoleccion_jer</t>
  </si>
  <si>
    <t>Código de pregunta en análisis: n_pobre_ipm</t>
  </si>
  <si>
    <t>Código de pregunta en análisis: n_bajo_logro</t>
  </si>
  <si>
    <t>Código de pregunta en análisis: n_analfabeta</t>
  </si>
  <si>
    <t>Código de pregunta en análisis: n_inasistencia</t>
  </si>
  <si>
    <t>Código de pregunta en análisis: n_rezago</t>
  </si>
  <si>
    <t>Código de pregunta en análisis: n_atencion</t>
  </si>
  <si>
    <t>Código de pregunta en análisis: n_trabajo_infantil</t>
  </si>
  <si>
    <t>Código de pregunta en análisis: n_desempleo_ld</t>
  </si>
  <si>
    <t>Código de pregunta en análisis: n_empleo_informal</t>
  </si>
  <si>
    <t>Código de pregunta en análisis: n_salud</t>
  </si>
  <si>
    <t>Código de pregunta en análisis: n_acceso_salud</t>
  </si>
  <si>
    <t>Código de pregunta en análisis: n_acceso_agua</t>
  </si>
  <si>
    <t>Código de pregunta en análisis: n_excretas</t>
  </si>
  <si>
    <t>Código de pregunta en análisis: n_pisos</t>
  </si>
  <si>
    <t>Código de pregunta en análisis: n_paredes</t>
  </si>
  <si>
    <t>Código de pregunta en análisis: n_hacinamiento</t>
  </si>
  <si>
    <t>Código de pregunta en análisis: n_gm_alimentos</t>
  </si>
  <si>
    <t>Código de pregunta en análisis: n_gm_bebidas</t>
  </si>
  <si>
    <t>Código de pregunta en análisis: n_gm_vest</t>
  </si>
  <si>
    <t>Código de pregunta en análisis: n_gm_vivienda</t>
  </si>
  <si>
    <t>Código de pregunta en análisis: n_gm_enseres</t>
  </si>
  <si>
    <t>Código de pregunta en análisis: n_gm_salud_hog</t>
  </si>
  <si>
    <t>Código de pregunta en análisis: n_gm_trans_com</t>
  </si>
  <si>
    <t>Código de pregunta en análisis: n_gm_recrea</t>
  </si>
  <si>
    <t>Código de pregunta en análisis: n_gm_educ_hog</t>
  </si>
  <si>
    <t>Código de pregunta en análisis: n_gm_otros</t>
  </si>
  <si>
    <t>Código de pregunta en análisis: n_gm_durable</t>
  </si>
  <si>
    <t>NOTA: En los resultados de esta pregunta solo se incluyen a quienes efectivamente la respondieron simultáneamente con la variable de cruce, por tanto, en las tablas pueden faltar municipios, localidades o UPZ porque en ningún hogar de estas zonas contestaron la pregunta o ninguno de los hogares en la muestra les aplica la variable de cruce. Además, los resultados dependen de la respuesta a preguntas precedentes en el formulario de la encuesta. Para mejorar la interpretación de las tablas, le invitamos a revisar el formulario de la encuesta 2021.</t>
  </si>
  <si>
    <t>Sumapaz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</si>
</sst>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rgb="FF000000"/>
      <name val="Calibri"/>
      <family val="2"/>
      <scheme val="minor"/>
    </font>
    <font>
      <b/>
      <sz val="18"/>
      <color rgb="FF0000FF"/>
      <name val="Calibri"/>
      <family val="2"/>
    </font>
    <font>
      <b/>
      <sz val="16"/>
      <color rgb="FF0000FF"/>
      <name val="Calibri"/>
      <family val="2"/>
    </font>
    <font>
      <b/>
      <sz val="11"/>
      <color rgb="FFFF0000"/>
      <name val="Calibri"/>
      <family val="2"/>
    </font>
    <font>
      <b/>
      <sz val="13"/>
      <color rgb="FF0000FF"/>
      <name val="Calibri"/>
      <family val="2"/>
    </font>
    <font>
      <b/>
      <sz val="11"/>
      <color rgb="FF000000"/>
      <name val="Calibri"/>
      <family val="2"/>
    </font>
    <font>
      <sz val="9"/>
      <color rgb="FF000000"/>
      <name val="Calibri"/>
      <family val="2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rgb="FF4F81BD"/>
      </top>
      <bottom style="thick">
        <color rgb="FF4F81BD"/>
      </bottom>
      <diagonal/>
    </border>
    <border>
      <left/>
      <right/>
      <top style="thin">
        <color rgb="FF4F81BD"/>
      </top>
      <bottom style="thin">
        <color rgb="FF4F81BD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64" fontId="6" fillId="0" borderId="2" xfId="0" applyNumberFormat="1" applyFont="1" applyBorder="1"/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61" Type="http://schemas.openxmlformats.org/officeDocument/2006/relationships/calcChain" Target="calcChain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486400" cy="11887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2F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3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4572000" cy="73152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0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1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2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3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4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5.xml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6.xml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7.xml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8.xml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0.xml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1.xml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2.xml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3.xml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4.xml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5.xml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6.xml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A65"/>
  <sheetViews>
    <sheetView tabSelected="1" workbookViewId="0"/>
  </sheetViews>
  <sheetFormatPr baseColWidth="10" defaultRowHeight="15" x14ac:dyDescent="0.25"/>
  <sheetData>
    <row r="7" spans="1:1" ht="23.25" x14ac:dyDescent="0.35">
      <c r="A7" s="1" t="s">
        <v>0</v>
      </c>
    </row>
    <row r="9" spans="1:1" ht="21" x14ac:dyDescent="0.35">
      <c r="A9" s="2" t="s">
        <v>1</v>
      </c>
    </row>
    <row r="10" spans="1:1" x14ac:dyDescent="0.25">
      <c r="A10" s="7" t="str">
        <f>HYPERLINK("#'Tablas 1'!A1", "Tablas 1. Indicadores compuestos: Viviendas según zona geográfica")</f>
        <v>Tablas 1. Indicadores compuestos: Viviendas según zona geográfica</v>
      </c>
    </row>
    <row r="11" spans="1:1" x14ac:dyDescent="0.25">
      <c r="A11" s="7" t="str">
        <f>HYPERLINK("#'Tablas 2'!A1", "Tablas 2. Indicadores compuestos: Hogares según zona geográfica")</f>
        <v>Tablas 2. Indicadores compuestos: Hogares según zona geográfica</v>
      </c>
    </row>
    <row r="12" spans="1:1" x14ac:dyDescent="0.25">
      <c r="A12" s="7" t="str">
        <f>HYPERLINK("#'Tablas 3'!A1", "Tablas 3. Indicadores compuestos: Personas según zona geográfica")</f>
        <v>Tablas 3. Indicadores compuestos: Personas según zona geográfica</v>
      </c>
    </row>
    <row r="13" spans="1:1" x14ac:dyDescent="0.25">
      <c r="A13" s="7" t="str">
        <f>HYPERLINK("#'Tablas 4'!A1", "Tablas 4. Indicadores compuestos: Personas según la etapa del ciclo de vida en la que se encuentran según su edad")</f>
        <v>Tablas 4. Indicadores compuestos: Personas según la etapa del ciclo de vida en la que se encuentran según su edad</v>
      </c>
    </row>
    <row r="14" spans="1:1" x14ac:dyDescent="0.25">
      <c r="A14" s="7" t="str">
        <f>HYPERLINK("#'Tablas 5'!A1", "Tablas 5. Indicadores compuestos: Personas según si son jóvenes (14 a 28 años)")</f>
        <v>Tablas 5. Indicadores compuestos: Personas según si son jóvenes (14 a 28 años)</v>
      </c>
    </row>
    <row r="15" spans="1:1" x14ac:dyDescent="0.25">
      <c r="A15" s="7" t="str">
        <f>HYPERLINK("#'Tablas 6'!A1", "Tablas 6. Indicadores compuestos: Personas según rango de edad")</f>
        <v>Tablas 6. Indicadores compuestos: Personas según rango de edad</v>
      </c>
    </row>
    <row r="16" spans="1:1" x14ac:dyDescent="0.25">
      <c r="A16" s="7" t="str">
        <f>HYPERLINK("#'Tablas 7'!A1", "Tablas 7. Indicadores compuestos: Personas según máximo nivel educativo alcanzado (35 años o más)")</f>
        <v>Tablas 7. Indicadores compuestos: Personas según máximo nivel educativo alcanzado (35 años o más)</v>
      </c>
    </row>
    <row r="17" spans="1:1" x14ac:dyDescent="0.25">
      <c r="A17" s="7" t="str">
        <f>HYPERLINK("#'Tablas 8'!A1", "Tablas 8. Indicadores compuestos: Hogares según máximo nivel educativo alcanzado del jefe de hogar")</f>
        <v>Tablas 8. Indicadores compuestos: Hogares según máximo nivel educativo alcanzado del jefe de hogar</v>
      </c>
    </row>
    <row r="18" spans="1:1" x14ac:dyDescent="0.25">
      <c r="A18" s="7" t="str">
        <f>HYPERLINK("#'Tablas 9'!A1", "Tablas 9. Indicadores compuestos: Personas según si pertenencen a la población en edad de trabajar-PET")</f>
        <v>Tablas 9. Indicadores compuestos: Personas según si pertenencen a la población en edad de trabajar-PET</v>
      </c>
    </row>
    <row r="19" spans="1:1" x14ac:dyDescent="0.25">
      <c r="A19" s="7" t="str">
        <f>HYPERLINK("#'Tablas 10'!A1", "Tablas 10. Indicadores compuestos: Personas según si pertenecen a la fuerza labotal-FL")</f>
        <v>Tablas 10. Indicadores compuestos: Personas según si pertenecen a la fuerza labotal-FL</v>
      </c>
    </row>
    <row r="20" spans="1:1" x14ac:dyDescent="0.25">
      <c r="A20" s="7" t="str">
        <f>HYPERLINK("#'Tablas 11'!A1", "Tablas 11. Indicadores compuestos: Personas según si se encuentran desocupados (tasa de desempleo)")</f>
        <v>Tablas 11. Indicadores compuestos: Personas según si se encuentran desocupados (tasa de desempleo)</v>
      </c>
    </row>
    <row r="21" spans="1:1" x14ac:dyDescent="0.25">
      <c r="A21" s="7" t="str">
        <f>HYPERLINK("#'Tablas 12'!A1", "Tablas 12. Indicadores compuestos: Personas según si se encuentran en un empleo informal (tamaño empresa)")</f>
        <v>Tablas 12. Indicadores compuestos: Personas según si se encuentran en un empleo informal (tamaño empresa)</v>
      </c>
    </row>
    <row r="22" spans="1:1" x14ac:dyDescent="0.25">
      <c r="A22" s="7" t="str">
        <f>HYPERLINK("#'Tablas 13'!A1", "Tablas 13. Indicadores compuestos: Personas según si se encuentran en pobreza monetaria")</f>
        <v>Tablas 13. Indicadores compuestos: Personas según si se encuentran en pobreza monetaria</v>
      </c>
    </row>
    <row r="23" spans="1:1" x14ac:dyDescent="0.25">
      <c r="A23" s="7" t="str">
        <f>HYPERLINK("#'Tablas 14'!A1", "Tablas 14. Indicadores compuestos: Personas según si se encuentran en pobreza monetaria extrema")</f>
        <v>Tablas 14. Indicadores compuestos: Personas según si se encuentran en pobreza monetaria extrema</v>
      </c>
    </row>
    <row r="24" spans="1:1" x14ac:dyDescent="0.25">
      <c r="A24" s="7" t="str">
        <f>HYPERLINK("#'Tablas 15'!A1", "Tablas 15. Indicadores compuestos: Promedio del ingreso de la unidad de gasto por persona, con imputación de arriendo a propietarios")</f>
        <v>Tablas 15. Indicadores compuestos: Promedio del ingreso de la unidad de gasto por persona, con imputación de arriendo a propietarios</v>
      </c>
    </row>
    <row r="25" spans="1:1" x14ac:dyDescent="0.25">
      <c r="A25" s="7" t="str">
        <f>HYPERLINK("#'Tablas 16'!A1", "Tablas 16. Indicadores compuestos: Hogares según si se encuentran en déficit cuantitativo")</f>
        <v>Tablas 16. Indicadores compuestos: Hogares según si se encuentran en déficit cuantitativo</v>
      </c>
    </row>
    <row r="26" spans="1:1" x14ac:dyDescent="0.25">
      <c r="A26" s="7" t="str">
        <f>HYPERLINK("#'Tablas 17'!A1", "Tablas 17. Indicadores compuestos: Hogares según si se encuentran en déficit cualitativo")</f>
        <v>Tablas 17. Indicadores compuestos: Hogares según si se encuentran en déficit cualitativo</v>
      </c>
    </row>
    <row r="27" spans="1:1" x14ac:dyDescent="0.25">
      <c r="A27" s="7" t="str">
        <f>HYPERLINK("#'Tablas 18'!A1", "Tablas 18. Indicadores compuestos: Hogares según si se encuentran en déficit habitacional (cualitativo o cuantitativo)")</f>
        <v>Tablas 18. Indicadores compuestos: Hogares según si se encuentran en déficit habitacional (cualitativo o cuantitativo)</v>
      </c>
    </row>
    <row r="28" spans="1:1" x14ac:dyDescent="0.25">
      <c r="A28" s="7" t="str">
        <f>HYPERLINK("#'Tablas 19'!A1", "Tablas 19. Indicadores compuestos: Hogares según si se encuentran en déficit cuantitativo: componente  tipo de vivienda")</f>
        <v>Tablas 19. Indicadores compuestos: Hogares según si se encuentran en déficit cuantitativo: componente  tipo de vivienda</v>
      </c>
    </row>
    <row r="29" spans="1:1" x14ac:dyDescent="0.25">
      <c r="A29" s="7" t="str">
        <f>HYPERLINK("#'Tablas 20'!A1", "Tablas 20. Indicadores compuestos: Hogares según si se encuentran en déficit cuantitativo: componente  paredes")</f>
        <v>Tablas 20. Indicadores compuestos: Hogares según si se encuentran en déficit cuantitativo: componente  paredes</v>
      </c>
    </row>
    <row r="30" spans="1:1" x14ac:dyDescent="0.25">
      <c r="A30" s="7" t="str">
        <f>HYPERLINK("#'Tablas 21'!A1", "Tablas 21. Indicadores compuestos: Hogares según si se encuentran en déficit cuantitativo: componente  cohabitación")</f>
        <v>Tablas 21. Indicadores compuestos: Hogares según si se encuentran en déficit cuantitativo: componente  cohabitación</v>
      </c>
    </row>
    <row r="31" spans="1:1" x14ac:dyDescent="0.25">
      <c r="A31" s="7" t="str">
        <f>HYPERLINK("#'Tablas 22'!A1", "Tablas 22. Indicadores compuestos: Hogares según si se encuentran en déficit cuantitativo: componente  hacinamiento crítico")</f>
        <v>Tablas 22. Indicadores compuestos: Hogares según si se encuentran en déficit cuantitativo: componente  hacinamiento crítico</v>
      </c>
    </row>
    <row r="32" spans="1:1" x14ac:dyDescent="0.25">
      <c r="A32" s="7" t="str">
        <f>HYPERLINK("#'Tablas 23'!A1", "Tablas 23. Indicadores compuestos: Hogares según si se encuentran en déficit cualitativo: componente hacinamiento mitigable (Jerarquizado)")</f>
        <v>Tablas 23. Indicadores compuestos: Hogares según si se encuentran en déficit cualitativo: componente hacinamiento mitigable (Jerarquizado)</v>
      </c>
    </row>
    <row r="33" spans="1:1" x14ac:dyDescent="0.25">
      <c r="A33" s="7" t="str">
        <f>HYPERLINK("#'Tablas 24'!A1", "Tablas 24. Indicadores compuestos: Hogares según si se encuentran en déficit cualitativo: componente pisos inadecuados (Jerarquizado)")</f>
        <v>Tablas 24. Indicadores compuestos: Hogares según si se encuentran en déficit cualitativo: componente pisos inadecuados (Jerarquizado)</v>
      </c>
    </row>
    <row r="34" spans="1:1" x14ac:dyDescent="0.25">
      <c r="A34" s="7" t="str">
        <f>HYPERLINK("#'Tablas 25'!A1", "Tablas 25. Indicadores compuestos: Hogares según si se encuentran en déficit cualitativo: componente cocina (Jerarquizado)")</f>
        <v>Tablas 25. Indicadores compuestos: Hogares según si se encuentran en déficit cualitativo: componente cocina (Jerarquizado)</v>
      </c>
    </row>
    <row r="35" spans="1:1" x14ac:dyDescent="0.25">
      <c r="A35" s="7" t="str">
        <f>HYPERLINK("#'Tablas 26'!A1", "Tablas 26. Indicadores compuestos: Hogares según si se encuentran en déficit cualitativo: componente fuentes de agua (Jerarquizado)")</f>
        <v>Tablas 26. Indicadores compuestos: Hogares según si se encuentran en déficit cualitativo: componente fuentes de agua (Jerarquizado)</v>
      </c>
    </row>
    <row r="36" spans="1:1" x14ac:dyDescent="0.25">
      <c r="A36" s="7" t="str">
        <f>HYPERLINK("#'Tablas 27'!A1", "Tablas 27. Indicadores compuestos: Hogares según si se encuentran en déficit cualitativo: componente alcantarillado (Jerarquizado)")</f>
        <v>Tablas 27. Indicadores compuestos: Hogares según si se encuentran en déficit cualitativo: componente alcantarillado (Jerarquizado)</v>
      </c>
    </row>
    <row r="37" spans="1:1" x14ac:dyDescent="0.25">
      <c r="A37" s="7" t="str">
        <f>HYPERLINK("#'Tablas 28'!A1", "Tablas 28. Indicadores compuestos: Hogares según si se encuentran en déficit cualitativo: componente energía eléctrica (Jerarquizado)")</f>
        <v>Tablas 28. Indicadores compuestos: Hogares según si se encuentran en déficit cualitativo: componente energía eléctrica (Jerarquizado)</v>
      </c>
    </row>
    <row r="38" spans="1:1" x14ac:dyDescent="0.25">
      <c r="A38" s="7" t="str">
        <f>HYPERLINK("#'Tablas 29'!A1", "Tablas 29. Indicadores compuestos: Hogares según si se encuentran en déficit cualitativo: componente recolección de basuras (Jerarquizado)")</f>
        <v>Tablas 29. Indicadores compuestos: Hogares según si se encuentran en déficit cualitativo: componente recolección de basuras (Jerarquizado)</v>
      </c>
    </row>
    <row r="39" spans="1:1" x14ac:dyDescent="0.25">
      <c r="A39" s="7" t="str">
        <f>HYPERLINK("#'Tablas 30'!A1", "Tablas 30. Indicadores compuestos: Personas según si son pobres (Indice de pobreza Multidimensional-IPM)")</f>
        <v>Tablas 30. Indicadores compuestos: Personas según si son pobres (Indice de pobreza Multidimensional-IPM)</v>
      </c>
    </row>
    <row r="40" spans="1:1" x14ac:dyDescent="0.25">
      <c r="A40" s="7" t="str">
        <f>HYPERLINK("#'Tablas 31'!A1", "Tablas 31. Indicadores compuestos: Hogares según si están privados por bajo logro escolar (IPM)")</f>
        <v>Tablas 31. Indicadores compuestos: Hogares según si están privados por bajo logro escolar (IPM)</v>
      </c>
    </row>
    <row r="41" spans="1:1" x14ac:dyDescent="0.25">
      <c r="A41" s="7" t="str">
        <f>HYPERLINK("#'Tablas 32'!A1", "Tablas 32. Indicadores compuestos: Hogares según si están privados por analfabetismo (IPM)")</f>
        <v>Tablas 32. Indicadores compuestos: Hogares según si están privados por analfabetismo (IPM)</v>
      </c>
    </row>
    <row r="42" spans="1:1" x14ac:dyDescent="0.25">
      <c r="A42" s="7" t="str">
        <f>HYPERLINK("#'Tablas 33'!A1", "Tablas 33. Indicadores compuestos: Hogares según si están privados por inasistencia escolar (IPM)")</f>
        <v>Tablas 33. Indicadores compuestos: Hogares según si están privados por inasistencia escolar (IPM)</v>
      </c>
    </row>
    <row r="43" spans="1:1" x14ac:dyDescent="0.25">
      <c r="A43" s="7" t="str">
        <f>HYPERLINK("#'Tablas 34'!A1", "Tablas 34. Indicadores compuestos: Hogares según si están privados por rezago escolar (IPM)")</f>
        <v>Tablas 34. Indicadores compuestos: Hogares según si están privados por rezago escolar (IPM)</v>
      </c>
    </row>
    <row r="44" spans="1:1" x14ac:dyDescent="0.25">
      <c r="A44" s="7" t="str">
        <f>HYPERLINK("#'Tablas 35'!A1", "Tablas 35. Indicadores compuestos: Hogares según si están privados por barreras en atención a la 1a infancia (IPM)")</f>
        <v>Tablas 35. Indicadores compuestos: Hogares según si están privados por barreras en atención a la 1a infancia (IPM)</v>
      </c>
    </row>
    <row r="45" spans="1:1" x14ac:dyDescent="0.25">
      <c r="A45" s="7" t="str">
        <f>HYPERLINK("#'Tablas 36'!A1", "Tablas 36. Indicadores compuestos: Hogares según si están privados por trabajo infantil (IPM)")</f>
        <v>Tablas 36. Indicadores compuestos: Hogares según si están privados por trabajo infantil (IPM)</v>
      </c>
    </row>
    <row r="46" spans="1:1" x14ac:dyDescent="0.25">
      <c r="A46" s="7" t="str">
        <f>HYPERLINK("#'Tablas 37'!A1", "Tablas 37. Indicadores compuestos: Hogares según si están privados por desempleo de larga duración (IPM)")</f>
        <v>Tablas 37. Indicadores compuestos: Hogares según si están privados por desempleo de larga duración (IPM)</v>
      </c>
    </row>
    <row r="47" spans="1:1" x14ac:dyDescent="0.25">
      <c r="A47" s="7" t="str">
        <f>HYPERLINK("#'Tablas 38'!A1", "Tablas 38. Indicadores compuestos: Hogares según si están privados por empleo informal (IPM)")</f>
        <v>Tablas 38. Indicadores compuestos: Hogares según si están privados por empleo informal (IPM)</v>
      </c>
    </row>
    <row r="48" spans="1:1" x14ac:dyDescent="0.25">
      <c r="A48" s="7" t="str">
        <f>HYPERLINK("#'Tablas 39'!A1", "Tablas 39. Indicadores compuestos: Hogares según si están privados por falta de aseguramiento en salud (IPM)")</f>
        <v>Tablas 39. Indicadores compuestos: Hogares según si están privados por falta de aseguramiento en salud (IPM)</v>
      </c>
    </row>
    <row r="49" spans="1:1" x14ac:dyDescent="0.25">
      <c r="A49" s="7" t="str">
        <f>HYPERLINK("#'Tablas 40'!A1", "Tablas 40. Indicadores compuestos: Hogares según si están privados por barreras de acceso a salud (IPM)")</f>
        <v>Tablas 40. Indicadores compuestos: Hogares según si están privados por barreras de acceso a salud (IPM)</v>
      </c>
    </row>
    <row r="50" spans="1:1" x14ac:dyDescent="0.25">
      <c r="A50" s="7" t="str">
        <f>HYPERLINK("#'Tablas 41'!A1", "Tablas 41. Indicadores compuestos: Hogares según si están privados por falta de acceso a fuente de agua mejorda (IPM)")</f>
        <v>Tablas 41. Indicadores compuestos: Hogares según si están privados por falta de acceso a fuente de agua mejorda (IPM)</v>
      </c>
    </row>
    <row r="51" spans="1:1" x14ac:dyDescent="0.25">
      <c r="A51" s="7" t="str">
        <f>HYPERLINK("#'Tablas 42'!A1", "Tablas 42. Indicadores compuestos: Hogares según si están privados por inadecuada eliminación de excretas (IPM)")</f>
        <v>Tablas 42. Indicadores compuestos: Hogares según si están privados por inadecuada eliminación de excretas (IPM)</v>
      </c>
    </row>
    <row r="52" spans="1:1" x14ac:dyDescent="0.25">
      <c r="A52" s="7" t="str">
        <f>HYPERLINK("#'Tablas 43'!A1", "Tablas 43. Indicadores compuestos: Hogares según si están privados por pisos inadecuados (IPM)")</f>
        <v>Tablas 43. Indicadores compuestos: Hogares según si están privados por pisos inadecuados (IPM)</v>
      </c>
    </row>
    <row r="53" spans="1:1" x14ac:dyDescent="0.25">
      <c r="A53" s="7" t="str">
        <f>HYPERLINK("#'Tablas 44'!A1", "Tablas 44. Indicadores compuestos: Hogares según si están privados por paredes inadecuadas (IPM)")</f>
        <v>Tablas 44. Indicadores compuestos: Hogares según si están privados por paredes inadecuadas (IPM)</v>
      </c>
    </row>
    <row r="54" spans="1:1" x14ac:dyDescent="0.25">
      <c r="A54" s="7" t="str">
        <f>HYPERLINK("#'Tablas 45'!A1", "Tablas 45. Indicadores compuestos: Hogares según si están privados por hacinamiento (IPM)")</f>
        <v>Tablas 45. Indicadores compuestos: Hogares según si están privados por hacinamiento (IPM)</v>
      </c>
    </row>
    <row r="55" spans="1:1" x14ac:dyDescent="0.25">
      <c r="A55" s="7" t="str">
        <f>HYPERLINK("#'Tablas 46'!A1", "Tablas 46. Indicadores compuestos: Promedio del gasto mensual en alimentación, con imputación")</f>
        <v>Tablas 46. Indicadores compuestos: Promedio del gasto mensual en alimentación, con imputación</v>
      </c>
    </row>
    <row r="56" spans="1:1" x14ac:dyDescent="0.25">
      <c r="A56" s="7" t="str">
        <f>HYPERLINK("#'Tablas 47'!A1", "Tablas 47. Indicadores compuestos: Promedio del gasto mensual en bebidas alcohólicas, con imputación")</f>
        <v>Tablas 47. Indicadores compuestos: Promedio del gasto mensual en bebidas alcohólicas, con imputación</v>
      </c>
    </row>
    <row r="57" spans="1:1" x14ac:dyDescent="0.25">
      <c r="A57" s="7" t="str">
        <f>HYPERLINK("#'Tablas 48'!A1", "Tablas 48. Indicadores compuestos: Promedio del gasto mensual en vestuario, con imputación")</f>
        <v>Tablas 48. Indicadores compuestos: Promedio del gasto mensual en vestuario, con imputación</v>
      </c>
    </row>
    <row r="58" spans="1:1" x14ac:dyDescent="0.25">
      <c r="A58" s="7" t="str">
        <f>HYPERLINK("#'Tablas 49'!A1", "Tablas 49. Indicadores compuestos: Promedio del gasto mensual en vivienda, con imputación")</f>
        <v>Tablas 49. Indicadores compuestos: Promedio del gasto mensual en vivienda, con imputación</v>
      </c>
    </row>
    <row r="59" spans="1:1" x14ac:dyDescent="0.25">
      <c r="A59" s="7" t="str">
        <f>HYPERLINK("#'Tablas 50'!A1", "Tablas 50. Indicadores compuestos: Promedio del gasto mensual en enseres, con imputación")</f>
        <v>Tablas 50. Indicadores compuestos: Promedio del gasto mensual en enseres, con imputación</v>
      </c>
    </row>
    <row r="60" spans="1:1" x14ac:dyDescent="0.25">
      <c r="A60" s="7" t="str">
        <f>HYPERLINK("#'Tablas 51'!A1", "Tablas 51. Indicadores compuestos: Promedio del gasto mensual en salud, con imputación")</f>
        <v>Tablas 51. Indicadores compuestos: Promedio del gasto mensual en salud, con imputación</v>
      </c>
    </row>
    <row r="61" spans="1:1" x14ac:dyDescent="0.25">
      <c r="A61" s="7" t="str">
        <f>HYPERLINK("#'Tablas 52'!A1", "Tablas 52. Indicadores compuestos: Promedio del gasto mensual en transporte y comunicaciones, con imputación")</f>
        <v>Tablas 52. Indicadores compuestos: Promedio del gasto mensual en transporte y comunicaciones, con imputación</v>
      </c>
    </row>
    <row r="62" spans="1:1" x14ac:dyDescent="0.25">
      <c r="A62" s="7" t="str">
        <f>HYPERLINK("#'Tablas 53'!A1", "Tablas 53. Indicadores compuestos: Promedio del gasto mensual en recreación, con imputación")</f>
        <v>Tablas 53. Indicadores compuestos: Promedio del gasto mensual en recreación, con imputación</v>
      </c>
    </row>
    <row r="63" spans="1:1" x14ac:dyDescent="0.25">
      <c r="A63" s="7" t="str">
        <f>HYPERLINK("#'Tablas 54'!A1", "Tablas 54. Indicadores compuestos: Promedio del gasto mensual en educación, con imputación")</f>
        <v>Tablas 54. Indicadores compuestos: Promedio del gasto mensual en educación, con imputación</v>
      </c>
    </row>
    <row r="64" spans="1:1" x14ac:dyDescent="0.25">
      <c r="A64" s="7" t="str">
        <f>HYPERLINK("#'Tablas 55'!A1", "Tablas 55. Indicadores compuestos: Promedio del gasto mensual en otros, con imputación")</f>
        <v>Tablas 55. Indicadores compuestos: Promedio del gasto mensual en otros, con imputación</v>
      </c>
    </row>
    <row r="65" spans="1:1" x14ac:dyDescent="0.25">
      <c r="A65" s="7" t="str">
        <f>HYPERLINK("#'Tablas 56'!A1", "Tablas 56. Indicadores compuestos: Promedio del gasto mensual en bienes durables, con imputación")</f>
        <v>Tablas 56. Indicadores compuestos: Promedio del gasto mensual en bienes durables, con imputación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232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412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233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238</v>
      </c>
      <c r="I16" s="5" t="s">
        <v>239</v>
      </c>
      <c r="J16" s="5" t="s">
        <v>240</v>
      </c>
      <c r="K16" s="5" t="s">
        <v>241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1455630.0774584</v>
      </c>
      <c r="E17" s="6">
        <v>0.84385114233662195</v>
      </c>
      <c r="F17" s="6">
        <v>18.530211825921601</v>
      </c>
      <c r="G17" s="6">
        <v>0.63029407198751097</v>
      </c>
      <c r="H17" s="6">
        <v>6399812.1114007002</v>
      </c>
      <c r="I17" s="6">
        <v>0.33233839680446198</v>
      </c>
      <c r="J17" s="6">
        <v>81.469788174078403</v>
      </c>
      <c r="K17" s="6">
        <v>0.143359678824688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242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238</v>
      </c>
      <c r="I27" s="5" t="s">
        <v>239</v>
      </c>
      <c r="J27" s="5" t="s">
        <v>240</v>
      </c>
      <c r="K27" s="5" t="s">
        <v>241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835.54480120000005</v>
      </c>
      <c r="E28" s="6">
        <v>7.8888140879486901</v>
      </c>
      <c r="F28" s="6">
        <v>23.324937027707801</v>
      </c>
      <c r="G28" s="6">
        <v>3.5967297401881999</v>
      </c>
      <c r="H28" s="6">
        <v>2746.6505127999999</v>
      </c>
      <c r="I28" s="6">
        <v>6.4359699722862098</v>
      </c>
      <c r="J28" s="6">
        <v>76.675062972292196</v>
      </c>
      <c r="K28" s="6">
        <v>1.0941431469823499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7662.7038229999998</v>
      </c>
      <c r="E29" s="6">
        <v>13.907914009517</v>
      </c>
      <c r="F29" s="6">
        <v>29.365668299747401</v>
      </c>
      <c r="G29" s="6">
        <v>3.4658973613442501</v>
      </c>
      <c r="H29" s="6">
        <v>18431.385862899999</v>
      </c>
      <c r="I29" s="6">
        <v>12.502134244565701</v>
      </c>
      <c r="J29" s="6">
        <v>70.634331700252602</v>
      </c>
      <c r="K29" s="6">
        <v>1.4409195900106599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95532.093345200003</v>
      </c>
      <c r="E30" s="6">
        <v>3.6075523093511102</v>
      </c>
      <c r="F30" s="6">
        <v>22.546462990716201</v>
      </c>
      <c r="G30" s="6">
        <v>2.2297797562611299</v>
      </c>
      <c r="H30" s="6">
        <v>328180.01344750001</v>
      </c>
      <c r="I30" s="6">
        <v>2.1315460732587099</v>
      </c>
      <c r="J30" s="6">
        <v>77.453537009283806</v>
      </c>
      <c r="K30" s="6">
        <v>0.64908135500595499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58796.536887399998</v>
      </c>
      <c r="E31" s="6">
        <v>5.1941254303311402</v>
      </c>
      <c r="F31" s="6">
        <v>26.0149459362081</v>
      </c>
      <c r="G31" s="6">
        <v>2.7683512734217302</v>
      </c>
      <c r="H31" s="6">
        <v>167214.0688297</v>
      </c>
      <c r="I31" s="6">
        <v>3.0274043543423601</v>
      </c>
      <c r="J31" s="6">
        <v>73.985054063791907</v>
      </c>
      <c r="K31" s="6">
        <v>0.97341969431289199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65692.675276599999</v>
      </c>
      <c r="E32" s="6">
        <v>3.3410997426083902</v>
      </c>
      <c r="F32" s="6">
        <v>24.165853021001599</v>
      </c>
      <c r="G32" s="6">
        <v>2.1772134653184398</v>
      </c>
      <c r="H32" s="6">
        <v>206148.23685469999</v>
      </c>
      <c r="I32" s="6">
        <v>1.8013720337114401</v>
      </c>
      <c r="J32" s="6">
        <v>75.834146978998405</v>
      </c>
      <c r="K32" s="6">
        <v>0.69380645387627404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8864.6695777999994</v>
      </c>
      <c r="E33" s="6">
        <v>18.889084610285298</v>
      </c>
      <c r="F33" s="6">
        <v>24.368245665360799</v>
      </c>
      <c r="G33" s="6">
        <v>8.4809560363318308</v>
      </c>
      <c r="H33" s="6">
        <v>27513.285977700001</v>
      </c>
      <c r="I33" s="6">
        <v>12.7323424776522</v>
      </c>
      <c r="J33" s="6">
        <v>75.631754334639197</v>
      </c>
      <c r="K33" s="6">
        <v>2.7325297685949002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3112.3309300000001</v>
      </c>
      <c r="E34" s="6">
        <v>24.703564842721701</v>
      </c>
      <c r="F34" s="6">
        <v>24.716050991573098</v>
      </c>
      <c r="G34" s="6">
        <v>6.6256963968190696</v>
      </c>
      <c r="H34" s="6">
        <v>9480.0161688999997</v>
      </c>
      <c r="I34" s="6">
        <v>23.339437467202501</v>
      </c>
      <c r="J34" s="6">
        <v>75.283949008426902</v>
      </c>
      <c r="K34" s="6">
        <v>2.1752452170134098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40040.998693499998</v>
      </c>
      <c r="E35" s="6">
        <v>4.6302684122936801</v>
      </c>
      <c r="F35" s="6">
        <v>14.798558828158701</v>
      </c>
      <c r="G35" s="6">
        <v>3.39224955251639</v>
      </c>
      <c r="H35" s="6">
        <v>230532.63728319999</v>
      </c>
      <c r="I35" s="6">
        <v>2.2650249031407501</v>
      </c>
      <c r="J35" s="6">
        <v>85.201441171841296</v>
      </c>
      <c r="K35" s="6">
        <v>0.58919665996565296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31732.999999</v>
      </c>
      <c r="E36" s="6">
        <v>7.7416885662407697</v>
      </c>
      <c r="F36" s="6">
        <v>17.506950085658101</v>
      </c>
      <c r="G36" s="6">
        <v>5.8293449255050396</v>
      </c>
      <c r="H36" s="6">
        <v>149526.44178689999</v>
      </c>
      <c r="I36" s="6">
        <v>2.51392521636323</v>
      </c>
      <c r="J36" s="6">
        <v>82.493049914341896</v>
      </c>
      <c r="K36" s="6">
        <v>1.23712301519789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63518.999997400002</v>
      </c>
      <c r="E37" s="6">
        <v>4.9427976989027096</v>
      </c>
      <c r="F37" s="6">
        <v>21.379526222722799</v>
      </c>
      <c r="G37" s="6">
        <v>4.1061721620224896</v>
      </c>
      <c r="H37" s="6">
        <v>233582.99999869999</v>
      </c>
      <c r="I37" s="6">
        <v>2.75704128053157</v>
      </c>
      <c r="J37" s="6">
        <v>78.620473777277198</v>
      </c>
      <c r="K37" s="6">
        <v>1.1166050164193599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66137.203887299998</v>
      </c>
      <c r="E38" s="6">
        <v>4.58858047416392</v>
      </c>
      <c r="F38" s="6">
        <v>16.6789895599874</v>
      </c>
      <c r="G38" s="6">
        <v>3.4198263281485701</v>
      </c>
      <c r="H38" s="6">
        <v>330392.835594</v>
      </c>
      <c r="I38" s="6">
        <v>1.6814029147405001</v>
      </c>
      <c r="J38" s="6">
        <v>83.3210104400126</v>
      </c>
      <c r="K38" s="6">
        <v>0.684572202412568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44013.631274300002</v>
      </c>
      <c r="E39" s="6">
        <v>4.2956895612882304</v>
      </c>
      <c r="F39" s="6">
        <v>17.908478668113901</v>
      </c>
      <c r="G39" s="6">
        <v>3.1247275582049201</v>
      </c>
      <c r="H39" s="6">
        <v>201756.16352500001</v>
      </c>
      <c r="I39" s="6">
        <v>1.75397004636039</v>
      </c>
      <c r="J39" s="6">
        <v>82.091521331886099</v>
      </c>
      <c r="K39" s="6">
        <v>0.68166743546565001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45773.3772866</v>
      </c>
      <c r="E40" s="6">
        <v>5.3477532779893702</v>
      </c>
      <c r="F40" s="6">
        <v>17.085489778443002</v>
      </c>
      <c r="G40" s="6">
        <v>3.1557729372727898</v>
      </c>
      <c r="H40" s="6">
        <v>222134.52515090001</v>
      </c>
      <c r="I40" s="6">
        <v>3.59509383656926</v>
      </c>
      <c r="J40" s="6">
        <v>82.914510221556995</v>
      </c>
      <c r="K40" s="6">
        <v>0.65028335955656402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59621.622711000004</v>
      </c>
      <c r="E41" s="6">
        <v>4.4053803824188504</v>
      </c>
      <c r="F41" s="6">
        <v>22.053301432633699</v>
      </c>
      <c r="G41" s="6">
        <v>2.5629991124876801</v>
      </c>
      <c r="H41" s="6">
        <v>210730.74558690001</v>
      </c>
      <c r="I41" s="6">
        <v>3.53927744364066</v>
      </c>
      <c r="J41" s="6">
        <v>77.946698567366298</v>
      </c>
      <c r="K41" s="6">
        <v>0.72514414385893899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60136.028935200004</v>
      </c>
      <c r="E42" s="6">
        <v>4.3672801609754703</v>
      </c>
      <c r="F42" s="6">
        <v>22.9974180898441</v>
      </c>
      <c r="G42" s="6">
        <v>3.0035552390295401</v>
      </c>
      <c r="H42" s="6">
        <v>201354.32054779999</v>
      </c>
      <c r="I42" s="6">
        <v>2.1892210970844301</v>
      </c>
      <c r="J42" s="6">
        <v>77.002581910155897</v>
      </c>
      <c r="K42" s="6">
        <v>0.89703505875292899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62986.9469312</v>
      </c>
      <c r="E43" s="6">
        <v>4.8111165142535901</v>
      </c>
      <c r="F43" s="6">
        <v>21.820372028077902</v>
      </c>
      <c r="G43" s="6">
        <v>3.1875964720405499</v>
      </c>
      <c r="H43" s="6">
        <v>225674.24935890001</v>
      </c>
      <c r="I43" s="6">
        <v>2.6712224897309098</v>
      </c>
      <c r="J43" s="6">
        <v>78.179627971922102</v>
      </c>
      <c r="K43" s="6">
        <v>0.88967602813732405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70007.963186699999</v>
      </c>
      <c r="E44" s="6">
        <v>5.4825323185878503</v>
      </c>
      <c r="F44" s="6">
        <v>19.856742432669002</v>
      </c>
      <c r="G44" s="6">
        <v>3.7248200430878402</v>
      </c>
      <c r="H44" s="6">
        <v>282557.23437319999</v>
      </c>
      <c r="I44" s="6">
        <v>3.3169213359407399</v>
      </c>
      <c r="J44" s="6">
        <v>80.143257567331005</v>
      </c>
      <c r="K44" s="6">
        <v>0.92288227916739896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51436.060948500002</v>
      </c>
      <c r="E45" s="6">
        <v>4.4027750290524796</v>
      </c>
      <c r="F45" s="6">
        <v>16.199405289251601</v>
      </c>
      <c r="G45" s="6">
        <v>2.8088830501460902</v>
      </c>
      <c r="H45" s="6">
        <v>266082.14438110002</v>
      </c>
      <c r="I45" s="6">
        <v>3.1341582302904101</v>
      </c>
      <c r="J45" s="6">
        <v>83.800594710748399</v>
      </c>
      <c r="K45" s="6">
        <v>0.54298224369987103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31737.189321599999</v>
      </c>
      <c r="E46" s="6">
        <v>7.3949540100835804</v>
      </c>
      <c r="F46" s="6">
        <v>19.350855211581202</v>
      </c>
      <c r="G46" s="6">
        <v>5.0441912936609397</v>
      </c>
      <c r="H46" s="6">
        <v>132272.04424759999</v>
      </c>
      <c r="I46" s="6">
        <v>3.2889999998547901</v>
      </c>
      <c r="J46" s="6">
        <v>80.649144788418795</v>
      </c>
      <c r="K46" s="6">
        <v>1.2102969676768101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97199.299324799998</v>
      </c>
      <c r="E47" s="6">
        <v>2.90688631967239</v>
      </c>
      <c r="F47" s="6">
        <v>22.2389933134871</v>
      </c>
      <c r="G47" s="6">
        <v>2.0458618212033102</v>
      </c>
      <c r="H47" s="6">
        <v>339867.69356759998</v>
      </c>
      <c r="I47" s="6">
        <v>1.4886187431564499</v>
      </c>
      <c r="J47" s="6">
        <v>77.7610066865129</v>
      </c>
      <c r="K47" s="6">
        <v>0.58509925862302703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66439.666668399994</v>
      </c>
      <c r="E48" s="6">
        <v>3.4475619214436</v>
      </c>
      <c r="F48" s="6">
        <v>20.643577258281901</v>
      </c>
      <c r="G48" s="6">
        <v>2.3679674355679898</v>
      </c>
      <c r="H48" s="6">
        <v>255402.16257049999</v>
      </c>
      <c r="I48" s="6">
        <v>1.54857498414918</v>
      </c>
      <c r="J48" s="6">
        <v>79.356422741718106</v>
      </c>
      <c r="K48" s="6">
        <v>0.61599700455682505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39696.210390300002</v>
      </c>
      <c r="E49" s="6">
        <v>4.1129797411576696</v>
      </c>
      <c r="F49" s="6">
        <v>17.824908692868402</v>
      </c>
      <c r="G49" s="6">
        <v>3.1151028186585799</v>
      </c>
      <c r="H49" s="6">
        <v>183004.56790980001</v>
      </c>
      <c r="I49" s="6">
        <v>1.39540332307816</v>
      </c>
      <c r="J49" s="6">
        <v>82.175091307131595</v>
      </c>
      <c r="K49" s="6">
        <v>0.67570869016688395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35944.259770099998</v>
      </c>
      <c r="E50" s="6">
        <v>3.20260485428655</v>
      </c>
      <c r="F50" s="6">
        <v>16.782739201389401</v>
      </c>
      <c r="G50" s="6">
        <v>2.5489561803693599</v>
      </c>
      <c r="H50" s="6">
        <v>178229.71587700001</v>
      </c>
      <c r="I50" s="6">
        <v>1.77766870337005</v>
      </c>
      <c r="J50" s="6">
        <v>83.217260798610596</v>
      </c>
      <c r="K50" s="6">
        <v>0.51405761737861599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18207.1954926</v>
      </c>
      <c r="E51" s="6">
        <v>7.9619022820808496</v>
      </c>
      <c r="F51" s="6">
        <v>12.5174656982324</v>
      </c>
      <c r="G51" s="6">
        <v>5.8259723783653499</v>
      </c>
      <c r="H51" s="6">
        <v>127247.1315376</v>
      </c>
      <c r="I51" s="6">
        <v>3.4528259427425501</v>
      </c>
      <c r="J51" s="6">
        <v>87.4825343017676</v>
      </c>
      <c r="K51" s="6">
        <v>0.83361107433720005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32053.795044400002</v>
      </c>
      <c r="E52" s="6">
        <v>5.8976178324730997</v>
      </c>
      <c r="F52" s="6">
        <v>11.8336120600037</v>
      </c>
      <c r="G52" s="6">
        <v>4.6499324620995903</v>
      </c>
      <c r="H52" s="6">
        <v>238816.9659867</v>
      </c>
      <c r="I52" s="6">
        <v>1.72777568847076</v>
      </c>
      <c r="J52" s="6">
        <v>88.166387939996298</v>
      </c>
      <c r="K52" s="6">
        <v>0.62410968791364296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52586.7944202</v>
      </c>
      <c r="E53" s="6">
        <v>3.9452208672212601</v>
      </c>
      <c r="F53" s="6">
        <v>18.2945775682287</v>
      </c>
      <c r="G53" s="6">
        <v>2.8011946282029898</v>
      </c>
      <c r="H53" s="6">
        <v>234857.91002340001</v>
      </c>
      <c r="I53" s="6">
        <v>1.81175327504196</v>
      </c>
      <c r="J53" s="6">
        <v>81.705422431771396</v>
      </c>
      <c r="K53" s="6">
        <v>0.62721262413347101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27201.9257769</v>
      </c>
      <c r="E54" s="6">
        <v>6.2696096965865102</v>
      </c>
      <c r="F54" s="6">
        <v>12.609912561249701</v>
      </c>
      <c r="G54" s="6">
        <v>4.5230416331073497</v>
      </c>
      <c r="H54" s="6">
        <v>188516.6658055</v>
      </c>
      <c r="I54" s="6">
        <v>2.9938649417093002</v>
      </c>
      <c r="J54" s="6">
        <v>87.390087438750299</v>
      </c>
      <c r="K54" s="6">
        <v>0.65265021670049705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56384.000000599997</v>
      </c>
      <c r="E55" s="6">
        <v>6.6857273287635497</v>
      </c>
      <c r="F55" s="6">
        <v>19.5239303148978</v>
      </c>
      <c r="G55" s="6">
        <v>4.7304724116816503</v>
      </c>
      <c r="H55" s="6">
        <v>232410.3108333</v>
      </c>
      <c r="I55" s="6">
        <v>2.5736192307668202</v>
      </c>
      <c r="J55" s="6">
        <v>80.476069685102203</v>
      </c>
      <c r="K55" s="6">
        <v>1.1476382244263199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57161.001407900003</v>
      </c>
      <c r="E56" s="6">
        <v>4.0658273115893104</v>
      </c>
      <c r="F56" s="6">
        <v>15.1641454917653</v>
      </c>
      <c r="G56" s="6">
        <v>3.1387730758102101</v>
      </c>
      <c r="H56" s="6">
        <v>319787.38278520002</v>
      </c>
      <c r="I56" s="6">
        <v>1.7485621449767099</v>
      </c>
      <c r="J56" s="6">
        <v>84.835854508234704</v>
      </c>
      <c r="K56" s="6">
        <v>0.56104593821945303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26036.163424900002</v>
      </c>
      <c r="E57" s="6">
        <v>4.3772451637241296</v>
      </c>
      <c r="F57" s="6">
        <v>13.6804239663874</v>
      </c>
      <c r="G57" s="6">
        <v>3.1205147936669202</v>
      </c>
      <c r="H57" s="6">
        <v>164280.7703841</v>
      </c>
      <c r="I57" s="6">
        <v>2.4365523471232899</v>
      </c>
      <c r="J57" s="6">
        <v>86.319576033612606</v>
      </c>
      <c r="K57" s="6">
        <v>0.49455717152878298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38907.999997200001</v>
      </c>
      <c r="E58" s="6">
        <v>4.0127295967901704</v>
      </c>
      <c r="F58" s="6">
        <v>15.318713334393999</v>
      </c>
      <c r="G58" s="6">
        <v>3.3176297610455401</v>
      </c>
      <c r="H58" s="6">
        <v>215081.99999740001</v>
      </c>
      <c r="I58" s="6">
        <v>1.3830197861843101</v>
      </c>
      <c r="J58" s="6">
        <v>84.681286665606095</v>
      </c>
      <c r="K58" s="6">
        <v>0.60015407488786099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19049.999997899999</v>
      </c>
      <c r="E59" s="6">
        <v>4.0827736181035297</v>
      </c>
      <c r="F59" s="6">
        <v>11.316283900750699</v>
      </c>
      <c r="G59" s="6">
        <v>3.2720142787795701</v>
      </c>
      <c r="H59" s="6">
        <v>149291.48175509999</v>
      </c>
      <c r="I59" s="6">
        <v>1.28187016869639</v>
      </c>
      <c r="J59" s="6">
        <v>88.683716099249295</v>
      </c>
      <c r="K59" s="6">
        <v>0.41751794054887598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21122.187928700001</v>
      </c>
      <c r="E60" s="6">
        <v>5.8823010543419496</v>
      </c>
      <c r="F60" s="6">
        <v>14.2882050592053</v>
      </c>
      <c r="G60" s="6">
        <v>4.7549899022645397</v>
      </c>
      <c r="H60" s="6">
        <v>126707.3528791</v>
      </c>
      <c r="I60" s="6">
        <v>1.7259436767890799</v>
      </c>
      <c r="J60" s="6">
        <v>85.711794940794704</v>
      </c>
      <c r="K60" s="6">
        <v>0.79265952632231995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243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413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244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245</v>
      </c>
      <c r="I16" s="5" t="s">
        <v>246</v>
      </c>
      <c r="J16" s="5" t="s">
        <v>247</v>
      </c>
      <c r="K16" s="5" t="s">
        <v>248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2323051.2183642001</v>
      </c>
      <c r="E17" s="6">
        <v>0.55342398176649998</v>
      </c>
      <c r="F17" s="6">
        <v>36.298740930626501</v>
      </c>
      <c r="G17" s="6">
        <v>0.42954204644080202</v>
      </c>
      <c r="H17" s="6">
        <v>4076760.8930365001</v>
      </c>
      <c r="I17" s="6">
        <v>0.40485376988761801</v>
      </c>
      <c r="J17" s="6">
        <v>63.701259069373499</v>
      </c>
      <c r="K17" s="6">
        <v>0.244764949552812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249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245</v>
      </c>
      <c r="I27" s="5" t="s">
        <v>246</v>
      </c>
      <c r="J27" s="5" t="s">
        <v>247</v>
      </c>
      <c r="K27" s="5" t="s">
        <v>248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1133.3091472000001</v>
      </c>
      <c r="E28" s="6">
        <v>6.38244182720618</v>
      </c>
      <c r="F28" s="6">
        <v>41.261498028909301</v>
      </c>
      <c r="G28" s="6">
        <v>2.72581583354668</v>
      </c>
      <c r="H28" s="6">
        <v>1613.3413656</v>
      </c>
      <c r="I28" s="6">
        <v>7.1266691364413299</v>
      </c>
      <c r="J28" s="6">
        <v>58.738501971090699</v>
      </c>
      <c r="K28" s="6">
        <v>1.91477890768156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8023.2151131999999</v>
      </c>
      <c r="E29" s="6">
        <v>12.6611489245016</v>
      </c>
      <c r="F29" s="6">
        <v>43.530178212750101</v>
      </c>
      <c r="G29" s="6">
        <v>2.4699674659885398</v>
      </c>
      <c r="H29" s="6">
        <v>10408.170749700001</v>
      </c>
      <c r="I29" s="6">
        <v>12.710109857498001</v>
      </c>
      <c r="J29" s="6">
        <v>56.469821787249899</v>
      </c>
      <c r="K29" s="6">
        <v>1.90399262068243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112927.53414059999</v>
      </c>
      <c r="E30" s="6">
        <v>2.9101163868795599</v>
      </c>
      <c r="F30" s="6">
        <v>34.410241182668898</v>
      </c>
      <c r="G30" s="6">
        <v>1.9099229690206201</v>
      </c>
      <c r="H30" s="6">
        <v>215252.4793069</v>
      </c>
      <c r="I30" s="6">
        <v>2.3242023117161401</v>
      </c>
      <c r="J30" s="6">
        <v>65.589758817331102</v>
      </c>
      <c r="K30" s="6">
        <v>1.0019995680629501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68609.241135999997</v>
      </c>
      <c r="E31" s="6">
        <v>3.7373043649164299</v>
      </c>
      <c r="F31" s="6">
        <v>41.030782646569897</v>
      </c>
      <c r="G31" s="6">
        <v>2.29690027707999</v>
      </c>
      <c r="H31" s="6">
        <v>98604.827693700005</v>
      </c>
      <c r="I31" s="6">
        <v>3.4711406047370299</v>
      </c>
      <c r="J31" s="6">
        <v>58.969217353430103</v>
      </c>
      <c r="K31" s="6">
        <v>1.5981832600027399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76116.168134000007</v>
      </c>
      <c r="E32" s="6">
        <v>2.5976415683027101</v>
      </c>
      <c r="F32" s="6">
        <v>36.9230265052663</v>
      </c>
      <c r="G32" s="6">
        <v>1.70122305920463</v>
      </c>
      <c r="H32" s="6">
        <v>130032.0687207</v>
      </c>
      <c r="I32" s="6">
        <v>1.9698612507814801</v>
      </c>
      <c r="J32" s="6">
        <v>63.0769734947337</v>
      </c>
      <c r="K32" s="6">
        <v>0.99583573253759605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9184.1823853000005</v>
      </c>
      <c r="E33" s="6">
        <v>13.429116384952399</v>
      </c>
      <c r="F33" s="6">
        <v>33.380899659691501</v>
      </c>
      <c r="G33" s="6">
        <v>2.9894840982094499</v>
      </c>
      <c r="H33" s="6">
        <v>18329.103592399999</v>
      </c>
      <c r="I33" s="6">
        <v>12.6372712985637</v>
      </c>
      <c r="J33" s="6">
        <v>66.619100340308506</v>
      </c>
      <c r="K33" s="6">
        <v>1.4979438060077299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3174.7265407</v>
      </c>
      <c r="E34" s="6">
        <v>23.4771505958186</v>
      </c>
      <c r="F34" s="6">
        <v>33.488619472137202</v>
      </c>
      <c r="G34" s="6">
        <v>4.6470294956026201</v>
      </c>
      <c r="H34" s="6">
        <v>6305.2896282000002</v>
      </c>
      <c r="I34" s="6">
        <v>23.6184422613712</v>
      </c>
      <c r="J34" s="6">
        <v>66.511380527862798</v>
      </c>
      <c r="K34" s="6">
        <v>2.3397890890092201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84664.937125900004</v>
      </c>
      <c r="E35" s="6">
        <v>3.1281996827791501</v>
      </c>
      <c r="F35" s="6">
        <v>36.725792115019502</v>
      </c>
      <c r="G35" s="6">
        <v>2.1288738491048602</v>
      </c>
      <c r="H35" s="6">
        <v>145867.70015729999</v>
      </c>
      <c r="I35" s="6">
        <v>2.5662536621487</v>
      </c>
      <c r="J35" s="6">
        <v>63.274207884980498</v>
      </c>
      <c r="K35" s="6">
        <v>1.23564689365136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50070.476632400001</v>
      </c>
      <c r="E36" s="6">
        <v>4.5119964992072701</v>
      </c>
      <c r="F36" s="6">
        <v>33.486035000925597</v>
      </c>
      <c r="G36" s="6">
        <v>3.6236516908952501</v>
      </c>
      <c r="H36" s="6">
        <v>99455.965154499994</v>
      </c>
      <c r="I36" s="6">
        <v>3.0316763752282898</v>
      </c>
      <c r="J36" s="6">
        <v>66.513964999074403</v>
      </c>
      <c r="K36" s="6">
        <v>1.82430452543568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84979.766278399999</v>
      </c>
      <c r="E37" s="6">
        <v>4.4302041361493103</v>
      </c>
      <c r="F37" s="6">
        <v>36.3809721935556</v>
      </c>
      <c r="G37" s="6">
        <v>3.5728584285843401</v>
      </c>
      <c r="H37" s="6">
        <v>148603.23372029999</v>
      </c>
      <c r="I37" s="6">
        <v>3.4926925615934601</v>
      </c>
      <c r="J37" s="6">
        <v>63.6190278064444</v>
      </c>
      <c r="K37" s="6">
        <v>2.0431633054391098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114981.6323329</v>
      </c>
      <c r="E38" s="6">
        <v>2.7337134741410001</v>
      </c>
      <c r="F38" s="6">
        <v>34.801490815071404</v>
      </c>
      <c r="G38" s="6">
        <v>2.2863053481678199</v>
      </c>
      <c r="H38" s="6">
        <v>215411.20326109999</v>
      </c>
      <c r="I38" s="6">
        <v>2.1509594336184401</v>
      </c>
      <c r="J38" s="6">
        <v>65.198509184928596</v>
      </c>
      <c r="K38" s="6">
        <v>1.2203781278039401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67391.548292599997</v>
      </c>
      <c r="E39" s="6">
        <v>2.9597763576624301</v>
      </c>
      <c r="F39" s="6">
        <v>33.4024731215953</v>
      </c>
      <c r="G39" s="6">
        <v>2.2082090972561899</v>
      </c>
      <c r="H39" s="6">
        <v>134364.61523240001</v>
      </c>
      <c r="I39" s="6">
        <v>1.9743268366722</v>
      </c>
      <c r="J39" s="6">
        <v>66.597526878404693</v>
      </c>
      <c r="K39" s="6">
        <v>1.1075433049133201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73164.990593900002</v>
      </c>
      <c r="E40" s="6">
        <v>4.7797530976378297</v>
      </c>
      <c r="F40" s="6">
        <v>32.937244016524502</v>
      </c>
      <c r="G40" s="6">
        <v>3.03016050569425</v>
      </c>
      <c r="H40" s="6">
        <v>148969.53455700001</v>
      </c>
      <c r="I40" s="6">
        <v>3.84400318331069</v>
      </c>
      <c r="J40" s="6">
        <v>67.062755983475498</v>
      </c>
      <c r="K40" s="6">
        <v>1.48823493042665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70866.420167699995</v>
      </c>
      <c r="E41" s="6">
        <v>4.0509627676949904</v>
      </c>
      <c r="F41" s="6">
        <v>33.628894526203098</v>
      </c>
      <c r="G41" s="6">
        <v>2.4289091452229199</v>
      </c>
      <c r="H41" s="6">
        <v>139864.3254192</v>
      </c>
      <c r="I41" s="6">
        <v>3.8810324969114598</v>
      </c>
      <c r="J41" s="6">
        <v>66.371105473796902</v>
      </c>
      <c r="K41" s="6">
        <v>1.2306790564258301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72265.559928000002</v>
      </c>
      <c r="E42" s="6">
        <v>3.4673011649259902</v>
      </c>
      <c r="F42" s="6">
        <v>35.889748842436497</v>
      </c>
      <c r="G42" s="6">
        <v>2.3670311669576201</v>
      </c>
      <c r="H42" s="6">
        <v>129088.7606198</v>
      </c>
      <c r="I42" s="6">
        <v>2.3744355600816802</v>
      </c>
      <c r="J42" s="6">
        <v>64.110251157563496</v>
      </c>
      <c r="K42" s="6">
        <v>1.3250947009323299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87287.404432099996</v>
      </c>
      <c r="E43" s="6">
        <v>3.86751706465461</v>
      </c>
      <c r="F43" s="6">
        <v>38.678495521783198</v>
      </c>
      <c r="G43" s="6">
        <v>2.3646052783924598</v>
      </c>
      <c r="H43" s="6">
        <v>138386.8449268</v>
      </c>
      <c r="I43" s="6">
        <v>2.8200678503234302</v>
      </c>
      <c r="J43" s="6">
        <v>61.321504478216802</v>
      </c>
      <c r="K43" s="6">
        <v>1.4914731047340299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124901.08466560001</v>
      </c>
      <c r="E44" s="6">
        <v>4.0789501343371199</v>
      </c>
      <c r="F44" s="6">
        <v>44.203817659338803</v>
      </c>
      <c r="G44" s="6">
        <v>2.2775744694703102</v>
      </c>
      <c r="H44" s="6">
        <v>157656.14970760001</v>
      </c>
      <c r="I44" s="6">
        <v>3.7285944972732801</v>
      </c>
      <c r="J44" s="6">
        <v>55.796182340661197</v>
      </c>
      <c r="K44" s="6">
        <v>1.8043794813657501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95595.125347499998</v>
      </c>
      <c r="E45" s="6">
        <v>3.6331344992805099</v>
      </c>
      <c r="F45" s="6">
        <v>35.926922330640302</v>
      </c>
      <c r="G45" s="6">
        <v>1.7815891674520901</v>
      </c>
      <c r="H45" s="6">
        <v>170487.01903359999</v>
      </c>
      <c r="I45" s="6">
        <v>3.27219384083386</v>
      </c>
      <c r="J45" s="6">
        <v>64.073077669359705</v>
      </c>
      <c r="K45" s="6">
        <v>0.99896895813965403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46467.5869533</v>
      </c>
      <c r="E46" s="6">
        <v>4.0300883248111203</v>
      </c>
      <c r="F46" s="6">
        <v>35.130315871067502</v>
      </c>
      <c r="G46" s="6">
        <v>2.63516397257782</v>
      </c>
      <c r="H46" s="6">
        <v>85804.457294299995</v>
      </c>
      <c r="I46" s="6">
        <v>3.69827430516886</v>
      </c>
      <c r="J46" s="6">
        <v>64.869684128932505</v>
      </c>
      <c r="K46" s="6">
        <v>1.42707867275443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126255.6742946</v>
      </c>
      <c r="E47" s="6">
        <v>2.2365335477002199</v>
      </c>
      <c r="F47" s="6">
        <v>37.148477682386002</v>
      </c>
      <c r="G47" s="6">
        <v>1.57329546797083</v>
      </c>
      <c r="H47" s="6">
        <v>213612.01927300001</v>
      </c>
      <c r="I47" s="6">
        <v>1.7020504306525801</v>
      </c>
      <c r="J47" s="6">
        <v>62.851522317613998</v>
      </c>
      <c r="K47" s="6">
        <v>0.92989842448627702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91278.611863099999</v>
      </c>
      <c r="E48" s="6">
        <v>2.22062120778445</v>
      </c>
      <c r="F48" s="6">
        <v>35.739169529507798</v>
      </c>
      <c r="G48" s="6">
        <v>1.6801513565816699</v>
      </c>
      <c r="H48" s="6">
        <v>164123.55070739999</v>
      </c>
      <c r="I48" s="6">
        <v>1.8526836446311901</v>
      </c>
      <c r="J48" s="6">
        <v>64.260830470492294</v>
      </c>
      <c r="K48" s="6">
        <v>0.93442947637718099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64338.012985399997</v>
      </c>
      <c r="E49" s="6">
        <v>2.0309659300872398</v>
      </c>
      <c r="F49" s="6">
        <v>35.156506594475402</v>
      </c>
      <c r="G49" s="6">
        <v>1.69505025835746</v>
      </c>
      <c r="H49" s="6">
        <v>118666.5549244</v>
      </c>
      <c r="I49" s="6">
        <v>1.7801211695310699</v>
      </c>
      <c r="J49" s="6">
        <v>64.843493405524598</v>
      </c>
      <c r="K49" s="6">
        <v>0.91901349628448903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60982.121517799998</v>
      </c>
      <c r="E50" s="6">
        <v>2.2718384011141199</v>
      </c>
      <c r="F50" s="6">
        <v>34.215462454019203</v>
      </c>
      <c r="G50" s="6">
        <v>1.58232093999451</v>
      </c>
      <c r="H50" s="6">
        <v>117247.5943592</v>
      </c>
      <c r="I50" s="6">
        <v>2.0245546119459399</v>
      </c>
      <c r="J50" s="6">
        <v>65.784537545980797</v>
      </c>
      <c r="K50" s="6">
        <v>0.82298735739761097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41446.618011799997</v>
      </c>
      <c r="E51" s="6">
        <v>4.7618514193968302</v>
      </c>
      <c r="F51" s="6">
        <v>32.571750349871799</v>
      </c>
      <c r="G51" s="6">
        <v>3.0494639568477999</v>
      </c>
      <c r="H51" s="6">
        <v>85800.513525799994</v>
      </c>
      <c r="I51" s="6">
        <v>3.6591766015605001</v>
      </c>
      <c r="J51" s="6">
        <v>67.428249650128294</v>
      </c>
      <c r="K51" s="6">
        <v>1.4730677307918201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92043.278229999996</v>
      </c>
      <c r="E52" s="6">
        <v>3.3283894804369698</v>
      </c>
      <c r="F52" s="6">
        <v>38.5413481197672</v>
      </c>
      <c r="G52" s="6">
        <v>2.4185335728386401</v>
      </c>
      <c r="H52" s="6">
        <v>146773.6877567</v>
      </c>
      <c r="I52" s="6">
        <v>1.96939700634127</v>
      </c>
      <c r="J52" s="6">
        <v>61.4586518802328</v>
      </c>
      <c r="K52" s="6">
        <v>1.5166870980471101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77618.678306100002</v>
      </c>
      <c r="E53" s="6">
        <v>2.6179454588615099</v>
      </c>
      <c r="F53" s="6">
        <v>33.049207624459598</v>
      </c>
      <c r="G53" s="6">
        <v>2.0195145624506399</v>
      </c>
      <c r="H53" s="6">
        <v>157239.23171729999</v>
      </c>
      <c r="I53" s="6">
        <v>2.1275946821748999</v>
      </c>
      <c r="J53" s="6">
        <v>66.950792375540402</v>
      </c>
      <c r="K53" s="6">
        <v>0.996901660262273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70043.638576700003</v>
      </c>
      <c r="E54" s="6">
        <v>3.72338579962876</v>
      </c>
      <c r="F54" s="6">
        <v>37.155143964283099</v>
      </c>
      <c r="G54" s="6">
        <v>2.2013759221999298</v>
      </c>
      <c r="H54" s="6">
        <v>118473.0272288</v>
      </c>
      <c r="I54" s="6">
        <v>3.2596026556531901</v>
      </c>
      <c r="J54" s="6">
        <v>62.844856035716901</v>
      </c>
      <c r="K54" s="6">
        <v>1.3014977592176999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80348.718374799995</v>
      </c>
      <c r="E55" s="6">
        <v>4.2101592710477203</v>
      </c>
      <c r="F55" s="6">
        <v>34.571925009140998</v>
      </c>
      <c r="G55" s="6">
        <v>3.3508259244110898</v>
      </c>
      <c r="H55" s="6">
        <v>152061.5924585</v>
      </c>
      <c r="I55" s="6">
        <v>3.1344925370250398</v>
      </c>
      <c r="J55" s="6">
        <v>65.428074990859002</v>
      </c>
      <c r="K55" s="6">
        <v>1.7705626001316801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120437.7354133</v>
      </c>
      <c r="E56" s="6">
        <v>2.48576262311486</v>
      </c>
      <c r="F56" s="6">
        <v>37.661815911666999</v>
      </c>
      <c r="G56" s="6">
        <v>1.7494919260784301</v>
      </c>
      <c r="H56" s="6">
        <v>199349.64737190001</v>
      </c>
      <c r="I56" s="6">
        <v>2.03418028276716</v>
      </c>
      <c r="J56" s="6">
        <v>62.338184088333001</v>
      </c>
      <c r="K56" s="6">
        <v>1.05696121602691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61631.633794200003</v>
      </c>
      <c r="E57" s="6">
        <v>3.0536579957565499</v>
      </c>
      <c r="F57" s="6">
        <v>37.516036508777603</v>
      </c>
      <c r="G57" s="6">
        <v>1.8467816236038801</v>
      </c>
      <c r="H57" s="6">
        <v>102649.13658989999</v>
      </c>
      <c r="I57" s="6">
        <v>2.6795208896245102</v>
      </c>
      <c r="J57" s="6">
        <v>62.483963491222397</v>
      </c>
      <c r="K57" s="6">
        <v>1.10882733654685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87874.313069800002</v>
      </c>
      <c r="E58" s="6">
        <v>2.41305200677433</v>
      </c>
      <c r="F58" s="6">
        <v>40.856191160051601</v>
      </c>
      <c r="G58" s="6">
        <v>1.8853277914955</v>
      </c>
      <c r="H58" s="6">
        <v>127207.68692760001</v>
      </c>
      <c r="I58" s="6">
        <v>1.8339200479042499</v>
      </c>
      <c r="J58" s="6">
        <v>59.143808839948399</v>
      </c>
      <c r="K58" s="6">
        <v>1.3023732180851799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51741.434649900002</v>
      </c>
      <c r="E59" s="6">
        <v>2.2135345263367201</v>
      </c>
      <c r="F59" s="6">
        <v>34.657995246357999</v>
      </c>
      <c r="G59" s="6">
        <v>1.6812975105835399</v>
      </c>
      <c r="H59" s="6">
        <v>97550.047105200007</v>
      </c>
      <c r="I59" s="6">
        <v>1.4867730470276901</v>
      </c>
      <c r="J59" s="6">
        <v>65.342004753642001</v>
      </c>
      <c r="K59" s="6">
        <v>0.89177553319972402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45205.839929399997</v>
      </c>
      <c r="E60" s="6">
        <v>3.11346474396704</v>
      </c>
      <c r="F60" s="6">
        <v>35.677361180873199</v>
      </c>
      <c r="G60" s="6">
        <v>2.3744475143077799</v>
      </c>
      <c r="H60" s="6">
        <v>81501.512949700002</v>
      </c>
      <c r="I60" s="6">
        <v>2.0288337094086399</v>
      </c>
      <c r="J60" s="6">
        <v>64.322638819126794</v>
      </c>
      <c r="K60" s="6">
        <v>1.3170171984268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250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414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251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252</v>
      </c>
      <c r="I16" s="5" t="s">
        <v>253</v>
      </c>
      <c r="J16" s="5" t="s">
        <v>254</v>
      </c>
      <c r="K16" s="5" t="s">
        <v>255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2860646.9826187999</v>
      </c>
      <c r="E17" s="6">
        <v>0.51917373773902598</v>
      </c>
      <c r="F17" s="6">
        <v>44.698921356188102</v>
      </c>
      <c r="G17" s="6">
        <v>0.36390263811090001</v>
      </c>
      <c r="H17" s="6">
        <v>3539165.1287818998</v>
      </c>
      <c r="I17" s="6">
        <v>0.41881995033031799</v>
      </c>
      <c r="J17" s="6">
        <v>55.301078643811898</v>
      </c>
      <c r="K17" s="6">
        <v>0.29413631345233499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256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252</v>
      </c>
      <c r="I27" s="5" t="s">
        <v>253</v>
      </c>
      <c r="J27" s="5" t="s">
        <v>254</v>
      </c>
      <c r="K27" s="5" t="s">
        <v>255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1268.6565771999999</v>
      </c>
      <c r="E28" s="6">
        <v>6.2345965862905102</v>
      </c>
      <c r="F28" s="6">
        <v>46.189224704336397</v>
      </c>
      <c r="G28" s="6">
        <v>1.9493829069645401</v>
      </c>
      <c r="H28" s="6">
        <v>1477.9939356</v>
      </c>
      <c r="I28" s="6">
        <v>7.0479476556713196</v>
      </c>
      <c r="J28" s="6">
        <v>53.810775295663603</v>
      </c>
      <c r="K28" s="6">
        <v>1.67327983345064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9363.3382010999994</v>
      </c>
      <c r="E29" s="6">
        <v>12.7457013039326</v>
      </c>
      <c r="F29" s="6">
        <v>50.8010535439291</v>
      </c>
      <c r="G29" s="6">
        <v>3.0429272851354501</v>
      </c>
      <c r="H29" s="6">
        <v>9068.0476617999993</v>
      </c>
      <c r="I29" s="6">
        <v>13.014867047908901</v>
      </c>
      <c r="J29" s="6">
        <v>49.1989464560709</v>
      </c>
      <c r="K29" s="6">
        <v>3.14201671128211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148625.7721184</v>
      </c>
      <c r="E30" s="6">
        <v>2.9921385553852198</v>
      </c>
      <c r="F30" s="6">
        <v>45.287880440097602</v>
      </c>
      <c r="G30" s="6">
        <v>1.72236376632418</v>
      </c>
      <c r="H30" s="6">
        <v>179554.24132910001</v>
      </c>
      <c r="I30" s="6">
        <v>2.31985614157482</v>
      </c>
      <c r="J30" s="6">
        <v>54.712119559902398</v>
      </c>
      <c r="K30" s="6">
        <v>1.42568419851188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85131.974996899997</v>
      </c>
      <c r="E31" s="6">
        <v>3.6658036690881999</v>
      </c>
      <c r="F31" s="6">
        <v>50.911969066193301</v>
      </c>
      <c r="G31" s="6">
        <v>1.8486065683572299</v>
      </c>
      <c r="H31" s="6">
        <v>82082.093832800005</v>
      </c>
      <c r="I31" s="6">
        <v>3.45742829938122</v>
      </c>
      <c r="J31" s="6">
        <v>49.088030933806699</v>
      </c>
      <c r="K31" s="6">
        <v>1.9172942697717299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100255.80753049999</v>
      </c>
      <c r="E32" s="6">
        <v>2.3217494893030901</v>
      </c>
      <c r="F32" s="6">
        <v>48.6328716947327</v>
      </c>
      <c r="G32" s="6">
        <v>1.37315492213094</v>
      </c>
      <c r="H32" s="6">
        <v>105892.4293242</v>
      </c>
      <c r="I32" s="6">
        <v>2.1653912357124501</v>
      </c>
      <c r="J32" s="6">
        <v>51.3671283052673</v>
      </c>
      <c r="K32" s="6">
        <v>1.3000623034271701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11630.4746669</v>
      </c>
      <c r="E33" s="6">
        <v>12.6812256761344</v>
      </c>
      <c r="F33" s="6">
        <v>42.272212327988399</v>
      </c>
      <c r="G33" s="6">
        <v>3.2837986994590098</v>
      </c>
      <c r="H33" s="6">
        <v>15882.8113108</v>
      </c>
      <c r="I33" s="6">
        <v>13.294446084650099</v>
      </c>
      <c r="J33" s="6">
        <v>57.727787672011601</v>
      </c>
      <c r="K33" s="6">
        <v>2.4046207461576601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3672.9021772000001</v>
      </c>
      <c r="E34" s="6">
        <v>24.1171103714826</v>
      </c>
      <c r="F34" s="6">
        <v>38.743627771957499</v>
      </c>
      <c r="G34" s="6">
        <v>5.64828102001798</v>
      </c>
      <c r="H34" s="6">
        <v>5807.1139917</v>
      </c>
      <c r="I34" s="6">
        <v>23.544163482626502</v>
      </c>
      <c r="J34" s="6">
        <v>61.256372228042501</v>
      </c>
      <c r="K34" s="6">
        <v>3.5724429872588601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93647.657290300005</v>
      </c>
      <c r="E35" s="6">
        <v>2.97151311238337</v>
      </c>
      <c r="F35" s="6">
        <v>40.622299034933498</v>
      </c>
      <c r="G35" s="6">
        <v>1.9533339997483099</v>
      </c>
      <c r="H35" s="6">
        <v>136884.97999289999</v>
      </c>
      <c r="I35" s="6">
        <v>2.6448971517472901</v>
      </c>
      <c r="J35" s="6">
        <v>59.377700965066602</v>
      </c>
      <c r="K35" s="6">
        <v>1.33634203687949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60125.092797800004</v>
      </c>
      <c r="E36" s="6">
        <v>4.1254944905915698</v>
      </c>
      <c r="F36" s="6">
        <v>40.210341448162197</v>
      </c>
      <c r="G36" s="6">
        <v>3.1775904640351098</v>
      </c>
      <c r="H36" s="6">
        <v>89401.348989100006</v>
      </c>
      <c r="I36" s="6">
        <v>3.23748242683669</v>
      </c>
      <c r="J36" s="6">
        <v>59.789658551837803</v>
      </c>
      <c r="K36" s="6">
        <v>2.1370250413873402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105918.9727554</v>
      </c>
      <c r="E37" s="6">
        <v>4.08661788183095</v>
      </c>
      <c r="F37" s="6">
        <v>45.345325968066803</v>
      </c>
      <c r="G37" s="6">
        <v>2.6363320005680499</v>
      </c>
      <c r="H37" s="6">
        <v>127664.02724330001</v>
      </c>
      <c r="I37" s="6">
        <v>3.2561626378391701</v>
      </c>
      <c r="J37" s="6">
        <v>54.654674031933197</v>
      </c>
      <c r="K37" s="6">
        <v>2.1872847298651399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138714.13196599999</v>
      </c>
      <c r="E38" s="6">
        <v>2.4911100044528598</v>
      </c>
      <c r="F38" s="6">
        <v>41.984606511400699</v>
      </c>
      <c r="G38" s="6">
        <v>1.8966745536907199</v>
      </c>
      <c r="H38" s="6">
        <v>191678.70362799999</v>
      </c>
      <c r="I38" s="6">
        <v>2.2066930952961701</v>
      </c>
      <c r="J38" s="6">
        <v>58.015393488599301</v>
      </c>
      <c r="K38" s="6">
        <v>1.3725863090550301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84701.775819300005</v>
      </c>
      <c r="E39" s="6">
        <v>2.7023526333727501</v>
      </c>
      <c r="F39" s="6">
        <v>41.982249433883801</v>
      </c>
      <c r="G39" s="6">
        <v>1.83566386535856</v>
      </c>
      <c r="H39" s="6">
        <v>117054.38770570001</v>
      </c>
      <c r="I39" s="6">
        <v>2.0544914221294701</v>
      </c>
      <c r="J39" s="6">
        <v>58.017750566116199</v>
      </c>
      <c r="K39" s="6">
        <v>1.3283055189192099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95977.960303900007</v>
      </c>
      <c r="E40" s="6">
        <v>4.6085277372429401</v>
      </c>
      <c r="F40" s="6">
        <v>43.207133262468098</v>
      </c>
      <c r="G40" s="6">
        <v>2.5426755298860302</v>
      </c>
      <c r="H40" s="6">
        <v>126156.564847</v>
      </c>
      <c r="I40" s="6">
        <v>3.90644383064248</v>
      </c>
      <c r="J40" s="6">
        <v>56.792866737531902</v>
      </c>
      <c r="K40" s="6">
        <v>1.93442815575286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100958.52918480001</v>
      </c>
      <c r="E41" s="6">
        <v>3.9581127321940199</v>
      </c>
      <c r="F41" s="6">
        <v>47.9087799474269</v>
      </c>
      <c r="G41" s="6">
        <v>1.8118760604116699</v>
      </c>
      <c r="H41" s="6">
        <v>109772.21640210001</v>
      </c>
      <c r="I41" s="6">
        <v>3.9286938421603499</v>
      </c>
      <c r="J41" s="6">
        <v>52.0912200525731</v>
      </c>
      <c r="K41" s="6">
        <v>1.6663992777029499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94036.795648200001</v>
      </c>
      <c r="E42" s="6">
        <v>3.25353491342912</v>
      </c>
      <c r="F42" s="6">
        <v>46.702149421162503</v>
      </c>
      <c r="G42" s="6">
        <v>2.1336142299146901</v>
      </c>
      <c r="H42" s="6">
        <v>107317.5248996</v>
      </c>
      <c r="I42" s="6">
        <v>2.6834725160068702</v>
      </c>
      <c r="J42" s="6">
        <v>53.297850578837497</v>
      </c>
      <c r="K42" s="6">
        <v>1.8695757800814401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112581.97905949999</v>
      </c>
      <c r="E43" s="6">
        <v>3.5695008707693101</v>
      </c>
      <c r="F43" s="6">
        <v>49.886940747260802</v>
      </c>
      <c r="G43" s="6">
        <v>1.9761616758842999</v>
      </c>
      <c r="H43" s="6">
        <v>113092.2702994</v>
      </c>
      <c r="I43" s="6">
        <v>3.0516330054938399</v>
      </c>
      <c r="J43" s="6">
        <v>50.113059252739198</v>
      </c>
      <c r="K43" s="6">
        <v>1.9672449038612401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154434.86757179999</v>
      </c>
      <c r="E44" s="6">
        <v>3.7137948310622901</v>
      </c>
      <c r="F44" s="6">
        <v>54.656136451216597</v>
      </c>
      <c r="G44" s="6">
        <v>1.62254634742013</v>
      </c>
      <c r="H44" s="6">
        <v>128122.3668014</v>
      </c>
      <c r="I44" s="6">
        <v>3.8258298901683001</v>
      </c>
      <c r="J44" s="6">
        <v>45.343863548783403</v>
      </c>
      <c r="K44" s="6">
        <v>1.9557688212344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118817.0205578</v>
      </c>
      <c r="E45" s="6">
        <v>3.54634426216511</v>
      </c>
      <c r="F45" s="6">
        <v>44.654263003692002</v>
      </c>
      <c r="G45" s="6">
        <v>1.52298041559556</v>
      </c>
      <c r="H45" s="6">
        <v>147265.1238233</v>
      </c>
      <c r="I45" s="6">
        <v>3.31399544325035</v>
      </c>
      <c r="J45" s="6">
        <v>55.345736996307899</v>
      </c>
      <c r="K45" s="6">
        <v>1.2287769884067701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57950.317163899999</v>
      </c>
      <c r="E46" s="6">
        <v>3.8451790476215799</v>
      </c>
      <c r="F46" s="6">
        <v>43.811462575888498</v>
      </c>
      <c r="G46" s="6">
        <v>2.31770105050993</v>
      </c>
      <c r="H46" s="6">
        <v>74321.727083699996</v>
      </c>
      <c r="I46" s="6">
        <v>3.8958926859706202</v>
      </c>
      <c r="J46" s="6">
        <v>56.188537424111502</v>
      </c>
      <c r="K46" s="6">
        <v>1.8071634801609899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163017.42563320001</v>
      </c>
      <c r="E47" s="6">
        <v>1.97159307621776</v>
      </c>
      <c r="F47" s="6">
        <v>47.964966579200798</v>
      </c>
      <c r="G47" s="6">
        <v>1.2710073207172301</v>
      </c>
      <c r="H47" s="6">
        <v>176850.26793440001</v>
      </c>
      <c r="I47" s="6">
        <v>1.8807548587587399</v>
      </c>
      <c r="J47" s="6">
        <v>52.035033420799202</v>
      </c>
      <c r="K47" s="6">
        <v>1.171591899771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119704.72789359999</v>
      </c>
      <c r="E48" s="6">
        <v>2.1486057118413799</v>
      </c>
      <c r="F48" s="6">
        <v>46.869112888015302</v>
      </c>
      <c r="G48" s="6">
        <v>1.39677101061945</v>
      </c>
      <c r="H48" s="6">
        <v>135697.43467690001</v>
      </c>
      <c r="I48" s="6">
        <v>1.9184251938961701</v>
      </c>
      <c r="J48" s="6">
        <v>53.130887111984698</v>
      </c>
      <c r="K48" s="6">
        <v>1.2321536818583101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80647.505904299993</v>
      </c>
      <c r="E49" s="6">
        <v>1.9653453199003901</v>
      </c>
      <c r="F49" s="6">
        <v>44.068575350561701</v>
      </c>
      <c r="G49" s="6">
        <v>1.4676157148596001</v>
      </c>
      <c r="H49" s="6">
        <v>102357.0620055</v>
      </c>
      <c r="I49" s="6">
        <v>1.8633730059496401</v>
      </c>
      <c r="J49" s="6">
        <v>55.931424649438299</v>
      </c>
      <c r="K49" s="6">
        <v>1.1563398236559701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76165.684370999996</v>
      </c>
      <c r="E50" s="6">
        <v>2.1206976333573899</v>
      </c>
      <c r="F50" s="6">
        <v>42.734559720424798</v>
      </c>
      <c r="G50" s="6">
        <v>1.37919689803339</v>
      </c>
      <c r="H50" s="6">
        <v>102064.031506</v>
      </c>
      <c r="I50" s="6">
        <v>2.1542992232101801</v>
      </c>
      <c r="J50" s="6">
        <v>57.265440279575202</v>
      </c>
      <c r="K50" s="6">
        <v>1.0292311019959901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46030.035957400003</v>
      </c>
      <c r="E51" s="6">
        <v>4.9109681731380999</v>
      </c>
      <c r="F51" s="6">
        <v>36.173731699247497</v>
      </c>
      <c r="G51" s="6">
        <v>3.0293139415727199</v>
      </c>
      <c r="H51" s="6">
        <v>81217.095580199995</v>
      </c>
      <c r="I51" s="6">
        <v>3.6274939427116601</v>
      </c>
      <c r="J51" s="6">
        <v>63.826268300752503</v>
      </c>
      <c r="K51" s="6">
        <v>1.71687289062377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98170.046495999995</v>
      </c>
      <c r="E52" s="6">
        <v>3.2712671864447902</v>
      </c>
      <c r="F52" s="6">
        <v>41.106814204091002</v>
      </c>
      <c r="G52" s="6">
        <v>2.3176778427480702</v>
      </c>
      <c r="H52" s="6">
        <v>140646.91949070001</v>
      </c>
      <c r="I52" s="6">
        <v>1.9914511361307099</v>
      </c>
      <c r="J52" s="6">
        <v>58.893185795908998</v>
      </c>
      <c r="K52" s="6">
        <v>1.6177143616741101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95146.858213</v>
      </c>
      <c r="E53" s="6">
        <v>2.48438065076407</v>
      </c>
      <c r="F53" s="6">
        <v>40.512520188704798</v>
      </c>
      <c r="G53" s="6">
        <v>1.74854388447783</v>
      </c>
      <c r="H53" s="6">
        <v>139711.05181040001</v>
      </c>
      <c r="I53" s="6">
        <v>2.19423734248738</v>
      </c>
      <c r="J53" s="6">
        <v>59.487479811295202</v>
      </c>
      <c r="K53" s="6">
        <v>1.1908038404964301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76714.136069400003</v>
      </c>
      <c r="E54" s="6">
        <v>3.6477531618783701</v>
      </c>
      <c r="F54" s="6">
        <v>40.693556583771198</v>
      </c>
      <c r="G54" s="6">
        <v>2.0347720570776899</v>
      </c>
      <c r="H54" s="6">
        <v>111802.5297361</v>
      </c>
      <c r="I54" s="6">
        <v>3.2823053265447202</v>
      </c>
      <c r="J54" s="6">
        <v>59.306443416228802</v>
      </c>
      <c r="K54" s="6">
        <v>1.3961739580072201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103759.6228081</v>
      </c>
      <c r="E55" s="6">
        <v>4.1082494249787898</v>
      </c>
      <c r="F55" s="6">
        <v>44.645017011540098</v>
      </c>
      <c r="G55" s="6">
        <v>2.8779863246041102</v>
      </c>
      <c r="H55" s="6">
        <v>128650.6880252</v>
      </c>
      <c r="I55" s="6">
        <v>3.2282079220228299</v>
      </c>
      <c r="J55" s="6">
        <v>55.354982988459902</v>
      </c>
      <c r="K55" s="6">
        <v>2.3211595683755601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144708.94077409999</v>
      </c>
      <c r="E56" s="6">
        <v>2.3738499745550801</v>
      </c>
      <c r="F56" s="6">
        <v>45.251610464975897</v>
      </c>
      <c r="G56" s="6">
        <v>1.53692595296407</v>
      </c>
      <c r="H56" s="6">
        <v>175078.44201110001</v>
      </c>
      <c r="I56" s="6">
        <v>2.1196788856108202</v>
      </c>
      <c r="J56" s="6">
        <v>54.748389535024103</v>
      </c>
      <c r="K56" s="6">
        <v>1.2703273124143599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68466.344173899997</v>
      </c>
      <c r="E57" s="6">
        <v>2.9427736571541101</v>
      </c>
      <c r="F57" s="6">
        <v>41.676420200502399</v>
      </c>
      <c r="G57" s="6">
        <v>1.6424039306042499</v>
      </c>
      <c r="H57" s="6">
        <v>95814.426210200007</v>
      </c>
      <c r="I57" s="6">
        <v>2.7010816891283098</v>
      </c>
      <c r="J57" s="6">
        <v>58.323579799497601</v>
      </c>
      <c r="K57" s="6">
        <v>1.1736165130146701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99131.591873700003</v>
      </c>
      <c r="E58" s="6">
        <v>2.30100356602853</v>
      </c>
      <c r="F58" s="6">
        <v>46.090138586631298</v>
      </c>
      <c r="G58" s="6">
        <v>1.7264712779623901</v>
      </c>
      <c r="H58" s="6">
        <v>115950.40812370001</v>
      </c>
      <c r="I58" s="6">
        <v>1.9360960857279499</v>
      </c>
      <c r="J58" s="6">
        <v>53.909861413368702</v>
      </c>
      <c r="K58" s="6">
        <v>1.4760434989245199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58020.131082200001</v>
      </c>
      <c r="E59" s="6">
        <v>2.17474634376513</v>
      </c>
      <c r="F59" s="6">
        <v>38.863658127110803</v>
      </c>
      <c r="G59" s="6">
        <v>1.6096087416310401</v>
      </c>
      <c r="H59" s="6">
        <v>91271.350672899993</v>
      </c>
      <c r="I59" s="6">
        <v>1.54115910808284</v>
      </c>
      <c r="J59" s="6">
        <v>61.136341872889197</v>
      </c>
      <c r="K59" s="6">
        <v>1.0232094681624599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53149.904982</v>
      </c>
      <c r="E60" s="6">
        <v>3.02216700774951</v>
      </c>
      <c r="F60" s="6">
        <v>41.946977641237503</v>
      </c>
      <c r="G60" s="6">
        <v>2.26201818469311</v>
      </c>
      <c r="H60" s="6">
        <v>73557.447897100006</v>
      </c>
      <c r="I60" s="6">
        <v>2.2136788488008801</v>
      </c>
      <c r="J60" s="6">
        <v>58.053022358762497</v>
      </c>
      <c r="K60" s="6">
        <v>1.6344510993935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257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415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258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2109568.2381532001</v>
      </c>
      <c r="E17" s="6">
        <v>0.59061656121689099</v>
      </c>
      <c r="F17" s="6">
        <v>59.585474456507001</v>
      </c>
      <c r="G17" s="6">
        <v>0.427235373713167</v>
      </c>
      <c r="H17" s="6">
        <v>1430838.6435491999</v>
      </c>
      <c r="I17" s="6">
        <v>0.76524088313476901</v>
      </c>
      <c r="J17" s="6">
        <v>40.414525543492999</v>
      </c>
      <c r="K17" s="6">
        <v>0.62989784254440995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263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445.74420279999998</v>
      </c>
      <c r="E28" s="6">
        <v>16.866347463516298</v>
      </c>
      <c r="F28" s="6">
        <v>30.085261875761301</v>
      </c>
      <c r="G28" s="6">
        <v>15.6907656208597</v>
      </c>
      <c r="H28" s="6">
        <v>1035.8589976000001</v>
      </c>
      <c r="I28" s="6">
        <v>10.028880254166801</v>
      </c>
      <c r="J28" s="6">
        <v>69.914738124238696</v>
      </c>
      <c r="K28" s="6">
        <v>6.7519496661190699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2657.1671304000001</v>
      </c>
      <c r="E29" s="6">
        <v>14.9650808401537</v>
      </c>
      <c r="F29" s="6">
        <v>29.290585889046401</v>
      </c>
      <c r="G29" s="6">
        <v>7.08603083364659</v>
      </c>
      <c r="H29" s="6">
        <v>6414.5774241999998</v>
      </c>
      <c r="I29" s="6">
        <v>13.266929586526301</v>
      </c>
      <c r="J29" s="6">
        <v>70.709414110953603</v>
      </c>
      <c r="K29" s="6">
        <v>2.93530921384348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89102.254682500003</v>
      </c>
      <c r="E30" s="6">
        <v>2.8747224065035502</v>
      </c>
      <c r="F30" s="6">
        <v>49.584595749506697</v>
      </c>
      <c r="G30" s="6">
        <v>2.3345923775510902</v>
      </c>
      <c r="H30" s="6">
        <v>90595.196381999995</v>
      </c>
      <c r="I30" s="6">
        <v>3.6332169823190301</v>
      </c>
      <c r="J30" s="6">
        <v>50.415404250493303</v>
      </c>
      <c r="K30" s="6">
        <v>2.2961200252523599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31904.5396114</v>
      </c>
      <c r="E31" s="6">
        <v>4.7808778567691297</v>
      </c>
      <c r="F31" s="6">
        <v>38.840407998420801</v>
      </c>
      <c r="G31" s="6">
        <v>3.4014751831597598</v>
      </c>
      <c r="H31" s="6">
        <v>50238.1083564</v>
      </c>
      <c r="I31" s="6">
        <v>4.1340418913615</v>
      </c>
      <c r="J31" s="6">
        <v>61.159592001579199</v>
      </c>
      <c r="K31" s="6">
        <v>2.1601629374345199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47850.217679000001</v>
      </c>
      <c r="E32" s="6">
        <v>3.1466983433898199</v>
      </c>
      <c r="F32" s="6">
        <v>45.166805884915703</v>
      </c>
      <c r="G32" s="6">
        <v>2.4792876638475998</v>
      </c>
      <c r="H32" s="6">
        <v>58090.897131999998</v>
      </c>
      <c r="I32" s="6">
        <v>3.10619408998976</v>
      </c>
      <c r="J32" s="6">
        <v>54.833194115084297</v>
      </c>
      <c r="K32" s="6">
        <v>2.0422210752640702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6870.5245994999996</v>
      </c>
      <c r="E33" s="6">
        <v>14.043286514632699</v>
      </c>
      <c r="F33" s="6">
        <v>43.235638311476499</v>
      </c>
      <c r="G33" s="6">
        <v>5.8676897593650299</v>
      </c>
      <c r="H33" s="6">
        <v>9020.3581718000005</v>
      </c>
      <c r="I33" s="6">
        <v>14.388345078101899</v>
      </c>
      <c r="J33" s="6">
        <v>56.764361688523501</v>
      </c>
      <c r="K33" s="6">
        <v>4.4692357072897702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3266.3725055999998</v>
      </c>
      <c r="E34" s="6">
        <v>26.262696653651499</v>
      </c>
      <c r="F34" s="6">
        <v>56.247776611042298</v>
      </c>
      <c r="G34" s="6">
        <v>6.47276670813861</v>
      </c>
      <c r="H34" s="6">
        <v>2540.7414861000002</v>
      </c>
      <c r="I34" s="6">
        <v>22.4357578549469</v>
      </c>
      <c r="J34" s="6">
        <v>43.752223388957702</v>
      </c>
      <c r="K34" s="6">
        <v>8.3213767816576798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102544.7437697</v>
      </c>
      <c r="E35" s="6">
        <v>2.76854383826814</v>
      </c>
      <c r="F35" s="6">
        <v>74.900269806180404</v>
      </c>
      <c r="G35" s="6">
        <v>1.2291559779872401</v>
      </c>
      <c r="H35" s="6">
        <v>34363.633242900003</v>
      </c>
      <c r="I35" s="6">
        <v>4.7921513602453096</v>
      </c>
      <c r="J35" s="6">
        <v>25.099730193819699</v>
      </c>
      <c r="K35" s="6">
        <v>3.6679324309148398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64336.117231999997</v>
      </c>
      <c r="E36" s="6">
        <v>3.9625689542345799</v>
      </c>
      <c r="F36" s="6">
        <v>71.963251068889306</v>
      </c>
      <c r="G36" s="6">
        <v>2.3983503029533799</v>
      </c>
      <c r="H36" s="6">
        <v>25065.231757099999</v>
      </c>
      <c r="I36" s="6">
        <v>7.0527411814322098</v>
      </c>
      <c r="J36" s="6">
        <v>28.036748931110701</v>
      </c>
      <c r="K36" s="6">
        <v>6.1559592885273897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66664.795802799999</v>
      </c>
      <c r="E37" s="6">
        <v>5.1994893663642099</v>
      </c>
      <c r="F37" s="6">
        <v>52.2189353119429</v>
      </c>
      <c r="G37" s="6">
        <v>4.22500645030056</v>
      </c>
      <c r="H37" s="6">
        <v>60999.2314405</v>
      </c>
      <c r="I37" s="6">
        <v>5.7856307352372296</v>
      </c>
      <c r="J37" s="6">
        <v>47.7810646880571</v>
      </c>
      <c r="K37" s="6">
        <v>4.61742198423494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114585.2112142</v>
      </c>
      <c r="E38" s="6">
        <v>3.2065532297842201</v>
      </c>
      <c r="F38" s="6">
        <v>59.779834194090199</v>
      </c>
      <c r="G38" s="6">
        <v>2.4764379347960901</v>
      </c>
      <c r="H38" s="6">
        <v>77093.492413800006</v>
      </c>
      <c r="I38" s="6">
        <v>4.4145288600878096</v>
      </c>
      <c r="J38" s="6">
        <v>40.220165805909801</v>
      </c>
      <c r="K38" s="6">
        <v>3.6807667538832698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76594.996730400002</v>
      </c>
      <c r="E39" s="6">
        <v>2.6403485731507699</v>
      </c>
      <c r="F39" s="6">
        <v>65.435391386588904</v>
      </c>
      <c r="G39" s="6">
        <v>1.8270416038219199</v>
      </c>
      <c r="H39" s="6">
        <v>40459.390975299997</v>
      </c>
      <c r="I39" s="6">
        <v>4.1589438215687702</v>
      </c>
      <c r="J39" s="6">
        <v>34.564608613411103</v>
      </c>
      <c r="K39" s="6">
        <v>3.4588322339423798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84045.220703400002</v>
      </c>
      <c r="E40" s="6">
        <v>4.1481282063420801</v>
      </c>
      <c r="F40" s="6">
        <v>66.608666007719094</v>
      </c>
      <c r="G40" s="6">
        <v>2.2082988395960998</v>
      </c>
      <c r="H40" s="6">
        <v>42132.3861168</v>
      </c>
      <c r="I40" s="6">
        <v>6.3632781414870196</v>
      </c>
      <c r="J40" s="6">
        <v>33.391333992280899</v>
      </c>
      <c r="K40" s="6">
        <v>4.4050902514374997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57909.647390400001</v>
      </c>
      <c r="E41" s="6">
        <v>5.57508441462533</v>
      </c>
      <c r="F41" s="6">
        <v>52.719646995408297</v>
      </c>
      <c r="G41" s="6">
        <v>2.6721638215967398</v>
      </c>
      <c r="H41" s="6">
        <v>51934.880581199999</v>
      </c>
      <c r="I41" s="6">
        <v>3.8437216380180401</v>
      </c>
      <c r="J41" s="6">
        <v>47.280353004591703</v>
      </c>
      <c r="K41" s="6">
        <v>2.9795787136952998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63708.9972165</v>
      </c>
      <c r="E42" s="6">
        <v>3.7148344182997302</v>
      </c>
      <c r="F42" s="6">
        <v>59.305358280420698</v>
      </c>
      <c r="G42" s="6">
        <v>2.5898148665621599</v>
      </c>
      <c r="H42" s="6">
        <v>43716.367141399998</v>
      </c>
      <c r="I42" s="6">
        <v>4.6382727135470398</v>
      </c>
      <c r="J42" s="6">
        <v>40.694641719579302</v>
      </c>
      <c r="K42" s="6">
        <v>3.7742044665190599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63131.391923199997</v>
      </c>
      <c r="E43" s="6">
        <v>4.1496796330899501</v>
      </c>
      <c r="F43" s="6">
        <v>55.822906159780999</v>
      </c>
      <c r="G43" s="6">
        <v>2.65208565495726</v>
      </c>
      <c r="H43" s="6">
        <v>49960.878376200002</v>
      </c>
      <c r="I43" s="6">
        <v>4.4089639220921404</v>
      </c>
      <c r="J43" s="6">
        <v>44.177093840219001</v>
      </c>
      <c r="K43" s="6">
        <v>3.35121928073952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72433.160951900005</v>
      </c>
      <c r="E44" s="6">
        <v>4.9825504148182302</v>
      </c>
      <c r="F44" s="6">
        <v>56.501201889934897</v>
      </c>
      <c r="G44" s="6">
        <v>2.7976142528008201</v>
      </c>
      <c r="H44" s="6">
        <v>55764.396850500001</v>
      </c>
      <c r="I44" s="6">
        <v>4.9812602768994996</v>
      </c>
      <c r="J44" s="6">
        <v>43.498798110065103</v>
      </c>
      <c r="K44" s="6">
        <v>3.6338605794968699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91087.007250299997</v>
      </c>
      <c r="E45" s="6">
        <v>3.9865214596729301</v>
      </c>
      <c r="F45" s="6">
        <v>61.806872827940403</v>
      </c>
      <c r="G45" s="6">
        <v>1.9061006683220501</v>
      </c>
      <c r="H45" s="6">
        <v>56286.582583099997</v>
      </c>
      <c r="I45" s="6">
        <v>4.30599631942854</v>
      </c>
      <c r="J45" s="6">
        <v>38.193127172059597</v>
      </c>
      <c r="K45" s="6">
        <v>3.0845895669527099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39136.404932199999</v>
      </c>
      <c r="E46" s="6">
        <v>6.1484750416377496</v>
      </c>
      <c r="F46" s="6">
        <v>52.645340518041699</v>
      </c>
      <c r="G46" s="6">
        <v>4.0421240718913101</v>
      </c>
      <c r="H46" s="6">
        <v>35203.326841000002</v>
      </c>
      <c r="I46" s="6">
        <v>5.3272096614068403</v>
      </c>
      <c r="J46" s="6">
        <v>47.354659481958301</v>
      </c>
      <c r="K46" s="6">
        <v>4.4937288222284897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83776.528372999994</v>
      </c>
      <c r="E47" s="6">
        <v>2.7418719695589702</v>
      </c>
      <c r="F47" s="6">
        <v>47.306024196150403</v>
      </c>
      <c r="G47" s="6">
        <v>2.1609070843767402</v>
      </c>
      <c r="H47" s="6">
        <v>93318.312710300001</v>
      </c>
      <c r="I47" s="6">
        <v>2.81487417274223</v>
      </c>
      <c r="J47" s="6">
        <v>52.693975803849597</v>
      </c>
      <c r="K47" s="6">
        <v>1.93995463921116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68471.6617959</v>
      </c>
      <c r="E48" s="6">
        <v>2.65634306500688</v>
      </c>
      <c r="F48" s="6">
        <v>50.443656655144899</v>
      </c>
      <c r="G48" s="6">
        <v>2.03181651046788</v>
      </c>
      <c r="H48" s="6">
        <v>67267.2325194</v>
      </c>
      <c r="I48" s="6">
        <v>2.9549393276114002</v>
      </c>
      <c r="J48" s="6">
        <v>49.556343344855001</v>
      </c>
      <c r="K48" s="6">
        <v>2.0681964713794199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52255.433372</v>
      </c>
      <c r="E49" s="6">
        <v>3.1385344331040899</v>
      </c>
      <c r="F49" s="6">
        <v>50.981124645236903</v>
      </c>
      <c r="G49" s="6">
        <v>2.3061475706260701</v>
      </c>
      <c r="H49" s="6">
        <v>50244.1362935</v>
      </c>
      <c r="I49" s="6">
        <v>2.85085904140626</v>
      </c>
      <c r="J49" s="6">
        <v>49.018875354763097</v>
      </c>
      <c r="K49" s="6">
        <v>2.3984637733426499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52083.621757100002</v>
      </c>
      <c r="E50" s="6">
        <v>3.6740040461917598</v>
      </c>
      <c r="F50" s="6">
        <v>51.030339472763401</v>
      </c>
      <c r="G50" s="6">
        <v>2.3714007971326101</v>
      </c>
      <c r="H50" s="6">
        <v>49980.409748899998</v>
      </c>
      <c r="I50" s="6">
        <v>2.7125499758517</v>
      </c>
      <c r="J50" s="6">
        <v>48.969660527236599</v>
      </c>
      <c r="K50" s="6">
        <v>2.4711910681176099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63546.650454199997</v>
      </c>
      <c r="E51" s="6">
        <v>3.87405668031032</v>
      </c>
      <c r="F51" s="6">
        <v>78.242948729247701</v>
      </c>
      <c r="G51" s="6">
        <v>1.3859944835460001</v>
      </c>
      <c r="H51" s="6">
        <v>17670.445125999999</v>
      </c>
      <c r="I51" s="6">
        <v>6.1853807336519004</v>
      </c>
      <c r="J51" s="6">
        <v>21.757051270752299</v>
      </c>
      <c r="K51" s="6">
        <v>4.9843287109816297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108390.7753406</v>
      </c>
      <c r="E52" s="6">
        <v>2.4263338830589598</v>
      </c>
      <c r="F52" s="6">
        <v>77.065872280101502</v>
      </c>
      <c r="G52" s="6">
        <v>1.1837841702852001</v>
      </c>
      <c r="H52" s="6">
        <v>32256.144150100001</v>
      </c>
      <c r="I52" s="6">
        <v>4.24764890596638</v>
      </c>
      <c r="J52" s="6">
        <v>22.934127719898498</v>
      </c>
      <c r="K52" s="6">
        <v>3.97788661459537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70859.867876400007</v>
      </c>
      <c r="E53" s="6">
        <v>3.3293827815101902</v>
      </c>
      <c r="F53" s="6">
        <v>50.704596550131903</v>
      </c>
      <c r="G53" s="6">
        <v>2.4728606394711599</v>
      </c>
      <c r="H53" s="6">
        <v>68890.515121599994</v>
      </c>
      <c r="I53" s="6">
        <v>3.3359566859006198</v>
      </c>
      <c r="J53" s="6">
        <v>49.295403449868097</v>
      </c>
      <c r="K53" s="6">
        <v>2.5435515742679602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83971.842586800005</v>
      </c>
      <c r="E54" s="6">
        <v>3.1403639353454098</v>
      </c>
      <c r="F54" s="6">
        <v>75.107283158089601</v>
      </c>
      <c r="G54" s="6">
        <v>1.5450240469259999</v>
      </c>
      <c r="H54" s="6">
        <v>27830.6871493</v>
      </c>
      <c r="I54" s="6">
        <v>6.5159908257683403</v>
      </c>
      <c r="J54" s="6">
        <v>24.892716841910399</v>
      </c>
      <c r="K54" s="6">
        <v>4.6617072501766801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77020.872534800001</v>
      </c>
      <c r="E55" s="6">
        <v>4.68793244380959</v>
      </c>
      <c r="F55" s="6">
        <v>59.868216577056501</v>
      </c>
      <c r="G55" s="6">
        <v>3.25620041635141</v>
      </c>
      <c r="H55" s="6">
        <v>51629.815490399997</v>
      </c>
      <c r="I55" s="6">
        <v>5.7093177652792102</v>
      </c>
      <c r="J55" s="6">
        <v>40.131783422943499</v>
      </c>
      <c r="K55" s="6">
        <v>4.8575691164768502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112700.9963706</v>
      </c>
      <c r="E56" s="6">
        <v>2.9189365541102901</v>
      </c>
      <c r="F56" s="6">
        <v>64.362570080384799</v>
      </c>
      <c r="G56" s="6">
        <v>1.7476728360623801</v>
      </c>
      <c r="H56" s="6">
        <v>62402.322576799997</v>
      </c>
      <c r="I56" s="6">
        <v>3.5645358295029199</v>
      </c>
      <c r="J56" s="6">
        <v>35.637429919615201</v>
      </c>
      <c r="K56" s="6">
        <v>3.15636440793776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72634.931099299996</v>
      </c>
      <c r="E57" s="6">
        <v>2.95700885345485</v>
      </c>
      <c r="F57" s="6">
        <v>75.807927858328696</v>
      </c>
      <c r="G57" s="6">
        <v>1.31355160253474</v>
      </c>
      <c r="H57" s="6">
        <v>23179.495110899999</v>
      </c>
      <c r="I57" s="6">
        <v>5.0107350371797201</v>
      </c>
      <c r="J57" s="6">
        <v>24.1920721416713</v>
      </c>
      <c r="K57" s="6">
        <v>4.1161263301468596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66524.512982100001</v>
      </c>
      <c r="E58" s="6">
        <v>2.6829136696332401</v>
      </c>
      <c r="F58" s="6">
        <v>57.368560548490699</v>
      </c>
      <c r="G58" s="6">
        <v>1.89736341179806</v>
      </c>
      <c r="H58" s="6">
        <v>49435.365296299999</v>
      </c>
      <c r="I58" s="6">
        <v>3.2355865013057699</v>
      </c>
      <c r="J58" s="6">
        <v>42.631439451509301</v>
      </c>
      <c r="K58" s="6">
        <v>2.5532566850349299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70833.449242200004</v>
      </c>
      <c r="E59" s="6">
        <v>1.70054958335498</v>
      </c>
      <c r="F59" s="6">
        <v>77.586805309780701</v>
      </c>
      <c r="G59" s="6">
        <v>0.93435621761505705</v>
      </c>
      <c r="H59" s="6">
        <v>20462.292294499999</v>
      </c>
      <c r="I59" s="6">
        <v>3.7502683947743298</v>
      </c>
      <c r="J59" s="6">
        <v>22.413194690219299</v>
      </c>
      <c r="K59" s="6">
        <v>3.23442128389298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48222.578840000002</v>
      </c>
      <c r="E60" s="6">
        <v>3.0282496294949199</v>
      </c>
      <c r="F60" s="6">
        <v>65.538942255031699</v>
      </c>
      <c r="G60" s="6">
        <v>2.2641800256395901</v>
      </c>
      <c r="H60" s="6">
        <v>25355.933691300001</v>
      </c>
      <c r="I60" s="6">
        <v>5.0080057709559398</v>
      </c>
      <c r="J60" s="6">
        <v>34.461057744968301</v>
      </c>
      <c r="K60" s="6">
        <v>4.3060768782425596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264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416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265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5085467.6938814996</v>
      </c>
      <c r="E17" s="6">
        <v>0.50536889893995496</v>
      </c>
      <c r="F17" s="6">
        <v>64.7381467728693</v>
      </c>
      <c r="G17" s="6">
        <v>0.46587544403463599</v>
      </c>
      <c r="H17" s="6">
        <v>2769974.4949775999</v>
      </c>
      <c r="I17" s="6">
        <v>1.0169922701867999</v>
      </c>
      <c r="J17" s="6">
        <v>35.2618532271307</v>
      </c>
      <c r="K17" s="6">
        <v>0.85531275623893399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266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2196.2376307999998</v>
      </c>
      <c r="E28" s="6">
        <v>6.6593985985440796</v>
      </c>
      <c r="F28" s="6">
        <v>61.309823677581903</v>
      </c>
      <c r="G28" s="6">
        <v>5.4604649268382204</v>
      </c>
      <c r="H28" s="6">
        <v>1385.9576832</v>
      </c>
      <c r="I28" s="6">
        <v>12.699636865483701</v>
      </c>
      <c r="J28" s="6">
        <v>38.690176322418097</v>
      </c>
      <c r="K28" s="6">
        <v>8.6528461145340003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11496.5517334</v>
      </c>
      <c r="E29" s="6">
        <v>8.1734136806843001</v>
      </c>
      <c r="F29" s="6">
        <v>44.058067829866403</v>
      </c>
      <c r="G29" s="6">
        <v>7.9270306717316297</v>
      </c>
      <c r="H29" s="6">
        <v>14597.537952500001</v>
      </c>
      <c r="I29" s="6">
        <v>18.0503843577943</v>
      </c>
      <c r="J29" s="6">
        <v>55.941932170133597</v>
      </c>
      <c r="K29" s="6">
        <v>6.2430745860265802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210032.49047630001</v>
      </c>
      <c r="E30" s="6">
        <v>3.0528699223697799</v>
      </c>
      <c r="F30" s="6">
        <v>49.569622181944801</v>
      </c>
      <c r="G30" s="6">
        <v>3.0492354409575402</v>
      </c>
      <c r="H30" s="6">
        <v>213679.6163164</v>
      </c>
      <c r="I30" s="6">
        <v>4.3460400357373503</v>
      </c>
      <c r="J30" s="6">
        <v>50.430377818055199</v>
      </c>
      <c r="K30" s="6">
        <v>2.9971904889823402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67045.767662900005</v>
      </c>
      <c r="E31" s="6">
        <v>5.39095144463138</v>
      </c>
      <c r="F31" s="6">
        <v>29.664876765483299</v>
      </c>
      <c r="G31" s="6">
        <v>4.84228039005328</v>
      </c>
      <c r="H31" s="6">
        <v>158964.83805419999</v>
      </c>
      <c r="I31" s="6">
        <v>4.1941780218780398</v>
      </c>
      <c r="J31" s="6">
        <v>70.335123234516701</v>
      </c>
      <c r="K31" s="6">
        <v>2.04230325375122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110646.25733019999</v>
      </c>
      <c r="E32" s="6">
        <v>3.3453927926929299</v>
      </c>
      <c r="F32" s="6">
        <v>40.7025772767999</v>
      </c>
      <c r="G32" s="6">
        <v>3.044625231515</v>
      </c>
      <c r="H32" s="6">
        <v>161194.6548011</v>
      </c>
      <c r="I32" s="6">
        <v>3.0331659592342901</v>
      </c>
      <c r="J32" s="6">
        <v>59.2974227232001</v>
      </c>
      <c r="K32" s="6">
        <v>2.0898731862784401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16749.113783699999</v>
      </c>
      <c r="E33" s="6">
        <v>12.622972697843901</v>
      </c>
      <c r="F33" s="6">
        <v>46.041932615335497</v>
      </c>
      <c r="G33" s="6">
        <v>8.4024557313988701</v>
      </c>
      <c r="H33" s="6">
        <v>19628.841771799998</v>
      </c>
      <c r="I33" s="6">
        <v>17.919289311849599</v>
      </c>
      <c r="J33" s="6">
        <v>53.958067384664503</v>
      </c>
      <c r="K33" s="6">
        <v>7.1697397505077696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10185.3459468</v>
      </c>
      <c r="E34" s="6">
        <v>23.680640894351701</v>
      </c>
      <c r="F34" s="6">
        <v>80.885206441694606</v>
      </c>
      <c r="G34" s="6">
        <v>4.6842698587982703</v>
      </c>
      <c r="H34" s="6">
        <v>2407.0011521000001</v>
      </c>
      <c r="I34" s="6">
        <v>31.175843485769999</v>
      </c>
      <c r="J34" s="6">
        <v>19.114793558305401</v>
      </c>
      <c r="K34" s="6">
        <v>19.8217225523148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248037.50140899999</v>
      </c>
      <c r="E35" s="6">
        <v>2.4104665049824998</v>
      </c>
      <c r="F35" s="6">
        <v>91.670979145344106</v>
      </c>
      <c r="G35" s="6">
        <v>0.80517100692919896</v>
      </c>
      <c r="H35" s="6">
        <v>22536.134567699999</v>
      </c>
      <c r="I35" s="6">
        <v>9.3965157379378592</v>
      </c>
      <c r="J35" s="6">
        <v>8.3290208546558695</v>
      </c>
      <c r="K35" s="6">
        <v>8.8618837523239602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143329.26488569999</v>
      </c>
      <c r="E36" s="6">
        <v>3.4592604413471499</v>
      </c>
      <c r="F36" s="6">
        <v>79.074095933163903</v>
      </c>
      <c r="G36" s="6">
        <v>3.1002349872553001</v>
      </c>
      <c r="H36" s="6">
        <v>37930.1769002</v>
      </c>
      <c r="I36" s="6">
        <v>12.997545531645001</v>
      </c>
      <c r="J36" s="6">
        <v>20.9259040668361</v>
      </c>
      <c r="K36" s="6">
        <v>11.7150627286921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164276.69504769999</v>
      </c>
      <c r="E37" s="6">
        <v>4.5488474511033097</v>
      </c>
      <c r="F37" s="6">
        <v>55.293029010190601</v>
      </c>
      <c r="G37" s="6">
        <v>4.3726918406540296</v>
      </c>
      <c r="H37" s="6">
        <v>132825.30494840001</v>
      </c>
      <c r="I37" s="6">
        <v>6.48836738028659</v>
      </c>
      <c r="J37" s="6">
        <v>44.706970989809399</v>
      </c>
      <c r="K37" s="6">
        <v>5.4080912091543496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289971.18838920002</v>
      </c>
      <c r="E38" s="6">
        <v>2.2665016502310098</v>
      </c>
      <c r="F38" s="6">
        <v>73.127168062351799</v>
      </c>
      <c r="G38" s="6">
        <v>1.8587812795832801</v>
      </c>
      <c r="H38" s="6">
        <v>106558.8510921</v>
      </c>
      <c r="I38" s="6">
        <v>5.8420919458725002</v>
      </c>
      <c r="J38" s="6">
        <v>26.8728319376483</v>
      </c>
      <c r="K38" s="6">
        <v>5.0581721844063701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176714.06030700001</v>
      </c>
      <c r="E39" s="6">
        <v>2.5308547450273799</v>
      </c>
      <c r="F39" s="6">
        <v>71.9022695410182</v>
      </c>
      <c r="G39" s="6">
        <v>2.20721251850195</v>
      </c>
      <c r="H39" s="6">
        <v>69055.734492300006</v>
      </c>
      <c r="I39" s="6">
        <v>6.4146337998964196</v>
      </c>
      <c r="J39" s="6">
        <v>28.0977304589818</v>
      </c>
      <c r="K39" s="6">
        <v>5.64827076234213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203416.8431875</v>
      </c>
      <c r="E40" s="6">
        <v>3.8959621915779299</v>
      </c>
      <c r="F40" s="6">
        <v>75.927899601600899</v>
      </c>
      <c r="G40" s="6">
        <v>2.1706543255512001</v>
      </c>
      <c r="H40" s="6">
        <v>64491.059249999998</v>
      </c>
      <c r="I40" s="6">
        <v>8.3757804318523608</v>
      </c>
      <c r="J40" s="6">
        <v>24.072100398399101</v>
      </c>
      <c r="K40" s="6">
        <v>6.8466490656209302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109530.46894219999</v>
      </c>
      <c r="E41" s="6">
        <v>5.3615890466664498</v>
      </c>
      <c r="F41" s="6">
        <v>40.513966876557497</v>
      </c>
      <c r="G41" s="6">
        <v>3.7236451017907002</v>
      </c>
      <c r="H41" s="6">
        <v>160821.89935570001</v>
      </c>
      <c r="I41" s="6">
        <v>4.0964630541015401</v>
      </c>
      <c r="J41" s="6">
        <v>59.486033123442503</v>
      </c>
      <c r="K41" s="6">
        <v>2.5360513450434201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132704.79328000001</v>
      </c>
      <c r="E42" s="6">
        <v>3.8367597590438298</v>
      </c>
      <c r="F42" s="6">
        <v>50.749403770492599</v>
      </c>
      <c r="G42" s="6">
        <v>3.6195682720416502</v>
      </c>
      <c r="H42" s="6">
        <v>128785.556203</v>
      </c>
      <c r="I42" s="6">
        <v>4.8136198981959701</v>
      </c>
      <c r="J42" s="6">
        <v>49.250596229507401</v>
      </c>
      <c r="K42" s="6">
        <v>3.7297199582459499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138498.23194110001</v>
      </c>
      <c r="E43" s="6">
        <v>4.1762897968592902</v>
      </c>
      <c r="F43" s="6">
        <v>47.979511524614999</v>
      </c>
      <c r="G43" s="6">
        <v>3.9185184848093599</v>
      </c>
      <c r="H43" s="6">
        <v>150162.96434899999</v>
      </c>
      <c r="I43" s="6">
        <v>5.1106267195698596</v>
      </c>
      <c r="J43" s="6">
        <v>52.020488475385001</v>
      </c>
      <c r="K43" s="6">
        <v>3.6141260551655399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168128.5350226</v>
      </c>
      <c r="E44" s="6">
        <v>4.8097152153986604</v>
      </c>
      <c r="F44" s="6">
        <v>47.687218190058402</v>
      </c>
      <c r="G44" s="6">
        <v>3.5605727298613599</v>
      </c>
      <c r="H44" s="6">
        <v>184436.6625373</v>
      </c>
      <c r="I44" s="6">
        <v>4.7641266957381196</v>
      </c>
      <c r="J44" s="6">
        <v>52.312781809941598</v>
      </c>
      <c r="K44" s="6">
        <v>3.2457422980745201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238204.9057</v>
      </c>
      <c r="E45" s="6">
        <v>3.6213136477022401</v>
      </c>
      <c r="F45" s="6">
        <v>75.020865481628405</v>
      </c>
      <c r="G45" s="6">
        <v>1.66098033677918</v>
      </c>
      <c r="H45" s="6">
        <v>79313.299629600006</v>
      </c>
      <c r="I45" s="6">
        <v>5.7623675325506403</v>
      </c>
      <c r="J45" s="6">
        <v>24.979134518371598</v>
      </c>
      <c r="K45" s="6">
        <v>4.98849078704046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101180.18307850001</v>
      </c>
      <c r="E46" s="6">
        <v>5.7474523441364296</v>
      </c>
      <c r="F46" s="6">
        <v>61.691760199470302</v>
      </c>
      <c r="G46" s="6">
        <v>3.72019333217946</v>
      </c>
      <c r="H46" s="6">
        <v>62829.0504907</v>
      </c>
      <c r="I46" s="6">
        <v>6.2804496500483502</v>
      </c>
      <c r="J46" s="6">
        <v>38.308239800529698</v>
      </c>
      <c r="K46" s="6">
        <v>5.9910159312856299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197061.33964389999</v>
      </c>
      <c r="E47" s="6">
        <v>2.7139357578660102</v>
      </c>
      <c r="F47" s="6">
        <v>45.087216112980201</v>
      </c>
      <c r="G47" s="6">
        <v>2.6083450347911001</v>
      </c>
      <c r="H47" s="6">
        <v>240005.65324849999</v>
      </c>
      <c r="I47" s="6">
        <v>2.9164090640426901</v>
      </c>
      <c r="J47" s="6">
        <v>54.912783887019799</v>
      </c>
      <c r="K47" s="6">
        <v>2.14163274844719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169587.5919576</v>
      </c>
      <c r="E48" s="6">
        <v>2.49556744045629</v>
      </c>
      <c r="F48" s="6">
        <v>52.692837459520199</v>
      </c>
      <c r="G48" s="6">
        <v>2.5436855833532599</v>
      </c>
      <c r="H48" s="6">
        <v>152254.23728130001</v>
      </c>
      <c r="I48" s="6">
        <v>3.7978202248828201</v>
      </c>
      <c r="J48" s="6">
        <v>47.307162540479801</v>
      </c>
      <c r="K48" s="6">
        <v>2.8332709846435602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146453.83225169999</v>
      </c>
      <c r="E49" s="6">
        <v>2.2160633784070001</v>
      </c>
      <c r="F49" s="6">
        <v>65.762604589709397</v>
      </c>
      <c r="G49" s="6">
        <v>2.0574202384172802</v>
      </c>
      <c r="H49" s="6">
        <v>76246.946048400001</v>
      </c>
      <c r="I49" s="6">
        <v>4.6527097711642904</v>
      </c>
      <c r="J49" s="6">
        <v>34.237395410290702</v>
      </c>
      <c r="K49" s="6">
        <v>3.9518576688586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124762.526149</v>
      </c>
      <c r="E50" s="6">
        <v>2.67036923827136</v>
      </c>
      <c r="F50" s="6">
        <v>58.252887995399803</v>
      </c>
      <c r="G50" s="6">
        <v>1.96281825849449</v>
      </c>
      <c r="H50" s="6">
        <v>89411.449498100003</v>
      </c>
      <c r="I50" s="6">
        <v>3.1954500467586802</v>
      </c>
      <c r="J50" s="6">
        <v>41.747112004600197</v>
      </c>
      <c r="K50" s="6">
        <v>2.7388680719951601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135377.10497750001</v>
      </c>
      <c r="E51" s="6">
        <v>3.59752108689122</v>
      </c>
      <c r="F51" s="6">
        <v>93.0718994350662</v>
      </c>
      <c r="G51" s="6">
        <v>1.1880257070824201</v>
      </c>
      <c r="H51" s="6">
        <v>10077.222052700001</v>
      </c>
      <c r="I51" s="6">
        <v>17.1694710794706</v>
      </c>
      <c r="J51" s="6">
        <v>6.9281005649338399</v>
      </c>
      <c r="K51" s="6">
        <v>15.959902443607801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259029.4022287</v>
      </c>
      <c r="E52" s="6">
        <v>2.0992418698167801</v>
      </c>
      <c r="F52" s="6">
        <v>95.628410110665101</v>
      </c>
      <c r="G52" s="6">
        <v>0.56750819278783704</v>
      </c>
      <c r="H52" s="6">
        <v>11841.3588024</v>
      </c>
      <c r="I52" s="6">
        <v>12.358504349448699</v>
      </c>
      <c r="J52" s="6">
        <v>4.3715898893348797</v>
      </c>
      <c r="K52" s="6">
        <v>12.414226305508899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214722.07525319999</v>
      </c>
      <c r="E53" s="6">
        <v>2.3002767608269798</v>
      </c>
      <c r="F53" s="6">
        <v>74.700306505500805</v>
      </c>
      <c r="G53" s="6">
        <v>1.9368470416024901</v>
      </c>
      <c r="H53" s="6">
        <v>72722.629190399995</v>
      </c>
      <c r="I53" s="6">
        <v>6.5626853590848002</v>
      </c>
      <c r="J53" s="6">
        <v>25.299693494499198</v>
      </c>
      <c r="K53" s="6">
        <v>5.718767608526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197186.88718039999</v>
      </c>
      <c r="E54" s="6">
        <v>2.87552880786291</v>
      </c>
      <c r="F54" s="6">
        <v>91.409315133173706</v>
      </c>
      <c r="G54" s="6">
        <v>1.26932501926208</v>
      </c>
      <c r="H54" s="6">
        <v>18531.704401999999</v>
      </c>
      <c r="I54" s="6">
        <v>15.0365032960918</v>
      </c>
      <c r="J54" s="6">
        <v>8.5906848668262707</v>
      </c>
      <c r="K54" s="6">
        <v>13.5062724905907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175558.33033150001</v>
      </c>
      <c r="E55" s="6">
        <v>4.0280759097154704</v>
      </c>
      <c r="F55" s="6">
        <v>60.790093068167202</v>
      </c>
      <c r="G55" s="6">
        <v>3.92808169849526</v>
      </c>
      <c r="H55" s="6">
        <v>113235.98050239999</v>
      </c>
      <c r="I55" s="6">
        <v>7.6066113794880801</v>
      </c>
      <c r="J55" s="6">
        <v>39.209906931832798</v>
      </c>
      <c r="K55" s="6">
        <v>6.0900030302553398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285359.70757700002</v>
      </c>
      <c r="E56" s="6">
        <v>2.2460350864851901</v>
      </c>
      <c r="F56" s="6">
        <v>75.702594716739299</v>
      </c>
      <c r="G56" s="6">
        <v>1.6001315082627401</v>
      </c>
      <c r="H56" s="6">
        <v>91588.676616099998</v>
      </c>
      <c r="I56" s="6">
        <v>5.5551406099980101</v>
      </c>
      <c r="J56" s="6">
        <v>24.297405283260701</v>
      </c>
      <c r="K56" s="6">
        <v>4.9854750188882404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176064.8173662</v>
      </c>
      <c r="E57" s="6">
        <v>2.5420544032860399</v>
      </c>
      <c r="F57" s="6">
        <v>92.5113776490834</v>
      </c>
      <c r="G57" s="6">
        <v>0.66372232504478801</v>
      </c>
      <c r="H57" s="6">
        <v>14252.116442799999</v>
      </c>
      <c r="I57" s="6">
        <v>8.6987542953624999</v>
      </c>
      <c r="J57" s="6">
        <v>7.4886223509166401</v>
      </c>
      <c r="K57" s="6">
        <v>8.1993541387262194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189153.61442170001</v>
      </c>
      <c r="E58" s="6">
        <v>2.1699966853810801</v>
      </c>
      <c r="F58" s="6">
        <v>74.472858941580995</v>
      </c>
      <c r="G58" s="6">
        <v>1.61771779165531</v>
      </c>
      <c r="H58" s="6">
        <v>64836.385572899999</v>
      </c>
      <c r="I58" s="6">
        <v>4.9375204937891999</v>
      </c>
      <c r="J58" s="6">
        <v>25.527141058419001</v>
      </c>
      <c r="K58" s="6">
        <v>4.7195284669568496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155064.6268958</v>
      </c>
      <c r="E59" s="6">
        <v>1.4699777504959499</v>
      </c>
      <c r="F59" s="6">
        <v>92.113141265632606</v>
      </c>
      <c r="G59" s="6">
        <v>0.59638939318054895</v>
      </c>
      <c r="H59" s="6">
        <v>13276.8548572</v>
      </c>
      <c r="I59" s="6">
        <v>7.2461474137367103</v>
      </c>
      <c r="J59" s="6">
        <v>7.8868587343674097</v>
      </c>
      <c r="K59" s="6">
        <v>6.9654221374577601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117741.4018927</v>
      </c>
      <c r="E60" s="6">
        <v>2.1573018137419302</v>
      </c>
      <c r="F60" s="6">
        <v>79.646734508754903</v>
      </c>
      <c r="G60" s="6">
        <v>1.86603414389792</v>
      </c>
      <c r="H60" s="6">
        <v>30088.1389151</v>
      </c>
      <c r="I60" s="6">
        <v>8.1886029248297998</v>
      </c>
      <c r="J60" s="6">
        <v>20.3532654912451</v>
      </c>
      <c r="K60" s="6">
        <v>7.3021956160911801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267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417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268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6866487.7307983004</v>
      </c>
      <c r="E17" s="6">
        <v>0.41750668556889098</v>
      </c>
      <c r="F17" s="6">
        <v>87.410581934351498</v>
      </c>
      <c r="G17" s="6">
        <v>0.22400950369236999</v>
      </c>
      <c r="H17" s="6">
        <v>988954.45806079998</v>
      </c>
      <c r="I17" s="6">
        <v>1.61317336119979</v>
      </c>
      <c r="J17" s="6">
        <v>12.5894180656485</v>
      </c>
      <c r="K17" s="6">
        <v>1.5553380604623499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269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2737.6273507999999</v>
      </c>
      <c r="E28" s="6">
        <v>6.61430263335712</v>
      </c>
      <c r="F28" s="6">
        <v>76.423173803526396</v>
      </c>
      <c r="G28" s="6">
        <v>4.0248643231820402</v>
      </c>
      <c r="H28" s="6">
        <v>844.56796320000001</v>
      </c>
      <c r="I28" s="6">
        <v>16.139841736018401</v>
      </c>
      <c r="J28" s="6">
        <v>23.576826196473601</v>
      </c>
      <c r="K28" s="6">
        <v>13.0464085005708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19201.382467899999</v>
      </c>
      <c r="E29" s="6">
        <v>13.7979843526418</v>
      </c>
      <c r="F29" s="6">
        <v>73.585178479230507</v>
      </c>
      <c r="G29" s="6">
        <v>4.8130268419003004</v>
      </c>
      <c r="H29" s="6">
        <v>6892.7072179999996</v>
      </c>
      <c r="I29" s="6">
        <v>18.111721784269299</v>
      </c>
      <c r="J29" s="6">
        <v>26.4148215207695</v>
      </c>
      <c r="K29" s="6">
        <v>13.407905819393299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349159.14025150001</v>
      </c>
      <c r="E30" s="6">
        <v>2.2782762754297701</v>
      </c>
      <c r="F30" s="6">
        <v>82.404806153515295</v>
      </c>
      <c r="G30" s="6">
        <v>1.4138423834246701</v>
      </c>
      <c r="H30" s="6">
        <v>74552.966541200003</v>
      </c>
      <c r="I30" s="6">
        <v>7.5729041446948804</v>
      </c>
      <c r="J30" s="6">
        <v>17.595193846484701</v>
      </c>
      <c r="K30" s="6">
        <v>6.6215472562702304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158048.59464240001</v>
      </c>
      <c r="E31" s="6">
        <v>3.9728612249302802</v>
      </c>
      <c r="F31" s="6">
        <v>69.929724820184404</v>
      </c>
      <c r="G31" s="6">
        <v>2.4421595749148799</v>
      </c>
      <c r="H31" s="6">
        <v>67962.0110747</v>
      </c>
      <c r="I31" s="6">
        <v>6.8079623553850599</v>
      </c>
      <c r="J31" s="6">
        <v>30.070275179815599</v>
      </c>
      <c r="K31" s="6">
        <v>5.6793476620862604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221619.53518770001</v>
      </c>
      <c r="E32" s="6">
        <v>2.11034179313131</v>
      </c>
      <c r="F32" s="6">
        <v>81.525453049045495</v>
      </c>
      <c r="G32" s="6">
        <v>1.21828037920734</v>
      </c>
      <c r="H32" s="6">
        <v>50221.3769436</v>
      </c>
      <c r="I32" s="6">
        <v>5.9619032663974796</v>
      </c>
      <c r="J32" s="6">
        <v>18.474546950954501</v>
      </c>
      <c r="K32" s="6">
        <v>5.3760917720642603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29856.5547487</v>
      </c>
      <c r="E33" s="6">
        <v>13.9452302946952</v>
      </c>
      <c r="F33" s="6">
        <v>82.073206954000995</v>
      </c>
      <c r="G33" s="6">
        <v>2.6754442988692002</v>
      </c>
      <c r="H33" s="6">
        <v>6521.4008068000003</v>
      </c>
      <c r="I33" s="6">
        <v>18.2248768309695</v>
      </c>
      <c r="J33" s="6">
        <v>17.926793045999101</v>
      </c>
      <c r="K33" s="6">
        <v>12.248832965916399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12143.6486172</v>
      </c>
      <c r="E34" s="6">
        <v>23.385895922433001</v>
      </c>
      <c r="F34" s="6">
        <v>96.436736708606205</v>
      </c>
      <c r="G34" s="6">
        <v>0.98091064259723504</v>
      </c>
      <c r="H34" s="6">
        <v>448.6984817</v>
      </c>
      <c r="I34" s="6">
        <v>35.593562443360099</v>
      </c>
      <c r="J34" s="6">
        <v>3.56326329139383</v>
      </c>
      <c r="K34" s="6">
        <v>26.5475250182302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260848.0726933</v>
      </c>
      <c r="E35" s="6">
        <v>2.3663983076434398</v>
      </c>
      <c r="F35" s="6">
        <v>96.405576157376402</v>
      </c>
      <c r="G35" s="6">
        <v>0.433489723336973</v>
      </c>
      <c r="H35" s="6">
        <v>9725.5632834000007</v>
      </c>
      <c r="I35" s="6">
        <v>12.0122926357379</v>
      </c>
      <c r="J35" s="6">
        <v>3.59442384262357</v>
      </c>
      <c r="K35" s="6">
        <v>11.626571702823901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171909.97331209999</v>
      </c>
      <c r="E36" s="6">
        <v>3.09825775386274</v>
      </c>
      <c r="F36" s="6">
        <v>94.841941262931002</v>
      </c>
      <c r="G36" s="6">
        <v>0.83247959480434297</v>
      </c>
      <c r="H36" s="6">
        <v>9349.4684737999996</v>
      </c>
      <c r="I36" s="6">
        <v>15.3370151166162</v>
      </c>
      <c r="J36" s="6">
        <v>5.1580587370689397</v>
      </c>
      <c r="K36" s="6">
        <v>15.306917749038201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252696.7180621</v>
      </c>
      <c r="E37" s="6">
        <v>3.4143087611951599</v>
      </c>
      <c r="F37" s="6">
        <v>85.053859639254199</v>
      </c>
      <c r="G37" s="6">
        <v>2.0444528885789301</v>
      </c>
      <c r="H37" s="6">
        <v>44405.281933999999</v>
      </c>
      <c r="I37" s="6">
        <v>11.707266441361799</v>
      </c>
      <c r="J37" s="6">
        <v>14.946140360745799</v>
      </c>
      <c r="K37" s="6">
        <v>11.634348723297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361758.2806923</v>
      </c>
      <c r="E38" s="6">
        <v>2.0530272651779198</v>
      </c>
      <c r="F38" s="6">
        <v>91.230990006586893</v>
      </c>
      <c r="G38" s="6">
        <v>0.79853230500259897</v>
      </c>
      <c r="H38" s="6">
        <v>34771.758789</v>
      </c>
      <c r="I38" s="6">
        <v>8.4861250230076504</v>
      </c>
      <c r="J38" s="6">
        <v>8.7690099934130696</v>
      </c>
      <c r="K38" s="6">
        <v>8.3077671016855508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231581.25131560001</v>
      </c>
      <c r="E39" s="6">
        <v>2.0495786750095299</v>
      </c>
      <c r="F39" s="6">
        <v>94.226896964581599</v>
      </c>
      <c r="G39" s="6">
        <v>0.62905658429584499</v>
      </c>
      <c r="H39" s="6">
        <v>14188.543483699999</v>
      </c>
      <c r="I39" s="6">
        <v>10.3635791887033</v>
      </c>
      <c r="J39" s="6">
        <v>5.7731030354184201</v>
      </c>
      <c r="K39" s="6">
        <v>10.2672773358947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240808.2716947</v>
      </c>
      <c r="E40" s="6">
        <v>3.9802962186495701</v>
      </c>
      <c r="F40" s="6">
        <v>89.884721392597896</v>
      </c>
      <c r="G40" s="6">
        <v>1.23616146056134</v>
      </c>
      <c r="H40" s="6">
        <v>27099.6307428</v>
      </c>
      <c r="I40" s="6">
        <v>11.288087530563001</v>
      </c>
      <c r="J40" s="6">
        <v>10.1152786074021</v>
      </c>
      <c r="K40" s="6">
        <v>10.9845742061434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213198.48540629999</v>
      </c>
      <c r="E41" s="6">
        <v>3.9472858662097798</v>
      </c>
      <c r="F41" s="6">
        <v>78.859485030061805</v>
      </c>
      <c r="G41" s="6">
        <v>1.38308048178772</v>
      </c>
      <c r="H41" s="6">
        <v>57153.882891599998</v>
      </c>
      <c r="I41" s="6">
        <v>5.7682009932982403</v>
      </c>
      <c r="J41" s="6">
        <v>21.140514969938199</v>
      </c>
      <c r="K41" s="6">
        <v>5.1592411397738198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216956.67326559999</v>
      </c>
      <c r="E42" s="6">
        <v>2.6997504549946698</v>
      </c>
      <c r="F42" s="6">
        <v>82.969284983002694</v>
      </c>
      <c r="G42" s="6">
        <v>1.7530761086604401</v>
      </c>
      <c r="H42" s="6">
        <v>44533.676217400003</v>
      </c>
      <c r="I42" s="6">
        <v>9.1656634697363408</v>
      </c>
      <c r="J42" s="6">
        <v>17.030715016997299</v>
      </c>
      <c r="K42" s="6">
        <v>8.5405381460012499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238339.17931959999</v>
      </c>
      <c r="E43" s="6">
        <v>2.8124150306482001</v>
      </c>
      <c r="F43" s="6">
        <v>82.567100248580999</v>
      </c>
      <c r="G43" s="6">
        <v>1.55045152450099</v>
      </c>
      <c r="H43" s="6">
        <v>50322.016970500001</v>
      </c>
      <c r="I43" s="6">
        <v>8.5177750446019491</v>
      </c>
      <c r="J43" s="6">
        <v>17.432899751419001</v>
      </c>
      <c r="K43" s="6">
        <v>7.3433730635442904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280801.5023466</v>
      </c>
      <c r="E44" s="6">
        <v>3.9114232888251901</v>
      </c>
      <c r="F44" s="6">
        <v>79.6452696664402</v>
      </c>
      <c r="G44" s="6">
        <v>1.65545722300416</v>
      </c>
      <c r="H44" s="6">
        <v>71763.695213300001</v>
      </c>
      <c r="I44" s="6">
        <v>6.9693169785643896</v>
      </c>
      <c r="J44" s="6">
        <v>20.3547303335598</v>
      </c>
      <c r="K44" s="6">
        <v>6.4775771914814504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294100.1804369</v>
      </c>
      <c r="E45" s="6">
        <v>3.2597977426864602</v>
      </c>
      <c r="F45" s="6">
        <v>92.624667027079298</v>
      </c>
      <c r="G45" s="6">
        <v>0.58941822340422401</v>
      </c>
      <c r="H45" s="6">
        <v>23418.024892699999</v>
      </c>
      <c r="I45" s="6">
        <v>7.6950275846940297</v>
      </c>
      <c r="J45" s="6">
        <v>7.37533297292069</v>
      </c>
      <c r="K45" s="6">
        <v>7.4023324618643001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138254.82915840001</v>
      </c>
      <c r="E46" s="6">
        <v>4.3728117297600004</v>
      </c>
      <c r="F46" s="6">
        <v>84.2969789868974</v>
      </c>
      <c r="G46" s="6">
        <v>1.7108483049615399</v>
      </c>
      <c r="H46" s="6">
        <v>25754.404410800002</v>
      </c>
      <c r="I46" s="6">
        <v>9.0267799595553804</v>
      </c>
      <c r="J46" s="6">
        <v>15.7030210131026</v>
      </c>
      <c r="K46" s="6">
        <v>9.1841782223162607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354922.38009950001</v>
      </c>
      <c r="E47" s="6">
        <v>1.8337416062230001</v>
      </c>
      <c r="F47" s="6">
        <v>81.205487001137399</v>
      </c>
      <c r="G47" s="6">
        <v>1.0629444436689</v>
      </c>
      <c r="H47" s="6">
        <v>82144.612792900007</v>
      </c>
      <c r="I47" s="6">
        <v>4.9237751086963604</v>
      </c>
      <c r="J47" s="6">
        <v>18.794512998862601</v>
      </c>
      <c r="K47" s="6">
        <v>4.59266601951908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270707.03844580002</v>
      </c>
      <c r="E48" s="6">
        <v>1.9356811730394099</v>
      </c>
      <c r="F48" s="6">
        <v>84.111825702076999</v>
      </c>
      <c r="G48" s="6">
        <v>1.05884489257364</v>
      </c>
      <c r="H48" s="6">
        <v>51134.790793100001</v>
      </c>
      <c r="I48" s="6">
        <v>5.9800760247163396</v>
      </c>
      <c r="J48" s="6">
        <v>15.888174297922999</v>
      </c>
      <c r="K48" s="6">
        <v>5.6055135964445997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196014.5484534</v>
      </c>
      <c r="E49" s="6">
        <v>1.75279389404062</v>
      </c>
      <c r="F49" s="6">
        <v>88.017001983379203</v>
      </c>
      <c r="G49" s="6">
        <v>0.87576406676536001</v>
      </c>
      <c r="H49" s="6">
        <v>26686.2298467</v>
      </c>
      <c r="I49" s="6">
        <v>6.7376955062016002</v>
      </c>
      <c r="J49" s="6">
        <v>11.982998016620799</v>
      </c>
      <c r="K49" s="6">
        <v>6.43262458147316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175035.97063309999</v>
      </c>
      <c r="E50" s="6">
        <v>2.02623397313622</v>
      </c>
      <c r="F50" s="6">
        <v>81.726068773879106</v>
      </c>
      <c r="G50" s="6">
        <v>1.0080953893546001</v>
      </c>
      <c r="H50" s="6">
        <v>39138.005014000002</v>
      </c>
      <c r="I50" s="6">
        <v>4.8114410166097796</v>
      </c>
      <c r="J50" s="6">
        <v>18.273931226120901</v>
      </c>
      <c r="K50" s="6">
        <v>4.5084810762152099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139245.62095889999</v>
      </c>
      <c r="E51" s="6">
        <v>3.7074948109569399</v>
      </c>
      <c r="F51" s="6">
        <v>95.731508166126304</v>
      </c>
      <c r="G51" s="6">
        <v>0.51769909190673902</v>
      </c>
      <c r="H51" s="6">
        <v>6208.7060713000001</v>
      </c>
      <c r="I51" s="6">
        <v>12.206683686426</v>
      </c>
      <c r="J51" s="6">
        <v>4.2684918338736804</v>
      </c>
      <c r="K51" s="6">
        <v>11.610685172493399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263017.0390323</v>
      </c>
      <c r="E52" s="6">
        <v>2.06494556525133</v>
      </c>
      <c r="F52" s="6">
        <v>97.100564871267807</v>
      </c>
      <c r="G52" s="6">
        <v>0.37452182229184</v>
      </c>
      <c r="H52" s="6">
        <v>7853.7219987999997</v>
      </c>
      <c r="I52" s="6">
        <v>12.322927786958701</v>
      </c>
      <c r="J52" s="6">
        <v>2.8994351287322102</v>
      </c>
      <c r="K52" s="6">
        <v>12.542539800521601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265319.21017650003</v>
      </c>
      <c r="E53" s="6">
        <v>2.0372360108913399</v>
      </c>
      <c r="F53" s="6">
        <v>92.302695466271402</v>
      </c>
      <c r="G53" s="6">
        <v>0.67828180072951705</v>
      </c>
      <c r="H53" s="6">
        <v>22125.494267099999</v>
      </c>
      <c r="I53" s="6">
        <v>8.4211081336790006</v>
      </c>
      <c r="J53" s="6">
        <v>7.6973045337285999</v>
      </c>
      <c r="K53" s="6">
        <v>8.1336574665473993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207248.26619230001</v>
      </c>
      <c r="E54" s="6">
        <v>3.0506922294442602</v>
      </c>
      <c r="F54" s="6">
        <v>96.073437468710495</v>
      </c>
      <c r="G54" s="6">
        <v>0.61590769217192298</v>
      </c>
      <c r="H54" s="6">
        <v>8470.3253901000007</v>
      </c>
      <c r="I54" s="6">
        <v>16.099972341637301</v>
      </c>
      <c r="J54" s="6">
        <v>3.9265625312895298</v>
      </c>
      <c r="K54" s="6">
        <v>15.0697636110087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257884.06410829999</v>
      </c>
      <c r="E55" s="6">
        <v>3.4009024650806898</v>
      </c>
      <c r="F55" s="6">
        <v>89.296795135490697</v>
      </c>
      <c r="G55" s="6">
        <v>1.4475660486522699</v>
      </c>
      <c r="H55" s="6">
        <v>30910.246725600002</v>
      </c>
      <c r="I55" s="6">
        <v>12.1431723797969</v>
      </c>
      <c r="J55" s="6">
        <v>10.703204864509299</v>
      </c>
      <c r="K55" s="6">
        <v>12.077037721684301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341536.72322470002</v>
      </c>
      <c r="E56" s="6">
        <v>2.0026766773570102</v>
      </c>
      <c r="F56" s="6">
        <v>90.605700288594505</v>
      </c>
      <c r="G56" s="6">
        <v>0.81365098947437298</v>
      </c>
      <c r="H56" s="6">
        <v>35411.6609684</v>
      </c>
      <c r="I56" s="6">
        <v>8.0520041050971098</v>
      </c>
      <c r="J56" s="6">
        <v>9.3942997114054805</v>
      </c>
      <c r="K56" s="6">
        <v>7.8474628185780997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180221.75835260001</v>
      </c>
      <c r="E57" s="6">
        <v>2.5166884838103498</v>
      </c>
      <c r="F57" s="6">
        <v>94.695597888030605</v>
      </c>
      <c r="G57" s="6">
        <v>0.57474955176568099</v>
      </c>
      <c r="H57" s="6">
        <v>10095.1754564</v>
      </c>
      <c r="I57" s="6">
        <v>10.725555322345601</v>
      </c>
      <c r="J57" s="6">
        <v>5.3044021119693996</v>
      </c>
      <c r="K57" s="6">
        <v>10.2605819263807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225624.60302360001</v>
      </c>
      <c r="E58" s="6">
        <v>1.8116644910066999</v>
      </c>
      <c r="F58" s="6">
        <v>88.832081195478906</v>
      </c>
      <c r="G58" s="6">
        <v>1.0437779287454301</v>
      </c>
      <c r="H58" s="6">
        <v>28365.396970999998</v>
      </c>
      <c r="I58" s="6">
        <v>8.3815929726493099</v>
      </c>
      <c r="J58" s="6">
        <v>11.167918804521101</v>
      </c>
      <c r="K58" s="6">
        <v>8.3024390971419901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159340.14500630001</v>
      </c>
      <c r="E59" s="6">
        <v>1.4698091506936899</v>
      </c>
      <c r="F59" s="6">
        <v>94.652930072275794</v>
      </c>
      <c r="G59" s="6">
        <v>0.44213499607213902</v>
      </c>
      <c r="H59" s="6">
        <v>9001.3367467000007</v>
      </c>
      <c r="I59" s="6">
        <v>7.9659119562010998</v>
      </c>
      <c r="J59" s="6">
        <v>5.3470699277242097</v>
      </c>
      <c r="K59" s="6">
        <v>7.8265991339922101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136350.46212129999</v>
      </c>
      <c r="E60" s="6">
        <v>2.0331938837752701</v>
      </c>
      <c r="F60" s="6">
        <v>92.234922314056007</v>
      </c>
      <c r="G60" s="6">
        <v>0.74276112647311998</v>
      </c>
      <c r="H60" s="6">
        <v>11479.078686499999</v>
      </c>
      <c r="I60" s="6">
        <v>9.1268987325905098</v>
      </c>
      <c r="J60" s="6">
        <v>7.7650776859440303</v>
      </c>
      <c r="K60" s="6">
        <v>8.8226438380854493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270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418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271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1624054.4234501601</v>
      </c>
      <c r="E17" s="6">
        <v>0.74477052948141598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274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445214.08013358898</v>
      </c>
      <c r="E28" s="6">
        <v>7.9729931391383602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371444.83949781902</v>
      </c>
      <c r="E29" s="6">
        <v>5.4918576498746399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746494.18089719</v>
      </c>
      <c r="E30" s="6">
        <v>3.2855727524974898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440814.024892958</v>
      </c>
      <c r="E31" s="6">
        <v>2.73504630737524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588087.92168617796</v>
      </c>
      <c r="E32" s="6">
        <v>2.42983603076719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899977.67770328803</v>
      </c>
      <c r="E33" s="6">
        <v>16.8307585827474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2235507.1817602199</v>
      </c>
      <c r="E34" s="6">
        <v>24.399122453963201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3144841.6227179901</v>
      </c>
      <c r="E35" s="6">
        <v>2.7983525165171601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1538971.7850873901</v>
      </c>
      <c r="E36" s="6">
        <v>5.4247998351027897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751524.39226141502</v>
      </c>
      <c r="E37" s="6">
        <v>4.5358947772253204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1314259.4935515199</v>
      </c>
      <c r="E38" s="6">
        <v>3.3898414143294202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1157349.7523702499</v>
      </c>
      <c r="E39" s="6">
        <v>3.5171786361033699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1642144.8756176301</v>
      </c>
      <c r="E40" s="6">
        <v>5.2107083806186001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599796.86253673898</v>
      </c>
      <c r="E41" s="6">
        <v>3.09859783856598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631333.54649253201</v>
      </c>
      <c r="E42" s="6">
        <v>2.7483548792284398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677768.68814920099</v>
      </c>
      <c r="E43" s="6">
        <v>3.5260277768914099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709113.41240586201</v>
      </c>
      <c r="E44" s="6">
        <v>4.5038665271999401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1349389.9017781201</v>
      </c>
      <c r="E45" s="6">
        <v>2.31309989883668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906224.59594880603</v>
      </c>
      <c r="E46" s="6">
        <v>4.36047664137417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635143.23044351896</v>
      </c>
      <c r="E47" s="6">
        <v>2.0343858174035399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749991.37194985896</v>
      </c>
      <c r="E48" s="6">
        <v>1.9642873624797399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1173424.21765952</v>
      </c>
      <c r="E49" s="6">
        <v>3.0863277693881699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1573060.5470101</v>
      </c>
      <c r="E50" s="6">
        <v>3.9584357138558799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5370959.7984592002</v>
      </c>
      <c r="E51" s="6">
        <v>4.0309527661189701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5266890.4857001696</v>
      </c>
      <c r="E52" s="6">
        <v>2.4203986097200501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1738466.3862341801</v>
      </c>
      <c r="E53" s="6">
        <v>3.2967265050034098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4001085.74487272</v>
      </c>
      <c r="E54" s="6">
        <v>2.8247362746901201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903443.56857163704</v>
      </c>
      <c r="E55" s="6">
        <v>5.9067155564567804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1389762.8983611099</v>
      </c>
      <c r="E56" s="6">
        <v>3.2018152047305102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3043326.9168275702</v>
      </c>
      <c r="E57" s="6">
        <v>1.91668842525036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1321705.4973726701</v>
      </c>
      <c r="E58" s="6">
        <v>2.9073650325442002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3541901.73922785</v>
      </c>
      <c r="E59" s="6">
        <v>1.7335048283645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1997048.55738842</v>
      </c>
      <c r="E60" s="6">
        <v>3.83870090533765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275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419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276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2779989.1095922999</v>
      </c>
      <c r="E17" s="6">
        <v>0.219616548497514</v>
      </c>
      <c r="F17" s="6">
        <v>98.940444864460304</v>
      </c>
      <c r="G17" s="6">
        <v>6.1260420056460298E-2</v>
      </c>
      <c r="H17" s="6">
        <v>29770.9570828</v>
      </c>
      <c r="I17" s="6">
        <v>5.7647693925681702</v>
      </c>
      <c r="J17" s="6">
        <v>1.0595551355397099</v>
      </c>
      <c r="K17" s="6">
        <v>5.7204509795353902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277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873.44208160000005</v>
      </c>
      <c r="E28" s="6">
        <v>8.2531853935065307</v>
      </c>
      <c r="F28" s="6">
        <v>77.070063694267503</v>
      </c>
      <c r="G28" s="6">
        <v>8.5836553457711897</v>
      </c>
      <c r="H28" s="6">
        <v>259.86706559999999</v>
      </c>
      <c r="I28" s="6">
        <v>33.222669839219598</v>
      </c>
      <c r="J28" s="6">
        <v>22.9299363057325</v>
      </c>
      <c r="K28" s="6">
        <v>28.850619356619799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7051.5004925000003</v>
      </c>
      <c r="E29" s="6">
        <v>10.5435138705698</v>
      </c>
      <c r="F29" s="6">
        <v>89.063155620493603</v>
      </c>
      <c r="G29" s="6">
        <v>5.0309663099081101</v>
      </c>
      <c r="H29" s="6">
        <v>865.9154618</v>
      </c>
      <c r="I29" s="6">
        <v>47.556526114189097</v>
      </c>
      <c r="J29" s="6">
        <v>10.9368443795064</v>
      </c>
      <c r="K29" s="6">
        <v>40.969197314393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131117.068161</v>
      </c>
      <c r="E30" s="6">
        <v>1.8940727399285899</v>
      </c>
      <c r="F30" s="6">
        <v>98.022217652797195</v>
      </c>
      <c r="G30" s="6">
        <v>0.35452528657090598</v>
      </c>
      <c r="H30" s="6">
        <v>2645.5331151999999</v>
      </c>
      <c r="I30" s="6">
        <v>17.9360922008721</v>
      </c>
      <c r="J30" s="6">
        <v>1.97778234720284</v>
      </c>
      <c r="K30" s="6">
        <v>17.570869136749199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71414.921392599994</v>
      </c>
      <c r="E31" s="6">
        <v>2.6183190587474501</v>
      </c>
      <c r="F31" s="6">
        <v>95.563300611090995</v>
      </c>
      <c r="G31" s="6">
        <v>1.06265115103929</v>
      </c>
      <c r="H31" s="6">
        <v>3315.5671275</v>
      </c>
      <c r="I31" s="6">
        <v>23.546878433096101</v>
      </c>
      <c r="J31" s="6">
        <v>4.4366993889090196</v>
      </c>
      <c r="K31" s="6">
        <v>22.8887383367349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86501.305911500007</v>
      </c>
      <c r="E32" s="6">
        <v>1.6818161196035599</v>
      </c>
      <c r="F32" s="6">
        <v>96.856388494273503</v>
      </c>
      <c r="G32" s="6">
        <v>0.62157019608585695</v>
      </c>
      <c r="H32" s="6">
        <v>2807.5226090000001</v>
      </c>
      <c r="I32" s="6">
        <v>19.319368300318999</v>
      </c>
      <c r="J32" s="6">
        <v>3.1436115057265099</v>
      </c>
      <c r="K32" s="6">
        <v>19.150917433304201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11480.725458000001</v>
      </c>
      <c r="E33" s="6">
        <v>12.584139772242599</v>
      </c>
      <c r="F33" s="6">
        <v>95.880191656077301</v>
      </c>
      <c r="G33" s="6">
        <v>1.0830457067797901</v>
      </c>
      <c r="H33" s="6">
        <v>493.30719640000001</v>
      </c>
      <c r="I33" s="6">
        <v>28.407178452756501</v>
      </c>
      <c r="J33" s="6">
        <v>4.1198083439227</v>
      </c>
      <c r="K33" s="6">
        <v>25.205694359913799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3803.0113938</v>
      </c>
      <c r="E34" s="6">
        <v>22.707490760855599</v>
      </c>
      <c r="F34" s="6">
        <v>98.305525264322497</v>
      </c>
      <c r="G34" s="6">
        <v>0.66781915557722604</v>
      </c>
      <c r="H34" s="6">
        <v>65.551826399999996</v>
      </c>
      <c r="I34" s="6">
        <v>41.208633191782198</v>
      </c>
      <c r="J34" s="6">
        <v>1.6944747356774801</v>
      </c>
      <c r="K34" s="6">
        <v>38.743754325937203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104337.8690454</v>
      </c>
      <c r="E35" s="6">
        <v>2.0821059502726</v>
      </c>
      <c r="F35" s="6">
        <v>99.867334120381102</v>
      </c>
      <c r="G35" s="6">
        <v>6.7304785085294402E-2</v>
      </c>
      <c r="H35" s="6">
        <v>138.60463279999999</v>
      </c>
      <c r="I35" s="6">
        <v>50.657430318550098</v>
      </c>
      <c r="J35" s="6">
        <v>0.132665879618907</v>
      </c>
      <c r="K35" s="6">
        <v>50.665246251121303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63729.232674500003</v>
      </c>
      <c r="E36" s="6">
        <v>1.2529647670327799</v>
      </c>
      <c r="F36" s="6">
        <v>99.797659111059801</v>
      </c>
      <c r="G36" s="6">
        <v>0.14333614834328401</v>
      </c>
      <c r="H36" s="6">
        <v>129.2117441</v>
      </c>
      <c r="I36" s="6">
        <v>70.695318247783106</v>
      </c>
      <c r="J36" s="6">
        <v>0.202340888940233</v>
      </c>
      <c r="K36" s="6">
        <v>70.695607524391903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90479.915455199996</v>
      </c>
      <c r="E37" s="6">
        <v>1.5327187411429299</v>
      </c>
      <c r="F37" s="6">
        <v>98.714835815772204</v>
      </c>
      <c r="G37" s="6">
        <v>0.46921832580048201</v>
      </c>
      <c r="H37" s="6">
        <v>1177.9541117000001</v>
      </c>
      <c r="I37" s="6">
        <v>36.154882188150999</v>
      </c>
      <c r="J37" s="6">
        <v>1.2851641842277699</v>
      </c>
      <c r="K37" s="6">
        <v>36.041161558652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139334.66460650001</v>
      </c>
      <c r="E38" s="6">
        <v>1.18334803303324</v>
      </c>
      <c r="F38" s="6">
        <v>99.157910294992206</v>
      </c>
      <c r="G38" s="6">
        <v>0.269009968301608</v>
      </c>
      <c r="H38" s="6">
        <v>1183.2872058999999</v>
      </c>
      <c r="I38" s="6">
        <v>32.1986893533483</v>
      </c>
      <c r="J38" s="6">
        <v>0.84208970500777003</v>
      </c>
      <c r="K38" s="6">
        <v>31.676513970757298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86516.226238300005</v>
      </c>
      <c r="E39" s="6">
        <v>1.15920909090909</v>
      </c>
      <c r="F39" s="6">
        <v>99.178270698614995</v>
      </c>
      <c r="G39" s="6">
        <v>0.263019662965915</v>
      </c>
      <c r="H39" s="6">
        <v>716.81949729999997</v>
      </c>
      <c r="I39" s="6">
        <v>31.906050067061798</v>
      </c>
      <c r="J39" s="6">
        <v>0.821729301384996</v>
      </c>
      <c r="K39" s="6">
        <v>31.745047047397801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102655.54251679999</v>
      </c>
      <c r="E40" s="6">
        <v>2.87122129424659</v>
      </c>
      <c r="F40" s="6">
        <v>99.949045055942094</v>
      </c>
      <c r="G40" s="6">
        <v>5.0829069009937701E-2</v>
      </c>
      <c r="H40" s="6">
        <v>52.334741399999999</v>
      </c>
      <c r="I40" s="6">
        <v>100</v>
      </c>
      <c r="J40" s="6">
        <v>5.0954944057926901E-2</v>
      </c>
      <c r="K40" s="6">
        <v>99.702138870968497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86490.391278499999</v>
      </c>
      <c r="E41" s="6">
        <v>3.1728103926814701</v>
      </c>
      <c r="F41" s="6">
        <v>98.499016594297601</v>
      </c>
      <c r="G41" s="6">
        <v>0.30143801505829998</v>
      </c>
      <c r="H41" s="6">
        <v>1317.9892201</v>
      </c>
      <c r="I41" s="6">
        <v>19.7573944740891</v>
      </c>
      <c r="J41" s="6">
        <v>1.5009834057023901</v>
      </c>
      <c r="K41" s="6">
        <v>19.781263360127198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82908.117691899999</v>
      </c>
      <c r="E42" s="6">
        <v>1.85528804009696</v>
      </c>
      <c r="F42" s="6">
        <v>99.654664079845503</v>
      </c>
      <c r="G42" s="6">
        <v>0.158353931604301</v>
      </c>
      <c r="H42" s="6">
        <v>287.30367389999998</v>
      </c>
      <c r="I42" s="6">
        <v>45.739181762730603</v>
      </c>
      <c r="J42" s="6">
        <v>0.34533592015450099</v>
      </c>
      <c r="K42" s="6">
        <v>45.696688177381802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91478.611364700002</v>
      </c>
      <c r="E43" s="6">
        <v>2.31514963400685</v>
      </c>
      <c r="F43" s="6">
        <v>98.913013262868702</v>
      </c>
      <c r="G43" s="6">
        <v>0.30293226594822198</v>
      </c>
      <c r="H43" s="6">
        <v>1005.287717</v>
      </c>
      <c r="I43" s="6">
        <v>28.316051495494602</v>
      </c>
      <c r="J43" s="6">
        <v>1.08698673713133</v>
      </c>
      <c r="K43" s="6">
        <v>27.566061494517701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118785.86486849999</v>
      </c>
      <c r="E44" s="6">
        <v>3.0778215920462202</v>
      </c>
      <c r="F44" s="6">
        <v>99.190629097763804</v>
      </c>
      <c r="G44" s="6">
        <v>0.22831479501030599</v>
      </c>
      <c r="H44" s="6">
        <v>969.26316020000002</v>
      </c>
      <c r="I44" s="6">
        <v>28.238396838690701</v>
      </c>
      <c r="J44" s="6">
        <v>0.80937090223619501</v>
      </c>
      <c r="K44" s="6">
        <v>27.980605785096898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111911.3941124</v>
      </c>
      <c r="E45" s="6">
        <v>2.7788009919599901</v>
      </c>
      <c r="F45" s="6">
        <v>99.211332141706706</v>
      </c>
      <c r="G45" s="6">
        <v>0.17088125106697599</v>
      </c>
      <c r="H45" s="6">
        <v>889.62538459999996</v>
      </c>
      <c r="I45" s="6">
        <v>21.6864961655799</v>
      </c>
      <c r="J45" s="6">
        <v>0.78866785829330199</v>
      </c>
      <c r="K45" s="6">
        <v>21.496193078140202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64628.0171787</v>
      </c>
      <c r="E46" s="6">
        <v>2.8582246445660502</v>
      </c>
      <c r="F46" s="6">
        <v>99.450526551154894</v>
      </c>
      <c r="G46" s="6">
        <v>0.20582458225091901</v>
      </c>
      <c r="H46" s="6">
        <v>357.0758318</v>
      </c>
      <c r="I46" s="6">
        <v>37.628644578441701</v>
      </c>
      <c r="J46" s="6">
        <v>0.54947344884511495</v>
      </c>
      <c r="K46" s="6">
        <v>37.252688232794398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144371.1728149</v>
      </c>
      <c r="E47" s="6">
        <v>1.09867288513782</v>
      </c>
      <c r="F47" s="6">
        <v>98.413772057711995</v>
      </c>
      <c r="G47" s="6">
        <v>0.319121868025941</v>
      </c>
      <c r="H47" s="6">
        <v>2326.9668827</v>
      </c>
      <c r="I47" s="6">
        <v>20.0176550487794</v>
      </c>
      <c r="J47" s="6">
        <v>1.5862279422879899</v>
      </c>
      <c r="K47" s="6">
        <v>19.7991637527428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106782.11388809999</v>
      </c>
      <c r="E48" s="6">
        <v>1.25360315549256</v>
      </c>
      <c r="F48" s="6">
        <v>98.427185042180298</v>
      </c>
      <c r="G48" s="6">
        <v>0.383482069120614</v>
      </c>
      <c r="H48" s="6">
        <v>1706.3223527</v>
      </c>
      <c r="I48" s="6">
        <v>24.154774496561199</v>
      </c>
      <c r="J48" s="6">
        <v>1.5728149578197099</v>
      </c>
      <c r="K48" s="6">
        <v>23.9984115041838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80631.105899600007</v>
      </c>
      <c r="E49" s="6">
        <v>1.1246473943600399</v>
      </c>
      <c r="F49" s="6">
        <v>99.542994471433403</v>
      </c>
      <c r="G49" s="6">
        <v>0.13190323345739999</v>
      </c>
      <c r="H49" s="6">
        <v>370.18035639999999</v>
      </c>
      <c r="I49" s="6">
        <v>28.813689765028698</v>
      </c>
      <c r="J49" s="6">
        <v>0.45700552856662802</v>
      </c>
      <c r="K49" s="6">
        <v>28.730599561882201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81380.437318800003</v>
      </c>
      <c r="E50" s="6">
        <v>1.9876356741997501</v>
      </c>
      <c r="F50" s="6">
        <v>97.587436804104101</v>
      </c>
      <c r="G50" s="6">
        <v>0.45038843440382098</v>
      </c>
      <c r="H50" s="6">
        <v>2011.8926613000001</v>
      </c>
      <c r="I50" s="6">
        <v>18.196790879606301</v>
      </c>
      <c r="J50" s="6">
        <v>2.4125631958959501</v>
      </c>
      <c r="K50" s="6">
        <v>18.218073190559299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66309.227844599998</v>
      </c>
      <c r="E51" s="6">
        <v>3.0377020889538699</v>
      </c>
      <c r="F51" s="6">
        <v>99.784338671170801</v>
      </c>
      <c r="G51" s="6">
        <v>0.10695351662800701</v>
      </c>
      <c r="H51" s="6">
        <v>143.31243140000001</v>
      </c>
      <c r="I51" s="6">
        <v>49.794780675019901</v>
      </c>
      <c r="J51" s="6">
        <v>0.215661328829229</v>
      </c>
      <c r="K51" s="6">
        <v>49.486321832564499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121564.7157534</v>
      </c>
      <c r="E52" s="6">
        <v>0.97751606233419697</v>
      </c>
      <c r="F52" s="6">
        <v>99.883422616529799</v>
      </c>
      <c r="G52" s="6">
        <v>6.3797839678135002E-2</v>
      </c>
      <c r="H52" s="6">
        <v>141.88236760000001</v>
      </c>
      <c r="I52" s="6">
        <v>54.611110568338603</v>
      </c>
      <c r="J52" s="6">
        <v>0.116577383470156</v>
      </c>
      <c r="K52" s="6">
        <v>54.661945506986797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102737.81317360001</v>
      </c>
      <c r="E53" s="6">
        <v>1.48032947441935</v>
      </c>
      <c r="F53" s="6">
        <v>99.390570761056793</v>
      </c>
      <c r="G53" s="6">
        <v>0.17500928971303001</v>
      </c>
      <c r="H53" s="6">
        <v>629.95339309999997</v>
      </c>
      <c r="I53" s="6">
        <v>28.847017404968</v>
      </c>
      <c r="J53" s="6">
        <v>0.60942923894317702</v>
      </c>
      <c r="K53" s="6">
        <v>28.541907873060001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84280.067678299994</v>
      </c>
      <c r="E54" s="6">
        <v>2.5464003142385701</v>
      </c>
      <c r="F54" s="6">
        <v>99.300965344625794</v>
      </c>
      <c r="G54" s="6">
        <v>0.35758205085150202</v>
      </c>
      <c r="H54" s="6">
        <v>593.29421279999997</v>
      </c>
      <c r="I54" s="6">
        <v>51.524825044081801</v>
      </c>
      <c r="J54" s="6">
        <v>0.69903465537426102</v>
      </c>
      <c r="K54" s="6">
        <v>50.796112276370899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99179.164393300001</v>
      </c>
      <c r="E55" s="6">
        <v>1.79504890042479</v>
      </c>
      <c r="F55" s="6">
        <v>99.407066163046096</v>
      </c>
      <c r="G55" s="6">
        <v>0.26481471603295098</v>
      </c>
      <c r="H55" s="6">
        <v>591.57447009999998</v>
      </c>
      <c r="I55" s="6">
        <v>45.5513765850379</v>
      </c>
      <c r="J55" s="6">
        <v>0.59293383695388602</v>
      </c>
      <c r="K55" s="6">
        <v>44.3969501435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138076.43647759999</v>
      </c>
      <c r="E56" s="6">
        <v>1.3788037400167601</v>
      </c>
      <c r="F56" s="6">
        <v>99.121367566814399</v>
      </c>
      <c r="G56" s="6">
        <v>0.26366946877059</v>
      </c>
      <c r="H56" s="6">
        <v>1223.9382720999999</v>
      </c>
      <c r="I56" s="6">
        <v>30.0308394582744</v>
      </c>
      <c r="J56" s="6">
        <v>0.878632433185637</v>
      </c>
      <c r="K56" s="6">
        <v>29.745405863744701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76915.781129399998</v>
      </c>
      <c r="E57" s="6">
        <v>2.1821540494470502</v>
      </c>
      <c r="F57" s="6">
        <v>99.980775579217294</v>
      </c>
      <c r="G57" s="6">
        <v>1.92174097884645E-2</v>
      </c>
      <c r="H57" s="6">
        <v>14.789456599999999</v>
      </c>
      <c r="I57" s="6">
        <v>99.999999999999901</v>
      </c>
      <c r="J57" s="6">
        <v>1.9224420782719898E-2</v>
      </c>
      <c r="K57" s="6">
        <v>99.944313380893703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89517.240741400004</v>
      </c>
      <c r="E58" s="6">
        <v>0.94072281336503405</v>
      </c>
      <c r="F58" s="6">
        <v>99.531905219901205</v>
      </c>
      <c r="G58" s="6">
        <v>0.13700226507296101</v>
      </c>
      <c r="H58" s="6">
        <v>420.99619239999998</v>
      </c>
      <c r="I58" s="6">
        <v>29.271608703393699</v>
      </c>
      <c r="J58" s="6">
        <v>0.46809478009879002</v>
      </c>
      <c r="K58" s="6">
        <v>29.131058584494099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77136.789480399995</v>
      </c>
      <c r="E59" s="6">
        <v>0.88147161815427599</v>
      </c>
      <c r="F59" s="6">
        <v>99.759327907635594</v>
      </c>
      <c r="G59" s="6">
        <v>9.4593902092195106E-2</v>
      </c>
      <c r="H59" s="6">
        <v>186.09460300000001</v>
      </c>
      <c r="I59" s="6">
        <v>39.379937705839701</v>
      </c>
      <c r="J59" s="6">
        <v>0.24067209236437601</v>
      </c>
      <c r="K59" s="6">
        <v>39.209465477164997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55609.221076499998</v>
      </c>
      <c r="E60" s="6">
        <v>1.02346245719574</v>
      </c>
      <c r="F60" s="6">
        <v>98.701232427539793</v>
      </c>
      <c r="G60" s="6">
        <v>0.44216759453252402</v>
      </c>
      <c r="H60" s="6">
        <v>731.73810790000005</v>
      </c>
      <c r="I60" s="6">
        <v>34.0363097470211</v>
      </c>
      <c r="J60" s="6">
        <v>1.2987675724601599</v>
      </c>
      <c r="K60" s="6">
        <v>33.602999832535197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278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420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279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2586675.5307828998</v>
      </c>
      <c r="E17" s="6">
        <v>0.25086747997741998</v>
      </c>
      <c r="F17" s="6">
        <v>92.060370615339195</v>
      </c>
      <c r="G17" s="6">
        <v>0.162395732436521</v>
      </c>
      <c r="H17" s="6">
        <v>223084.53589219999</v>
      </c>
      <c r="I17" s="6">
        <v>1.9349157166707001</v>
      </c>
      <c r="J17" s="6">
        <v>7.9396293846607602</v>
      </c>
      <c r="K17" s="6">
        <v>1.88298604256506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280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763.35950519999994</v>
      </c>
      <c r="E28" s="6">
        <v>13.379824839861699</v>
      </c>
      <c r="F28" s="6">
        <v>67.356687898089206</v>
      </c>
      <c r="G28" s="6">
        <v>6.16716743660227</v>
      </c>
      <c r="H28" s="6">
        <v>369.94964199999998</v>
      </c>
      <c r="I28" s="6">
        <v>6.9656946574237599</v>
      </c>
      <c r="J28" s="6">
        <v>32.643312101910801</v>
      </c>
      <c r="K28" s="6">
        <v>12.7254235399159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5947.2067752000003</v>
      </c>
      <c r="E29" s="6">
        <v>13.673425888883999</v>
      </c>
      <c r="F29" s="6">
        <v>75.115502450897907</v>
      </c>
      <c r="G29" s="6">
        <v>3.10704548351069</v>
      </c>
      <c r="H29" s="6">
        <v>1970.2091791</v>
      </c>
      <c r="I29" s="6">
        <v>10.7851982506374</v>
      </c>
      <c r="J29" s="6">
        <v>24.8844975491021</v>
      </c>
      <c r="K29" s="6">
        <v>9.3788223841441596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116533.3940936</v>
      </c>
      <c r="E30" s="6">
        <v>1.90060409575655</v>
      </c>
      <c r="F30" s="6">
        <v>87.119563302283396</v>
      </c>
      <c r="G30" s="6">
        <v>0.82941586532048805</v>
      </c>
      <c r="H30" s="6">
        <v>17229.207182599999</v>
      </c>
      <c r="I30" s="6">
        <v>6.3267693683239896</v>
      </c>
      <c r="J30" s="6">
        <v>12.8804366977166</v>
      </c>
      <c r="K30" s="6">
        <v>5.6099299797433204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60993.822936099998</v>
      </c>
      <c r="E31" s="6">
        <v>2.9443811177580002</v>
      </c>
      <c r="F31" s="6">
        <v>81.618391829052101</v>
      </c>
      <c r="G31" s="6">
        <v>1.4383297761281999</v>
      </c>
      <c r="H31" s="6">
        <v>13736.665584</v>
      </c>
      <c r="I31" s="6">
        <v>6.9732567468135098</v>
      </c>
      <c r="J31" s="6">
        <v>18.381608170947899</v>
      </c>
      <c r="K31" s="6">
        <v>6.3865012329533402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76000.394612000004</v>
      </c>
      <c r="E32" s="6">
        <v>1.90229757739386</v>
      </c>
      <c r="F32" s="6">
        <v>85.098411737149604</v>
      </c>
      <c r="G32" s="6">
        <v>0.90842906801705103</v>
      </c>
      <c r="H32" s="6">
        <v>13308.433908499999</v>
      </c>
      <c r="I32" s="6">
        <v>5.31041700465987</v>
      </c>
      <c r="J32" s="6">
        <v>14.9015882628504</v>
      </c>
      <c r="K32" s="6">
        <v>5.18776049240559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8477.3629481999997</v>
      </c>
      <c r="E33" s="6">
        <v>13.9340118116715</v>
      </c>
      <c r="F33" s="6">
        <v>70.797894016807206</v>
      </c>
      <c r="G33" s="6">
        <v>3.40113013953198</v>
      </c>
      <c r="H33" s="6">
        <v>3496.6697061999998</v>
      </c>
      <c r="I33" s="6">
        <v>12.8699390925601</v>
      </c>
      <c r="J33" s="6">
        <v>29.202105983192801</v>
      </c>
      <c r="K33" s="6">
        <v>8.2457358142094908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3287.0799372000001</v>
      </c>
      <c r="E34" s="6">
        <v>23.153197863614899</v>
      </c>
      <c r="F34" s="6">
        <v>84.969011751863306</v>
      </c>
      <c r="G34" s="6">
        <v>2.70961809440821</v>
      </c>
      <c r="H34" s="6">
        <v>581.48328300000003</v>
      </c>
      <c r="I34" s="6">
        <v>25.246305304700201</v>
      </c>
      <c r="J34" s="6">
        <v>15.030988248136699</v>
      </c>
      <c r="K34" s="6">
        <v>15.3172611079231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100578.1499861</v>
      </c>
      <c r="E35" s="6">
        <v>2.17243978935084</v>
      </c>
      <c r="F35" s="6">
        <v>96.268706671602203</v>
      </c>
      <c r="G35" s="6">
        <v>0.59543804047702797</v>
      </c>
      <c r="H35" s="6">
        <v>3898.3236920999998</v>
      </c>
      <c r="I35" s="6">
        <v>15.468357600677701</v>
      </c>
      <c r="J35" s="6">
        <v>3.73129332839784</v>
      </c>
      <c r="K35" s="6">
        <v>15.3625150892143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60560.315178700002</v>
      </c>
      <c r="E36" s="6">
        <v>1.64136520518953</v>
      </c>
      <c r="F36" s="6">
        <v>94.835249637024702</v>
      </c>
      <c r="G36" s="6">
        <v>1.15743750467929</v>
      </c>
      <c r="H36" s="6">
        <v>3298.1292398999999</v>
      </c>
      <c r="I36" s="6">
        <v>21.371762760178999</v>
      </c>
      <c r="J36" s="6">
        <v>5.1647503629752602</v>
      </c>
      <c r="K36" s="6">
        <v>21.2528906493521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81925.605696400002</v>
      </c>
      <c r="E37" s="6">
        <v>1.8039199322655299</v>
      </c>
      <c r="F37" s="6">
        <v>89.381965873212295</v>
      </c>
      <c r="G37" s="6">
        <v>1.59869594632018</v>
      </c>
      <c r="H37" s="6">
        <v>9732.2638705000008</v>
      </c>
      <c r="I37" s="6">
        <v>14.000697738982501</v>
      </c>
      <c r="J37" s="6">
        <v>10.6180341267877</v>
      </c>
      <c r="K37" s="6">
        <v>13.4577253010641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131653.81371359999</v>
      </c>
      <c r="E38" s="6">
        <v>1.36704762702564</v>
      </c>
      <c r="F38" s="6">
        <v>93.691810914925597</v>
      </c>
      <c r="G38" s="6">
        <v>0.83562122448696996</v>
      </c>
      <c r="H38" s="6">
        <v>8864.1380988000001</v>
      </c>
      <c r="I38" s="6">
        <v>12.7268781783643</v>
      </c>
      <c r="J38" s="6">
        <v>6.30818908507446</v>
      </c>
      <c r="K38" s="6">
        <v>12.4109890660019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81228.005619799995</v>
      </c>
      <c r="E39" s="6">
        <v>1.2024027205507499</v>
      </c>
      <c r="F39" s="6">
        <v>93.116094863865001</v>
      </c>
      <c r="G39" s="6">
        <v>0.76369592141368203</v>
      </c>
      <c r="H39" s="6">
        <v>6005.0401158000004</v>
      </c>
      <c r="I39" s="6">
        <v>10.706687635903601</v>
      </c>
      <c r="J39" s="6">
        <v>6.8839051361350396</v>
      </c>
      <c r="K39" s="6">
        <v>10.3302384996881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99929.854652599999</v>
      </c>
      <c r="E40" s="6">
        <v>2.8882277633813498</v>
      </c>
      <c r="F40" s="6">
        <v>97.295219529641102</v>
      </c>
      <c r="G40" s="6">
        <v>0.489721313427948</v>
      </c>
      <c r="H40" s="6">
        <v>2778.0226056000001</v>
      </c>
      <c r="I40" s="6">
        <v>18.0150630901346</v>
      </c>
      <c r="J40" s="6">
        <v>2.7047804703589202</v>
      </c>
      <c r="K40" s="6">
        <v>17.616048038084799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77098.672738499998</v>
      </c>
      <c r="E41" s="6">
        <v>3.4370915332015999</v>
      </c>
      <c r="F41" s="6">
        <v>87.803319342314097</v>
      </c>
      <c r="G41" s="6">
        <v>0.87919399334563397</v>
      </c>
      <c r="H41" s="6">
        <v>10709.7077601</v>
      </c>
      <c r="I41" s="6">
        <v>6.4052046168370698</v>
      </c>
      <c r="J41" s="6">
        <v>12.196680657685899</v>
      </c>
      <c r="K41" s="6">
        <v>6.3292754092831602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75184.575482999993</v>
      </c>
      <c r="E42" s="6">
        <v>2.2614448060628201</v>
      </c>
      <c r="F42" s="6">
        <v>90.371049570652104</v>
      </c>
      <c r="G42" s="6">
        <v>1.5262860050596501</v>
      </c>
      <c r="H42" s="6">
        <v>8010.8458828000003</v>
      </c>
      <c r="I42" s="6">
        <v>14.6481118760997</v>
      </c>
      <c r="J42" s="6">
        <v>9.6289504293479098</v>
      </c>
      <c r="K42" s="6">
        <v>14.3247251332646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80900.754070199997</v>
      </c>
      <c r="E43" s="6">
        <v>2.62315809567143</v>
      </c>
      <c r="F43" s="6">
        <v>87.475501004485693</v>
      </c>
      <c r="G43" s="6">
        <v>1.2988853560864899</v>
      </c>
      <c r="H43" s="6">
        <v>11583.145011500001</v>
      </c>
      <c r="I43" s="6">
        <v>9.5533291348812597</v>
      </c>
      <c r="J43" s="6">
        <v>12.5244989955143</v>
      </c>
      <c r="K43" s="6">
        <v>9.0718716422708194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108299.3352498</v>
      </c>
      <c r="E44" s="6">
        <v>3.2822141043270401</v>
      </c>
      <c r="F44" s="6">
        <v>90.433985610908806</v>
      </c>
      <c r="G44" s="6">
        <v>1.0489302529547999</v>
      </c>
      <c r="H44" s="6">
        <v>11455.7927789</v>
      </c>
      <c r="I44" s="6">
        <v>10.285976414710101</v>
      </c>
      <c r="J44" s="6">
        <v>9.5660143890911709</v>
      </c>
      <c r="K44" s="6">
        <v>9.9162451094298802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106660.1215729</v>
      </c>
      <c r="E45" s="6">
        <v>2.8368547681400602</v>
      </c>
      <c r="F45" s="6">
        <v>94.555990760116003</v>
      </c>
      <c r="G45" s="6">
        <v>0.48750645360637301</v>
      </c>
      <c r="H45" s="6">
        <v>6140.8979240999997</v>
      </c>
      <c r="I45" s="6">
        <v>8.7990900539197003</v>
      </c>
      <c r="J45" s="6">
        <v>5.4440092398839699</v>
      </c>
      <c r="K45" s="6">
        <v>8.4674095306428203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58475.636873900003</v>
      </c>
      <c r="E46" s="6">
        <v>3.07221008545257</v>
      </c>
      <c r="F46" s="6">
        <v>89.983154851300696</v>
      </c>
      <c r="G46" s="6">
        <v>1.0863342447416899</v>
      </c>
      <c r="H46" s="6">
        <v>6509.4561365999998</v>
      </c>
      <c r="I46" s="6">
        <v>10.162644601358</v>
      </c>
      <c r="J46" s="6">
        <v>10.0168451486993</v>
      </c>
      <c r="K46" s="6">
        <v>9.7587395146619702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128968.10885439999</v>
      </c>
      <c r="E47" s="6">
        <v>1.30870518914234</v>
      </c>
      <c r="F47" s="6">
        <v>87.913936141420507</v>
      </c>
      <c r="G47" s="6">
        <v>0.73664877593070799</v>
      </c>
      <c r="H47" s="6">
        <v>17730.030843199998</v>
      </c>
      <c r="I47" s="6">
        <v>5.50842205796864</v>
      </c>
      <c r="J47" s="6">
        <v>12.086063858579401</v>
      </c>
      <c r="K47" s="6">
        <v>5.3583775663948696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96419.764572400003</v>
      </c>
      <c r="E48" s="6">
        <v>1.3224810689690301</v>
      </c>
      <c r="F48" s="6">
        <v>88.875614686147301</v>
      </c>
      <c r="G48" s="6">
        <v>0.74113445062869598</v>
      </c>
      <c r="H48" s="6">
        <v>12068.6716684</v>
      </c>
      <c r="I48" s="6">
        <v>6.2564445847635497</v>
      </c>
      <c r="J48" s="6">
        <v>11.1243853138527</v>
      </c>
      <c r="K48" s="6">
        <v>5.9211163589130598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74298.241286899996</v>
      </c>
      <c r="E49" s="6">
        <v>1.30949228221189</v>
      </c>
      <c r="F49" s="6">
        <v>91.724767248861497</v>
      </c>
      <c r="G49" s="6">
        <v>0.83754394950700395</v>
      </c>
      <c r="H49" s="6">
        <v>6703.0449691000003</v>
      </c>
      <c r="I49" s="6">
        <v>9.4985351389430601</v>
      </c>
      <c r="J49" s="6">
        <v>8.2752327511385495</v>
      </c>
      <c r="K49" s="6">
        <v>9.28354840758435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73870.926321799998</v>
      </c>
      <c r="E50" s="6">
        <v>2.1648709258010301</v>
      </c>
      <c r="F50" s="6">
        <v>88.582398812250403</v>
      </c>
      <c r="G50" s="6">
        <v>0.691589976491359</v>
      </c>
      <c r="H50" s="6">
        <v>9521.4036582999997</v>
      </c>
      <c r="I50" s="6">
        <v>5.2923801248078304</v>
      </c>
      <c r="J50" s="6">
        <v>11.4176011877496</v>
      </c>
      <c r="K50" s="6">
        <v>5.3656366258302404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65465.332702500004</v>
      </c>
      <c r="E51" s="6">
        <v>3.0096295271726401</v>
      </c>
      <c r="F51" s="6">
        <v>98.514417102190805</v>
      </c>
      <c r="G51" s="6">
        <v>0.380542409798246</v>
      </c>
      <c r="H51" s="6">
        <v>987.20757349999997</v>
      </c>
      <c r="I51" s="6">
        <v>25.869656841104099</v>
      </c>
      <c r="J51" s="6">
        <v>1.4855828978091601</v>
      </c>
      <c r="K51" s="6">
        <v>25.2351543217301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120716.4512807</v>
      </c>
      <c r="E52" s="6">
        <v>0.97119421971200304</v>
      </c>
      <c r="F52" s="6">
        <v>99.186447690111606</v>
      </c>
      <c r="G52" s="6">
        <v>0.184681627016787</v>
      </c>
      <c r="H52" s="6">
        <v>990.14684030000001</v>
      </c>
      <c r="I52" s="6">
        <v>22.630771029034001</v>
      </c>
      <c r="J52" s="6">
        <v>0.81355230988840999</v>
      </c>
      <c r="K52" s="6">
        <v>22.515964019496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96289.213671899997</v>
      </c>
      <c r="E53" s="6">
        <v>1.5379262498618</v>
      </c>
      <c r="F53" s="6">
        <v>93.152069421725898</v>
      </c>
      <c r="G53" s="6">
        <v>0.69091937827414796</v>
      </c>
      <c r="H53" s="6">
        <v>7078.5528948000001</v>
      </c>
      <c r="I53" s="6">
        <v>9.7760723154449405</v>
      </c>
      <c r="J53" s="6">
        <v>6.8479305782740596</v>
      </c>
      <c r="K53" s="6">
        <v>9.3985429837740107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82804.059458300006</v>
      </c>
      <c r="E54" s="6">
        <v>2.59396279445766</v>
      </c>
      <c r="F54" s="6">
        <v>97.561894112954903</v>
      </c>
      <c r="G54" s="6">
        <v>0.40596318509166002</v>
      </c>
      <c r="H54" s="6">
        <v>2069.3024328000001</v>
      </c>
      <c r="I54" s="6">
        <v>16.777968415378101</v>
      </c>
      <c r="J54" s="6">
        <v>2.4381058870450998</v>
      </c>
      <c r="K54" s="6">
        <v>16.244797852349301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89436.939681599993</v>
      </c>
      <c r="E55" s="6">
        <v>2.1767120654144301</v>
      </c>
      <c r="F55" s="6">
        <v>89.642454992792594</v>
      </c>
      <c r="G55" s="6">
        <v>1.71452561141811</v>
      </c>
      <c r="H55" s="6">
        <v>10333.799181799999</v>
      </c>
      <c r="I55" s="6">
        <v>15.5184813769418</v>
      </c>
      <c r="J55" s="6">
        <v>10.357545007207399</v>
      </c>
      <c r="K55" s="6">
        <v>14.838872034694401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132125.35040289999</v>
      </c>
      <c r="E56" s="6">
        <v>1.49514834134554</v>
      </c>
      <c r="F56" s="6">
        <v>94.849242609941101</v>
      </c>
      <c r="G56" s="6">
        <v>0.516342871138463</v>
      </c>
      <c r="H56" s="6">
        <v>7175.0243467999999</v>
      </c>
      <c r="I56" s="6">
        <v>9.6077396023416597</v>
      </c>
      <c r="J56" s="6">
        <v>5.1507573900589598</v>
      </c>
      <c r="K56" s="6">
        <v>9.5082580183348409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75991.046241300006</v>
      </c>
      <c r="E57" s="6">
        <v>2.1911137003104599</v>
      </c>
      <c r="F57" s="6">
        <v>98.778737324390804</v>
      </c>
      <c r="G57" s="6">
        <v>0.20091843013822899</v>
      </c>
      <c r="H57" s="6">
        <v>939.52434470000003</v>
      </c>
      <c r="I57" s="6">
        <v>16.401692949299999</v>
      </c>
      <c r="J57" s="6">
        <v>1.22126267560919</v>
      </c>
      <c r="K57" s="6">
        <v>16.250778174607898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85374.027900200002</v>
      </c>
      <c r="E58" s="6">
        <v>1.0223606530026601</v>
      </c>
      <c r="F58" s="6">
        <v>94.925173998063201</v>
      </c>
      <c r="G58" s="6">
        <v>0.47649120603567002</v>
      </c>
      <c r="H58" s="6">
        <v>4564.2090336000001</v>
      </c>
      <c r="I58" s="6">
        <v>9.0487496828161103</v>
      </c>
      <c r="J58" s="6">
        <v>5.0748260019367901</v>
      </c>
      <c r="K58" s="6">
        <v>8.9128199911131407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76163.872488299996</v>
      </c>
      <c r="E59" s="6">
        <v>0.91123186320746596</v>
      </c>
      <c r="F59" s="6">
        <v>98.501075575699005</v>
      </c>
      <c r="G59" s="6">
        <v>0.20576955632243801</v>
      </c>
      <c r="H59" s="6">
        <v>1159.0115951</v>
      </c>
      <c r="I59" s="6">
        <v>13.5768178052145</v>
      </c>
      <c r="J59" s="6">
        <v>1.4989244243009601</v>
      </c>
      <c r="K59" s="6">
        <v>13.522044400568801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54254.734276700001</v>
      </c>
      <c r="E60" s="6">
        <v>1.2085116533575599</v>
      </c>
      <c r="F60" s="6">
        <v>96.297143431882404</v>
      </c>
      <c r="G60" s="6">
        <v>0.54881234904712795</v>
      </c>
      <c r="H60" s="6">
        <v>2086.2249077000001</v>
      </c>
      <c r="I60" s="6">
        <v>14.371669996007199</v>
      </c>
      <c r="J60" s="6">
        <v>3.7028565681175798</v>
      </c>
      <c r="K60" s="6">
        <v>14.2725111062691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281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421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282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2556904.5737001002</v>
      </c>
      <c r="E17" s="6">
        <v>0.25456851781036399</v>
      </c>
      <c r="F17" s="6">
        <v>91.000815479799499</v>
      </c>
      <c r="G17" s="6">
        <v>0.183695002254812</v>
      </c>
      <c r="H17" s="6">
        <v>252855.492975</v>
      </c>
      <c r="I17" s="6">
        <v>1.9197199104141001</v>
      </c>
      <c r="J17" s="6">
        <v>8.9991845202004708</v>
      </c>
      <c r="K17" s="6">
        <v>1.8575455328455901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283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503.49243960000001</v>
      </c>
      <c r="E28" s="6">
        <v>13.9584285883715</v>
      </c>
      <c r="F28" s="6">
        <v>44.426751592356702</v>
      </c>
      <c r="G28" s="6">
        <v>11.007094193421599</v>
      </c>
      <c r="H28" s="6">
        <v>629.81670759999997</v>
      </c>
      <c r="I28" s="6">
        <v>11.080883314825501</v>
      </c>
      <c r="J28" s="6">
        <v>55.573248407643298</v>
      </c>
      <c r="K28" s="6">
        <v>8.7993675643685396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5081.2913134</v>
      </c>
      <c r="E29" s="6">
        <v>13.1911716639736</v>
      </c>
      <c r="F29" s="6">
        <v>64.178658071391595</v>
      </c>
      <c r="G29" s="6">
        <v>8.1153084798975694</v>
      </c>
      <c r="H29" s="6">
        <v>2836.1246409</v>
      </c>
      <c r="I29" s="6">
        <v>20.227356218329401</v>
      </c>
      <c r="J29" s="6">
        <v>35.821341928608398</v>
      </c>
      <c r="K29" s="6">
        <v>14.539645363180901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113887.8609784</v>
      </c>
      <c r="E30" s="6">
        <v>1.9365238889850001</v>
      </c>
      <c r="F30" s="6">
        <v>85.141780955080606</v>
      </c>
      <c r="G30" s="6">
        <v>1.0291088540679401</v>
      </c>
      <c r="H30" s="6">
        <v>19874.740297799999</v>
      </c>
      <c r="I30" s="6">
        <v>6.62717713440182</v>
      </c>
      <c r="J30" s="6">
        <v>14.8582190449194</v>
      </c>
      <c r="K30" s="6">
        <v>5.8970836522932704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57678.255808599999</v>
      </c>
      <c r="E31" s="6">
        <v>3.1890600002074301</v>
      </c>
      <c r="F31" s="6">
        <v>77.181692440143095</v>
      </c>
      <c r="G31" s="6">
        <v>2.2241538815537401</v>
      </c>
      <c r="H31" s="6">
        <v>17052.232711500001</v>
      </c>
      <c r="I31" s="6">
        <v>8.2978110206746898</v>
      </c>
      <c r="J31" s="6">
        <v>22.818307559856901</v>
      </c>
      <c r="K31" s="6">
        <v>7.5230803325497497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73192.872002999997</v>
      </c>
      <c r="E32" s="6">
        <v>1.98876761606817</v>
      </c>
      <c r="F32" s="6">
        <v>81.954800231423107</v>
      </c>
      <c r="G32" s="6">
        <v>1.1415445825110599</v>
      </c>
      <c r="H32" s="6">
        <v>16115.956517500001</v>
      </c>
      <c r="I32" s="6">
        <v>5.3917672645319197</v>
      </c>
      <c r="J32" s="6">
        <v>18.0451997685769</v>
      </c>
      <c r="K32" s="6">
        <v>5.1844844842266502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7984.0557517999996</v>
      </c>
      <c r="E33" s="6">
        <v>14.151145035367</v>
      </c>
      <c r="F33" s="6">
        <v>66.678085672884507</v>
      </c>
      <c r="G33" s="6">
        <v>4.12182641707318</v>
      </c>
      <c r="H33" s="6">
        <v>3989.9769025999999</v>
      </c>
      <c r="I33" s="6">
        <v>13.221939280972199</v>
      </c>
      <c r="J33" s="6">
        <v>33.3219143271155</v>
      </c>
      <c r="K33" s="6">
        <v>8.24789033031991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3221.5281107999999</v>
      </c>
      <c r="E34" s="6">
        <v>23.326095280370101</v>
      </c>
      <c r="F34" s="6">
        <v>83.274537016185803</v>
      </c>
      <c r="G34" s="6">
        <v>2.93762390783658</v>
      </c>
      <c r="H34" s="6">
        <v>647.03510940000001</v>
      </c>
      <c r="I34" s="6">
        <v>24.409912632842399</v>
      </c>
      <c r="J34" s="6">
        <v>16.7254629838142</v>
      </c>
      <c r="K34" s="6">
        <v>14.626158396303101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100439.5453533</v>
      </c>
      <c r="E35" s="6">
        <v>2.17855437377044</v>
      </c>
      <c r="F35" s="6">
        <v>96.136040791983305</v>
      </c>
      <c r="G35" s="6">
        <v>0.61158367146967596</v>
      </c>
      <c r="H35" s="6">
        <v>4036.9283249</v>
      </c>
      <c r="I35" s="6">
        <v>15.3186267695024</v>
      </c>
      <c r="J35" s="6">
        <v>3.86395920801675</v>
      </c>
      <c r="K35" s="6">
        <v>15.216318191489799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60431.103434600001</v>
      </c>
      <c r="E36" s="6">
        <v>1.7000360285332801</v>
      </c>
      <c r="F36" s="6">
        <v>94.632908748084503</v>
      </c>
      <c r="G36" s="6">
        <v>1.23803106352787</v>
      </c>
      <c r="H36" s="6">
        <v>3427.3409839999999</v>
      </c>
      <c r="I36" s="6">
        <v>21.940409235582301</v>
      </c>
      <c r="J36" s="6">
        <v>5.3670912519155003</v>
      </c>
      <c r="K36" s="6">
        <v>21.829045783470399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80747.651584699997</v>
      </c>
      <c r="E37" s="6">
        <v>1.90245215595029</v>
      </c>
      <c r="F37" s="6">
        <v>88.096801688984499</v>
      </c>
      <c r="G37" s="6">
        <v>1.7408646760437501</v>
      </c>
      <c r="H37" s="6">
        <v>10910.2179822</v>
      </c>
      <c r="I37" s="6">
        <v>13.423545725479199</v>
      </c>
      <c r="J37" s="6">
        <v>11.903198311015499</v>
      </c>
      <c r="K37" s="6">
        <v>12.8843195018315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130470.52650769999</v>
      </c>
      <c r="E38" s="6">
        <v>1.3519636575577201</v>
      </c>
      <c r="F38" s="6">
        <v>92.849721209917803</v>
      </c>
      <c r="G38" s="6">
        <v>0.97423501492351605</v>
      </c>
      <c r="H38" s="6">
        <v>10047.4253047</v>
      </c>
      <c r="I38" s="6">
        <v>13.0758912630574</v>
      </c>
      <c r="J38" s="6">
        <v>7.15027879008223</v>
      </c>
      <c r="K38" s="6">
        <v>12.650898263443599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80511.186122500003</v>
      </c>
      <c r="E39" s="6">
        <v>1.2567954102394301</v>
      </c>
      <c r="F39" s="6">
        <v>92.294365562479996</v>
      </c>
      <c r="G39" s="6">
        <v>0.89473799704130197</v>
      </c>
      <c r="H39" s="6">
        <v>6721.8596131000004</v>
      </c>
      <c r="I39" s="6">
        <v>11.0912653093797</v>
      </c>
      <c r="J39" s="6">
        <v>7.7056344375200396</v>
      </c>
      <c r="K39" s="6">
        <v>10.716739348479701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99877.519911199997</v>
      </c>
      <c r="E40" s="6">
        <v>2.88379514467759</v>
      </c>
      <c r="F40" s="6">
        <v>97.244264585583196</v>
      </c>
      <c r="G40" s="6">
        <v>0.49108565882160898</v>
      </c>
      <c r="H40" s="6">
        <v>2830.3573470000001</v>
      </c>
      <c r="I40" s="6">
        <v>17.758455183766699</v>
      </c>
      <c r="J40" s="6">
        <v>2.75573541441684</v>
      </c>
      <c r="K40" s="6">
        <v>17.329408146659699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75780.683518399994</v>
      </c>
      <c r="E41" s="6">
        <v>3.4956993385535902</v>
      </c>
      <c r="F41" s="6">
        <v>86.302335936611698</v>
      </c>
      <c r="G41" s="6">
        <v>0.98532427114662002</v>
      </c>
      <c r="H41" s="6">
        <v>12027.6969802</v>
      </c>
      <c r="I41" s="6">
        <v>6.2687667753098602</v>
      </c>
      <c r="J41" s="6">
        <v>13.6976640633883</v>
      </c>
      <c r="K41" s="6">
        <v>6.2080502092528196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74897.271809099999</v>
      </c>
      <c r="E42" s="6">
        <v>2.30496439563175</v>
      </c>
      <c r="F42" s="6">
        <v>90.025713650497593</v>
      </c>
      <c r="G42" s="6">
        <v>1.5913830674524501</v>
      </c>
      <c r="H42" s="6">
        <v>8298.1495567000002</v>
      </c>
      <c r="I42" s="6">
        <v>14.679541149020601</v>
      </c>
      <c r="J42" s="6">
        <v>9.9742863495024103</v>
      </c>
      <c r="K42" s="6">
        <v>14.3634733672822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79895.466353199998</v>
      </c>
      <c r="E43" s="6">
        <v>2.55089109077716</v>
      </c>
      <c r="F43" s="6">
        <v>86.388514267354296</v>
      </c>
      <c r="G43" s="6">
        <v>1.33236080524781</v>
      </c>
      <c r="H43" s="6">
        <v>12588.4327285</v>
      </c>
      <c r="I43" s="6">
        <v>9.1161627932263105</v>
      </c>
      <c r="J43" s="6">
        <v>13.611485732645701</v>
      </c>
      <c r="K43" s="6">
        <v>8.4561430467034402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107330.0720896</v>
      </c>
      <c r="E44" s="6">
        <v>3.29278519495606</v>
      </c>
      <c r="F44" s="6">
        <v>89.624614708672595</v>
      </c>
      <c r="G44" s="6">
        <v>1.10149361450145</v>
      </c>
      <c r="H44" s="6">
        <v>12425.055939100001</v>
      </c>
      <c r="I44" s="6">
        <v>9.9272827609874597</v>
      </c>
      <c r="J44" s="6">
        <v>10.375385291327399</v>
      </c>
      <c r="K44" s="6">
        <v>9.5149180518891594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105770.49618830001</v>
      </c>
      <c r="E45" s="6">
        <v>2.8415916389375799</v>
      </c>
      <c r="F45" s="6">
        <v>93.767322901822695</v>
      </c>
      <c r="G45" s="6">
        <v>0.51767738457366996</v>
      </c>
      <c r="H45" s="6">
        <v>7030.5233086999997</v>
      </c>
      <c r="I45" s="6">
        <v>8.1668795906217007</v>
      </c>
      <c r="J45" s="6">
        <v>6.2326770981772697</v>
      </c>
      <c r="K45" s="6">
        <v>7.7881818219792196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58118.561042100002</v>
      </c>
      <c r="E46" s="6">
        <v>3.0588420471472402</v>
      </c>
      <c r="F46" s="6">
        <v>89.433681402455605</v>
      </c>
      <c r="G46" s="6">
        <v>1.1047115609995899</v>
      </c>
      <c r="H46" s="6">
        <v>6866.5319683999996</v>
      </c>
      <c r="I46" s="6">
        <v>9.8244751374026098</v>
      </c>
      <c r="J46" s="6">
        <v>10.566318597544401</v>
      </c>
      <c r="K46" s="6">
        <v>9.3503163732927099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126641.1419717</v>
      </c>
      <c r="E47" s="6">
        <v>1.3194697998671201</v>
      </c>
      <c r="F47" s="6">
        <v>86.327708199132601</v>
      </c>
      <c r="G47" s="6">
        <v>0.84219638228697502</v>
      </c>
      <c r="H47" s="6">
        <v>20056.997725900001</v>
      </c>
      <c r="I47" s="6">
        <v>5.5433181513813503</v>
      </c>
      <c r="J47" s="6">
        <v>13.6722918008674</v>
      </c>
      <c r="K47" s="6">
        <v>5.3176807952432901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94713.442219699995</v>
      </c>
      <c r="E48" s="6">
        <v>1.3872405467437601</v>
      </c>
      <c r="F48" s="6">
        <v>87.302799728327599</v>
      </c>
      <c r="G48" s="6">
        <v>0.91585696025681496</v>
      </c>
      <c r="H48" s="6">
        <v>13774.994021099999</v>
      </c>
      <c r="I48" s="6">
        <v>6.6456843948697699</v>
      </c>
      <c r="J48" s="6">
        <v>12.697200271672401</v>
      </c>
      <c r="K48" s="6">
        <v>6.29720529489326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73928.060930499996</v>
      </c>
      <c r="E49" s="6">
        <v>1.3235707245920201</v>
      </c>
      <c r="F49" s="6">
        <v>91.2677617202948</v>
      </c>
      <c r="G49" s="6">
        <v>0.87029719174018605</v>
      </c>
      <c r="H49" s="6">
        <v>7073.2253254999996</v>
      </c>
      <c r="I49" s="6">
        <v>9.3175874333802309</v>
      </c>
      <c r="J49" s="6">
        <v>8.7322382797051805</v>
      </c>
      <c r="K49" s="6">
        <v>9.0961875039748499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71859.033660500005</v>
      </c>
      <c r="E50" s="6">
        <v>2.2726467925070302</v>
      </c>
      <c r="F50" s="6">
        <v>86.169835616354405</v>
      </c>
      <c r="G50" s="6">
        <v>0.90389766906022995</v>
      </c>
      <c r="H50" s="6">
        <v>11533.2963196</v>
      </c>
      <c r="I50" s="6">
        <v>5.5621403105841702</v>
      </c>
      <c r="J50" s="6">
        <v>13.830164383645601</v>
      </c>
      <c r="K50" s="6">
        <v>5.6317995503387204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65322.020271100002</v>
      </c>
      <c r="E51" s="6">
        <v>3.0055303726120601</v>
      </c>
      <c r="F51" s="6">
        <v>98.298755773361606</v>
      </c>
      <c r="G51" s="6">
        <v>0.40961958099618401</v>
      </c>
      <c r="H51" s="6">
        <v>1130.5200049</v>
      </c>
      <c r="I51" s="6">
        <v>24.3387186189426</v>
      </c>
      <c r="J51" s="6">
        <v>1.70124422663839</v>
      </c>
      <c r="K51" s="6">
        <v>23.668027507075401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120574.5689131</v>
      </c>
      <c r="E52" s="6">
        <v>0.97692205264357801</v>
      </c>
      <c r="F52" s="6">
        <v>99.069870306641405</v>
      </c>
      <c r="G52" s="6">
        <v>0.19406049897736599</v>
      </c>
      <c r="H52" s="6">
        <v>1132.0292079000001</v>
      </c>
      <c r="I52" s="6">
        <v>20.762367121119699</v>
      </c>
      <c r="J52" s="6">
        <v>0.93012969335856599</v>
      </c>
      <c r="K52" s="6">
        <v>20.669750253762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95659.260278799993</v>
      </c>
      <c r="E53" s="6">
        <v>1.5561637468082501</v>
      </c>
      <c r="F53" s="6">
        <v>92.542640182782804</v>
      </c>
      <c r="G53" s="6">
        <v>0.79791940835158304</v>
      </c>
      <c r="H53" s="6">
        <v>7708.5062878999997</v>
      </c>
      <c r="I53" s="6">
        <v>10.3016859998753</v>
      </c>
      <c r="J53" s="6">
        <v>7.45735981721724</v>
      </c>
      <c r="K53" s="6">
        <v>9.9018379844643096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82210.765245500006</v>
      </c>
      <c r="E54" s="6">
        <v>2.5312963420857502</v>
      </c>
      <c r="F54" s="6">
        <v>96.862859457580697</v>
      </c>
      <c r="G54" s="6">
        <v>0.57823344025187196</v>
      </c>
      <c r="H54" s="6">
        <v>2662.5966456000001</v>
      </c>
      <c r="I54" s="6">
        <v>18.682881181114901</v>
      </c>
      <c r="J54" s="6">
        <v>3.1371405424193601</v>
      </c>
      <c r="K54" s="6">
        <v>17.853629347952701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88845.3652115</v>
      </c>
      <c r="E55" s="6">
        <v>2.0576269926277799</v>
      </c>
      <c r="F55" s="6">
        <v>89.049521155838704</v>
      </c>
      <c r="G55" s="6">
        <v>1.76487499506477</v>
      </c>
      <c r="H55" s="6">
        <v>10925.373651899999</v>
      </c>
      <c r="I55" s="6">
        <v>15.2025154201818</v>
      </c>
      <c r="J55" s="6">
        <v>10.950478844161299</v>
      </c>
      <c r="K55" s="6">
        <v>14.3520000766202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130901.4121308</v>
      </c>
      <c r="E56" s="6">
        <v>1.4718823192441599</v>
      </c>
      <c r="F56" s="6">
        <v>93.9706101767554</v>
      </c>
      <c r="G56" s="6">
        <v>0.58198142736233305</v>
      </c>
      <c r="H56" s="6">
        <v>8398.9626188999991</v>
      </c>
      <c r="I56" s="6">
        <v>9.29427896156953</v>
      </c>
      <c r="J56" s="6">
        <v>6.0293898232445997</v>
      </c>
      <c r="K56" s="6">
        <v>9.0704285912878007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75976.256784700003</v>
      </c>
      <c r="E57" s="6">
        <v>2.1909012460591302</v>
      </c>
      <c r="F57" s="6">
        <v>98.759512903608098</v>
      </c>
      <c r="G57" s="6">
        <v>0.20168767511819</v>
      </c>
      <c r="H57" s="6">
        <v>954.31380130000002</v>
      </c>
      <c r="I57" s="6">
        <v>16.212745669642199</v>
      </c>
      <c r="J57" s="6">
        <v>1.2404870963919099</v>
      </c>
      <c r="K57" s="6">
        <v>16.057060658888702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84953.031707799993</v>
      </c>
      <c r="E58" s="6">
        <v>1.0230029031508401</v>
      </c>
      <c r="F58" s="6">
        <v>94.457079217964406</v>
      </c>
      <c r="G58" s="6">
        <v>0.51476329759360295</v>
      </c>
      <c r="H58" s="6">
        <v>4985.205226</v>
      </c>
      <c r="I58" s="6">
        <v>8.9374610481909293</v>
      </c>
      <c r="J58" s="6">
        <v>5.5429207820355799</v>
      </c>
      <c r="K58" s="6">
        <v>8.7720967863883494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75977.777885300005</v>
      </c>
      <c r="E59" s="6">
        <v>0.89825423890152301</v>
      </c>
      <c r="F59" s="6">
        <v>98.260403483334699</v>
      </c>
      <c r="G59" s="6">
        <v>0.22303055553186901</v>
      </c>
      <c r="H59" s="6">
        <v>1345.1061981</v>
      </c>
      <c r="I59" s="6">
        <v>12.7215085213455</v>
      </c>
      <c r="J59" s="6">
        <v>1.73959651666533</v>
      </c>
      <c r="K59" s="6">
        <v>12.5977904449264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53522.996168799997</v>
      </c>
      <c r="E60" s="6">
        <v>1.15993875581223</v>
      </c>
      <c r="F60" s="6">
        <v>94.998375859422296</v>
      </c>
      <c r="G60" s="6">
        <v>0.75564361795968205</v>
      </c>
      <c r="H60" s="6">
        <v>2817.9630155999998</v>
      </c>
      <c r="I60" s="6">
        <v>14.686813573441</v>
      </c>
      <c r="J60" s="6">
        <v>5.0016241405777402</v>
      </c>
      <c r="K60" s="6">
        <v>14.352321249476301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6"/>
  <sheetViews>
    <sheetView topLeftCell="A20" workbookViewId="0">
      <selection activeCell="E25" sqref="E25"/>
    </sheetView>
  </sheetViews>
  <sheetFormatPr baseColWidth="10" defaultRowHeight="15" x14ac:dyDescent="0.25"/>
  <sheetData>
    <row r="1" spans="1:6" x14ac:dyDescent="0.25">
      <c r="F1" s="7" t="str">
        <f>HYPERLINK("#'Indice'!A1", "Ir al índice")</f>
        <v>Ir al índice</v>
      </c>
    </row>
    <row r="5" spans="1:6" ht="23.25" x14ac:dyDescent="0.35">
      <c r="A5" s="1" t="s">
        <v>0</v>
      </c>
    </row>
    <row r="7" spans="1:6" ht="21" x14ac:dyDescent="0.35">
      <c r="A7" s="2" t="s">
        <v>2</v>
      </c>
    </row>
    <row r="9" spans="1:6" x14ac:dyDescent="0.25">
      <c r="A9" t="s">
        <v>3</v>
      </c>
    </row>
    <row r="10" spans="1:6" x14ac:dyDescent="0.25">
      <c r="A10" t="s">
        <v>4</v>
      </c>
    </row>
    <row r="11" spans="1:6" x14ac:dyDescent="0.25">
      <c r="A11" t="s">
        <v>404</v>
      </c>
    </row>
    <row r="12" spans="1:6" x14ac:dyDescent="0.25">
      <c r="A12" s="3" t="s">
        <v>460</v>
      </c>
    </row>
    <row r="13" spans="1:6" x14ac:dyDescent="0.25">
      <c r="A13" s="3" t="s">
        <v>5</v>
      </c>
    </row>
    <row r="15" spans="1:6" ht="17.25" x14ac:dyDescent="0.3">
      <c r="A15" s="4" t="s">
        <v>6</v>
      </c>
    </row>
    <row r="16" spans="1:6" x14ac:dyDescent="0.25">
      <c r="A16" s="5" t="s">
        <v>7</v>
      </c>
      <c r="B16" s="5" t="s">
        <v>8</v>
      </c>
      <c r="C16" s="5" t="s">
        <v>9</v>
      </c>
      <c r="D16" s="5" t="s">
        <v>10</v>
      </c>
      <c r="E16" s="5" t="s">
        <v>11</v>
      </c>
      <c r="F16" s="5" t="s">
        <v>12</v>
      </c>
    </row>
    <row r="17" spans="1:6" x14ac:dyDescent="0.25">
      <c r="A17" s="6" t="s">
        <v>13</v>
      </c>
      <c r="B17" s="6" t="s">
        <v>14</v>
      </c>
      <c r="C17" s="6" t="s">
        <v>15</v>
      </c>
      <c r="D17" s="6" t="s">
        <v>15</v>
      </c>
      <c r="E17" s="6">
        <v>2790066.056878</v>
      </c>
      <c r="F17" s="6">
        <v>0.21202393338474201</v>
      </c>
    </row>
    <row r="18" spans="1:6" x14ac:dyDescent="0.25">
      <c r="A18" t="s">
        <v>16</v>
      </c>
    </row>
    <row r="19" spans="1:6" x14ac:dyDescent="0.25">
      <c r="A19" t="s">
        <v>17</v>
      </c>
    </row>
    <row r="20" spans="1:6" x14ac:dyDescent="0.25">
      <c r="A20" t="s">
        <v>18</v>
      </c>
    </row>
    <row r="21" spans="1:6" x14ac:dyDescent="0.25">
      <c r="A21" t="s">
        <v>19</v>
      </c>
    </row>
    <row r="22" spans="1:6" x14ac:dyDescent="0.25">
      <c r="A22" t="s">
        <v>20</v>
      </c>
    </row>
    <row r="25" spans="1:6" x14ac:dyDescent="0.25">
      <c r="E25" s="7" t="str">
        <f>HYPERLINK("#'Indice'!A1", "Ir al índice")</f>
        <v>Ir al índice</v>
      </c>
    </row>
    <row r="26" spans="1:6" ht="17.25" x14ac:dyDescent="0.3">
      <c r="A26" s="4" t="s">
        <v>21</v>
      </c>
    </row>
    <row r="27" spans="1:6" x14ac:dyDescent="0.25">
      <c r="A27" s="5" t="s">
        <v>22</v>
      </c>
      <c r="B27" s="5" t="s">
        <v>23</v>
      </c>
      <c r="C27" s="5" t="s">
        <v>9</v>
      </c>
      <c r="D27" s="5" t="s">
        <v>11</v>
      </c>
      <c r="E27" s="5" t="s">
        <v>12</v>
      </c>
    </row>
    <row r="28" spans="1:6" x14ac:dyDescent="0.25">
      <c r="A28" s="6" t="s">
        <v>24</v>
      </c>
      <c r="B28" s="6" t="s">
        <v>461</v>
      </c>
      <c r="C28" s="6" t="s">
        <v>15</v>
      </c>
      <c r="D28" s="6">
        <v>1117.0674555999999</v>
      </c>
      <c r="E28" s="6">
        <v>7.7597952349538604</v>
      </c>
    </row>
    <row r="29" spans="1:6" x14ac:dyDescent="0.25">
      <c r="A29" s="6" t="s">
        <v>25</v>
      </c>
      <c r="B29" s="6" t="s">
        <v>26</v>
      </c>
      <c r="C29" s="6" t="s">
        <v>15</v>
      </c>
      <c r="D29" s="6">
        <v>7880.7376912999998</v>
      </c>
      <c r="E29" s="6">
        <v>11.8905232860326</v>
      </c>
    </row>
    <row r="30" spans="1:6" x14ac:dyDescent="0.25">
      <c r="A30" s="6" t="s">
        <v>27</v>
      </c>
      <c r="B30" s="6" t="s">
        <v>28</v>
      </c>
      <c r="C30" s="6" t="s">
        <v>15</v>
      </c>
      <c r="D30" s="6">
        <v>131977.65219299999</v>
      </c>
      <c r="E30" s="6">
        <v>1.8996981713149901</v>
      </c>
    </row>
    <row r="31" spans="1:6" x14ac:dyDescent="0.25">
      <c r="A31" s="6" t="s">
        <v>29</v>
      </c>
      <c r="B31" s="6" t="s">
        <v>30</v>
      </c>
      <c r="C31" s="6" t="s">
        <v>15</v>
      </c>
      <c r="D31" s="6">
        <v>74414.525504000005</v>
      </c>
      <c r="E31" s="6">
        <v>2.5851939398103299</v>
      </c>
    </row>
    <row r="32" spans="1:6" x14ac:dyDescent="0.25">
      <c r="A32" s="6" t="s">
        <v>31</v>
      </c>
      <c r="B32" s="6" t="s">
        <v>32</v>
      </c>
      <c r="C32" s="6" t="s">
        <v>15</v>
      </c>
      <c r="D32" s="6">
        <v>88332.862288100005</v>
      </c>
      <c r="E32" s="6">
        <v>1.56564706089906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11739.762269299999</v>
      </c>
      <c r="E33" s="6">
        <v>12.768183161221801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3863.9079531000002</v>
      </c>
      <c r="E34" s="6">
        <v>22.606804704336302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104166.2427499</v>
      </c>
      <c r="E35" s="6">
        <v>2.08149935963164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63428.519844900002</v>
      </c>
      <c r="E36" s="6">
        <v>1.18828360460196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90775.100526800001</v>
      </c>
      <c r="E37" s="6">
        <v>1.43177176267637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139602.7187162</v>
      </c>
      <c r="E38" s="6">
        <v>1.16057081412219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86508.222351300006</v>
      </c>
      <c r="E39" s="6">
        <v>1.13052623910404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102478.07209269999</v>
      </c>
      <c r="E40" s="6">
        <v>2.8579620091255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87133.521588599993</v>
      </c>
      <c r="E41" s="6">
        <v>3.1372619776947999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83094.839803700001</v>
      </c>
      <c r="E42" s="6">
        <v>1.8519704072774099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92002.813712500007</v>
      </c>
      <c r="E43" s="6">
        <v>2.3232611249190001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119016.18480240001</v>
      </c>
      <c r="E44" s="6">
        <v>3.0613265304269999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111883.5833868</v>
      </c>
      <c r="E45" s="6">
        <v>2.76567870559317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64871.777515000002</v>
      </c>
      <c r="E46" s="6">
        <v>2.8505467533160198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144536.57872590001</v>
      </c>
      <c r="E47" s="6">
        <v>1.0726932328279499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107939.2875733</v>
      </c>
      <c r="E48" s="6">
        <v>1.20625468757354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80820.458297999998</v>
      </c>
      <c r="E49" s="6">
        <v>1.11490847697072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83090.204104899996</v>
      </c>
      <c r="E50" s="6">
        <v>1.9186324500594401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121659.6189298</v>
      </c>
      <c r="E52" s="6">
        <v>0.96849720861590005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102829.9203953</v>
      </c>
      <c r="E53" s="6">
        <v>1.47889532804399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84213.112917199993</v>
      </c>
      <c r="E54" s="6">
        <v>2.5481152595810199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98427.482666600001</v>
      </c>
      <c r="E55" s="6">
        <v>1.6072517966728099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137469.85182459999</v>
      </c>
      <c r="E56" s="6">
        <v>1.3732462501749101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76867.596497599996</v>
      </c>
      <c r="E57" s="6">
        <v>2.1832982945884098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89139.623537499996</v>
      </c>
      <c r="E58" s="6">
        <v>0.92486007165129203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76868.384989500002</v>
      </c>
      <c r="E59" s="6">
        <v>0.875878175958689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55463.283696600003</v>
      </c>
      <c r="E60" s="6">
        <v>0.98633536336235705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284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422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285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2809095.1545353001</v>
      </c>
      <c r="E17" s="6">
        <v>0.22233560643001299</v>
      </c>
      <c r="F17" s="6">
        <v>99.976335625675404</v>
      </c>
      <c r="G17" s="6">
        <v>7.5628323808224797E-3</v>
      </c>
      <c r="H17" s="6">
        <v>664.91213979999998</v>
      </c>
      <c r="I17" s="6">
        <v>31.953561518415501</v>
      </c>
      <c r="J17" s="6">
        <v>2.3664374324559902E-2</v>
      </c>
      <c r="K17" s="6">
        <v>31.951162452713401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286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1133.3091472000001</v>
      </c>
      <c r="E28" s="6">
        <v>7.6118828821704598</v>
      </c>
      <c r="F28" s="6">
        <v>100</v>
      </c>
      <c r="G28" s="6">
        <v>8.4508876365357301E-16</v>
      </c>
      <c r="H28" s="6"/>
      <c r="I28" s="6"/>
      <c r="J28" s="6"/>
      <c r="K28" s="6"/>
    </row>
    <row r="29" spans="1:11" x14ac:dyDescent="0.25">
      <c r="A29" s="6" t="s">
        <v>25</v>
      </c>
      <c r="B29" s="6" t="s">
        <v>26</v>
      </c>
      <c r="C29" s="6" t="s">
        <v>15</v>
      </c>
      <c r="D29" s="6">
        <v>7794.9640913000003</v>
      </c>
      <c r="E29" s="6">
        <v>11.4429848972608</v>
      </c>
      <c r="F29" s="6">
        <v>98.453386007419596</v>
      </c>
      <c r="G29" s="6">
        <v>0.90714510737514098</v>
      </c>
      <c r="H29" s="6">
        <v>122.451863</v>
      </c>
      <c r="I29" s="6">
        <v>64.182401618403006</v>
      </c>
      <c r="J29" s="6">
        <v>1.5466139925804401</v>
      </c>
      <c r="K29" s="6">
        <v>57.746475752579599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133731.7189333</v>
      </c>
      <c r="E30" s="6">
        <v>1.9102671488779399</v>
      </c>
      <c r="F30" s="6">
        <v>99.976912573017103</v>
      </c>
      <c r="G30" s="6">
        <v>2.3082310433020999E-2</v>
      </c>
      <c r="H30" s="6">
        <v>30.882342900000001</v>
      </c>
      <c r="I30" s="6">
        <v>100</v>
      </c>
      <c r="J30" s="6">
        <v>2.3087426982847398E-2</v>
      </c>
      <c r="K30" s="6">
        <v>99.954756060944703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74495.194475800003</v>
      </c>
      <c r="E31" s="6">
        <v>2.6064071312201</v>
      </c>
      <c r="F31" s="6">
        <v>99.685143173877805</v>
      </c>
      <c r="G31" s="6">
        <v>0.16571813829827001</v>
      </c>
      <c r="H31" s="6">
        <v>235.2940443</v>
      </c>
      <c r="I31" s="6">
        <v>52.719618802711601</v>
      </c>
      <c r="J31" s="6">
        <v>0.31485682612219701</v>
      </c>
      <c r="K31" s="6">
        <v>52.467137353281203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89308.828520499999</v>
      </c>
      <c r="E32" s="6">
        <v>1.6028415948249599</v>
      </c>
      <c r="F32" s="6">
        <v>100</v>
      </c>
      <c r="G32" s="6">
        <v>0</v>
      </c>
      <c r="H32" s="6"/>
      <c r="I32" s="6"/>
      <c r="J32" s="6"/>
      <c r="K32" s="6"/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11961.267849</v>
      </c>
      <c r="E33" s="6">
        <v>12.5735076003145</v>
      </c>
      <c r="F33" s="6">
        <v>99.893395936286296</v>
      </c>
      <c r="G33" s="6">
        <v>0.107366628540935</v>
      </c>
      <c r="H33" s="6">
        <v>12.7648054</v>
      </c>
      <c r="I33" s="6">
        <v>100</v>
      </c>
      <c r="J33" s="6">
        <v>0.106604063713735</v>
      </c>
      <c r="K33" s="6">
        <v>100.60795772274101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3868.5632202000002</v>
      </c>
      <c r="E34" s="6">
        <v>22.578614666255898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104476.4736782</v>
      </c>
      <c r="E35" s="6">
        <v>2.07938436952124</v>
      </c>
      <c r="F35" s="6">
        <v>100</v>
      </c>
      <c r="G35" s="6">
        <v>0</v>
      </c>
      <c r="H35" s="6"/>
      <c r="I35" s="6"/>
      <c r="J35" s="6"/>
      <c r="K35" s="6"/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91657.869566900001</v>
      </c>
      <c r="E37" s="6">
        <v>1.48566929730203</v>
      </c>
      <c r="F37" s="6">
        <v>100</v>
      </c>
      <c r="G37" s="6">
        <v>0</v>
      </c>
      <c r="H37" s="6"/>
      <c r="I37" s="6"/>
      <c r="J37" s="6"/>
      <c r="K37" s="6"/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140517.95181239999</v>
      </c>
      <c r="E38" s="6">
        <v>1.2639757912096301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87233.045735599997</v>
      </c>
      <c r="E39" s="6">
        <v>1.1611734139485701</v>
      </c>
      <c r="F39" s="6">
        <v>100</v>
      </c>
      <c r="G39" s="6">
        <v>0</v>
      </c>
      <c r="H39" s="6"/>
      <c r="I39" s="6"/>
      <c r="J39" s="6"/>
      <c r="K39" s="6"/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87808.380498600003</v>
      </c>
      <c r="E41" s="6">
        <v>3.1324047403770598</v>
      </c>
      <c r="F41" s="6">
        <v>100</v>
      </c>
      <c r="G41" s="6">
        <v>0</v>
      </c>
      <c r="H41" s="6"/>
      <c r="I41" s="6"/>
      <c r="J41" s="6"/>
      <c r="K41" s="6"/>
    </row>
    <row r="42" spans="1:11" x14ac:dyDescent="0.25">
      <c r="A42" s="6" t="s">
        <v>51</v>
      </c>
      <c r="B42" s="6" t="s">
        <v>52</v>
      </c>
      <c r="C42" s="6" t="s">
        <v>15</v>
      </c>
      <c r="D42" s="6">
        <v>83195.421365799994</v>
      </c>
      <c r="E42" s="6">
        <v>1.84895520964604</v>
      </c>
      <c r="F42" s="6">
        <v>100</v>
      </c>
      <c r="G42" s="6">
        <v>0</v>
      </c>
      <c r="H42" s="6"/>
      <c r="I42" s="6"/>
      <c r="J42" s="6"/>
      <c r="K42" s="6"/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92483.899081700001</v>
      </c>
      <c r="E43" s="6">
        <v>2.3804312788786599</v>
      </c>
      <c r="F43" s="6">
        <v>100</v>
      </c>
      <c r="G43" s="6">
        <v>0</v>
      </c>
      <c r="H43" s="6"/>
      <c r="I43" s="6"/>
      <c r="J43" s="6"/>
      <c r="K43" s="6"/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119755.1280287</v>
      </c>
      <c r="E44" s="6">
        <v>3.0760215493268301</v>
      </c>
      <c r="F44" s="6">
        <v>100</v>
      </c>
      <c r="G44" s="6">
        <v>0</v>
      </c>
      <c r="H44" s="6"/>
      <c r="I44" s="6"/>
      <c r="J44" s="6"/>
      <c r="K44" s="6"/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112801.019497</v>
      </c>
      <c r="E45" s="6">
        <v>2.7742885833162099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64985.093010500001</v>
      </c>
      <c r="E46" s="6">
        <v>2.87003772997405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146698.13969760001</v>
      </c>
      <c r="E47" s="6">
        <v>1.1071167954796599</v>
      </c>
      <c r="F47" s="6">
        <v>100</v>
      </c>
      <c r="G47" s="6">
        <v>1.2291465572907401E-16</v>
      </c>
      <c r="H47" s="6"/>
      <c r="I47" s="6"/>
      <c r="J47" s="6"/>
      <c r="K47" s="6"/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108488.4362408</v>
      </c>
      <c r="E48" s="6">
        <v>1.2330780075946</v>
      </c>
      <c r="F48" s="6">
        <v>100</v>
      </c>
      <c r="G48" s="6">
        <v>0</v>
      </c>
      <c r="H48" s="6"/>
      <c r="I48" s="6"/>
      <c r="J48" s="6"/>
      <c r="K48" s="6"/>
    </row>
    <row r="49" spans="1:11" x14ac:dyDescent="0.25">
      <c r="A49" s="6" t="s">
        <v>65</v>
      </c>
      <c r="B49" s="6" t="s">
        <v>66</v>
      </c>
      <c r="C49" s="6" t="s">
        <v>15</v>
      </c>
      <c r="D49" s="6">
        <v>81001.286256000007</v>
      </c>
      <c r="E49" s="6">
        <v>1.12409233144751</v>
      </c>
      <c r="F49" s="6">
        <v>100</v>
      </c>
      <c r="G49" s="6">
        <v>1.2479931881776E-16</v>
      </c>
      <c r="H49" s="6"/>
      <c r="I49" s="6"/>
      <c r="J49" s="6"/>
      <c r="K49" s="6"/>
    </row>
    <row r="50" spans="1:11" x14ac:dyDescent="0.25">
      <c r="A50" s="6" t="s">
        <v>67</v>
      </c>
      <c r="B50" s="6" t="s">
        <v>68</v>
      </c>
      <c r="C50" s="6" t="s">
        <v>15</v>
      </c>
      <c r="D50" s="6">
        <v>83128.810895899995</v>
      </c>
      <c r="E50" s="6">
        <v>1.9178763676655901</v>
      </c>
      <c r="F50" s="6">
        <v>99.684000813668504</v>
      </c>
      <c r="G50" s="6">
        <v>0.18146605316144099</v>
      </c>
      <c r="H50" s="6">
        <v>263.51908420000001</v>
      </c>
      <c r="I50" s="6">
        <v>57.2582700653684</v>
      </c>
      <c r="J50" s="6">
        <v>0.31599918633150498</v>
      </c>
      <c r="K50" s="6">
        <v>57.244648003686201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121706.598121</v>
      </c>
      <c r="E52" s="6">
        <v>0.97153617920423196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103367.7665667</v>
      </c>
      <c r="E53" s="6">
        <v>1.50142911140668</v>
      </c>
      <c r="F53" s="6">
        <v>100</v>
      </c>
      <c r="G53" s="6">
        <v>0</v>
      </c>
      <c r="H53" s="6"/>
      <c r="I53" s="6"/>
      <c r="J53" s="6"/>
      <c r="K53" s="6"/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84873.361891099994</v>
      </c>
      <c r="E54" s="6">
        <v>2.6140151487920402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99770.738863399994</v>
      </c>
      <c r="E55" s="6">
        <v>1.9362538460074401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  <c r="F56" s="6">
        <v>100</v>
      </c>
      <c r="G56" s="6">
        <v>0</v>
      </c>
      <c r="H56" s="6"/>
      <c r="I56" s="6"/>
      <c r="J56" s="6"/>
      <c r="K56" s="6"/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76930.570586000002</v>
      </c>
      <c r="E57" s="6">
        <v>2.1823501368401299</v>
      </c>
      <c r="F57" s="6">
        <v>100</v>
      </c>
      <c r="G57" s="6">
        <v>0</v>
      </c>
      <c r="H57" s="6"/>
      <c r="I57" s="6"/>
      <c r="J57" s="6"/>
      <c r="K57" s="6"/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77322.8840834</v>
      </c>
      <c r="E59" s="6">
        <v>0.89355432249125299</v>
      </c>
      <c r="F59" s="6">
        <v>100</v>
      </c>
      <c r="G59" s="6">
        <v>0</v>
      </c>
      <c r="H59" s="6"/>
      <c r="I59" s="6"/>
      <c r="J59" s="6"/>
      <c r="K59" s="6"/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56340.959184400002</v>
      </c>
      <c r="E60" s="6">
        <v>1.1052380616577999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287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423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288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2799606.8336884002</v>
      </c>
      <c r="E17" s="6">
        <v>0.22492037526577799</v>
      </c>
      <c r="F17" s="6">
        <v>99.638644128118898</v>
      </c>
      <c r="G17" s="6">
        <v>4.2387412629926603E-2</v>
      </c>
      <c r="H17" s="6">
        <v>10153.232986700001</v>
      </c>
      <c r="I17" s="6">
        <v>11.696996727529701</v>
      </c>
      <c r="J17" s="6">
        <v>0.36135587188107199</v>
      </c>
      <c r="K17" s="6">
        <v>11.687714663551899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289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873.44208160000005</v>
      </c>
      <c r="E28" s="6">
        <v>8.2531853935065307</v>
      </c>
      <c r="F28" s="6">
        <v>77.070063694267503</v>
      </c>
      <c r="G28" s="6">
        <v>8.5836553457711897</v>
      </c>
      <c r="H28" s="6">
        <v>259.86706559999999</v>
      </c>
      <c r="I28" s="6">
        <v>33.222669839219598</v>
      </c>
      <c r="J28" s="6">
        <v>22.9299363057325</v>
      </c>
      <c r="K28" s="6">
        <v>28.850619356619799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7081.5648941999998</v>
      </c>
      <c r="E29" s="6">
        <v>10.50678709408</v>
      </c>
      <c r="F29" s="6">
        <v>89.442880544301303</v>
      </c>
      <c r="G29" s="6">
        <v>5.0238650430390699</v>
      </c>
      <c r="H29" s="6">
        <v>835.85106010000004</v>
      </c>
      <c r="I29" s="6">
        <v>49.1796675630858</v>
      </c>
      <c r="J29" s="6">
        <v>10.5571194556987</v>
      </c>
      <c r="K29" s="6">
        <v>42.563595382325303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133101.86566489999</v>
      </c>
      <c r="E30" s="6">
        <v>1.91359246271642</v>
      </c>
      <c r="F30" s="6">
        <v>99.506038604964303</v>
      </c>
      <c r="G30" s="6">
        <v>0.209268102067588</v>
      </c>
      <c r="H30" s="6">
        <v>660.73561129999996</v>
      </c>
      <c r="I30" s="6">
        <v>42.275085895619902</v>
      </c>
      <c r="J30" s="6">
        <v>0.493961395035731</v>
      </c>
      <c r="K30" s="6">
        <v>42.156006628045802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72294.117288599999</v>
      </c>
      <c r="E31" s="6">
        <v>2.6692161040995002</v>
      </c>
      <c r="F31" s="6">
        <v>96.739789502587399</v>
      </c>
      <c r="G31" s="6">
        <v>0.98162949477348804</v>
      </c>
      <c r="H31" s="6">
        <v>2436.3712314999998</v>
      </c>
      <c r="I31" s="6">
        <v>29.5812308304548</v>
      </c>
      <c r="J31" s="6">
        <v>3.2602104974125798</v>
      </c>
      <c r="K31" s="6">
        <v>29.127760544690101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87517.684949000002</v>
      </c>
      <c r="E32" s="6">
        <v>1.71168537180535</v>
      </c>
      <c r="F32" s="6">
        <v>97.994438398563403</v>
      </c>
      <c r="G32" s="6">
        <v>0.56736138610458398</v>
      </c>
      <c r="H32" s="6">
        <v>1791.1435715</v>
      </c>
      <c r="I32" s="6">
        <v>27.734122746845799</v>
      </c>
      <c r="J32" s="6">
        <v>2.00556160143659</v>
      </c>
      <c r="K32" s="6">
        <v>27.722040729401701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11738.969869</v>
      </c>
      <c r="E33" s="6">
        <v>12.760960393667901</v>
      </c>
      <c r="F33" s="6">
        <v>98.0368954037083</v>
      </c>
      <c r="G33" s="6">
        <v>0.51763529208739301</v>
      </c>
      <c r="H33" s="6">
        <v>235.0627854</v>
      </c>
      <c r="I33" s="6">
        <v>24.223266446987999</v>
      </c>
      <c r="J33" s="6">
        <v>1.9631045962917399</v>
      </c>
      <c r="K33" s="6">
        <v>25.8505619534997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3827.3229534000002</v>
      </c>
      <c r="E34" s="6">
        <v>22.7137506955691</v>
      </c>
      <c r="F34" s="6">
        <v>98.933964253584904</v>
      </c>
      <c r="G34" s="6">
        <v>0.39134771213407299</v>
      </c>
      <c r="H34" s="6">
        <v>41.240266800000001</v>
      </c>
      <c r="I34" s="6">
        <v>35.7080456643194</v>
      </c>
      <c r="J34" s="6">
        <v>1.06603574641512</v>
      </c>
      <c r="K34" s="6">
        <v>36.319214147550397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104476.4736782</v>
      </c>
      <c r="E35" s="6">
        <v>2.07938436952124</v>
      </c>
      <c r="F35" s="6">
        <v>100</v>
      </c>
      <c r="G35" s="6">
        <v>0</v>
      </c>
      <c r="H35" s="6"/>
      <c r="I35" s="6"/>
      <c r="J35" s="6"/>
      <c r="K35" s="6"/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63729.232674500003</v>
      </c>
      <c r="E36" s="6">
        <v>1.2529647670327799</v>
      </c>
      <c r="F36" s="6">
        <v>99.797659111059801</v>
      </c>
      <c r="G36" s="6">
        <v>0.14333614834328401</v>
      </c>
      <c r="H36" s="6">
        <v>129.2117441</v>
      </c>
      <c r="I36" s="6">
        <v>70.695318247783106</v>
      </c>
      <c r="J36" s="6">
        <v>0.202340888940233</v>
      </c>
      <c r="K36" s="6">
        <v>70.695607524391903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91241.906846500002</v>
      </c>
      <c r="E37" s="6">
        <v>1.5309333041098501</v>
      </c>
      <c r="F37" s="6">
        <v>99.546178934372506</v>
      </c>
      <c r="G37" s="6">
        <v>0.33645280177449999</v>
      </c>
      <c r="H37" s="6">
        <v>415.96272040000002</v>
      </c>
      <c r="I37" s="6">
        <v>73.781574863206004</v>
      </c>
      <c r="J37" s="6">
        <v>0.45382106562753299</v>
      </c>
      <c r="K37" s="6">
        <v>73.801313656743901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140428.0969988</v>
      </c>
      <c r="E38" s="6">
        <v>1.2513874457788801</v>
      </c>
      <c r="F38" s="6">
        <v>99.936054566380307</v>
      </c>
      <c r="G38" s="6">
        <v>6.1425848619144699E-2</v>
      </c>
      <c r="H38" s="6">
        <v>89.8548136</v>
      </c>
      <c r="I38" s="6">
        <v>96.294683700042199</v>
      </c>
      <c r="J38" s="6">
        <v>6.3945433619728306E-2</v>
      </c>
      <c r="K38" s="6">
        <v>95.998363165296695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87017.484158399995</v>
      </c>
      <c r="E39" s="6">
        <v>1.1826674286914001</v>
      </c>
      <c r="F39" s="6">
        <v>99.752890002427094</v>
      </c>
      <c r="G39" s="6">
        <v>0.179639695214172</v>
      </c>
      <c r="H39" s="6">
        <v>215.56157719999999</v>
      </c>
      <c r="I39" s="6">
        <v>72.4754914669046</v>
      </c>
      <c r="J39" s="6">
        <v>0.24710999757289101</v>
      </c>
      <c r="K39" s="6">
        <v>72.516607716298495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102655.54251679999</v>
      </c>
      <c r="E40" s="6">
        <v>2.87122129424659</v>
      </c>
      <c r="F40" s="6">
        <v>99.949045055942094</v>
      </c>
      <c r="G40" s="6">
        <v>5.0829069009937701E-2</v>
      </c>
      <c r="H40" s="6">
        <v>52.334741399999999</v>
      </c>
      <c r="I40" s="6">
        <v>100</v>
      </c>
      <c r="J40" s="6">
        <v>5.0954944057926901E-2</v>
      </c>
      <c r="K40" s="6">
        <v>99.702138870968497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87752.075855200004</v>
      </c>
      <c r="E41" s="6">
        <v>3.1358270962430601</v>
      </c>
      <c r="F41" s="6">
        <v>99.935877825009101</v>
      </c>
      <c r="G41" s="6">
        <v>4.9781340838676601E-2</v>
      </c>
      <c r="H41" s="6">
        <v>56.304643400000003</v>
      </c>
      <c r="I41" s="6">
        <v>77.457915315554303</v>
      </c>
      <c r="J41" s="6">
        <v>6.4122174990914105E-2</v>
      </c>
      <c r="K41" s="6">
        <v>77.585359459875704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83151.248624800006</v>
      </c>
      <c r="E42" s="6">
        <v>1.8507876622717101</v>
      </c>
      <c r="F42" s="6">
        <v>99.946904841306406</v>
      </c>
      <c r="G42" s="6">
        <v>5.3134064953474398E-2</v>
      </c>
      <c r="H42" s="6">
        <v>44.172741000000002</v>
      </c>
      <c r="I42" s="6">
        <v>99.999999999999901</v>
      </c>
      <c r="J42" s="6">
        <v>5.3095158693623197E-2</v>
      </c>
      <c r="K42" s="6">
        <v>100.020142408474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92412.278932100002</v>
      </c>
      <c r="E43" s="6">
        <v>2.3874519508913701</v>
      </c>
      <c r="F43" s="6">
        <v>99.922559331612206</v>
      </c>
      <c r="G43" s="6">
        <v>6.4595217299782307E-2</v>
      </c>
      <c r="H43" s="6">
        <v>71.620149600000005</v>
      </c>
      <c r="I43" s="6">
        <v>83.154893266430307</v>
      </c>
      <c r="J43" s="6">
        <v>7.7440668387835795E-2</v>
      </c>
      <c r="K43" s="6">
        <v>83.347930325840693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119650.87779280001</v>
      </c>
      <c r="E44" s="6">
        <v>3.0761649991189501</v>
      </c>
      <c r="F44" s="6">
        <v>99.912947163419204</v>
      </c>
      <c r="G44" s="6">
        <v>8.7053953036415305E-2</v>
      </c>
      <c r="H44" s="6">
        <v>104.25023590000001</v>
      </c>
      <c r="I44" s="6">
        <v>100</v>
      </c>
      <c r="J44" s="6">
        <v>8.7052836580840107E-2</v>
      </c>
      <c r="K44" s="6">
        <v>99.914228550347801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112688.1590766</v>
      </c>
      <c r="E45" s="6">
        <v>2.7770861449083202</v>
      </c>
      <c r="F45" s="6">
        <v>99.899947340100994</v>
      </c>
      <c r="G45" s="6">
        <v>7.8117546295350504E-2</v>
      </c>
      <c r="H45" s="6">
        <v>112.8604204</v>
      </c>
      <c r="I45" s="6">
        <v>77.987307031026205</v>
      </c>
      <c r="J45" s="6">
        <v>0.100052659899055</v>
      </c>
      <c r="K45" s="6">
        <v>77.998313779133497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64881.363194500002</v>
      </c>
      <c r="E46" s="6">
        <v>2.87167472156113</v>
      </c>
      <c r="F46" s="6">
        <v>99.840379060497398</v>
      </c>
      <c r="G46" s="6">
        <v>0.10612688164532599</v>
      </c>
      <c r="H46" s="6">
        <v>103.729816</v>
      </c>
      <c r="I46" s="6">
        <v>66.451477617788299</v>
      </c>
      <c r="J46" s="6">
        <v>0.15962093950260201</v>
      </c>
      <c r="K46" s="6">
        <v>66.380689933259703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146175.00470429999</v>
      </c>
      <c r="E47" s="6">
        <v>1.1220704235322301</v>
      </c>
      <c r="F47" s="6">
        <v>99.643393573784607</v>
      </c>
      <c r="G47" s="6">
        <v>0.13620680577123401</v>
      </c>
      <c r="H47" s="6">
        <v>523.13499330000002</v>
      </c>
      <c r="I47" s="6">
        <v>38.020888318195297</v>
      </c>
      <c r="J47" s="6">
        <v>0.356606426215341</v>
      </c>
      <c r="K47" s="6">
        <v>38.059068365457399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107935.85713819999</v>
      </c>
      <c r="E48" s="6">
        <v>1.25475612858746</v>
      </c>
      <c r="F48" s="6">
        <v>99.490656219457804</v>
      </c>
      <c r="G48" s="6">
        <v>0.27006632463717101</v>
      </c>
      <c r="H48" s="6">
        <v>552.57910260000006</v>
      </c>
      <c r="I48" s="6">
        <v>52.801911788943698</v>
      </c>
      <c r="J48" s="6">
        <v>0.50934378054219598</v>
      </c>
      <c r="K48" s="6">
        <v>52.752339161434797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80912.111983900002</v>
      </c>
      <c r="E49" s="6">
        <v>1.1138680281111699</v>
      </c>
      <c r="F49" s="6">
        <v>99.889910054245107</v>
      </c>
      <c r="G49" s="6">
        <v>6.9595271541626993E-2</v>
      </c>
      <c r="H49" s="6">
        <v>89.174272099999996</v>
      </c>
      <c r="I49" s="6">
        <v>63.355989513429201</v>
      </c>
      <c r="J49" s="6">
        <v>0.110089945754898</v>
      </c>
      <c r="K49" s="6">
        <v>63.147141792324803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82547.815069300006</v>
      </c>
      <c r="E50" s="6">
        <v>1.9481073115418901</v>
      </c>
      <c r="F50" s="6">
        <v>98.987299058556701</v>
      </c>
      <c r="G50" s="6">
        <v>0.368480270045141</v>
      </c>
      <c r="H50" s="6">
        <v>844.51491080000005</v>
      </c>
      <c r="I50" s="6">
        <v>36.039945229091302</v>
      </c>
      <c r="J50" s="6">
        <v>1.0127009414433299</v>
      </c>
      <c r="K50" s="6">
        <v>36.017411651806199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66309.227844599998</v>
      </c>
      <c r="E51" s="6">
        <v>3.0377020889538699</v>
      </c>
      <c r="F51" s="6">
        <v>99.784338671170801</v>
      </c>
      <c r="G51" s="6">
        <v>0.10695351662800701</v>
      </c>
      <c r="H51" s="6">
        <v>143.31243140000001</v>
      </c>
      <c r="I51" s="6">
        <v>49.794780675019901</v>
      </c>
      <c r="J51" s="6">
        <v>0.215661328829229</v>
      </c>
      <c r="K51" s="6">
        <v>49.486321832564499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121599.6944053</v>
      </c>
      <c r="E52" s="6">
        <v>0.97807505105832004</v>
      </c>
      <c r="F52" s="6">
        <v>99.912162760811299</v>
      </c>
      <c r="G52" s="6">
        <v>5.7169616395625199E-2</v>
      </c>
      <c r="H52" s="6">
        <v>106.90371570000001</v>
      </c>
      <c r="I52" s="6">
        <v>64.952986541262206</v>
      </c>
      <c r="J52" s="6">
        <v>8.7837239188722493E-2</v>
      </c>
      <c r="K52" s="6">
        <v>65.028683404090998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103316.8862394</v>
      </c>
      <c r="E53" s="6">
        <v>1.50407994648453</v>
      </c>
      <c r="F53" s="6">
        <v>99.950777375781698</v>
      </c>
      <c r="G53" s="6">
        <v>4.9269007374162101E-2</v>
      </c>
      <c r="H53" s="6">
        <v>50.880327299999998</v>
      </c>
      <c r="I53" s="6">
        <v>99.999999999999602</v>
      </c>
      <c r="J53" s="6">
        <v>4.9222624218322998E-2</v>
      </c>
      <c r="K53" s="6">
        <v>100.044962368087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84838.589087999993</v>
      </c>
      <c r="E54" s="6">
        <v>2.6154408814389498</v>
      </c>
      <c r="F54" s="6">
        <v>99.959029779986096</v>
      </c>
      <c r="G54" s="6">
        <v>2.9504640199444501E-2</v>
      </c>
      <c r="H54" s="6">
        <v>34.772803099999997</v>
      </c>
      <c r="I54" s="6">
        <v>71.921175350836194</v>
      </c>
      <c r="J54" s="6">
        <v>4.0970220013926799E-2</v>
      </c>
      <c r="K54" s="6">
        <v>71.985339774634397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99770.738863399994</v>
      </c>
      <c r="E55" s="6">
        <v>1.9362538460074401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  <c r="F56" s="6">
        <v>100</v>
      </c>
      <c r="G56" s="6">
        <v>0</v>
      </c>
      <c r="H56" s="6"/>
      <c r="I56" s="6"/>
      <c r="J56" s="6"/>
      <c r="K56" s="6"/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76915.781129399998</v>
      </c>
      <c r="E57" s="6">
        <v>2.1821540494470502</v>
      </c>
      <c r="F57" s="6">
        <v>99.980775579217294</v>
      </c>
      <c r="G57" s="6">
        <v>1.92174097884645E-2</v>
      </c>
      <c r="H57" s="6">
        <v>14.789456599999999</v>
      </c>
      <c r="I57" s="6">
        <v>99.999999999999901</v>
      </c>
      <c r="J57" s="6">
        <v>1.9224420782719898E-2</v>
      </c>
      <c r="K57" s="6">
        <v>99.944313380893703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77194.478627300006</v>
      </c>
      <c r="E59" s="6">
        <v>0.88226513980904697</v>
      </c>
      <c r="F59" s="6">
        <v>99.833936023439705</v>
      </c>
      <c r="G59" s="6">
        <v>8.1820520961816995E-2</v>
      </c>
      <c r="H59" s="6">
        <v>128.40545610000001</v>
      </c>
      <c r="I59" s="6">
        <v>49.359898643899697</v>
      </c>
      <c r="J59" s="6">
        <v>0.16606397656029301</v>
      </c>
      <c r="K59" s="6">
        <v>49.188661046791204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56332.328861900001</v>
      </c>
      <c r="E60" s="6">
        <v>1.1058421433780801</v>
      </c>
      <c r="F60" s="6">
        <v>99.984681974490798</v>
      </c>
      <c r="G60" s="6">
        <v>1.5324939972637E-2</v>
      </c>
      <c r="H60" s="6">
        <v>8.6303225000000001</v>
      </c>
      <c r="I60" s="6">
        <v>99.999999999999801</v>
      </c>
      <c r="J60" s="6">
        <v>1.531802550921E-2</v>
      </c>
      <c r="K60" s="6">
        <v>100.02981445102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290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424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291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2799818.2977868002</v>
      </c>
      <c r="E17" s="6">
        <v>0.21566805771102901</v>
      </c>
      <c r="F17" s="6">
        <v>99.646170183489602</v>
      </c>
      <c r="G17" s="6">
        <v>3.49702715677844E-2</v>
      </c>
      <c r="H17" s="6">
        <v>9941.7688882999992</v>
      </c>
      <c r="I17" s="6">
        <v>9.9094820797911094</v>
      </c>
      <c r="J17" s="6">
        <v>0.35382981651043599</v>
      </c>
      <c r="K17" s="6">
        <v>9.8483888847267895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292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1133.3091472000001</v>
      </c>
      <c r="E28" s="6">
        <v>7.6118828821704598</v>
      </c>
      <c r="F28" s="6">
        <v>100</v>
      </c>
      <c r="G28" s="6">
        <v>8.4508876365357301E-16</v>
      </c>
      <c r="H28" s="6"/>
      <c r="I28" s="6"/>
      <c r="J28" s="6"/>
      <c r="K28" s="6"/>
    </row>
    <row r="29" spans="1:11" x14ac:dyDescent="0.25">
      <c r="A29" s="6" t="s">
        <v>25</v>
      </c>
      <c r="B29" s="6" t="s">
        <v>26</v>
      </c>
      <c r="C29" s="6" t="s">
        <v>15</v>
      </c>
      <c r="D29" s="6">
        <v>7893.8112412999999</v>
      </c>
      <c r="E29" s="6">
        <v>11.872598814900501</v>
      </c>
      <c r="F29" s="6">
        <v>99.701863421901194</v>
      </c>
      <c r="G29" s="6">
        <v>0.25952334837392599</v>
      </c>
      <c r="H29" s="6">
        <v>23.604713</v>
      </c>
      <c r="I29" s="6">
        <v>86.347288690969407</v>
      </c>
      <c r="J29" s="6">
        <v>0.29813657809881899</v>
      </c>
      <c r="K29" s="6">
        <v>86.788952899953301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132833.16227060001</v>
      </c>
      <c r="E30" s="6">
        <v>1.9021746698997899</v>
      </c>
      <c r="F30" s="6">
        <v>99.305157796923496</v>
      </c>
      <c r="G30" s="6">
        <v>0.19455489796912501</v>
      </c>
      <c r="H30" s="6">
        <v>929.43900559999997</v>
      </c>
      <c r="I30" s="6">
        <v>28.048283311864999</v>
      </c>
      <c r="J30" s="6">
        <v>0.69484220307651301</v>
      </c>
      <c r="K30" s="6">
        <v>27.805312857286001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74539.625496399996</v>
      </c>
      <c r="E31" s="6">
        <v>2.5791602490207501</v>
      </c>
      <c r="F31" s="6">
        <v>99.744598185453199</v>
      </c>
      <c r="G31" s="6">
        <v>0.16181801898402101</v>
      </c>
      <c r="H31" s="6">
        <v>190.86302370000001</v>
      </c>
      <c r="I31" s="6">
        <v>63.8719794306624</v>
      </c>
      <c r="J31" s="6">
        <v>0.25540181454676902</v>
      </c>
      <c r="K31" s="6">
        <v>63.196392364595397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88815.5480484</v>
      </c>
      <c r="E32" s="6">
        <v>1.5667234918633699</v>
      </c>
      <c r="F32" s="6">
        <v>99.447668858418893</v>
      </c>
      <c r="G32" s="6">
        <v>0.18623736899917401</v>
      </c>
      <c r="H32" s="6">
        <v>493.2804721</v>
      </c>
      <c r="I32" s="6">
        <v>33.968128033049602</v>
      </c>
      <c r="J32" s="6">
        <v>0.55233114158111696</v>
      </c>
      <c r="K32" s="6">
        <v>33.532188947873998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11828.8731032</v>
      </c>
      <c r="E33" s="6">
        <v>12.676063026155401</v>
      </c>
      <c r="F33" s="6">
        <v>98.787713752002702</v>
      </c>
      <c r="G33" s="6">
        <v>0.49850517048540299</v>
      </c>
      <c r="H33" s="6">
        <v>145.15955120000001</v>
      </c>
      <c r="I33" s="6">
        <v>39.899206043112201</v>
      </c>
      <c r="J33" s="6">
        <v>1.21228624799732</v>
      </c>
      <c r="K33" s="6">
        <v>40.622572570759701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3868.5632202000002</v>
      </c>
      <c r="E34" s="6">
        <v>22.578614666255898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104437.38618450001</v>
      </c>
      <c r="E35" s="6">
        <v>2.0798578083915502</v>
      </c>
      <c r="F35" s="6">
        <v>99.962587276997496</v>
      </c>
      <c r="G35" s="6">
        <v>3.7421477533950503E-2</v>
      </c>
      <c r="H35" s="6">
        <v>39.087493700000003</v>
      </c>
      <c r="I35" s="6">
        <v>99.999999999999901</v>
      </c>
      <c r="J35" s="6">
        <v>3.7412723002495402E-2</v>
      </c>
      <c r="K35" s="6">
        <v>99.985978400241706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91143.140004500005</v>
      </c>
      <c r="E37" s="6">
        <v>1.4609347364956</v>
      </c>
      <c r="F37" s="6">
        <v>99.438422947388801</v>
      </c>
      <c r="G37" s="6">
        <v>0.28406028662222399</v>
      </c>
      <c r="H37" s="6">
        <v>514.72956239999996</v>
      </c>
      <c r="I37" s="6">
        <v>50.5899568378493</v>
      </c>
      <c r="J37" s="6">
        <v>0.56157705261118396</v>
      </c>
      <c r="K37" s="6">
        <v>50.298541922891097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139915.15856539999</v>
      </c>
      <c r="E38" s="6">
        <v>1.18259197282812</v>
      </c>
      <c r="F38" s="6">
        <v>99.571020471601599</v>
      </c>
      <c r="G38" s="6">
        <v>0.22410791323944301</v>
      </c>
      <c r="H38" s="6">
        <v>602.79324699999995</v>
      </c>
      <c r="I38" s="6">
        <v>52.586525710424098</v>
      </c>
      <c r="J38" s="6">
        <v>0.42897952839845399</v>
      </c>
      <c r="K38" s="6">
        <v>52.017991861573798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86997.141263700003</v>
      </c>
      <c r="E39" s="6">
        <v>1.14949344062575</v>
      </c>
      <c r="F39" s="6">
        <v>99.729569832268595</v>
      </c>
      <c r="G39" s="6">
        <v>0.13336974840478899</v>
      </c>
      <c r="H39" s="6">
        <v>235.9044719</v>
      </c>
      <c r="I39" s="6">
        <v>49.365496998178699</v>
      </c>
      <c r="J39" s="6">
        <v>0.27043016773140899</v>
      </c>
      <c r="K39" s="6">
        <v>49.184259835455798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87281.527340700006</v>
      </c>
      <c r="E41" s="6">
        <v>3.1404483829194101</v>
      </c>
      <c r="F41" s="6">
        <v>99.399996725929398</v>
      </c>
      <c r="G41" s="6">
        <v>0.22721608437601601</v>
      </c>
      <c r="H41" s="6">
        <v>526.85315790000004</v>
      </c>
      <c r="I41" s="6">
        <v>37.774599587480303</v>
      </c>
      <c r="J41" s="6">
        <v>0.60000327407063403</v>
      </c>
      <c r="K41" s="6">
        <v>37.6419246678904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83148.418476599996</v>
      </c>
      <c r="E42" s="6">
        <v>1.84948030096055</v>
      </c>
      <c r="F42" s="6">
        <v>99.943503033666602</v>
      </c>
      <c r="G42" s="6">
        <v>5.6512980118091097E-2</v>
      </c>
      <c r="H42" s="6">
        <v>47.002889199999998</v>
      </c>
      <c r="I42" s="6">
        <v>99.999999999999901</v>
      </c>
      <c r="J42" s="6">
        <v>5.64969663334405E-2</v>
      </c>
      <c r="K42" s="6">
        <v>99.971831523471806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92061.791488100003</v>
      </c>
      <c r="E43" s="6">
        <v>2.3226924577073702</v>
      </c>
      <c r="F43" s="6">
        <v>99.543588021492099</v>
      </c>
      <c r="G43" s="6">
        <v>0.223075868291195</v>
      </c>
      <c r="H43" s="6">
        <v>422.10759359999997</v>
      </c>
      <c r="I43" s="6">
        <v>49.425210655309598</v>
      </c>
      <c r="J43" s="6">
        <v>0.45641197850785997</v>
      </c>
      <c r="K43" s="6">
        <v>48.652913105638198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119444.2461592</v>
      </c>
      <c r="E44" s="6">
        <v>3.0621478368897099</v>
      </c>
      <c r="F44" s="6">
        <v>99.740402039881303</v>
      </c>
      <c r="G44" s="6">
        <v>0.117213492789317</v>
      </c>
      <c r="H44" s="6">
        <v>310.88186949999999</v>
      </c>
      <c r="I44" s="6">
        <v>45.558594172178402</v>
      </c>
      <c r="J44" s="6">
        <v>0.25959796011866398</v>
      </c>
      <c r="K44" s="6">
        <v>45.0347178766784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112306.3271407</v>
      </c>
      <c r="E45" s="6">
        <v>2.77158434753014</v>
      </c>
      <c r="F45" s="6">
        <v>99.561446910226607</v>
      </c>
      <c r="G45" s="6">
        <v>0.126068560764478</v>
      </c>
      <c r="H45" s="6">
        <v>494.69235629999997</v>
      </c>
      <c r="I45" s="6">
        <v>28.8762410318839</v>
      </c>
      <c r="J45" s="6">
        <v>0.43855308977341001</v>
      </c>
      <c r="K45" s="6">
        <v>28.620407910217601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64886.139223300001</v>
      </c>
      <c r="E46" s="6">
        <v>2.8494996734199698</v>
      </c>
      <c r="F46" s="6">
        <v>99.847728482616802</v>
      </c>
      <c r="G46" s="6">
        <v>0.15173653701247</v>
      </c>
      <c r="H46" s="6">
        <v>98.953787199999994</v>
      </c>
      <c r="I46" s="6">
        <v>100</v>
      </c>
      <c r="J46" s="6">
        <v>0.15227151738324299</v>
      </c>
      <c r="K46" s="6">
        <v>99.496930278708206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145472.6533218</v>
      </c>
      <c r="E47" s="6">
        <v>1.0786074782419901</v>
      </c>
      <c r="F47" s="6">
        <v>99.164620370560797</v>
      </c>
      <c r="G47" s="6">
        <v>0.27387681306270001</v>
      </c>
      <c r="H47" s="6">
        <v>1225.4863757999999</v>
      </c>
      <c r="I47" s="6">
        <v>32.779278894364303</v>
      </c>
      <c r="J47" s="6">
        <v>0.83537962943919297</v>
      </c>
      <c r="K47" s="6">
        <v>32.510836078076302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108084.4188455</v>
      </c>
      <c r="E48" s="6">
        <v>1.2082532342168699</v>
      </c>
      <c r="F48" s="6">
        <v>99.627594046610398</v>
      </c>
      <c r="G48" s="6">
        <v>0.15438756643068299</v>
      </c>
      <c r="H48" s="6">
        <v>404.01739529999998</v>
      </c>
      <c r="I48" s="6">
        <v>41.593259256678301</v>
      </c>
      <c r="J48" s="6">
        <v>0.37240595338958199</v>
      </c>
      <c r="K48" s="6">
        <v>41.302405759634901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80958.841777099995</v>
      </c>
      <c r="E49" s="6">
        <v>1.12327017757592</v>
      </c>
      <c r="F49" s="6">
        <v>99.947600240858094</v>
      </c>
      <c r="G49" s="6">
        <v>3.7600493586629598E-2</v>
      </c>
      <c r="H49" s="6">
        <v>42.4444789</v>
      </c>
      <c r="I49" s="6">
        <v>71.771556847255496</v>
      </c>
      <c r="J49" s="6">
        <v>5.2399759141918599E-2</v>
      </c>
      <c r="K49" s="6">
        <v>71.7193964895351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83205.127802400006</v>
      </c>
      <c r="E50" s="6">
        <v>1.91346754646055</v>
      </c>
      <c r="F50" s="6">
        <v>99.775516312177999</v>
      </c>
      <c r="G50" s="6">
        <v>7.5905885587628993E-2</v>
      </c>
      <c r="H50" s="6">
        <v>187.20217769999999</v>
      </c>
      <c r="I50" s="6">
        <v>33.680410535759499</v>
      </c>
      <c r="J50" s="6">
        <v>0.224483687821976</v>
      </c>
      <c r="K50" s="6">
        <v>33.737635901833997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121706.598121</v>
      </c>
      <c r="E52" s="6">
        <v>0.97153617920423196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103066.78499080001</v>
      </c>
      <c r="E53" s="6">
        <v>1.47997191865726</v>
      </c>
      <c r="F53" s="6">
        <v>99.708824534091306</v>
      </c>
      <c r="G53" s="6">
        <v>0.112797208897848</v>
      </c>
      <c r="H53" s="6">
        <v>300.9815759</v>
      </c>
      <c r="I53" s="6">
        <v>38.993177276179303</v>
      </c>
      <c r="J53" s="6">
        <v>0.29117546590869398</v>
      </c>
      <c r="K53" s="6">
        <v>38.625771834284599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84413.006323199996</v>
      </c>
      <c r="E54" s="6">
        <v>2.5542160152487701</v>
      </c>
      <c r="F54" s="6">
        <v>99.457597109808503</v>
      </c>
      <c r="G54" s="6">
        <v>0.34858801494061498</v>
      </c>
      <c r="H54" s="6">
        <v>460.35556789999998</v>
      </c>
      <c r="I54" s="6">
        <v>64.586327310500195</v>
      </c>
      <c r="J54" s="6">
        <v>0.54240289019147903</v>
      </c>
      <c r="K54" s="6">
        <v>63.918771404467499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99300.158404700007</v>
      </c>
      <c r="E55" s="6">
        <v>1.7917746540886701</v>
      </c>
      <c r="F55" s="6">
        <v>99.528338204105793</v>
      </c>
      <c r="G55" s="6">
        <v>0.23919517561564799</v>
      </c>
      <c r="H55" s="6">
        <v>470.58045870000001</v>
      </c>
      <c r="I55" s="6">
        <v>51.7408330545884</v>
      </c>
      <c r="J55" s="6">
        <v>0.47166179589417501</v>
      </c>
      <c r="K55" s="6">
        <v>50.474086607612598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138320.8928995</v>
      </c>
      <c r="E56" s="6">
        <v>1.38414778850999</v>
      </c>
      <c r="F56" s="6">
        <v>99.296856270516201</v>
      </c>
      <c r="G56" s="6">
        <v>0.24987639000325501</v>
      </c>
      <c r="H56" s="6">
        <v>979.48185020000005</v>
      </c>
      <c r="I56" s="6">
        <v>35.538163134009999</v>
      </c>
      <c r="J56" s="6">
        <v>0.70314372948383597</v>
      </c>
      <c r="K56" s="6">
        <v>35.287152459942398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76930.570586000002</v>
      </c>
      <c r="E57" s="6">
        <v>2.1823501368401299</v>
      </c>
      <c r="F57" s="6">
        <v>100</v>
      </c>
      <c r="G57" s="6">
        <v>0</v>
      </c>
      <c r="H57" s="6"/>
      <c r="I57" s="6"/>
      <c r="J57" s="6"/>
      <c r="K57" s="6"/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89666.062602999998</v>
      </c>
      <c r="E58" s="6">
        <v>0.94208832044911905</v>
      </c>
      <c r="F58" s="6">
        <v>99.697376399539195</v>
      </c>
      <c r="G58" s="6">
        <v>9.4229660385023298E-2</v>
      </c>
      <c r="H58" s="6">
        <v>272.17433080000001</v>
      </c>
      <c r="I58" s="6">
        <v>31.1738249991649</v>
      </c>
      <c r="J58" s="6">
        <v>0.30262360046076597</v>
      </c>
      <c r="K58" s="6">
        <v>31.043348585842899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77316.632642199998</v>
      </c>
      <c r="E59" s="6">
        <v>0.89381454671382099</v>
      </c>
      <c r="F59" s="6">
        <v>99.991915147405393</v>
      </c>
      <c r="G59" s="6">
        <v>8.0871819037015309E-3</v>
      </c>
      <c r="H59" s="6">
        <v>6.2514412000000004</v>
      </c>
      <c r="I59" s="6">
        <v>99.999999999999602</v>
      </c>
      <c r="J59" s="6">
        <v>8.0848525945530301E-3</v>
      </c>
      <c r="K59" s="6">
        <v>100.020723598766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55823.519142800003</v>
      </c>
      <c r="E60" s="6">
        <v>1.0185044812778099</v>
      </c>
      <c r="F60" s="6">
        <v>99.081591706831901</v>
      </c>
      <c r="G60" s="6">
        <v>0.410397226783067</v>
      </c>
      <c r="H60" s="6">
        <v>517.44004159999997</v>
      </c>
      <c r="I60" s="6">
        <v>44.716520103035798</v>
      </c>
      <c r="J60" s="6">
        <v>0.918408293168129</v>
      </c>
      <c r="K60" s="6">
        <v>44.275308448561603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293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425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294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2799634.5142005002</v>
      </c>
      <c r="E17" s="6">
        <v>0.22343033492665401</v>
      </c>
      <c r="F17" s="6">
        <v>99.639629283841899</v>
      </c>
      <c r="G17" s="6">
        <v>2.7482549894068699E-2</v>
      </c>
      <c r="H17" s="6">
        <v>10125.552474599999</v>
      </c>
      <c r="I17" s="6">
        <v>7.6062226900209096</v>
      </c>
      <c r="J17" s="6">
        <v>0.360370716158051</v>
      </c>
      <c r="K17" s="6">
        <v>7.5987058893506596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295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1133.3091472000001</v>
      </c>
      <c r="E28" s="6">
        <v>7.6118828821704598</v>
      </c>
      <c r="F28" s="6">
        <v>100</v>
      </c>
      <c r="G28" s="6">
        <v>8.4508876365357301E-16</v>
      </c>
      <c r="H28" s="6"/>
      <c r="I28" s="6"/>
      <c r="J28" s="6"/>
      <c r="K28" s="6"/>
    </row>
    <row r="29" spans="1:11" x14ac:dyDescent="0.25">
      <c r="A29" s="6" t="s">
        <v>25</v>
      </c>
      <c r="B29" s="6" t="s">
        <v>26</v>
      </c>
      <c r="C29" s="6" t="s">
        <v>15</v>
      </c>
      <c r="D29" s="6">
        <v>7861.8549523000001</v>
      </c>
      <c r="E29" s="6">
        <v>11.8262596378921</v>
      </c>
      <c r="F29" s="6">
        <v>99.298243235915606</v>
      </c>
      <c r="G29" s="6">
        <v>0.61999115771206403</v>
      </c>
      <c r="H29" s="6">
        <v>55.561002000000002</v>
      </c>
      <c r="I29" s="6">
        <v>89.1351879127714</v>
      </c>
      <c r="J29" s="6">
        <v>0.701756764084429</v>
      </c>
      <c r="K29" s="6">
        <v>87.728449419267093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132569.79295949999</v>
      </c>
      <c r="E30" s="6">
        <v>1.90243768681911</v>
      </c>
      <c r="F30" s="6">
        <v>99.108264712767493</v>
      </c>
      <c r="G30" s="6">
        <v>0.220315508989572</v>
      </c>
      <c r="H30" s="6">
        <v>1192.8083167</v>
      </c>
      <c r="I30" s="6">
        <v>24.738812901529201</v>
      </c>
      <c r="J30" s="6">
        <v>0.89173528723251105</v>
      </c>
      <c r="K30" s="6">
        <v>24.486064528220599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74027.515673700007</v>
      </c>
      <c r="E31" s="6">
        <v>2.5971336877287099</v>
      </c>
      <c r="F31" s="6">
        <v>99.059322559880101</v>
      </c>
      <c r="G31" s="6">
        <v>0.35152795539118198</v>
      </c>
      <c r="H31" s="6">
        <v>702.97284639999998</v>
      </c>
      <c r="I31" s="6">
        <v>37.402339326956401</v>
      </c>
      <c r="J31" s="6">
        <v>0.94067744011993704</v>
      </c>
      <c r="K31" s="6">
        <v>37.0181314409649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88725.321658600005</v>
      </c>
      <c r="E32" s="6">
        <v>1.60506921231154</v>
      </c>
      <c r="F32" s="6">
        <v>99.346641455759297</v>
      </c>
      <c r="G32" s="6">
        <v>0.181107465473171</v>
      </c>
      <c r="H32" s="6">
        <v>583.50686189999999</v>
      </c>
      <c r="I32" s="6">
        <v>27.655574830627</v>
      </c>
      <c r="J32" s="6">
        <v>0.65335854424074302</v>
      </c>
      <c r="K32" s="6">
        <v>27.5383533221151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11838.2755808</v>
      </c>
      <c r="E33" s="6">
        <v>12.295371968569601</v>
      </c>
      <c r="F33" s="6">
        <v>98.866237653443207</v>
      </c>
      <c r="G33" s="6">
        <v>0.91256818763531</v>
      </c>
      <c r="H33" s="6">
        <v>135.75707360000001</v>
      </c>
      <c r="I33" s="6">
        <v>84.493441335523599</v>
      </c>
      <c r="J33" s="6">
        <v>1.1337623465567801</v>
      </c>
      <c r="K33" s="6">
        <v>79.577685383297805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3844.2516605999999</v>
      </c>
      <c r="E34" s="6">
        <v>22.570804649916901</v>
      </c>
      <c r="F34" s="6">
        <v>99.371561010737594</v>
      </c>
      <c r="G34" s="6">
        <v>0.50605645846533698</v>
      </c>
      <c r="H34" s="6">
        <v>24.311559599999999</v>
      </c>
      <c r="I34" s="6">
        <v>83.721138684254797</v>
      </c>
      <c r="J34" s="6">
        <v>0.62843898926235298</v>
      </c>
      <c r="K34" s="6">
        <v>80.019892299000304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104376.95653910001</v>
      </c>
      <c r="E35" s="6">
        <v>2.0816389005318099</v>
      </c>
      <c r="F35" s="6">
        <v>99.904746843383606</v>
      </c>
      <c r="G35" s="6">
        <v>5.6186407006963202E-2</v>
      </c>
      <c r="H35" s="6">
        <v>99.517139099999994</v>
      </c>
      <c r="I35" s="6">
        <v>58.911506478334701</v>
      </c>
      <c r="J35" s="6">
        <v>9.5253156616411705E-2</v>
      </c>
      <c r="K35" s="6">
        <v>58.930212577362802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91305.376137200001</v>
      </c>
      <c r="E37" s="6">
        <v>1.5134607136491001</v>
      </c>
      <c r="F37" s="6">
        <v>99.615424806003503</v>
      </c>
      <c r="G37" s="6">
        <v>0.22105985534355099</v>
      </c>
      <c r="H37" s="6">
        <v>352.49342969999998</v>
      </c>
      <c r="I37" s="6">
        <v>57.201758565992897</v>
      </c>
      <c r="J37" s="6">
        <v>0.384575193996539</v>
      </c>
      <c r="K37" s="6">
        <v>57.260509105534602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140027.31266709999</v>
      </c>
      <c r="E38" s="6">
        <v>1.27857634113105</v>
      </c>
      <c r="F38" s="6">
        <v>99.650835257010399</v>
      </c>
      <c r="G38" s="6">
        <v>0.14423151991173599</v>
      </c>
      <c r="H38" s="6">
        <v>490.6391453</v>
      </c>
      <c r="I38" s="6">
        <v>41.1261663763933</v>
      </c>
      <c r="J38" s="6">
        <v>0.349164742989588</v>
      </c>
      <c r="K38" s="6">
        <v>41.163352595485698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86967.692287400001</v>
      </c>
      <c r="E39" s="6">
        <v>1.15009138058692</v>
      </c>
      <c r="F39" s="6">
        <v>99.695810863919306</v>
      </c>
      <c r="G39" s="6">
        <v>0.14514938402463201</v>
      </c>
      <c r="H39" s="6">
        <v>265.3534482</v>
      </c>
      <c r="I39" s="6">
        <v>47.746328238388401</v>
      </c>
      <c r="J39" s="6">
        <v>0.30418913608069598</v>
      </c>
      <c r="K39" s="6">
        <v>47.571671109566701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87073.549079799996</v>
      </c>
      <c r="E41" s="6">
        <v>3.1612393849765201</v>
      </c>
      <c r="F41" s="6">
        <v>99.163142043359201</v>
      </c>
      <c r="G41" s="6">
        <v>0.19136267333064699</v>
      </c>
      <c r="H41" s="6">
        <v>734.83141880000005</v>
      </c>
      <c r="I41" s="6">
        <v>22.512730887263601</v>
      </c>
      <c r="J41" s="6">
        <v>0.83685795664084295</v>
      </c>
      <c r="K41" s="6">
        <v>22.675441879592402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82999.293322099998</v>
      </c>
      <c r="E42" s="6">
        <v>1.85301131882487</v>
      </c>
      <c r="F42" s="6">
        <v>99.764256204872595</v>
      </c>
      <c r="G42" s="6">
        <v>0.13907226600752301</v>
      </c>
      <c r="H42" s="6">
        <v>196.12804370000001</v>
      </c>
      <c r="I42" s="6">
        <v>58.898475439316698</v>
      </c>
      <c r="J42" s="6">
        <v>0.23574379512743801</v>
      </c>
      <c r="K42" s="6">
        <v>58.853897594490498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91972.339107899999</v>
      </c>
      <c r="E43" s="6">
        <v>2.3679355363343699</v>
      </c>
      <c r="F43" s="6">
        <v>99.446865909764398</v>
      </c>
      <c r="G43" s="6">
        <v>0.21129089207695201</v>
      </c>
      <c r="H43" s="6">
        <v>511.55997380000002</v>
      </c>
      <c r="I43" s="6">
        <v>38.3068604089529</v>
      </c>
      <c r="J43" s="6">
        <v>0.55313409023563098</v>
      </c>
      <c r="K43" s="6">
        <v>37.987564648890398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119200.99697389999</v>
      </c>
      <c r="E44" s="6">
        <v>3.09174609809117</v>
      </c>
      <c r="F44" s="6">
        <v>99.537279894463296</v>
      </c>
      <c r="G44" s="6">
        <v>0.179085775924098</v>
      </c>
      <c r="H44" s="6">
        <v>554.13105480000002</v>
      </c>
      <c r="I44" s="6">
        <v>38.4652698668759</v>
      </c>
      <c r="J44" s="6">
        <v>0.46272010553669102</v>
      </c>
      <c r="K44" s="6">
        <v>38.523744246208501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112518.9468891</v>
      </c>
      <c r="E45" s="6">
        <v>2.77896799718398</v>
      </c>
      <c r="F45" s="6">
        <v>99.749937891379204</v>
      </c>
      <c r="G45" s="6">
        <v>9.3360013801367006E-2</v>
      </c>
      <c r="H45" s="6">
        <v>282.07260789999998</v>
      </c>
      <c r="I45" s="6">
        <v>37.252212888292703</v>
      </c>
      <c r="J45" s="6">
        <v>0.250062108620837</v>
      </c>
      <c r="K45" s="6">
        <v>37.241370272315798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64830.700781899999</v>
      </c>
      <c r="E46" s="6">
        <v>2.8771151293727901</v>
      </c>
      <c r="F46" s="6">
        <v>99.762419008040695</v>
      </c>
      <c r="G46" s="6">
        <v>8.8800752891113999E-2</v>
      </c>
      <c r="H46" s="6">
        <v>154.39222860000001</v>
      </c>
      <c r="I46" s="6">
        <v>37.213998675854</v>
      </c>
      <c r="J46" s="6">
        <v>0.23758099195926999</v>
      </c>
      <c r="K46" s="6">
        <v>37.288243664171397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146119.794184</v>
      </c>
      <c r="E47" s="6">
        <v>1.1131381590560401</v>
      </c>
      <c r="F47" s="6">
        <v>99.605758113366505</v>
      </c>
      <c r="G47" s="6">
        <v>0.10230106620122</v>
      </c>
      <c r="H47" s="6">
        <v>578.3455136</v>
      </c>
      <c r="I47" s="6">
        <v>25.8560247117756</v>
      </c>
      <c r="J47" s="6">
        <v>0.394241886633455</v>
      </c>
      <c r="K47" s="6">
        <v>25.8465059149135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107738.71038600001</v>
      </c>
      <c r="E48" s="6">
        <v>1.24877518970882</v>
      </c>
      <c r="F48" s="6">
        <v>99.308934776112096</v>
      </c>
      <c r="G48" s="6">
        <v>0.17428014509858999</v>
      </c>
      <c r="H48" s="6">
        <v>749.72585479999998</v>
      </c>
      <c r="I48" s="6">
        <v>25.050504703820199</v>
      </c>
      <c r="J48" s="6">
        <v>0.69106522388793101</v>
      </c>
      <c r="K48" s="6">
        <v>25.044778646210599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80762.724650599994</v>
      </c>
      <c r="E49" s="6">
        <v>1.1357878497130101</v>
      </c>
      <c r="F49" s="6">
        <v>99.705484176330202</v>
      </c>
      <c r="G49" s="6">
        <v>0.107278401444382</v>
      </c>
      <c r="H49" s="6">
        <v>238.56160539999999</v>
      </c>
      <c r="I49" s="6">
        <v>36.265876867764597</v>
      </c>
      <c r="J49" s="6">
        <v>0.29451582366981099</v>
      </c>
      <c r="K49" s="6">
        <v>36.318065441762798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82447.744067299995</v>
      </c>
      <c r="E50" s="6">
        <v>1.9345540164203201</v>
      </c>
      <c r="F50" s="6">
        <v>98.867298811502906</v>
      </c>
      <c r="G50" s="6">
        <v>0.190768969654556</v>
      </c>
      <c r="H50" s="6">
        <v>944.58591279999996</v>
      </c>
      <c r="I50" s="6">
        <v>16.583714882906602</v>
      </c>
      <c r="J50" s="6">
        <v>1.1327011884970799</v>
      </c>
      <c r="K50" s="6">
        <v>16.6511811926541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121671.6194691</v>
      </c>
      <c r="E52" s="6">
        <v>0.97098526366123405</v>
      </c>
      <c r="F52" s="6">
        <v>99.9712598557186</v>
      </c>
      <c r="G52" s="6">
        <v>2.87375677504705E-2</v>
      </c>
      <c r="H52" s="6">
        <v>34.978651900000003</v>
      </c>
      <c r="I52" s="6">
        <v>100</v>
      </c>
      <c r="J52" s="6">
        <v>2.8740144281433601E-2</v>
      </c>
      <c r="K52" s="6">
        <v>99.962297512178495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103089.67507680001</v>
      </c>
      <c r="E53" s="6">
        <v>1.4978016637156599</v>
      </c>
      <c r="F53" s="6">
        <v>99.730968851183803</v>
      </c>
      <c r="G53" s="6">
        <v>0.10590870285305599</v>
      </c>
      <c r="H53" s="6">
        <v>278.0914899</v>
      </c>
      <c r="I53" s="6">
        <v>39.393599630641297</v>
      </c>
      <c r="J53" s="6">
        <v>0.26903114881616003</v>
      </c>
      <c r="K53" s="6">
        <v>39.260797836183102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84718.493823600002</v>
      </c>
      <c r="E54" s="6">
        <v>2.5996080852345198</v>
      </c>
      <c r="F54" s="6">
        <v>99.817530419380901</v>
      </c>
      <c r="G54" s="6">
        <v>0.105401806839127</v>
      </c>
      <c r="H54" s="6">
        <v>154.8680675</v>
      </c>
      <c r="I54" s="6">
        <v>58.125027749382603</v>
      </c>
      <c r="J54" s="6">
        <v>0.18246958061907501</v>
      </c>
      <c r="K54" s="6">
        <v>57.658641099120203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99649.744852000003</v>
      </c>
      <c r="E55" s="6">
        <v>1.9399423083182401</v>
      </c>
      <c r="F55" s="6">
        <v>99.878727958940303</v>
      </c>
      <c r="G55" s="6">
        <v>0.121394328720761</v>
      </c>
      <c r="H55" s="6">
        <v>120.99401140000001</v>
      </c>
      <c r="I55" s="6">
        <v>100</v>
      </c>
      <c r="J55" s="6">
        <v>0.121272041059712</v>
      </c>
      <c r="K55" s="6">
        <v>99.979443143775796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139055.9183278</v>
      </c>
      <c r="E56" s="6">
        <v>1.3967749846305899</v>
      </c>
      <c r="F56" s="6">
        <v>99.824511296298198</v>
      </c>
      <c r="G56" s="6">
        <v>8.4139440137460705E-2</v>
      </c>
      <c r="H56" s="6">
        <v>244.45642190000001</v>
      </c>
      <c r="I56" s="6">
        <v>48.0097027982141</v>
      </c>
      <c r="J56" s="6">
        <v>0.175488703701801</v>
      </c>
      <c r="K56" s="6">
        <v>47.861647589228497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76930.570586000002</v>
      </c>
      <c r="E57" s="6">
        <v>2.1823501368401299</v>
      </c>
      <c r="F57" s="6">
        <v>100</v>
      </c>
      <c r="G57" s="6">
        <v>0</v>
      </c>
      <c r="H57" s="6"/>
      <c r="I57" s="6"/>
      <c r="J57" s="6"/>
      <c r="K57" s="6"/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89789.415072200005</v>
      </c>
      <c r="E58" s="6">
        <v>0.94680866819693199</v>
      </c>
      <c r="F58" s="6">
        <v>99.834528820361996</v>
      </c>
      <c r="G58" s="6">
        <v>9.0968033228365802E-2</v>
      </c>
      <c r="H58" s="6">
        <v>148.82186160000001</v>
      </c>
      <c r="I58" s="6">
        <v>54.960421619628498</v>
      </c>
      <c r="J58" s="6">
        <v>0.16547117963802399</v>
      </c>
      <c r="K58" s="6">
        <v>54.884184393534198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77271.446377700006</v>
      </c>
      <c r="E59" s="6">
        <v>0.89254025004781001</v>
      </c>
      <c r="F59" s="6">
        <v>99.933476736790496</v>
      </c>
      <c r="G59" s="6">
        <v>4.7067607273694502E-2</v>
      </c>
      <c r="H59" s="6">
        <v>51.437705700000002</v>
      </c>
      <c r="I59" s="6">
        <v>70.754942082433303</v>
      </c>
      <c r="J59" s="6">
        <v>6.6523263209530004E-2</v>
      </c>
      <c r="K59" s="6">
        <v>70.706537977955094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56096.3099564</v>
      </c>
      <c r="E60" s="6">
        <v>1.10865570129034</v>
      </c>
      <c r="F60" s="6">
        <v>99.565770211331895</v>
      </c>
      <c r="G60" s="6">
        <v>0.17063162137736901</v>
      </c>
      <c r="H60" s="6">
        <v>244.64922799999999</v>
      </c>
      <c r="I60" s="6">
        <v>39.203280959853601</v>
      </c>
      <c r="J60" s="6">
        <v>0.43422978866809903</v>
      </c>
      <c r="K60" s="6">
        <v>39.124604640681703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296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426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297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2616650.5981522999</v>
      </c>
      <c r="E17" s="6">
        <v>0.23663076363264099</v>
      </c>
      <c r="F17" s="6">
        <v>93.1271900824146</v>
      </c>
      <c r="G17" s="6">
        <v>0.137791460848457</v>
      </c>
      <c r="H17" s="6">
        <v>193109.46852279999</v>
      </c>
      <c r="I17" s="6">
        <v>1.9244058305957099</v>
      </c>
      <c r="J17" s="6">
        <v>6.8728099175853803</v>
      </c>
      <c r="K17" s="6">
        <v>1.86708663851366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298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970.89223119999997</v>
      </c>
      <c r="E28" s="6">
        <v>9.4783941931545996</v>
      </c>
      <c r="F28" s="6">
        <v>85.668789808917197</v>
      </c>
      <c r="G28" s="6">
        <v>2.8949774495124498</v>
      </c>
      <c r="H28" s="6">
        <v>162.41691599999999</v>
      </c>
      <c r="I28" s="6">
        <v>14.725318904357099</v>
      </c>
      <c r="J28" s="6">
        <v>14.3312101910828</v>
      </c>
      <c r="K28" s="6">
        <v>17.305531864863301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6896.1469163000002</v>
      </c>
      <c r="E29" s="6">
        <v>13.002554314134001</v>
      </c>
      <c r="F29" s="6">
        <v>87.100980371691307</v>
      </c>
      <c r="G29" s="6">
        <v>1.88224609629731</v>
      </c>
      <c r="H29" s="6">
        <v>1021.269038</v>
      </c>
      <c r="I29" s="6">
        <v>11.4489743643257</v>
      </c>
      <c r="J29" s="6">
        <v>12.8990196283087</v>
      </c>
      <c r="K29" s="6">
        <v>12.7099178861999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117682.6708338</v>
      </c>
      <c r="E30" s="6">
        <v>1.8790815486178001</v>
      </c>
      <c r="F30" s="6">
        <v>87.978754682560805</v>
      </c>
      <c r="G30" s="6">
        <v>0.76727563525043196</v>
      </c>
      <c r="H30" s="6">
        <v>16079.9304424</v>
      </c>
      <c r="I30" s="6">
        <v>6.3530346543842198</v>
      </c>
      <c r="J30" s="6">
        <v>12.021245317439201</v>
      </c>
      <c r="K30" s="6">
        <v>5.6153878491836604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63852.762563700002</v>
      </c>
      <c r="E31" s="6">
        <v>2.7233667159424302</v>
      </c>
      <c r="F31" s="6">
        <v>85.444058814797899</v>
      </c>
      <c r="G31" s="6">
        <v>1.0883623439389301</v>
      </c>
      <c r="H31" s="6">
        <v>10877.7259564</v>
      </c>
      <c r="I31" s="6">
        <v>7.1514221438797598</v>
      </c>
      <c r="J31" s="6">
        <v>14.5559411852021</v>
      </c>
      <c r="K31" s="6">
        <v>6.3887381066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78016.442088900003</v>
      </c>
      <c r="E32" s="6">
        <v>1.8636808866188199</v>
      </c>
      <c r="F32" s="6">
        <v>87.355800519757196</v>
      </c>
      <c r="G32" s="6">
        <v>0.81353845759828902</v>
      </c>
      <c r="H32" s="6">
        <v>11292.3864316</v>
      </c>
      <c r="I32" s="6">
        <v>5.6995811923807098</v>
      </c>
      <c r="J32" s="6">
        <v>12.644199480242801</v>
      </c>
      <c r="K32" s="6">
        <v>5.6205458738731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10145.172261399999</v>
      </c>
      <c r="E33" s="6">
        <v>12.180543007894901</v>
      </c>
      <c r="F33" s="6">
        <v>84.726445586166307</v>
      </c>
      <c r="G33" s="6">
        <v>2.1080183298613502</v>
      </c>
      <c r="H33" s="6">
        <v>1828.8603929999999</v>
      </c>
      <c r="I33" s="6">
        <v>19.2722051743335</v>
      </c>
      <c r="J33" s="6">
        <v>15.2735544138337</v>
      </c>
      <c r="K33" s="6">
        <v>11.693735163432001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3524.6163501000001</v>
      </c>
      <c r="E34" s="6">
        <v>22.764291155120201</v>
      </c>
      <c r="F34" s="6">
        <v>91.109183163815104</v>
      </c>
      <c r="G34" s="6">
        <v>2.31247316104999</v>
      </c>
      <c r="H34" s="6">
        <v>343.94687010000001</v>
      </c>
      <c r="I34" s="6">
        <v>32.247098127204197</v>
      </c>
      <c r="J34" s="6">
        <v>8.8908168361849391</v>
      </c>
      <c r="K34" s="6">
        <v>23.697208555014601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102232.32892640001</v>
      </c>
      <c r="E35" s="6">
        <v>2.09959792999422</v>
      </c>
      <c r="F35" s="6">
        <v>97.852009478504996</v>
      </c>
      <c r="G35" s="6">
        <v>0.332220688490311</v>
      </c>
      <c r="H35" s="6">
        <v>2244.1447518</v>
      </c>
      <c r="I35" s="6">
        <v>15.3151070004772</v>
      </c>
      <c r="J35" s="6">
        <v>2.1479905214950401</v>
      </c>
      <c r="K35" s="6">
        <v>15.1343600606221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61519.240645600003</v>
      </c>
      <c r="E36" s="6">
        <v>1.43309770888708</v>
      </c>
      <c r="F36" s="6">
        <v>96.336892020628895</v>
      </c>
      <c r="G36" s="6">
        <v>0.78801328361424805</v>
      </c>
      <c r="H36" s="6">
        <v>2339.2037730000002</v>
      </c>
      <c r="I36" s="6">
        <v>20.8330773416168</v>
      </c>
      <c r="J36" s="6">
        <v>3.6631079793711101</v>
      </c>
      <c r="K36" s="6">
        <v>20.724136728123501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83186.835375499999</v>
      </c>
      <c r="E37" s="6">
        <v>1.5236047382186</v>
      </c>
      <c r="F37" s="6">
        <v>90.757984850152894</v>
      </c>
      <c r="G37" s="6">
        <v>1.2704124943197801</v>
      </c>
      <c r="H37" s="6">
        <v>8471.0341914000001</v>
      </c>
      <c r="I37" s="6">
        <v>13.1368578291408</v>
      </c>
      <c r="J37" s="6">
        <v>9.2420151498471093</v>
      </c>
      <c r="K37" s="6">
        <v>12.4756425999612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132868.81505870001</v>
      </c>
      <c r="E38" s="6">
        <v>1.3706186986095701</v>
      </c>
      <c r="F38" s="6">
        <v>94.556470077280906</v>
      </c>
      <c r="G38" s="6">
        <v>0.63623227506237401</v>
      </c>
      <c r="H38" s="6">
        <v>7649.1367536999996</v>
      </c>
      <c r="I38" s="6">
        <v>11.2199443419382</v>
      </c>
      <c r="J38" s="6">
        <v>5.4435299227191001</v>
      </c>
      <c r="K38" s="6">
        <v>11.051629904347999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81813.790666400004</v>
      </c>
      <c r="E39" s="6">
        <v>1.1738619612074099</v>
      </c>
      <c r="F39" s="6">
        <v>93.787612224814893</v>
      </c>
      <c r="G39" s="6">
        <v>0.73907839422936294</v>
      </c>
      <c r="H39" s="6">
        <v>5419.2550692000004</v>
      </c>
      <c r="I39" s="6">
        <v>11.5604214053132</v>
      </c>
      <c r="J39" s="6">
        <v>6.21238777518505</v>
      </c>
      <c r="K39" s="6">
        <v>11.1577706270368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100291.9701763</v>
      </c>
      <c r="E40" s="6">
        <v>2.8986913628223099</v>
      </c>
      <c r="F40" s="6">
        <v>97.647787933707804</v>
      </c>
      <c r="G40" s="6">
        <v>0.44768522583776799</v>
      </c>
      <c r="H40" s="6">
        <v>2415.9070818999999</v>
      </c>
      <c r="I40" s="6">
        <v>18.878043009660701</v>
      </c>
      <c r="J40" s="6">
        <v>2.3522120662922399</v>
      </c>
      <c r="K40" s="6">
        <v>18.584834513908699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77902.191676699993</v>
      </c>
      <c r="E41" s="6">
        <v>3.4365321557742901</v>
      </c>
      <c r="F41" s="6">
        <v>88.718401631313597</v>
      </c>
      <c r="G41" s="6">
        <v>0.85909315709885603</v>
      </c>
      <c r="H41" s="6">
        <v>9906.1888218999993</v>
      </c>
      <c r="I41" s="6">
        <v>6.7488876141595799</v>
      </c>
      <c r="J41" s="6">
        <v>11.281598368686399</v>
      </c>
      <c r="K41" s="6">
        <v>6.7559018907960002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76533.673561599993</v>
      </c>
      <c r="E42" s="6">
        <v>2.0275751734074299</v>
      </c>
      <c r="F42" s="6">
        <v>91.9926509237701</v>
      </c>
      <c r="G42" s="6">
        <v>0.94562848905132302</v>
      </c>
      <c r="H42" s="6">
        <v>6661.7478042000002</v>
      </c>
      <c r="I42" s="6">
        <v>11.1247806216376</v>
      </c>
      <c r="J42" s="6">
        <v>8.00734907622995</v>
      </c>
      <c r="K42" s="6">
        <v>10.8638790027408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82150.572849000004</v>
      </c>
      <c r="E43" s="6">
        <v>2.4765937281019399</v>
      </c>
      <c r="F43" s="6">
        <v>88.826891669466093</v>
      </c>
      <c r="G43" s="6">
        <v>1.0708922074113201</v>
      </c>
      <c r="H43" s="6">
        <v>10333.326232699999</v>
      </c>
      <c r="I43" s="6">
        <v>9.1407252339709206</v>
      </c>
      <c r="J43" s="6">
        <v>11.1731083305339</v>
      </c>
      <c r="K43" s="6">
        <v>8.5136582662002294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109035.45064559999</v>
      </c>
      <c r="E44" s="6">
        <v>3.2823782411307598</v>
      </c>
      <c r="F44" s="6">
        <v>91.048669431065207</v>
      </c>
      <c r="G44" s="6">
        <v>1.0415626440905399</v>
      </c>
      <c r="H44" s="6">
        <v>10719.677383099999</v>
      </c>
      <c r="I44" s="6">
        <v>10.9265374517034</v>
      </c>
      <c r="J44" s="6">
        <v>8.9513305689347806</v>
      </c>
      <c r="K44" s="6">
        <v>10.5942789335319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107185.9707037</v>
      </c>
      <c r="E45" s="6">
        <v>2.8301011830181699</v>
      </c>
      <c r="F45" s="6">
        <v>95.022164854237602</v>
      </c>
      <c r="G45" s="6">
        <v>0.46355412012304797</v>
      </c>
      <c r="H45" s="6">
        <v>5615.0487933000004</v>
      </c>
      <c r="I45" s="6">
        <v>9.1721884715941595</v>
      </c>
      <c r="J45" s="6">
        <v>4.9778351457624304</v>
      </c>
      <c r="K45" s="6">
        <v>8.8488097197615598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58658.654739500002</v>
      </c>
      <c r="E46" s="6">
        <v>3.05505089171352</v>
      </c>
      <c r="F46" s="6">
        <v>90.264785387045904</v>
      </c>
      <c r="G46" s="6">
        <v>1.0348116193832</v>
      </c>
      <c r="H46" s="6">
        <v>6326.438271</v>
      </c>
      <c r="I46" s="6">
        <v>10.003058288888401</v>
      </c>
      <c r="J46" s="6">
        <v>9.7352146129540795</v>
      </c>
      <c r="K46" s="6">
        <v>9.5947601006509604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130849.4949715</v>
      </c>
      <c r="E47" s="6">
        <v>1.2879742796314799</v>
      </c>
      <c r="F47" s="6">
        <v>89.196424195446497</v>
      </c>
      <c r="G47" s="6">
        <v>0.69953141034835198</v>
      </c>
      <c r="H47" s="6">
        <v>15848.644726099999</v>
      </c>
      <c r="I47" s="6">
        <v>5.9199253161874203</v>
      </c>
      <c r="J47" s="6">
        <v>10.8035758045535</v>
      </c>
      <c r="K47" s="6">
        <v>5.7754674511722301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97511.112900499997</v>
      </c>
      <c r="E48" s="6">
        <v>1.3294631871509801</v>
      </c>
      <c r="F48" s="6">
        <v>89.88157289323</v>
      </c>
      <c r="G48" s="6">
        <v>0.70554729576133302</v>
      </c>
      <c r="H48" s="6">
        <v>10977.323340299999</v>
      </c>
      <c r="I48" s="6">
        <v>6.5595752694402902</v>
      </c>
      <c r="J48" s="6">
        <v>10.11842710677</v>
      </c>
      <c r="K48" s="6">
        <v>6.26734768402528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74910.228356599997</v>
      </c>
      <c r="E49" s="6">
        <v>1.25908969748295</v>
      </c>
      <c r="F49" s="6">
        <v>92.480294843529293</v>
      </c>
      <c r="G49" s="6">
        <v>0.75346612243787203</v>
      </c>
      <c r="H49" s="6">
        <v>6091.0578993999998</v>
      </c>
      <c r="I49" s="6">
        <v>9.4950216266653804</v>
      </c>
      <c r="J49" s="6">
        <v>7.5197051564706703</v>
      </c>
      <c r="K49" s="6">
        <v>9.2664230455505603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75142.903178699999</v>
      </c>
      <c r="E50" s="6">
        <v>2.1253885128329899</v>
      </c>
      <c r="F50" s="6">
        <v>90.107691194899402</v>
      </c>
      <c r="G50" s="6">
        <v>0.615188797675423</v>
      </c>
      <c r="H50" s="6">
        <v>8249.4268014000008</v>
      </c>
      <c r="I50" s="6">
        <v>5.5212868495409904</v>
      </c>
      <c r="J50" s="6">
        <v>9.8923088051006207</v>
      </c>
      <c r="K50" s="6">
        <v>5.6036708214078601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65591.014830200002</v>
      </c>
      <c r="E51" s="6">
        <v>3.0096860369960901</v>
      </c>
      <c r="F51" s="6">
        <v>98.7035477617232</v>
      </c>
      <c r="G51" s="6">
        <v>0.33178094384497803</v>
      </c>
      <c r="H51" s="6">
        <v>861.52544579999994</v>
      </c>
      <c r="I51" s="6">
        <v>25.908240556455699</v>
      </c>
      <c r="J51" s="6">
        <v>1.29645223827681</v>
      </c>
      <c r="K51" s="6">
        <v>25.259670406955902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121095.2912853</v>
      </c>
      <c r="E52" s="6">
        <v>0.96480199516437004</v>
      </c>
      <c r="F52" s="6">
        <v>99.497720875336398</v>
      </c>
      <c r="G52" s="6">
        <v>0.14334581757440101</v>
      </c>
      <c r="H52" s="6">
        <v>611.30683569999997</v>
      </c>
      <c r="I52" s="6">
        <v>28.529192107684501</v>
      </c>
      <c r="J52" s="6">
        <v>0.50227912466359603</v>
      </c>
      <c r="K52" s="6">
        <v>28.3957294765477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96844.4707394</v>
      </c>
      <c r="E53" s="6">
        <v>1.51622449309133</v>
      </c>
      <c r="F53" s="6">
        <v>93.689235973681704</v>
      </c>
      <c r="G53" s="6">
        <v>0.67127169149761601</v>
      </c>
      <c r="H53" s="6">
        <v>6523.2958273000004</v>
      </c>
      <c r="I53" s="6">
        <v>10.3728256998328</v>
      </c>
      <c r="J53" s="6">
        <v>6.3107640263183198</v>
      </c>
      <c r="K53" s="6">
        <v>9.96566051985039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82897.0165461</v>
      </c>
      <c r="E54" s="6">
        <v>2.5906523942841502</v>
      </c>
      <c r="F54" s="6">
        <v>97.671418568836899</v>
      </c>
      <c r="G54" s="6">
        <v>0.40360771351441399</v>
      </c>
      <c r="H54" s="6">
        <v>1976.345345</v>
      </c>
      <c r="I54" s="6">
        <v>17.474630008033301</v>
      </c>
      <c r="J54" s="6">
        <v>2.3285814311630801</v>
      </c>
      <c r="K54" s="6">
        <v>16.9291644246203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91711.501022900004</v>
      </c>
      <c r="E55" s="6">
        <v>1.7187463726476599</v>
      </c>
      <c r="F55" s="6">
        <v>91.922243001994602</v>
      </c>
      <c r="G55" s="6">
        <v>1.3107273407309099</v>
      </c>
      <c r="H55" s="6">
        <v>8059.2378404999999</v>
      </c>
      <c r="I55" s="6">
        <v>15.9631692801348</v>
      </c>
      <c r="J55" s="6">
        <v>8.0777569980054107</v>
      </c>
      <c r="K55" s="6">
        <v>14.915650118439499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132986.11855779999</v>
      </c>
      <c r="E56" s="6">
        <v>1.47847591704241</v>
      </c>
      <c r="F56" s="6">
        <v>95.467164964024207</v>
      </c>
      <c r="G56" s="6">
        <v>0.49784040847136002</v>
      </c>
      <c r="H56" s="6">
        <v>6314.2561919</v>
      </c>
      <c r="I56" s="6">
        <v>10.605642740462001</v>
      </c>
      <c r="J56" s="6">
        <v>4.5328350359758103</v>
      </c>
      <c r="K56" s="6">
        <v>10.485140540981799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76226.783123800007</v>
      </c>
      <c r="E57" s="6">
        <v>2.1850165171520102</v>
      </c>
      <c r="F57" s="6">
        <v>99.0851654201456</v>
      </c>
      <c r="G57" s="6">
        <v>0.18405894858959701</v>
      </c>
      <c r="H57" s="6">
        <v>703.78746220000005</v>
      </c>
      <c r="I57" s="6">
        <v>20.1143545318129</v>
      </c>
      <c r="J57" s="6">
        <v>0.914834579854367</v>
      </c>
      <c r="K57" s="6">
        <v>19.935310459035701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85740.110271199999</v>
      </c>
      <c r="E58" s="6">
        <v>1.0054508903805599</v>
      </c>
      <c r="F58" s="6">
        <v>95.332211520123494</v>
      </c>
      <c r="G58" s="6">
        <v>0.46174201134965998</v>
      </c>
      <c r="H58" s="6">
        <v>4198.1266625999997</v>
      </c>
      <c r="I58" s="6">
        <v>9.5881329340968904</v>
      </c>
      <c r="J58" s="6">
        <v>4.6677884798765596</v>
      </c>
      <c r="K58" s="6">
        <v>9.4303517144112607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76342.840709099997</v>
      </c>
      <c r="E59" s="6">
        <v>0.91508595527546399</v>
      </c>
      <c r="F59" s="6">
        <v>98.732531273351199</v>
      </c>
      <c r="G59" s="6">
        <v>0.19188069522189699</v>
      </c>
      <c r="H59" s="6">
        <v>980.04337429999998</v>
      </c>
      <c r="I59" s="6">
        <v>14.9681665303576</v>
      </c>
      <c r="J59" s="6">
        <v>1.2674687266488001</v>
      </c>
      <c r="K59" s="6">
        <v>14.9470092187905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54333.513388799998</v>
      </c>
      <c r="E60" s="6">
        <v>1.19558876698281</v>
      </c>
      <c r="F60" s="6">
        <v>96.436969081357404</v>
      </c>
      <c r="G60" s="6">
        <v>0.51789393785522597</v>
      </c>
      <c r="H60" s="6">
        <v>2007.4457956000001</v>
      </c>
      <c r="I60" s="6">
        <v>14.118767592713899</v>
      </c>
      <c r="J60" s="6">
        <v>3.5630309186426401</v>
      </c>
      <c r="K60" s="6">
        <v>14.017313577338699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299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427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300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2806742.7054508999</v>
      </c>
      <c r="E17" s="6">
        <v>0.222629411138486</v>
      </c>
      <c r="F17" s="6">
        <v>99.892611427573897</v>
      </c>
      <c r="G17" s="6">
        <v>1.4561789094786899E-2</v>
      </c>
      <c r="H17" s="6">
        <v>3017.3612241999999</v>
      </c>
      <c r="I17" s="6">
        <v>13.5488395322246</v>
      </c>
      <c r="J17" s="6">
        <v>0.10738857242606401</v>
      </c>
      <c r="K17" s="6">
        <v>13.545343856184701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301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1126.0906176000001</v>
      </c>
      <c r="E28" s="6">
        <v>7.6995886288097202</v>
      </c>
      <c r="F28" s="6">
        <v>99.363057324840796</v>
      </c>
      <c r="G28" s="6">
        <v>0.36891784684877499</v>
      </c>
      <c r="H28" s="6">
        <v>7.2185296000000001</v>
      </c>
      <c r="I28" s="6">
        <v>56.407607481776601</v>
      </c>
      <c r="J28" s="6">
        <v>0.63694267515923597</v>
      </c>
      <c r="K28" s="6">
        <v>57.551184108408897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7720.1253432000003</v>
      </c>
      <c r="E29" s="6">
        <v>11.5988424202712</v>
      </c>
      <c r="F29" s="6">
        <v>97.508143916666995</v>
      </c>
      <c r="G29" s="6">
        <v>0.88896421181901297</v>
      </c>
      <c r="H29" s="6">
        <v>197.29061110000001</v>
      </c>
      <c r="I29" s="6">
        <v>40.058196746816698</v>
      </c>
      <c r="J29" s="6">
        <v>2.4918560833329702</v>
      </c>
      <c r="K29" s="6">
        <v>34.785817239844199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133146.11749589999</v>
      </c>
      <c r="E30" s="6">
        <v>1.9224135526572499</v>
      </c>
      <c r="F30" s="6">
        <v>99.539120969225905</v>
      </c>
      <c r="G30" s="6">
        <v>0.18596115581866199</v>
      </c>
      <c r="H30" s="6">
        <v>616.48378030000003</v>
      </c>
      <c r="I30" s="6">
        <v>40.178436448194603</v>
      </c>
      <c r="J30" s="6">
        <v>0.46087903077411901</v>
      </c>
      <c r="K30" s="6">
        <v>40.163272244171601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74365.193605099994</v>
      </c>
      <c r="E31" s="6">
        <v>2.6172311257102798</v>
      </c>
      <c r="F31" s="6">
        <v>99.511183558097898</v>
      </c>
      <c r="G31" s="6">
        <v>0.160945469168748</v>
      </c>
      <c r="H31" s="6">
        <v>365.294915</v>
      </c>
      <c r="I31" s="6">
        <v>32.881687794447998</v>
      </c>
      <c r="J31" s="6">
        <v>0.48881644190208601</v>
      </c>
      <c r="K31" s="6">
        <v>32.7645978170749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88767.476164399995</v>
      </c>
      <c r="E32" s="6">
        <v>1.6170179023973399</v>
      </c>
      <c r="F32" s="6">
        <v>99.393842282931999</v>
      </c>
      <c r="G32" s="6">
        <v>0.165832115074558</v>
      </c>
      <c r="H32" s="6">
        <v>541.35235609999995</v>
      </c>
      <c r="I32" s="6">
        <v>27.184611839011399</v>
      </c>
      <c r="J32" s="6">
        <v>0.60615771706795796</v>
      </c>
      <c r="K32" s="6">
        <v>27.192083226943002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11933.6123348</v>
      </c>
      <c r="E33" s="6">
        <v>12.5933720040365</v>
      </c>
      <c r="F33" s="6">
        <v>99.662433527896297</v>
      </c>
      <c r="G33" s="6">
        <v>0.15885068843382</v>
      </c>
      <c r="H33" s="6">
        <v>40.420319599999999</v>
      </c>
      <c r="I33" s="6">
        <v>46.104079891072601</v>
      </c>
      <c r="J33" s="6">
        <v>0.33756647210367402</v>
      </c>
      <c r="K33" s="6">
        <v>46.8987517576508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3868.5632202000002</v>
      </c>
      <c r="E34" s="6">
        <v>22.578614666255898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104472.37028630001</v>
      </c>
      <c r="E35" s="6">
        <v>2.0793870720465502</v>
      </c>
      <c r="F35" s="6">
        <v>99.996072424962705</v>
      </c>
      <c r="G35" s="6">
        <v>3.92685915667972E-3</v>
      </c>
      <c r="H35" s="6">
        <v>4.1033919000000001</v>
      </c>
      <c r="I35" s="6">
        <v>100</v>
      </c>
      <c r="J35" s="6">
        <v>3.9275750372652699E-3</v>
      </c>
      <c r="K35" s="6">
        <v>99.977846103071798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91657.869566900001</v>
      </c>
      <c r="E37" s="6">
        <v>1.48566929730203</v>
      </c>
      <c r="F37" s="6">
        <v>100</v>
      </c>
      <c r="G37" s="6">
        <v>0</v>
      </c>
      <c r="H37" s="6"/>
      <c r="I37" s="6"/>
      <c r="J37" s="6"/>
      <c r="K37" s="6"/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140466.38653079999</v>
      </c>
      <c r="E38" s="6">
        <v>1.2668507553953801</v>
      </c>
      <c r="F38" s="6">
        <v>99.963303420712506</v>
      </c>
      <c r="G38" s="6">
        <v>3.6736740692911801E-2</v>
      </c>
      <c r="H38" s="6">
        <v>51.565281599999999</v>
      </c>
      <c r="I38" s="6">
        <v>100</v>
      </c>
      <c r="J38" s="6">
        <v>3.6696579287494001E-2</v>
      </c>
      <c r="K38" s="6">
        <v>100.07270508248899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87227.774482599998</v>
      </c>
      <c r="E39" s="6">
        <v>1.1610040636672501</v>
      </c>
      <c r="F39" s="6">
        <v>99.993957275072106</v>
      </c>
      <c r="G39" s="6">
        <v>6.0405334049938196E-3</v>
      </c>
      <c r="H39" s="6">
        <v>5.2712529999999997</v>
      </c>
      <c r="I39" s="6">
        <v>100</v>
      </c>
      <c r="J39" s="6">
        <v>6.0427249278638797E-3</v>
      </c>
      <c r="K39" s="6">
        <v>99.957692337175303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87626.252776499998</v>
      </c>
      <c r="E41" s="6">
        <v>3.1295620501772001</v>
      </c>
      <c r="F41" s="6">
        <v>99.792585034519703</v>
      </c>
      <c r="G41" s="6">
        <v>0.11473824178698901</v>
      </c>
      <c r="H41" s="6">
        <v>182.1277221</v>
      </c>
      <c r="I41" s="6">
        <v>55.426829237227601</v>
      </c>
      <c r="J41" s="6">
        <v>0.20741496548032101</v>
      </c>
      <c r="K41" s="6">
        <v>55.203469642240897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83080.751482799998</v>
      </c>
      <c r="E42" s="6">
        <v>1.85996404053636</v>
      </c>
      <c r="F42" s="6">
        <v>99.862168036272294</v>
      </c>
      <c r="G42" s="6">
        <v>8.14052886649059E-2</v>
      </c>
      <c r="H42" s="6">
        <v>114.669883</v>
      </c>
      <c r="I42" s="6">
        <v>58.798468085589199</v>
      </c>
      <c r="J42" s="6">
        <v>0.13783196372768</v>
      </c>
      <c r="K42" s="6">
        <v>58.9798505066465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92383.868065100003</v>
      </c>
      <c r="E43" s="6">
        <v>2.3837093692168101</v>
      </c>
      <c r="F43" s="6">
        <v>99.891839533590996</v>
      </c>
      <c r="G43" s="6">
        <v>7.0009804130657396E-2</v>
      </c>
      <c r="H43" s="6">
        <v>100.0310166</v>
      </c>
      <c r="I43" s="6">
        <v>64.624989527419402</v>
      </c>
      <c r="J43" s="6">
        <v>0.10816046640900499</v>
      </c>
      <c r="K43" s="6">
        <v>64.657710457279705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119731.7383157</v>
      </c>
      <c r="E44" s="6">
        <v>3.07636206887575</v>
      </c>
      <c r="F44" s="6">
        <v>99.980468716968502</v>
      </c>
      <c r="G44" s="6">
        <v>1.37693768985995E-2</v>
      </c>
      <c r="H44" s="6">
        <v>23.389713</v>
      </c>
      <c r="I44" s="6">
        <v>70.483250620704197</v>
      </c>
      <c r="J44" s="6">
        <v>1.9531283031482799E-2</v>
      </c>
      <c r="K44" s="6">
        <v>70.485321115028498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112801.019497</v>
      </c>
      <c r="E45" s="6">
        <v>2.7742885833162099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64948.298374400001</v>
      </c>
      <c r="E46" s="6">
        <v>2.8719972906109699</v>
      </c>
      <c r="F46" s="6">
        <v>99.943379882376902</v>
      </c>
      <c r="G46" s="6">
        <v>4.0745114849000903E-2</v>
      </c>
      <c r="H46" s="6">
        <v>36.794636099999998</v>
      </c>
      <c r="I46" s="6">
        <v>71.861047908020794</v>
      </c>
      <c r="J46" s="6">
        <v>5.66201176230599E-2</v>
      </c>
      <c r="K46" s="6">
        <v>71.921512399795304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146469.26212870001</v>
      </c>
      <c r="E47" s="6">
        <v>1.1019835119461601</v>
      </c>
      <c r="F47" s="6">
        <v>99.843980592138493</v>
      </c>
      <c r="G47" s="6">
        <v>9.1359529448285307E-2</v>
      </c>
      <c r="H47" s="6">
        <v>228.8775689</v>
      </c>
      <c r="I47" s="6">
        <v>58.583261423037598</v>
      </c>
      <c r="J47" s="6">
        <v>0.156019407861478</v>
      </c>
      <c r="K47" s="6">
        <v>58.465156419771802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108184.9818777</v>
      </c>
      <c r="E48" s="6">
        <v>1.23092733786096</v>
      </c>
      <c r="F48" s="6">
        <v>99.720288748169907</v>
      </c>
      <c r="G48" s="6">
        <v>0.113312640958235</v>
      </c>
      <c r="H48" s="6">
        <v>303.45436310000002</v>
      </c>
      <c r="I48" s="6">
        <v>40.496002100705098</v>
      </c>
      <c r="J48" s="6">
        <v>0.27971125183006201</v>
      </c>
      <c r="K48" s="6">
        <v>40.397263968622802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81001.286256000007</v>
      </c>
      <c r="E49" s="6">
        <v>1.12409233144751</v>
      </c>
      <c r="F49" s="6">
        <v>100</v>
      </c>
      <c r="G49" s="6">
        <v>1.2479931881776E-16</v>
      </c>
      <c r="H49" s="6"/>
      <c r="I49" s="6"/>
      <c r="J49" s="6"/>
      <c r="K49" s="6"/>
    </row>
    <row r="50" spans="1:11" x14ac:dyDescent="0.25">
      <c r="A50" s="6" t="s">
        <v>67</v>
      </c>
      <c r="B50" s="6" t="s">
        <v>68</v>
      </c>
      <c r="C50" s="6" t="s">
        <v>15</v>
      </c>
      <c r="D50" s="6">
        <v>83346.037964000003</v>
      </c>
      <c r="E50" s="6">
        <v>1.90915323731775</v>
      </c>
      <c r="F50" s="6">
        <v>99.944488880319</v>
      </c>
      <c r="G50" s="6">
        <v>3.3298896282037901E-2</v>
      </c>
      <c r="H50" s="6">
        <v>46.292016099999998</v>
      </c>
      <c r="I50" s="6">
        <v>59.907529104005803</v>
      </c>
      <c r="J50" s="6">
        <v>5.5511119680966697E-2</v>
      </c>
      <c r="K50" s="6">
        <v>59.9526939523818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66425.746395800001</v>
      </c>
      <c r="E51" s="6">
        <v>3.0453771966411201</v>
      </c>
      <c r="F51" s="6">
        <v>99.959679675015096</v>
      </c>
      <c r="G51" s="6">
        <v>4.0369539751146599E-2</v>
      </c>
      <c r="H51" s="6">
        <v>26.7938802</v>
      </c>
      <c r="I51" s="6">
        <v>99.999999999999801</v>
      </c>
      <c r="J51" s="6">
        <v>4.0320324984892797E-2</v>
      </c>
      <c r="K51" s="6">
        <v>100.08168990860899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121685.356436</v>
      </c>
      <c r="E52" s="6">
        <v>0.97156589923720205</v>
      </c>
      <c r="F52" s="6">
        <v>99.982546809024399</v>
      </c>
      <c r="G52" s="6">
        <v>1.7454179196285301E-2</v>
      </c>
      <c r="H52" s="6">
        <v>21.241685</v>
      </c>
      <c r="I52" s="6">
        <v>100</v>
      </c>
      <c r="J52" s="6">
        <v>1.7453190975629501E-2</v>
      </c>
      <c r="K52" s="6">
        <v>99.988207941027099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103347.51743769999</v>
      </c>
      <c r="E53" s="6">
        <v>1.50225286207715</v>
      </c>
      <c r="F53" s="6">
        <v>99.980410596385596</v>
      </c>
      <c r="G53" s="6">
        <v>1.96014819738063E-2</v>
      </c>
      <c r="H53" s="6">
        <v>20.249129</v>
      </c>
      <c r="I53" s="6">
        <v>100</v>
      </c>
      <c r="J53" s="6">
        <v>1.9589403614456401E-2</v>
      </c>
      <c r="K53" s="6">
        <v>100.04205613449901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84873.361891099994</v>
      </c>
      <c r="E54" s="6">
        <v>2.6140151487920402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99696.832782600002</v>
      </c>
      <c r="E55" s="6">
        <v>1.9251533389903599</v>
      </c>
      <c r="F55" s="6">
        <v>99.925924091931194</v>
      </c>
      <c r="G55" s="6">
        <v>7.38748778233312E-2</v>
      </c>
      <c r="H55" s="6">
        <v>73.906080799999998</v>
      </c>
      <c r="I55" s="6">
        <v>99.999999999999702</v>
      </c>
      <c r="J55" s="6">
        <v>7.4075908068785307E-2</v>
      </c>
      <c r="K55" s="6">
        <v>99.654741009993501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  <c r="F56" s="6">
        <v>100</v>
      </c>
      <c r="G56" s="6">
        <v>0</v>
      </c>
      <c r="H56" s="6"/>
      <c r="I56" s="6"/>
      <c r="J56" s="6"/>
      <c r="K56" s="6"/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76930.570586000002</v>
      </c>
      <c r="E57" s="6">
        <v>2.1823501368401299</v>
      </c>
      <c r="F57" s="6">
        <v>100</v>
      </c>
      <c r="G57" s="6">
        <v>0</v>
      </c>
      <c r="H57" s="6"/>
      <c r="I57" s="6"/>
      <c r="J57" s="6"/>
      <c r="K57" s="6"/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77312.350991300002</v>
      </c>
      <c r="E59" s="6">
        <v>0.89430133027242698</v>
      </c>
      <c r="F59" s="6">
        <v>99.986377781655605</v>
      </c>
      <c r="G59" s="6">
        <v>1.36292782760606E-2</v>
      </c>
      <c r="H59" s="6">
        <v>10.533092099999999</v>
      </c>
      <c r="I59" s="6">
        <v>100</v>
      </c>
      <c r="J59" s="6">
        <v>1.3622218344363699E-2</v>
      </c>
      <c r="K59" s="6">
        <v>100.038197315003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56340.959184400002</v>
      </c>
      <c r="E60" s="6">
        <v>1.1052380616577999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302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428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303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2794780.5152417999</v>
      </c>
      <c r="E17" s="6">
        <v>0.224944796200478</v>
      </c>
      <c r="F17" s="6">
        <v>99.466874356605601</v>
      </c>
      <c r="G17" s="6">
        <v>3.0989445866689301E-2</v>
      </c>
      <c r="H17" s="6">
        <v>14979.551433299999</v>
      </c>
      <c r="I17" s="6">
        <v>5.78220641930971</v>
      </c>
      <c r="J17" s="6">
        <v>0.53312564339438095</v>
      </c>
      <c r="K17" s="6">
        <v>5.7817952608267102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304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1126.0906176000001</v>
      </c>
      <c r="E28" s="6">
        <v>7.6338102069057499</v>
      </c>
      <c r="F28" s="6">
        <v>99.363057324840796</v>
      </c>
      <c r="G28" s="6">
        <v>0.272028166669881</v>
      </c>
      <c r="H28" s="6">
        <v>7.2185296000000001</v>
      </c>
      <c r="I28" s="6">
        <v>42.640143271122099</v>
      </c>
      <c r="J28" s="6">
        <v>0.63694267515923597</v>
      </c>
      <c r="K28" s="6">
        <v>42.436394000501402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7849.3665578999999</v>
      </c>
      <c r="E29" s="6">
        <v>11.935398219447</v>
      </c>
      <c r="F29" s="6">
        <v>99.140510025079095</v>
      </c>
      <c r="G29" s="6">
        <v>0.27945897504824702</v>
      </c>
      <c r="H29" s="6">
        <v>68.049396400000006</v>
      </c>
      <c r="I29" s="6">
        <v>30.551144496448899</v>
      </c>
      <c r="J29" s="6">
        <v>0.85948997492094503</v>
      </c>
      <c r="K29" s="6">
        <v>32.235053491947298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133272.17239290001</v>
      </c>
      <c r="E30" s="6">
        <v>1.9165782743865301</v>
      </c>
      <c r="F30" s="6">
        <v>99.633358742562606</v>
      </c>
      <c r="G30" s="6">
        <v>0.116930178082263</v>
      </c>
      <c r="H30" s="6">
        <v>490.4288833</v>
      </c>
      <c r="I30" s="6">
        <v>31.790998508824</v>
      </c>
      <c r="J30" s="6">
        <v>0.36664125743737402</v>
      </c>
      <c r="K30" s="6">
        <v>31.7753284562957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74240.286431100001</v>
      </c>
      <c r="E31" s="6">
        <v>2.6605529739206402</v>
      </c>
      <c r="F31" s="6">
        <v>99.344040031441594</v>
      </c>
      <c r="G31" s="6">
        <v>0.27607018091769397</v>
      </c>
      <c r="H31" s="6">
        <v>490.202089</v>
      </c>
      <c r="I31" s="6">
        <v>41.576020138667602</v>
      </c>
      <c r="J31" s="6">
        <v>0.65595996855841798</v>
      </c>
      <c r="K31" s="6">
        <v>41.810367124761903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87732.030158099995</v>
      </c>
      <c r="E32" s="6">
        <v>1.6107854870248901</v>
      </c>
      <c r="F32" s="6">
        <v>98.234442900526801</v>
      </c>
      <c r="G32" s="6">
        <v>0.262528515247484</v>
      </c>
      <c r="H32" s="6">
        <v>1576.7983624000001</v>
      </c>
      <c r="I32" s="6">
        <v>14.7765150654265</v>
      </c>
      <c r="J32" s="6">
        <v>1.76555709947316</v>
      </c>
      <c r="K32" s="6">
        <v>14.606914978017199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11762.6070753</v>
      </c>
      <c r="E33" s="6">
        <v>12.626438293583</v>
      </c>
      <c r="F33" s="6">
        <v>98.234299294128704</v>
      </c>
      <c r="G33" s="6">
        <v>0.48663220087056502</v>
      </c>
      <c r="H33" s="6">
        <v>211.42557909999999</v>
      </c>
      <c r="I33" s="6">
        <v>28.504069767441202</v>
      </c>
      <c r="J33" s="6">
        <v>1.7657007058712899</v>
      </c>
      <c r="K33" s="6">
        <v>27.073655862243399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3842.6516720999998</v>
      </c>
      <c r="E34" s="6">
        <v>22.564471883886501</v>
      </c>
      <c r="F34" s="6">
        <v>99.330202283765203</v>
      </c>
      <c r="G34" s="6">
        <v>0.498448213703028</v>
      </c>
      <c r="H34" s="6">
        <v>25.911548100000001</v>
      </c>
      <c r="I34" s="6">
        <v>78.136926351005002</v>
      </c>
      <c r="J34" s="6">
        <v>0.66979771623482498</v>
      </c>
      <c r="K34" s="6">
        <v>73.9192754693495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104374.96403649999</v>
      </c>
      <c r="E35" s="6">
        <v>2.0790714030094599</v>
      </c>
      <c r="F35" s="6">
        <v>99.902839712974398</v>
      </c>
      <c r="G35" s="6">
        <v>5.6052812696088701E-2</v>
      </c>
      <c r="H35" s="6">
        <v>101.5096417</v>
      </c>
      <c r="I35" s="6">
        <v>57.712115357827003</v>
      </c>
      <c r="J35" s="6">
        <v>9.7160287025633896E-2</v>
      </c>
      <c r="K35" s="6">
        <v>57.635020785409097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63468.2091764</v>
      </c>
      <c r="E36" s="6">
        <v>1.2445489591779999</v>
      </c>
      <c r="F36" s="6">
        <v>99.3889058122964</v>
      </c>
      <c r="G36" s="6">
        <v>0.27307761544198</v>
      </c>
      <c r="H36" s="6">
        <v>390.23524220000002</v>
      </c>
      <c r="I36" s="6">
        <v>44.562259190073398</v>
      </c>
      <c r="J36" s="6">
        <v>0.61109418770360202</v>
      </c>
      <c r="K36" s="6">
        <v>44.413587867036803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91657.869566900001</v>
      </c>
      <c r="E37" s="6">
        <v>1.48566929730203</v>
      </c>
      <c r="F37" s="6">
        <v>100</v>
      </c>
      <c r="G37" s="6">
        <v>0</v>
      </c>
      <c r="H37" s="6"/>
      <c r="I37" s="6"/>
      <c r="J37" s="6"/>
      <c r="K37" s="6"/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139980.7202412</v>
      </c>
      <c r="E38" s="6">
        <v>1.2734663257186101</v>
      </c>
      <c r="F38" s="6">
        <v>99.617677624623198</v>
      </c>
      <c r="G38" s="6">
        <v>0.12399487524573399</v>
      </c>
      <c r="H38" s="6">
        <v>537.23157119999996</v>
      </c>
      <c r="I38" s="6">
        <v>32.297639936763403</v>
      </c>
      <c r="J38" s="6">
        <v>0.38232237537680402</v>
      </c>
      <c r="K38" s="6">
        <v>32.308026693862999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86680.123765099997</v>
      </c>
      <c r="E39" s="6">
        <v>1.1782230685927499</v>
      </c>
      <c r="F39" s="6">
        <v>99.366155376282606</v>
      </c>
      <c r="G39" s="6">
        <v>0.16961005396081999</v>
      </c>
      <c r="H39" s="6">
        <v>552.92197050000004</v>
      </c>
      <c r="I39" s="6">
        <v>26.581899694283599</v>
      </c>
      <c r="J39" s="6">
        <v>0.63384462371735295</v>
      </c>
      <c r="K39" s="6">
        <v>26.589322279659999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102345.7617345</v>
      </c>
      <c r="E40" s="6">
        <v>2.8626929784247102</v>
      </c>
      <c r="F40" s="6">
        <v>99.647431595933298</v>
      </c>
      <c r="G40" s="6">
        <v>0.157918843030349</v>
      </c>
      <c r="H40" s="6">
        <v>362.11552369999998</v>
      </c>
      <c r="I40" s="6">
        <v>45.032170314907198</v>
      </c>
      <c r="J40" s="6">
        <v>0.35256840406668</v>
      </c>
      <c r="K40" s="6">
        <v>44.633061065788198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87074.386361600002</v>
      </c>
      <c r="E41" s="6">
        <v>3.1404617407899198</v>
      </c>
      <c r="F41" s="6">
        <v>99.164095576262596</v>
      </c>
      <c r="G41" s="6">
        <v>0.19830622140113299</v>
      </c>
      <c r="H41" s="6">
        <v>733.99413700000002</v>
      </c>
      <c r="I41" s="6">
        <v>23.704824227971901</v>
      </c>
      <c r="J41" s="6">
        <v>0.83590442373743901</v>
      </c>
      <c r="K41" s="6">
        <v>23.525245870174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82648.2136188</v>
      </c>
      <c r="E42" s="6">
        <v>1.8789339840236901</v>
      </c>
      <c r="F42" s="6">
        <v>99.342262184605104</v>
      </c>
      <c r="G42" s="6">
        <v>0.22087910837137001</v>
      </c>
      <c r="H42" s="6">
        <v>547.20774700000004</v>
      </c>
      <c r="I42" s="6">
        <v>33.269323394869403</v>
      </c>
      <c r="J42" s="6">
        <v>0.65773781539490594</v>
      </c>
      <c r="K42" s="6">
        <v>33.360755275650497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92333.653914399998</v>
      </c>
      <c r="E43" s="6">
        <v>2.3835448210269199</v>
      </c>
      <c r="F43" s="6">
        <v>99.837544514459495</v>
      </c>
      <c r="G43" s="6">
        <v>9.6820575072962406E-2</v>
      </c>
      <c r="H43" s="6">
        <v>150.24516729999999</v>
      </c>
      <c r="I43" s="6">
        <v>59.520821445205698</v>
      </c>
      <c r="J43" s="6">
        <v>0.16245548554054101</v>
      </c>
      <c r="K43" s="6">
        <v>59.5013978235298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118873.27318069999</v>
      </c>
      <c r="E44" s="6">
        <v>3.0829537488591998</v>
      </c>
      <c r="F44" s="6">
        <v>99.263618299678399</v>
      </c>
      <c r="G44" s="6">
        <v>0.208339263354298</v>
      </c>
      <c r="H44" s="6">
        <v>881.85484799999995</v>
      </c>
      <c r="I44" s="6">
        <v>28.253602185823301</v>
      </c>
      <c r="J44" s="6">
        <v>0.73638170032155803</v>
      </c>
      <c r="K44" s="6">
        <v>28.083953071357701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112174.48198710001</v>
      </c>
      <c r="E45" s="6">
        <v>2.7819080772469902</v>
      </c>
      <c r="F45" s="6">
        <v>99.444563965207195</v>
      </c>
      <c r="G45" s="6">
        <v>0.13792022512972199</v>
      </c>
      <c r="H45" s="6">
        <v>626.53750990000003</v>
      </c>
      <c r="I45" s="6">
        <v>24.764288835280599</v>
      </c>
      <c r="J45" s="6">
        <v>0.55543603479280901</v>
      </c>
      <c r="K45" s="6">
        <v>24.693062370583501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64694.6978648</v>
      </c>
      <c r="E46" s="6">
        <v>2.8692089130087801</v>
      </c>
      <c r="F46" s="6">
        <v>99.553135754298197</v>
      </c>
      <c r="G46" s="6">
        <v>0.20119509186148199</v>
      </c>
      <c r="H46" s="6">
        <v>290.3951457</v>
      </c>
      <c r="I46" s="6">
        <v>45.026407512527598</v>
      </c>
      <c r="J46" s="6">
        <v>0.44686424570182498</v>
      </c>
      <c r="K46" s="6">
        <v>44.822566329349101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145437.3345389</v>
      </c>
      <c r="E47" s="6">
        <v>1.1238364317966201</v>
      </c>
      <c r="F47" s="6">
        <v>99.140544548622799</v>
      </c>
      <c r="G47" s="6">
        <v>0.14827181720219501</v>
      </c>
      <c r="H47" s="6">
        <v>1260.8051587</v>
      </c>
      <c r="I47" s="6">
        <v>17.087736531155699</v>
      </c>
      <c r="J47" s="6">
        <v>0.85945545137722501</v>
      </c>
      <c r="K47" s="6">
        <v>17.103560952558901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107744.81520890001</v>
      </c>
      <c r="E48" s="6">
        <v>1.2452583350233699</v>
      </c>
      <c r="F48" s="6">
        <v>99.314561940731195</v>
      </c>
      <c r="G48" s="6">
        <v>0.15147804535002199</v>
      </c>
      <c r="H48" s="6">
        <v>743.62103190000005</v>
      </c>
      <c r="I48" s="6">
        <v>21.958705939205</v>
      </c>
      <c r="J48" s="6">
        <v>0.68543805926879198</v>
      </c>
      <c r="K48" s="6">
        <v>21.947972561698901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80188.772228600006</v>
      </c>
      <c r="E49" s="6">
        <v>1.1499138829615301</v>
      </c>
      <c r="F49" s="6">
        <v>98.996912191206306</v>
      </c>
      <c r="G49" s="6">
        <v>0.27487967992226098</v>
      </c>
      <c r="H49" s="6">
        <v>812.51402740000003</v>
      </c>
      <c r="I49" s="6">
        <v>27.182339841118001</v>
      </c>
      <c r="J49" s="6">
        <v>1.0030878087936701</v>
      </c>
      <c r="K49" s="6">
        <v>27.128472002004301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82117.858406200001</v>
      </c>
      <c r="E50" s="6">
        <v>1.93502268498873</v>
      </c>
      <c r="F50" s="6">
        <v>98.471716074842703</v>
      </c>
      <c r="G50" s="6">
        <v>0.255614719235218</v>
      </c>
      <c r="H50" s="6">
        <v>1274.4715739000001</v>
      </c>
      <c r="I50" s="6">
        <v>16.501703486891099</v>
      </c>
      <c r="J50" s="6">
        <v>1.5282839251572999</v>
      </c>
      <c r="K50" s="6">
        <v>16.4699894062488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66353.652028500001</v>
      </c>
      <c r="E51" s="6">
        <v>3.03721969126698</v>
      </c>
      <c r="F51" s="6">
        <v>99.851189665452594</v>
      </c>
      <c r="G51" s="6">
        <v>8.1788923988813406E-2</v>
      </c>
      <c r="H51" s="6">
        <v>98.888247500000006</v>
      </c>
      <c r="I51" s="6">
        <v>55.234433754239603</v>
      </c>
      <c r="J51" s="6">
        <v>0.14881033454745801</v>
      </c>
      <c r="K51" s="6">
        <v>54.880068555559703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121541.859964</v>
      </c>
      <c r="E52" s="6">
        <v>0.97071422296548904</v>
      </c>
      <c r="F52" s="6">
        <v>99.864643199675797</v>
      </c>
      <c r="G52" s="6">
        <v>7.8659534498918396E-2</v>
      </c>
      <c r="H52" s="6">
        <v>164.738157</v>
      </c>
      <c r="I52" s="6">
        <v>58.0916535366582</v>
      </c>
      <c r="J52" s="6">
        <v>0.13535680032418501</v>
      </c>
      <c r="K52" s="6">
        <v>58.034072378878001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102968.78531190001</v>
      </c>
      <c r="E53" s="6">
        <v>1.5143345682970899</v>
      </c>
      <c r="F53" s="6">
        <v>99.614017727138801</v>
      </c>
      <c r="G53" s="6">
        <v>0.108880947932061</v>
      </c>
      <c r="H53" s="6">
        <v>398.98125479999999</v>
      </c>
      <c r="I53" s="6">
        <v>28.0156136286951</v>
      </c>
      <c r="J53" s="6">
        <v>0.38598227286119202</v>
      </c>
      <c r="K53" s="6">
        <v>28.099914011731101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84762.945830800003</v>
      </c>
      <c r="E54" s="6">
        <v>2.61714793304699</v>
      </c>
      <c r="F54" s="6">
        <v>99.869904929132304</v>
      </c>
      <c r="G54" s="6">
        <v>7.3165081755570294E-2</v>
      </c>
      <c r="H54" s="6">
        <v>110.4160603</v>
      </c>
      <c r="I54" s="6">
        <v>56.151953449845998</v>
      </c>
      <c r="J54" s="6">
        <v>0.130095070867669</v>
      </c>
      <c r="K54" s="6">
        <v>56.166538134973301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99218.067809800006</v>
      </c>
      <c r="E55" s="6">
        <v>1.9756067172334799</v>
      </c>
      <c r="F55" s="6">
        <v>99.446058974909803</v>
      </c>
      <c r="G55" s="6">
        <v>0.28603688906291502</v>
      </c>
      <c r="H55" s="6">
        <v>552.67105360000005</v>
      </c>
      <c r="I55" s="6">
        <v>51.261015947086698</v>
      </c>
      <c r="J55" s="6">
        <v>0.55394102509021503</v>
      </c>
      <c r="K55" s="6">
        <v>51.350667400230499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138472.6368646</v>
      </c>
      <c r="E56" s="6">
        <v>1.4143315660973299</v>
      </c>
      <c r="F56" s="6">
        <v>99.405789190023896</v>
      </c>
      <c r="G56" s="6">
        <v>0.14978566055256601</v>
      </c>
      <c r="H56" s="6">
        <v>827.73788509999997</v>
      </c>
      <c r="I56" s="6">
        <v>25.055203304913999</v>
      </c>
      <c r="J56" s="6">
        <v>0.59421080997614695</v>
      </c>
      <c r="K56" s="6">
        <v>25.0577093963918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76759.836960000001</v>
      </c>
      <c r="E57" s="6">
        <v>2.1865072373497498</v>
      </c>
      <c r="F57" s="6">
        <v>99.778067906295902</v>
      </c>
      <c r="G57" s="6">
        <v>7.1574847803889896E-2</v>
      </c>
      <c r="H57" s="6">
        <v>170.73362599999999</v>
      </c>
      <c r="I57" s="6">
        <v>32.162124843264699</v>
      </c>
      <c r="J57" s="6">
        <v>0.22193209370407399</v>
      </c>
      <c r="K57" s="6">
        <v>32.179212593208803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89619.817021199997</v>
      </c>
      <c r="E58" s="6">
        <v>0.96554478102949104</v>
      </c>
      <c r="F58" s="6">
        <v>99.645957132966302</v>
      </c>
      <c r="G58" s="6">
        <v>0.13369026341630799</v>
      </c>
      <c r="H58" s="6">
        <v>318.41991259999998</v>
      </c>
      <c r="I58" s="6">
        <v>37.587514348867302</v>
      </c>
      <c r="J58" s="6">
        <v>0.35404286703371401</v>
      </c>
      <c r="K58" s="6">
        <v>37.627348261779403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77173.130909500003</v>
      </c>
      <c r="E59" s="6">
        <v>0.88982673262726797</v>
      </c>
      <c r="F59" s="6">
        <v>99.8063274854848</v>
      </c>
      <c r="G59" s="6">
        <v>7.1856432495300396E-2</v>
      </c>
      <c r="H59" s="6">
        <v>149.75317390000001</v>
      </c>
      <c r="I59" s="6">
        <v>37.123022214876897</v>
      </c>
      <c r="J59" s="6">
        <v>0.19367251451520801</v>
      </c>
      <c r="K59" s="6">
        <v>37.030172564839802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56289.441805900002</v>
      </c>
      <c r="E60" s="6">
        <v>1.1075840919148501</v>
      </c>
      <c r="F60" s="6">
        <v>99.908561410302994</v>
      </c>
      <c r="G60" s="6">
        <v>7.6103761682383406E-2</v>
      </c>
      <c r="H60" s="6">
        <v>51.5173785</v>
      </c>
      <c r="I60" s="6">
        <v>83.164554991422307</v>
      </c>
      <c r="J60" s="6">
        <v>9.1438589697039496E-2</v>
      </c>
      <c r="K60" s="6">
        <v>83.153265735961298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305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429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306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2804611.1696494999</v>
      </c>
      <c r="E17" s="6">
        <v>0.222095169907497</v>
      </c>
      <c r="F17" s="6">
        <v>99.816749583472699</v>
      </c>
      <c r="G17" s="6">
        <v>2.16113655293141E-2</v>
      </c>
      <c r="H17" s="6">
        <v>5148.8970256000002</v>
      </c>
      <c r="I17" s="6">
        <v>11.7863528974702</v>
      </c>
      <c r="J17" s="6">
        <v>0.183250416527305</v>
      </c>
      <c r="K17" s="6">
        <v>11.771740016072499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307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891.48840559999996</v>
      </c>
      <c r="E28" s="6">
        <v>12.2002213647594</v>
      </c>
      <c r="F28" s="6">
        <v>78.662420382165607</v>
      </c>
      <c r="G28" s="6">
        <v>5.2636591186321997</v>
      </c>
      <c r="H28" s="6">
        <v>241.82074159999999</v>
      </c>
      <c r="I28" s="6">
        <v>14.1951633690985</v>
      </c>
      <c r="J28" s="6">
        <v>21.3375796178344</v>
      </c>
      <c r="K28" s="6">
        <v>19.404832870181401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7196.4074873999998</v>
      </c>
      <c r="E29" s="6">
        <v>12.9481517604186</v>
      </c>
      <c r="F29" s="6">
        <v>90.893386540991102</v>
      </c>
      <c r="G29" s="6">
        <v>1.98272065552128</v>
      </c>
      <c r="H29" s="6">
        <v>721.00846690000003</v>
      </c>
      <c r="I29" s="6">
        <v>17.248606063526701</v>
      </c>
      <c r="J29" s="6">
        <v>9.1066134590088801</v>
      </c>
      <c r="K29" s="6">
        <v>19.789595304149099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133608.78959890001</v>
      </c>
      <c r="E30" s="6">
        <v>1.9051491988388201</v>
      </c>
      <c r="F30" s="6">
        <v>99.885011448766306</v>
      </c>
      <c r="G30" s="6">
        <v>8.1629768313044498E-2</v>
      </c>
      <c r="H30" s="6">
        <v>153.81167730000001</v>
      </c>
      <c r="I30" s="6">
        <v>71.098118964942103</v>
      </c>
      <c r="J30" s="6">
        <v>0.11498855123369001</v>
      </c>
      <c r="K30" s="6">
        <v>70.907844781330695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73343.100427199999</v>
      </c>
      <c r="E31" s="6">
        <v>2.6181597025313899</v>
      </c>
      <c r="F31" s="6">
        <v>98.143477822272203</v>
      </c>
      <c r="G31" s="6">
        <v>0.66862482358613895</v>
      </c>
      <c r="H31" s="6">
        <v>1387.3880928999999</v>
      </c>
      <c r="I31" s="6">
        <v>35.7549736137032</v>
      </c>
      <c r="J31" s="6">
        <v>1.85652217772782</v>
      </c>
      <c r="K31" s="6">
        <v>35.346286908007698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88962.329689100006</v>
      </c>
      <c r="E32" s="6">
        <v>1.59826761022496</v>
      </c>
      <c r="F32" s="6">
        <v>99.612021748420503</v>
      </c>
      <c r="G32" s="6">
        <v>9.9094014300155894E-2</v>
      </c>
      <c r="H32" s="6">
        <v>346.49883139999997</v>
      </c>
      <c r="I32" s="6">
        <v>25.615356416534699</v>
      </c>
      <c r="J32" s="6">
        <v>0.38797825157953397</v>
      </c>
      <c r="K32" s="6">
        <v>25.442032040246801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10816.8577938</v>
      </c>
      <c r="E33" s="6">
        <v>13.879942793994299</v>
      </c>
      <c r="F33" s="6">
        <v>90.335963714156193</v>
      </c>
      <c r="G33" s="6">
        <v>2.16876150432185</v>
      </c>
      <c r="H33" s="6">
        <v>1157.1748606000001</v>
      </c>
      <c r="I33" s="6">
        <v>16.934769046528501</v>
      </c>
      <c r="J33" s="6">
        <v>9.6640362858437907</v>
      </c>
      <c r="K33" s="6">
        <v>20.2728088724236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3766.851592</v>
      </c>
      <c r="E34" s="6">
        <v>23.1109684979596</v>
      </c>
      <c r="F34" s="6">
        <v>97.370816439837299</v>
      </c>
      <c r="G34" s="6">
        <v>0.98297257389259296</v>
      </c>
      <c r="H34" s="6">
        <v>101.71162820000001</v>
      </c>
      <c r="I34" s="6">
        <v>31.145407678883899</v>
      </c>
      <c r="J34" s="6">
        <v>2.62918356016272</v>
      </c>
      <c r="K34" s="6">
        <v>36.404016633956999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104432.5269955</v>
      </c>
      <c r="E35" s="6">
        <v>2.08082978967261</v>
      </c>
      <c r="F35" s="6">
        <v>99.957936288283094</v>
      </c>
      <c r="G35" s="6">
        <v>4.0419504937295403E-2</v>
      </c>
      <c r="H35" s="6">
        <v>43.946682699999997</v>
      </c>
      <c r="I35" s="6">
        <v>96.019059002306093</v>
      </c>
      <c r="J35" s="6">
        <v>4.2063711716918202E-2</v>
      </c>
      <c r="K35" s="6">
        <v>96.050731959089305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91565.862631199998</v>
      </c>
      <c r="E37" s="6">
        <v>1.4893500418771899</v>
      </c>
      <c r="F37" s="6">
        <v>99.899619164033894</v>
      </c>
      <c r="G37" s="6">
        <v>0.10047488629639301</v>
      </c>
      <c r="H37" s="6">
        <v>92.0069357</v>
      </c>
      <c r="I37" s="6">
        <v>100</v>
      </c>
      <c r="J37" s="6">
        <v>0.100380835966131</v>
      </c>
      <c r="K37" s="6">
        <v>99.993218625375405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140517.95181239999</v>
      </c>
      <c r="E38" s="6">
        <v>1.2639757912096301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87217.501283799997</v>
      </c>
      <c r="E39" s="6">
        <v>1.16163385131944</v>
      </c>
      <c r="F39" s="6">
        <v>99.982180546753895</v>
      </c>
      <c r="G39" s="6">
        <v>1.3243294141833501E-2</v>
      </c>
      <c r="H39" s="6">
        <v>15.544451799999999</v>
      </c>
      <c r="I39" s="6">
        <v>74.281374698130193</v>
      </c>
      <c r="J39" s="6">
        <v>1.7819453246095102E-2</v>
      </c>
      <c r="K39" s="6">
        <v>74.306063583220606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87808.380498600003</v>
      </c>
      <c r="E41" s="6">
        <v>3.1324047403770598</v>
      </c>
      <c r="F41" s="6">
        <v>100</v>
      </c>
      <c r="G41" s="6">
        <v>0</v>
      </c>
      <c r="H41" s="6"/>
      <c r="I41" s="6"/>
      <c r="J41" s="6"/>
      <c r="K41" s="6"/>
    </row>
    <row r="42" spans="1:11" x14ac:dyDescent="0.25">
      <c r="A42" s="6" t="s">
        <v>51</v>
      </c>
      <c r="B42" s="6" t="s">
        <v>52</v>
      </c>
      <c r="C42" s="6" t="s">
        <v>15</v>
      </c>
      <c r="D42" s="6">
        <v>83074.066596899997</v>
      </c>
      <c r="E42" s="6">
        <v>1.8510855514033699</v>
      </c>
      <c r="F42" s="6">
        <v>99.854132875454297</v>
      </c>
      <c r="G42" s="6">
        <v>0.10435763187408199</v>
      </c>
      <c r="H42" s="6">
        <v>121.3547689</v>
      </c>
      <c r="I42" s="6">
        <v>71.476913644343</v>
      </c>
      <c r="J42" s="6">
        <v>0.145867124545734</v>
      </c>
      <c r="K42" s="6">
        <v>71.438584068716096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92391.770726300005</v>
      </c>
      <c r="E43" s="6">
        <v>2.3697397058197902</v>
      </c>
      <c r="F43" s="6">
        <v>99.900384438464698</v>
      </c>
      <c r="G43" s="6">
        <v>9.9382769816305894E-2</v>
      </c>
      <c r="H43" s="6">
        <v>92.128355400000004</v>
      </c>
      <c r="I43" s="6">
        <v>100</v>
      </c>
      <c r="J43" s="6">
        <v>9.96155615353264E-2</v>
      </c>
      <c r="K43" s="6">
        <v>99.666927116478107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119755.1280287</v>
      </c>
      <c r="E44" s="6">
        <v>3.0760215493268301</v>
      </c>
      <c r="F44" s="6">
        <v>100</v>
      </c>
      <c r="G44" s="6">
        <v>0</v>
      </c>
      <c r="H44" s="6"/>
      <c r="I44" s="6"/>
      <c r="J44" s="6"/>
      <c r="K44" s="6"/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112774.0785632</v>
      </c>
      <c r="E45" s="6">
        <v>2.7746084208394501</v>
      </c>
      <c r="F45" s="6">
        <v>99.976116409301895</v>
      </c>
      <c r="G45" s="6">
        <v>2.3886123692028801E-2</v>
      </c>
      <c r="H45" s="6">
        <v>26.9409338</v>
      </c>
      <c r="I45" s="6">
        <v>100</v>
      </c>
      <c r="J45" s="6">
        <v>2.3883590698146599E-2</v>
      </c>
      <c r="K45" s="6">
        <v>99.986719458669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64985.093010500001</v>
      </c>
      <c r="E46" s="6">
        <v>2.87003772997405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146548.358278</v>
      </c>
      <c r="E47" s="6">
        <v>1.1104871387645701</v>
      </c>
      <c r="F47" s="6">
        <v>99.897898214722602</v>
      </c>
      <c r="G47" s="6">
        <v>4.34152467960029E-2</v>
      </c>
      <c r="H47" s="6">
        <v>149.78141959999999</v>
      </c>
      <c r="I47" s="6">
        <v>42.428149177345503</v>
      </c>
      <c r="J47" s="6">
        <v>0.102101785277411</v>
      </c>
      <c r="K47" s="6">
        <v>42.478120177921099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108342.4485629</v>
      </c>
      <c r="E48" s="6">
        <v>1.22806977665213</v>
      </c>
      <c r="F48" s="6">
        <v>99.865434803045801</v>
      </c>
      <c r="G48" s="6">
        <v>7.1530143457229703E-2</v>
      </c>
      <c r="H48" s="6">
        <v>145.98767789999999</v>
      </c>
      <c r="I48" s="6">
        <v>53.221037136469498</v>
      </c>
      <c r="J48" s="6">
        <v>0.134565196954233</v>
      </c>
      <c r="K48" s="6">
        <v>53.084965797731698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80973.923286799996</v>
      </c>
      <c r="E49" s="6">
        <v>1.1264089205027801</v>
      </c>
      <c r="F49" s="6">
        <v>99.966219092974001</v>
      </c>
      <c r="G49" s="6">
        <v>3.3810534172107401E-2</v>
      </c>
      <c r="H49" s="6">
        <v>27.362969199999998</v>
      </c>
      <c r="I49" s="6">
        <v>100</v>
      </c>
      <c r="J49" s="6">
        <v>3.3780907025995698E-2</v>
      </c>
      <c r="K49" s="6">
        <v>100.05389328647701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83166.074278700005</v>
      </c>
      <c r="E50" s="6">
        <v>1.9125266995547501</v>
      </c>
      <c r="F50" s="6">
        <v>99.728685238253902</v>
      </c>
      <c r="G50" s="6">
        <v>0.101700907182374</v>
      </c>
      <c r="H50" s="6">
        <v>226.25570139999999</v>
      </c>
      <c r="I50" s="6">
        <v>37.388736945987297</v>
      </c>
      <c r="J50" s="6">
        <v>0.271314761746064</v>
      </c>
      <c r="K50" s="6">
        <v>37.3827715659964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121706.598121</v>
      </c>
      <c r="E52" s="6">
        <v>0.97153617920423196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103317.9331385</v>
      </c>
      <c r="E53" s="6">
        <v>1.50345443878688</v>
      </c>
      <c r="F53" s="6">
        <v>99.951790166455993</v>
      </c>
      <c r="G53" s="6">
        <v>3.4948826422516399E-2</v>
      </c>
      <c r="H53" s="6">
        <v>49.8334282</v>
      </c>
      <c r="I53" s="6">
        <v>72.404141783201396</v>
      </c>
      <c r="J53" s="6">
        <v>4.8209833544041999E-2</v>
      </c>
      <c r="K53" s="6">
        <v>72.458200088080503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84834.129230899998</v>
      </c>
      <c r="E54" s="6">
        <v>2.6112806280480201</v>
      </c>
      <c r="F54" s="6">
        <v>99.953775060483295</v>
      </c>
      <c r="G54" s="6">
        <v>4.6148321058181299E-2</v>
      </c>
      <c r="H54" s="6">
        <v>39.232660199999998</v>
      </c>
      <c r="I54" s="6">
        <v>99.999999999999702</v>
      </c>
      <c r="J54" s="6">
        <v>4.62249395167579E-2</v>
      </c>
      <c r="K54" s="6">
        <v>99.788100334802493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99770.738863399994</v>
      </c>
      <c r="E55" s="6">
        <v>1.9362538460074401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  <c r="F56" s="6">
        <v>100</v>
      </c>
      <c r="G56" s="6">
        <v>0</v>
      </c>
      <c r="H56" s="6"/>
      <c r="I56" s="6"/>
      <c r="J56" s="6"/>
      <c r="K56" s="6"/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76921.463844099999</v>
      </c>
      <c r="E57" s="6">
        <v>2.18274688979964</v>
      </c>
      <c r="F57" s="6">
        <v>99.988162388721904</v>
      </c>
      <c r="G57" s="6">
        <v>1.1844150271082999E-2</v>
      </c>
      <c r="H57" s="6">
        <v>9.1067418999999994</v>
      </c>
      <c r="I57" s="6">
        <v>99.999999999999503</v>
      </c>
      <c r="J57" s="6">
        <v>1.1837611278106499E-2</v>
      </c>
      <c r="K57" s="6">
        <v>100.043394975452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77322.8840834</v>
      </c>
      <c r="E59" s="6">
        <v>0.89355432249125299</v>
      </c>
      <c r="F59" s="6">
        <v>100</v>
      </c>
      <c r="G59" s="6">
        <v>0</v>
      </c>
      <c r="H59" s="6"/>
      <c r="I59" s="6"/>
      <c r="J59" s="6"/>
      <c r="K59" s="6"/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56340.959184400002</v>
      </c>
      <c r="E60" s="6">
        <v>1.1052380616577999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308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430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309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2797313.0261269999</v>
      </c>
      <c r="E17" s="6">
        <v>0.22802620856386399</v>
      </c>
      <c r="F17" s="6">
        <v>99.557006995162098</v>
      </c>
      <c r="G17" s="6">
        <v>6.7634163839736305E-2</v>
      </c>
      <c r="H17" s="6">
        <v>12447.0405481</v>
      </c>
      <c r="I17" s="6">
        <v>15.2161586757015</v>
      </c>
      <c r="J17" s="6">
        <v>0.44299300483792098</v>
      </c>
      <c r="K17" s="6">
        <v>15.1999125245062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310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1099.0211316</v>
      </c>
      <c r="E28" s="6">
        <v>7.6895694410299598</v>
      </c>
      <c r="F28" s="6">
        <v>96.974522292993598</v>
      </c>
      <c r="G28" s="6">
        <v>0.721702180137612</v>
      </c>
      <c r="H28" s="6">
        <v>34.288015600000001</v>
      </c>
      <c r="I28" s="6">
        <v>23.9090866002851</v>
      </c>
      <c r="J28" s="6">
        <v>3.0254777070063699</v>
      </c>
      <c r="K28" s="6">
        <v>23.132454089673999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7595.1065955000004</v>
      </c>
      <c r="E29" s="6">
        <v>11.782652780545</v>
      </c>
      <c r="F29" s="6">
        <v>95.9291091858708</v>
      </c>
      <c r="G29" s="6">
        <v>0.90782486093923398</v>
      </c>
      <c r="H29" s="6">
        <v>322.30935879999998</v>
      </c>
      <c r="I29" s="6">
        <v>25.5066041600688</v>
      </c>
      <c r="J29" s="6">
        <v>4.0708908141292204</v>
      </c>
      <c r="K29" s="6">
        <v>21.392573316981998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133559.30285410001</v>
      </c>
      <c r="E30" s="6">
        <v>1.9067510141414801</v>
      </c>
      <c r="F30" s="6">
        <v>99.8480154989807</v>
      </c>
      <c r="G30" s="6">
        <v>8.9637390814412604E-2</v>
      </c>
      <c r="H30" s="6">
        <v>203.29842210000001</v>
      </c>
      <c r="I30" s="6">
        <v>59.042793158657297</v>
      </c>
      <c r="J30" s="6">
        <v>0.15198450101924901</v>
      </c>
      <c r="K30" s="6">
        <v>58.888344056820202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72162.762399300002</v>
      </c>
      <c r="E31" s="6">
        <v>2.8187122089454202</v>
      </c>
      <c r="F31" s="6">
        <v>96.564018017747401</v>
      </c>
      <c r="G31" s="6">
        <v>1.06004393942958</v>
      </c>
      <c r="H31" s="6">
        <v>2567.7261208</v>
      </c>
      <c r="I31" s="6">
        <v>29.908782560607001</v>
      </c>
      <c r="J31" s="6">
        <v>3.4359819822526201</v>
      </c>
      <c r="K31" s="6">
        <v>29.791222013211399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88752.967909200001</v>
      </c>
      <c r="E32" s="6">
        <v>1.6043201002612</v>
      </c>
      <c r="F32" s="6">
        <v>99.377597242614797</v>
      </c>
      <c r="G32" s="6">
        <v>0.17558109310752301</v>
      </c>
      <c r="H32" s="6">
        <v>555.86061129999996</v>
      </c>
      <c r="I32" s="6">
        <v>28.154475123268</v>
      </c>
      <c r="J32" s="6">
        <v>0.62240275738518702</v>
      </c>
      <c r="K32" s="6">
        <v>28.034623798202201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11023.5312073</v>
      </c>
      <c r="E33" s="6">
        <v>13.4294282965337</v>
      </c>
      <c r="F33" s="6">
        <v>92.061977158958797</v>
      </c>
      <c r="G33" s="6">
        <v>2.0433790858891099</v>
      </c>
      <c r="H33" s="6">
        <v>950.50144709999995</v>
      </c>
      <c r="I33" s="6">
        <v>22.4966430594164</v>
      </c>
      <c r="J33" s="6">
        <v>7.9380228410411702</v>
      </c>
      <c r="K33" s="6">
        <v>23.698283879911799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3751.8236228999999</v>
      </c>
      <c r="E34" s="6">
        <v>22.479104147835699</v>
      </c>
      <c r="F34" s="6">
        <v>96.982352603404905</v>
      </c>
      <c r="G34" s="6">
        <v>2.0134258078421499</v>
      </c>
      <c r="H34" s="6">
        <v>116.7395973</v>
      </c>
      <c r="I34" s="6">
        <v>70.507730751655401</v>
      </c>
      <c r="J34" s="6">
        <v>3.0176473965950801</v>
      </c>
      <c r="K34" s="6">
        <v>64.708279654299503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103057.8390825</v>
      </c>
      <c r="E35" s="6">
        <v>2.1495723286221602</v>
      </c>
      <c r="F35" s="6">
        <v>98.642149236325196</v>
      </c>
      <c r="G35" s="6">
        <v>0.46713099694075799</v>
      </c>
      <c r="H35" s="6">
        <v>1418.6345957000001</v>
      </c>
      <c r="I35" s="6">
        <v>33.914662524983697</v>
      </c>
      <c r="J35" s="6">
        <v>1.35785076367486</v>
      </c>
      <c r="K35" s="6">
        <v>33.935102992052599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63289.7541939</v>
      </c>
      <c r="E36" s="6">
        <v>1.40587674497535</v>
      </c>
      <c r="F36" s="6">
        <v>99.109451804099507</v>
      </c>
      <c r="G36" s="6">
        <v>0.65695531054680201</v>
      </c>
      <c r="H36" s="6">
        <v>568.69022470000004</v>
      </c>
      <c r="I36" s="6">
        <v>73.124340327346999</v>
      </c>
      <c r="J36" s="6">
        <v>0.89054819590055301</v>
      </c>
      <c r="K36" s="6">
        <v>73.112809601779603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90526.256713199997</v>
      </c>
      <c r="E37" s="6">
        <v>1.7839629448969401</v>
      </c>
      <c r="F37" s="6">
        <v>98.765394767468294</v>
      </c>
      <c r="G37" s="6">
        <v>0.97347117688308304</v>
      </c>
      <c r="H37" s="6">
        <v>1131.6128537</v>
      </c>
      <c r="I37" s="6">
        <v>77.875272201046698</v>
      </c>
      <c r="J37" s="6">
        <v>1.2346052325316701</v>
      </c>
      <c r="K37" s="6">
        <v>77.875309893556107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139732.53522369999</v>
      </c>
      <c r="E38" s="6">
        <v>1.1917273805941899</v>
      </c>
      <c r="F38" s="6">
        <v>99.441056051152401</v>
      </c>
      <c r="G38" s="6">
        <v>0.40033676751709701</v>
      </c>
      <c r="H38" s="6">
        <v>785.41658870000003</v>
      </c>
      <c r="I38" s="6">
        <v>71.655105429656999</v>
      </c>
      <c r="J38" s="6">
        <v>0.55894394884760301</v>
      </c>
      <c r="K38" s="6">
        <v>71.223440239549006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87189.446533900002</v>
      </c>
      <c r="E39" s="6">
        <v>1.1623966341411001</v>
      </c>
      <c r="F39" s="6">
        <v>99.950019856199702</v>
      </c>
      <c r="G39" s="6">
        <v>2.6309012093312999E-2</v>
      </c>
      <c r="H39" s="6">
        <v>43.599201700000002</v>
      </c>
      <c r="I39" s="6">
        <v>52.584563643113498</v>
      </c>
      <c r="J39" s="6">
        <v>4.9980143800260599E-2</v>
      </c>
      <c r="K39" s="6">
        <v>52.612619356047503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87788.669296599997</v>
      </c>
      <c r="E41" s="6">
        <v>3.13321275080841</v>
      </c>
      <c r="F41" s="6">
        <v>99.977552026482996</v>
      </c>
      <c r="G41" s="6">
        <v>2.2464785363271199E-2</v>
      </c>
      <c r="H41" s="6">
        <v>19.711202</v>
      </c>
      <c r="I41" s="6">
        <v>99.999999999999801</v>
      </c>
      <c r="J41" s="6">
        <v>2.2447973516963201E-2</v>
      </c>
      <c r="K41" s="6">
        <v>100.052427704577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81711.631089600007</v>
      </c>
      <c r="E42" s="6">
        <v>1.98160606396937</v>
      </c>
      <c r="F42" s="6">
        <v>98.216500076757896</v>
      </c>
      <c r="G42" s="6">
        <v>1.2276459493973699</v>
      </c>
      <c r="H42" s="6">
        <v>1483.7902762000001</v>
      </c>
      <c r="I42" s="6">
        <v>68.036665966761205</v>
      </c>
      <c r="J42" s="6">
        <v>1.78349992324212</v>
      </c>
      <c r="K42" s="6">
        <v>67.605883752454602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91712.171115999998</v>
      </c>
      <c r="E43" s="6">
        <v>2.4697129922804399</v>
      </c>
      <c r="F43" s="6">
        <v>99.165554249590798</v>
      </c>
      <c r="G43" s="6">
        <v>0.54773863499127995</v>
      </c>
      <c r="H43" s="6">
        <v>771.72796570000003</v>
      </c>
      <c r="I43" s="6">
        <v>65.015333487093301</v>
      </c>
      <c r="J43" s="6">
        <v>0.83444575040922297</v>
      </c>
      <c r="K43" s="6">
        <v>65.093273344836206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119755.1280287</v>
      </c>
      <c r="E44" s="6">
        <v>3.0760215493268301</v>
      </c>
      <c r="F44" s="6">
        <v>100</v>
      </c>
      <c r="G44" s="6">
        <v>0</v>
      </c>
      <c r="H44" s="6"/>
      <c r="I44" s="6"/>
      <c r="J44" s="6"/>
      <c r="K44" s="6"/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112801.019497</v>
      </c>
      <c r="E45" s="6">
        <v>2.7742885833162099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64985.093010500001</v>
      </c>
      <c r="E46" s="6">
        <v>2.87003772997405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146152.14350969999</v>
      </c>
      <c r="E47" s="6">
        <v>1.1224850863078599</v>
      </c>
      <c r="F47" s="6">
        <v>99.627809739765297</v>
      </c>
      <c r="G47" s="6">
        <v>0.17411723138019899</v>
      </c>
      <c r="H47" s="6">
        <v>545.9961879</v>
      </c>
      <c r="I47" s="6">
        <v>46.609474430964902</v>
      </c>
      <c r="J47" s="6">
        <v>0.37219026023472601</v>
      </c>
      <c r="K47" s="6">
        <v>46.607663482169201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108161.3586464</v>
      </c>
      <c r="E48" s="6">
        <v>1.2087991124173101</v>
      </c>
      <c r="F48" s="6">
        <v>99.698513864026907</v>
      </c>
      <c r="G48" s="6">
        <v>0.17692449923904</v>
      </c>
      <c r="H48" s="6">
        <v>327.07759440000001</v>
      </c>
      <c r="I48" s="6">
        <v>58.775586858358103</v>
      </c>
      <c r="J48" s="6">
        <v>0.301486135973074</v>
      </c>
      <c r="K48" s="6">
        <v>58.507199952454201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80973.923286799996</v>
      </c>
      <c r="E49" s="6">
        <v>1.1264089205027801</v>
      </c>
      <c r="F49" s="6">
        <v>99.966219092974001</v>
      </c>
      <c r="G49" s="6">
        <v>3.3810534172107401E-2</v>
      </c>
      <c r="H49" s="6">
        <v>27.362969199999998</v>
      </c>
      <c r="I49" s="6">
        <v>100</v>
      </c>
      <c r="J49" s="6">
        <v>3.3780907025995698E-2</v>
      </c>
      <c r="K49" s="6">
        <v>100.05389328647701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83200.441414899993</v>
      </c>
      <c r="E50" s="6">
        <v>1.9125957369728901</v>
      </c>
      <c r="F50" s="6">
        <v>99.769896625689896</v>
      </c>
      <c r="G50" s="6">
        <v>9.2143433107068504E-2</v>
      </c>
      <c r="H50" s="6">
        <v>191.88856519999999</v>
      </c>
      <c r="I50" s="6">
        <v>39.939139003790203</v>
      </c>
      <c r="J50" s="6">
        <v>0.230103374310072</v>
      </c>
      <c r="K50" s="6">
        <v>39.952220706856501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121656.31972290001</v>
      </c>
      <c r="E52" s="6">
        <v>0.97218623456986797</v>
      </c>
      <c r="F52" s="6">
        <v>99.958688847707293</v>
      </c>
      <c r="G52" s="6">
        <v>2.9173394882024299E-2</v>
      </c>
      <c r="H52" s="6">
        <v>50.278398099999997</v>
      </c>
      <c r="I52" s="6">
        <v>70.589134292364704</v>
      </c>
      <c r="J52" s="6">
        <v>4.1311152292674798E-2</v>
      </c>
      <c r="K52" s="6">
        <v>70.589517353178394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103154.5817963</v>
      </c>
      <c r="E53" s="6">
        <v>1.5122811898362101</v>
      </c>
      <c r="F53" s="6">
        <v>99.793760881674402</v>
      </c>
      <c r="G53" s="6">
        <v>0.12601288227871599</v>
      </c>
      <c r="H53" s="6">
        <v>213.18477039999999</v>
      </c>
      <c r="I53" s="6">
        <v>60.9260700999954</v>
      </c>
      <c r="J53" s="6">
        <v>0.20623911832557401</v>
      </c>
      <c r="K53" s="6">
        <v>60.974365795537899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84765.123051500006</v>
      </c>
      <c r="E54" s="6">
        <v>2.60844363407602</v>
      </c>
      <c r="F54" s="6">
        <v>99.872470187125501</v>
      </c>
      <c r="G54" s="6">
        <v>0.12742207876658401</v>
      </c>
      <c r="H54" s="6">
        <v>108.23883960000001</v>
      </c>
      <c r="I54" s="6">
        <v>100</v>
      </c>
      <c r="J54" s="6">
        <v>0.12752981287448001</v>
      </c>
      <c r="K54" s="6">
        <v>99.788100334802493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99770.738863399994</v>
      </c>
      <c r="E55" s="6">
        <v>1.9362538460074401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  <c r="F56" s="6">
        <v>100</v>
      </c>
      <c r="G56" s="6">
        <v>0</v>
      </c>
      <c r="H56" s="6"/>
      <c r="I56" s="6"/>
      <c r="J56" s="6"/>
      <c r="K56" s="6"/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76921.463844099999</v>
      </c>
      <c r="E57" s="6">
        <v>2.18274688979964</v>
      </c>
      <c r="F57" s="6">
        <v>99.988162388721904</v>
      </c>
      <c r="G57" s="6">
        <v>1.1844150271082999E-2</v>
      </c>
      <c r="H57" s="6">
        <v>9.1067418999999994</v>
      </c>
      <c r="I57" s="6">
        <v>99.999999999999503</v>
      </c>
      <c r="J57" s="6">
        <v>1.1837611278106499E-2</v>
      </c>
      <c r="K57" s="6">
        <v>100.043394975452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77322.8840834</v>
      </c>
      <c r="E59" s="6">
        <v>0.89355432249125299</v>
      </c>
      <c r="F59" s="6">
        <v>100</v>
      </c>
      <c r="G59" s="6">
        <v>0</v>
      </c>
      <c r="H59" s="6"/>
      <c r="I59" s="6"/>
      <c r="J59" s="6"/>
      <c r="K59" s="6"/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56340.959184400002</v>
      </c>
      <c r="E60" s="6">
        <v>1.1052380616577999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311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431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312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2807581.0113526001</v>
      </c>
      <c r="E17" s="6">
        <v>0.22210704385265501</v>
      </c>
      <c r="F17" s="6">
        <v>99.922446925331997</v>
      </c>
      <c r="G17" s="6">
        <v>2.02765084635858E-2</v>
      </c>
      <c r="H17" s="6">
        <v>2179.0553224999999</v>
      </c>
      <c r="I17" s="6">
        <v>26.1378366246085</v>
      </c>
      <c r="J17" s="6">
        <v>7.7553074667993299E-2</v>
      </c>
      <c r="K17" s="6">
        <v>26.125054995658001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313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1117.0674555999999</v>
      </c>
      <c r="E28" s="6">
        <v>7.6452077557920397</v>
      </c>
      <c r="F28" s="6">
        <v>98.566878980891701</v>
      </c>
      <c r="G28" s="6">
        <v>0.582227205000722</v>
      </c>
      <c r="H28" s="6">
        <v>16.241691599999999</v>
      </c>
      <c r="I28" s="6">
        <v>40.618119722996198</v>
      </c>
      <c r="J28" s="6">
        <v>1.4331210191082799</v>
      </c>
      <c r="K28" s="6">
        <v>40.044293321716303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7734.4277023000004</v>
      </c>
      <c r="E29" s="6">
        <v>12.037553138768001</v>
      </c>
      <c r="F29" s="6">
        <v>97.688788197358505</v>
      </c>
      <c r="G29" s="6">
        <v>0.72126911042713204</v>
      </c>
      <c r="H29" s="6">
        <v>182.98825199999999</v>
      </c>
      <c r="I29" s="6">
        <v>29.911418661686799</v>
      </c>
      <c r="J29" s="6">
        <v>2.3112118026414699</v>
      </c>
      <c r="K29" s="6">
        <v>30.486130817299099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133672.98390009999</v>
      </c>
      <c r="E30" s="6">
        <v>1.91213992288418</v>
      </c>
      <c r="F30" s="6">
        <v>99.933002666481499</v>
      </c>
      <c r="G30" s="6">
        <v>4.8138825692849503E-2</v>
      </c>
      <c r="H30" s="6">
        <v>89.617376100000001</v>
      </c>
      <c r="I30" s="6">
        <v>71.786255130894901</v>
      </c>
      <c r="J30" s="6">
        <v>6.6997333518472299E-2</v>
      </c>
      <c r="K30" s="6">
        <v>71.803714322427993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73816.196900800001</v>
      </c>
      <c r="E31" s="6">
        <v>2.5688277279696501</v>
      </c>
      <c r="F31" s="6">
        <v>98.776548049656995</v>
      </c>
      <c r="G31" s="6">
        <v>0.69858979501267904</v>
      </c>
      <c r="H31" s="6">
        <v>914.29161929999998</v>
      </c>
      <c r="I31" s="6">
        <v>56.972384458599898</v>
      </c>
      <c r="J31" s="6">
        <v>1.2234519503429799</v>
      </c>
      <c r="K31" s="6">
        <v>56.401306512058298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89169.858207400001</v>
      </c>
      <c r="E32" s="6">
        <v>1.6029129793141801</v>
      </c>
      <c r="F32" s="6">
        <v>99.844393532641504</v>
      </c>
      <c r="G32" s="6">
        <v>6.8679495232175897E-2</v>
      </c>
      <c r="H32" s="6">
        <v>138.9703131</v>
      </c>
      <c r="I32" s="6">
        <v>44.129758819686501</v>
      </c>
      <c r="J32" s="6">
        <v>0.15560646735848799</v>
      </c>
      <c r="K32" s="6">
        <v>44.067979088469997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11954.720677400001</v>
      </c>
      <c r="E33" s="6">
        <v>12.587157893964701</v>
      </c>
      <c r="F33" s="6">
        <v>99.838717852561501</v>
      </c>
      <c r="G33" s="6">
        <v>8.3918601346691199E-2</v>
      </c>
      <c r="H33" s="6">
        <v>19.311976999999999</v>
      </c>
      <c r="I33" s="6">
        <v>49.560235824038202</v>
      </c>
      <c r="J33" s="6">
        <v>0.16128214743847</v>
      </c>
      <c r="K33" s="6">
        <v>51.948251530010502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3860.6555408999998</v>
      </c>
      <c r="E34" s="6">
        <v>22.626715907221602</v>
      </c>
      <c r="F34" s="6">
        <v>99.795591312590901</v>
      </c>
      <c r="G34" s="6">
        <v>0.16153577386058199</v>
      </c>
      <c r="H34" s="6">
        <v>7.9076792999999999</v>
      </c>
      <c r="I34" s="6">
        <v>75.369264763194096</v>
      </c>
      <c r="J34" s="6">
        <v>0.204408687409047</v>
      </c>
      <c r="K34" s="6">
        <v>78.864349039600796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104476.4736782</v>
      </c>
      <c r="E35" s="6">
        <v>2.07938436952124</v>
      </c>
      <c r="F35" s="6">
        <v>100</v>
      </c>
      <c r="G35" s="6">
        <v>0</v>
      </c>
      <c r="H35" s="6"/>
      <c r="I35" s="6"/>
      <c r="J35" s="6"/>
      <c r="K35" s="6"/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91657.869566900001</v>
      </c>
      <c r="E37" s="6">
        <v>1.48566929730203</v>
      </c>
      <c r="F37" s="6">
        <v>100</v>
      </c>
      <c r="G37" s="6">
        <v>0</v>
      </c>
      <c r="H37" s="6"/>
      <c r="I37" s="6"/>
      <c r="J37" s="6"/>
      <c r="K37" s="6"/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140517.95181239999</v>
      </c>
      <c r="E38" s="6">
        <v>1.2639757912096301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87227.774482599998</v>
      </c>
      <c r="E39" s="6">
        <v>1.1610040636672501</v>
      </c>
      <c r="F39" s="6">
        <v>99.993957275072106</v>
      </c>
      <c r="G39" s="6">
        <v>6.0405334049938196E-3</v>
      </c>
      <c r="H39" s="6">
        <v>5.2712529999999997</v>
      </c>
      <c r="I39" s="6">
        <v>100</v>
      </c>
      <c r="J39" s="6">
        <v>6.0427249278638797E-3</v>
      </c>
      <c r="K39" s="6">
        <v>99.957692337175303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87808.380498600003</v>
      </c>
      <c r="E41" s="6">
        <v>3.1324047403770598</v>
      </c>
      <c r="F41" s="6">
        <v>100</v>
      </c>
      <c r="G41" s="6">
        <v>0</v>
      </c>
      <c r="H41" s="6"/>
      <c r="I41" s="6"/>
      <c r="J41" s="6"/>
      <c r="K41" s="6"/>
    </row>
    <row r="42" spans="1:11" x14ac:dyDescent="0.25">
      <c r="A42" s="6" t="s">
        <v>51</v>
      </c>
      <c r="B42" s="6" t="s">
        <v>52</v>
      </c>
      <c r="C42" s="6" t="s">
        <v>15</v>
      </c>
      <c r="D42" s="6">
        <v>83195.421365799994</v>
      </c>
      <c r="E42" s="6">
        <v>1.84895520964604</v>
      </c>
      <c r="F42" s="6">
        <v>100</v>
      </c>
      <c r="G42" s="6">
        <v>0</v>
      </c>
      <c r="H42" s="6"/>
      <c r="I42" s="6"/>
      <c r="J42" s="6"/>
      <c r="K42" s="6"/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92410.905607499997</v>
      </c>
      <c r="E43" s="6">
        <v>2.3845006500794002</v>
      </c>
      <c r="F43" s="6">
        <v>99.921074397895495</v>
      </c>
      <c r="G43" s="6">
        <v>7.9031274527962603E-2</v>
      </c>
      <c r="H43" s="6">
        <v>72.993474199999994</v>
      </c>
      <c r="I43" s="6">
        <v>100</v>
      </c>
      <c r="J43" s="6">
        <v>7.8925602104554196E-2</v>
      </c>
      <c r="K43" s="6">
        <v>100.054857375784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119755.1280287</v>
      </c>
      <c r="E44" s="6">
        <v>3.0760215493268301</v>
      </c>
      <c r="F44" s="6">
        <v>100</v>
      </c>
      <c r="G44" s="6">
        <v>0</v>
      </c>
      <c r="H44" s="6"/>
      <c r="I44" s="6"/>
      <c r="J44" s="6"/>
      <c r="K44" s="6"/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112801.019497</v>
      </c>
      <c r="E45" s="6">
        <v>2.7742885833162099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64967.8414625</v>
      </c>
      <c r="E46" s="6">
        <v>2.8711133215860398</v>
      </c>
      <c r="F46" s="6">
        <v>99.973453068694994</v>
      </c>
      <c r="G46" s="6">
        <v>2.65703848361145E-2</v>
      </c>
      <c r="H46" s="6">
        <v>17.251548</v>
      </c>
      <c r="I46" s="6">
        <v>100</v>
      </c>
      <c r="J46" s="6">
        <v>2.6546931305018801E-2</v>
      </c>
      <c r="K46" s="6">
        <v>100.061777043446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146565.1742759</v>
      </c>
      <c r="E47" s="6">
        <v>1.11077702384646</v>
      </c>
      <c r="F47" s="6">
        <v>99.909361208005706</v>
      </c>
      <c r="G47" s="6">
        <v>5.8191554304884603E-2</v>
      </c>
      <c r="H47" s="6">
        <v>132.96542170000001</v>
      </c>
      <c r="I47" s="6">
        <v>64.112298323379903</v>
      </c>
      <c r="J47" s="6">
        <v>9.0638791994289605E-2</v>
      </c>
      <c r="K47" s="6">
        <v>64.143408030727898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108443.8837701</v>
      </c>
      <c r="E48" s="6">
        <v>1.2332135462440099</v>
      </c>
      <c r="F48" s="6">
        <v>99.958933438213506</v>
      </c>
      <c r="G48" s="6">
        <v>4.1073545028870902E-2</v>
      </c>
      <c r="H48" s="6">
        <v>44.552470700000001</v>
      </c>
      <c r="I48" s="6">
        <v>100</v>
      </c>
      <c r="J48" s="6">
        <v>4.1066561786466997E-2</v>
      </c>
      <c r="K48" s="6">
        <v>99.975931147110202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80930.047878600002</v>
      </c>
      <c r="E49" s="6">
        <v>1.13047284001488</v>
      </c>
      <c r="F49" s="6">
        <v>99.912052782501704</v>
      </c>
      <c r="G49" s="6">
        <v>6.3956229067735806E-2</v>
      </c>
      <c r="H49" s="6">
        <v>71.238377400000005</v>
      </c>
      <c r="I49" s="6">
        <v>72.585371307826307</v>
      </c>
      <c r="J49" s="6">
        <v>8.7947217498318603E-2</v>
      </c>
      <c r="K49" s="6">
        <v>72.657195033004299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83198.474366099996</v>
      </c>
      <c r="E50" s="6">
        <v>1.9119582679323099</v>
      </c>
      <c r="F50" s="6">
        <v>99.767537837057404</v>
      </c>
      <c r="G50" s="6">
        <v>9.2947012291742806E-2</v>
      </c>
      <c r="H50" s="6">
        <v>193.855614</v>
      </c>
      <c r="I50" s="6">
        <v>39.892182169967398</v>
      </c>
      <c r="J50" s="6">
        <v>0.232462162942635</v>
      </c>
      <c r="K50" s="6">
        <v>39.890769526850796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121706.598121</v>
      </c>
      <c r="E52" s="6">
        <v>0.97153617920423196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103334.08155649999</v>
      </c>
      <c r="E53" s="6">
        <v>1.50287585526872</v>
      </c>
      <c r="F53" s="6">
        <v>99.967412462009406</v>
      </c>
      <c r="G53" s="6">
        <v>3.2610899100667501E-2</v>
      </c>
      <c r="H53" s="6">
        <v>33.685010200000001</v>
      </c>
      <c r="I53" s="6">
        <v>100</v>
      </c>
      <c r="J53" s="6">
        <v>3.25875379906405E-2</v>
      </c>
      <c r="K53" s="6">
        <v>100.039076351509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84817.038417400006</v>
      </c>
      <c r="E54" s="6">
        <v>2.6120786608795998</v>
      </c>
      <c r="F54" s="6">
        <v>99.933638219996197</v>
      </c>
      <c r="G54" s="6">
        <v>4.9896261615031703E-2</v>
      </c>
      <c r="H54" s="6">
        <v>56.323473700000001</v>
      </c>
      <c r="I54" s="6">
        <v>75.309989724331601</v>
      </c>
      <c r="J54" s="6">
        <v>6.6361780003799095E-2</v>
      </c>
      <c r="K54" s="6">
        <v>75.138354584241199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99650.094730500001</v>
      </c>
      <c r="E55" s="6">
        <v>1.9499017118267701</v>
      </c>
      <c r="F55" s="6">
        <v>99.8790786414189</v>
      </c>
      <c r="G55" s="6">
        <v>0.12123663996704701</v>
      </c>
      <c r="H55" s="6">
        <v>120.6441329</v>
      </c>
      <c r="I55" s="6">
        <v>100</v>
      </c>
      <c r="J55" s="6">
        <v>0.120921358581075</v>
      </c>
      <c r="K55" s="6">
        <v>100.139495946626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139293.04430820001</v>
      </c>
      <c r="E56" s="6">
        <v>1.40194577224829</v>
      </c>
      <c r="F56" s="6">
        <v>99.994737672807304</v>
      </c>
      <c r="G56" s="6">
        <v>5.2622137647173901E-3</v>
      </c>
      <c r="H56" s="6">
        <v>7.3304415000000001</v>
      </c>
      <c r="I56" s="6">
        <v>100</v>
      </c>
      <c r="J56" s="6">
        <v>5.2623271927097204E-3</v>
      </c>
      <c r="K56" s="6">
        <v>99.992582314175706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76921.463844099999</v>
      </c>
      <c r="E57" s="6">
        <v>2.18274688979964</v>
      </c>
      <c r="F57" s="6">
        <v>99.988162388721904</v>
      </c>
      <c r="G57" s="6">
        <v>1.1844150271082999E-2</v>
      </c>
      <c r="H57" s="6">
        <v>9.1067418999999994</v>
      </c>
      <c r="I57" s="6">
        <v>99.999999999999503</v>
      </c>
      <c r="J57" s="6">
        <v>1.1837611278106499E-2</v>
      </c>
      <c r="K57" s="6">
        <v>100.043394975452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77278.375628499998</v>
      </c>
      <c r="E59" s="6">
        <v>0.894627657063645</v>
      </c>
      <c r="F59" s="6">
        <v>99.942438185761404</v>
      </c>
      <c r="G59" s="6">
        <v>4.3997049205270297E-2</v>
      </c>
      <c r="H59" s="6">
        <v>44.508454899999997</v>
      </c>
      <c r="I59" s="6">
        <v>76.395853418014894</v>
      </c>
      <c r="J59" s="6">
        <v>5.7561814238580998E-2</v>
      </c>
      <c r="K59" s="6">
        <v>76.390440932391897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56340.959184400002</v>
      </c>
      <c r="E60" s="6">
        <v>1.1052380616577999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6"/>
  <sheetViews>
    <sheetView workbookViewId="0"/>
  </sheetViews>
  <sheetFormatPr baseColWidth="10" defaultRowHeight="15" x14ac:dyDescent="0.25"/>
  <sheetData>
    <row r="1" spans="1:6" x14ac:dyDescent="0.25">
      <c r="F1" s="7" t="str">
        <f>HYPERLINK("#'Indice'!A1", "Ir al índice")</f>
        <v>Ir al índice</v>
      </c>
    </row>
    <row r="5" spans="1:6" ht="23.25" x14ac:dyDescent="0.35">
      <c r="A5" s="1" t="s">
        <v>0</v>
      </c>
    </row>
    <row r="7" spans="1:6" ht="21" x14ac:dyDescent="0.35">
      <c r="A7" s="2" t="s">
        <v>90</v>
      </c>
    </row>
    <row r="9" spans="1:6" x14ac:dyDescent="0.25">
      <c r="A9" t="s">
        <v>3</v>
      </c>
    </row>
    <row r="10" spans="1:6" x14ac:dyDescent="0.25">
      <c r="A10" t="s">
        <v>4</v>
      </c>
    </row>
    <row r="11" spans="1:6" x14ac:dyDescent="0.25">
      <c r="A11" t="s">
        <v>405</v>
      </c>
    </row>
    <row r="12" spans="1:6" x14ac:dyDescent="0.25">
      <c r="A12" s="3" t="s">
        <v>460</v>
      </c>
    </row>
    <row r="13" spans="1:6" x14ac:dyDescent="0.25">
      <c r="A13" s="3" t="s">
        <v>5</v>
      </c>
    </row>
    <row r="15" spans="1:6" ht="17.25" x14ac:dyDescent="0.3">
      <c r="A15" s="4" t="s">
        <v>91</v>
      </c>
    </row>
    <row r="16" spans="1:6" x14ac:dyDescent="0.25">
      <c r="A16" s="5" t="s">
        <v>7</v>
      </c>
      <c r="B16" s="5" t="s">
        <v>8</v>
      </c>
      <c r="C16" s="5" t="s">
        <v>9</v>
      </c>
      <c r="D16" s="5" t="s">
        <v>92</v>
      </c>
      <c r="E16" s="5" t="s">
        <v>93</v>
      </c>
      <c r="F16" s="5" t="s">
        <v>94</v>
      </c>
    </row>
    <row r="17" spans="1:6" x14ac:dyDescent="0.25">
      <c r="A17" s="6" t="s">
        <v>13</v>
      </c>
      <c r="B17" s="6" t="s">
        <v>14</v>
      </c>
      <c r="C17" s="6" t="s">
        <v>15</v>
      </c>
      <c r="D17" s="6" t="s">
        <v>15</v>
      </c>
      <c r="E17" s="6">
        <v>2809760.0666751</v>
      </c>
      <c r="F17" s="6">
        <v>0.22226228017257699</v>
      </c>
    </row>
    <row r="18" spans="1:6" x14ac:dyDescent="0.25">
      <c r="A18" t="s">
        <v>16</v>
      </c>
    </row>
    <row r="19" spans="1:6" x14ac:dyDescent="0.25">
      <c r="A19" t="s">
        <v>17</v>
      </c>
    </row>
    <row r="20" spans="1:6" x14ac:dyDescent="0.25">
      <c r="A20" t="s">
        <v>18</v>
      </c>
    </row>
    <row r="21" spans="1:6" x14ac:dyDescent="0.25">
      <c r="A21" t="s">
        <v>19</v>
      </c>
    </row>
    <row r="22" spans="1:6" x14ac:dyDescent="0.25">
      <c r="A22" t="s">
        <v>20</v>
      </c>
    </row>
    <row r="25" spans="1:6" x14ac:dyDescent="0.25">
      <c r="E25" s="7" t="str">
        <f>HYPERLINK("#'Indice'!A1", "Ir al índice")</f>
        <v>Ir al índice</v>
      </c>
    </row>
    <row r="26" spans="1:6" ht="17.25" x14ac:dyDescent="0.3">
      <c r="A26" s="4" t="s">
        <v>95</v>
      </c>
    </row>
    <row r="27" spans="1:6" x14ac:dyDescent="0.25">
      <c r="A27" s="5" t="s">
        <v>22</v>
      </c>
      <c r="B27" s="5" t="s">
        <v>23</v>
      </c>
      <c r="C27" s="5" t="s">
        <v>9</v>
      </c>
      <c r="D27" s="5" t="s">
        <v>93</v>
      </c>
      <c r="E27" s="5" t="s">
        <v>94</v>
      </c>
    </row>
    <row r="28" spans="1:6" x14ac:dyDescent="0.25">
      <c r="A28" s="6" t="s">
        <v>24</v>
      </c>
      <c r="B28" s="6" t="s">
        <v>461</v>
      </c>
      <c r="C28" s="6" t="s">
        <v>15</v>
      </c>
      <c r="D28" s="6">
        <v>1133.3091472000001</v>
      </c>
      <c r="E28" s="6">
        <v>7.6118828821704598</v>
      </c>
    </row>
    <row r="29" spans="1:6" x14ac:dyDescent="0.25">
      <c r="A29" s="6" t="s">
        <v>25</v>
      </c>
      <c r="B29" s="6" t="s">
        <v>26</v>
      </c>
      <c r="C29" s="6" t="s">
        <v>15</v>
      </c>
      <c r="D29" s="6">
        <v>7917.4159542999996</v>
      </c>
      <c r="E29" s="6">
        <v>11.842433135901199</v>
      </c>
    </row>
    <row r="30" spans="1:6" x14ac:dyDescent="0.25">
      <c r="A30" s="6" t="s">
        <v>27</v>
      </c>
      <c r="B30" s="6" t="s">
        <v>28</v>
      </c>
      <c r="C30" s="6" t="s">
        <v>15</v>
      </c>
      <c r="D30" s="6">
        <v>133762.6012762</v>
      </c>
      <c r="E30" s="6">
        <v>1.9104538941471301</v>
      </c>
    </row>
    <row r="31" spans="1:6" x14ac:dyDescent="0.25">
      <c r="A31" s="6" t="s">
        <v>29</v>
      </c>
      <c r="B31" s="6" t="s">
        <v>30</v>
      </c>
      <c r="C31" s="6" t="s">
        <v>15</v>
      </c>
      <c r="D31" s="6">
        <v>74730.4885201</v>
      </c>
      <c r="E31" s="6">
        <v>2.6130846702767601</v>
      </c>
    </row>
    <row r="32" spans="1:6" x14ac:dyDescent="0.25">
      <c r="A32" s="6" t="s">
        <v>31</v>
      </c>
      <c r="B32" s="6" t="s">
        <v>32</v>
      </c>
      <c r="C32" s="6" t="s">
        <v>15</v>
      </c>
      <c r="D32" s="6">
        <v>89308.828520499999</v>
      </c>
      <c r="E32" s="6">
        <v>1.6028415948249599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11974.0326544</v>
      </c>
      <c r="E33" s="6">
        <v>12.561171476397901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3868.5632202000002</v>
      </c>
      <c r="E34" s="6">
        <v>22.578614666255898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104476.4736782</v>
      </c>
      <c r="E35" s="6">
        <v>2.07938436952124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91657.869566900001</v>
      </c>
      <c r="E37" s="6">
        <v>1.48566929730203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140517.95181239999</v>
      </c>
      <c r="E38" s="6">
        <v>1.2639757912096301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87233.045735599997</v>
      </c>
      <c r="E39" s="6">
        <v>1.1611734139485701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87808.380498600003</v>
      </c>
      <c r="E41" s="6">
        <v>3.1324047403770598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83195.421365799994</v>
      </c>
      <c r="E42" s="6">
        <v>1.84895520964604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92483.899081700001</v>
      </c>
      <c r="E43" s="6">
        <v>2.3804312788786599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119755.1280287</v>
      </c>
      <c r="E44" s="6">
        <v>3.0760215493268301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112801.019497</v>
      </c>
      <c r="E45" s="6">
        <v>2.7742885833162099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64985.093010500001</v>
      </c>
      <c r="E46" s="6">
        <v>2.87003772997405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146698.13969760001</v>
      </c>
      <c r="E47" s="6">
        <v>1.1071167954796599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108488.4362408</v>
      </c>
      <c r="E48" s="6">
        <v>1.2330780075946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81001.286256000007</v>
      </c>
      <c r="E49" s="6">
        <v>1.12409233144751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83392.329980099996</v>
      </c>
      <c r="E50" s="6">
        <v>1.90754541216324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121706.598121</v>
      </c>
      <c r="E52" s="6">
        <v>0.97153617920423196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103367.7665667</v>
      </c>
      <c r="E53" s="6">
        <v>1.50142911140668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84873.361891099994</v>
      </c>
      <c r="E54" s="6">
        <v>2.6140151487920402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99770.738863399994</v>
      </c>
      <c r="E55" s="6">
        <v>1.9362538460074401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76930.570586000002</v>
      </c>
      <c r="E57" s="6">
        <v>2.1823501368401299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77322.8840834</v>
      </c>
      <c r="E59" s="6">
        <v>0.89355432249125299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56340.959184400002</v>
      </c>
      <c r="E60" s="6">
        <v>1.1052380616577999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314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432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315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2803392.3322153999</v>
      </c>
      <c r="E17" s="6">
        <v>0.22624737235286199</v>
      </c>
      <c r="F17" s="6">
        <v>99.773370881904697</v>
      </c>
      <c r="G17" s="6">
        <v>4.2587625314179901E-2</v>
      </c>
      <c r="H17" s="6">
        <v>6367.7344597000001</v>
      </c>
      <c r="I17" s="6">
        <v>18.7508102985927</v>
      </c>
      <c r="J17" s="6">
        <v>0.226629118095311</v>
      </c>
      <c r="K17" s="6">
        <v>18.749183561064999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316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1133.3091472000001</v>
      </c>
      <c r="E28" s="6">
        <v>7.6118828821704598</v>
      </c>
      <c r="F28" s="6">
        <v>100</v>
      </c>
      <c r="G28" s="6">
        <v>8.4508876365357301E-16</v>
      </c>
      <c r="H28" s="6"/>
      <c r="I28" s="6"/>
      <c r="J28" s="6"/>
      <c r="K28" s="6"/>
    </row>
    <row r="29" spans="1:11" x14ac:dyDescent="0.25">
      <c r="A29" s="6" t="s">
        <v>25</v>
      </c>
      <c r="B29" s="6" t="s">
        <v>26</v>
      </c>
      <c r="C29" s="6" t="s">
        <v>15</v>
      </c>
      <c r="D29" s="6">
        <v>7873.9801549000003</v>
      </c>
      <c r="E29" s="6">
        <v>11.832775444577999</v>
      </c>
      <c r="F29" s="6">
        <v>99.451389195026294</v>
      </c>
      <c r="G29" s="6">
        <v>0.45727762073378198</v>
      </c>
      <c r="H29" s="6">
        <v>43.435799400000001</v>
      </c>
      <c r="I29" s="6">
        <v>84.208783509633903</v>
      </c>
      <c r="J29" s="6">
        <v>0.54861080497368298</v>
      </c>
      <c r="K29" s="6">
        <v>82.894638999960193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133395.51076989999</v>
      </c>
      <c r="E30" s="6">
        <v>1.9125240016907401</v>
      </c>
      <c r="F30" s="6">
        <v>99.725565664245707</v>
      </c>
      <c r="G30" s="6">
        <v>0.14790362109016</v>
      </c>
      <c r="H30" s="6">
        <v>367.09050630000002</v>
      </c>
      <c r="I30" s="6">
        <v>53.827180382128397</v>
      </c>
      <c r="J30" s="6">
        <v>0.27443433575429099</v>
      </c>
      <c r="K30" s="6">
        <v>53.746089156323102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73569.990789400006</v>
      </c>
      <c r="E31" s="6">
        <v>2.5911837940631099</v>
      </c>
      <c r="F31" s="6">
        <v>98.447089329025502</v>
      </c>
      <c r="G31" s="6">
        <v>0.59674265022369299</v>
      </c>
      <c r="H31" s="6">
        <v>1160.4977306999999</v>
      </c>
      <c r="I31" s="6">
        <v>38.311682275215198</v>
      </c>
      <c r="J31" s="6">
        <v>1.55291067097449</v>
      </c>
      <c r="K31" s="6">
        <v>37.830622257328997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89089.499510900001</v>
      </c>
      <c r="E32" s="6">
        <v>1.6091621337137201</v>
      </c>
      <c r="F32" s="6">
        <v>99.754415086130393</v>
      </c>
      <c r="G32" s="6">
        <v>9.1105082196219905E-2</v>
      </c>
      <c r="H32" s="6">
        <v>219.32900960000001</v>
      </c>
      <c r="I32" s="6">
        <v>36.974909546120202</v>
      </c>
      <c r="J32" s="6">
        <v>0.24558491386957901</v>
      </c>
      <c r="K32" s="6">
        <v>37.006076809278802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11907.1587322</v>
      </c>
      <c r="E33" s="6">
        <v>12.6324549339339</v>
      </c>
      <c r="F33" s="6">
        <v>99.441508770435604</v>
      </c>
      <c r="G33" s="6">
        <v>0.23017701272220301</v>
      </c>
      <c r="H33" s="6">
        <v>66.873922199999996</v>
      </c>
      <c r="I33" s="6">
        <v>39.078534356449097</v>
      </c>
      <c r="J33" s="6">
        <v>0.55849122956438901</v>
      </c>
      <c r="K33" s="6">
        <v>40.983901299973198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3868.5632202000002</v>
      </c>
      <c r="E34" s="6">
        <v>22.578614666255898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104340.16808629999</v>
      </c>
      <c r="E35" s="6">
        <v>2.0795933575852699</v>
      </c>
      <c r="F35" s="6">
        <v>99.869534654931201</v>
      </c>
      <c r="G35" s="6">
        <v>9.5602906257637205E-2</v>
      </c>
      <c r="H35" s="6">
        <v>136.3055919</v>
      </c>
      <c r="I35" s="6">
        <v>73.255549422462195</v>
      </c>
      <c r="J35" s="6">
        <v>0.13046534506882099</v>
      </c>
      <c r="K35" s="6">
        <v>73.182788537237201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91436.245805800005</v>
      </c>
      <c r="E37" s="6">
        <v>1.49097860440744</v>
      </c>
      <c r="F37" s="6">
        <v>99.7582054196249</v>
      </c>
      <c r="G37" s="6">
        <v>0.17269993160243399</v>
      </c>
      <c r="H37" s="6">
        <v>221.6237611</v>
      </c>
      <c r="I37" s="6">
        <v>71.307597328002103</v>
      </c>
      <c r="J37" s="6">
        <v>0.241794580375054</v>
      </c>
      <c r="K37" s="6">
        <v>71.251536018828901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140440.87611030001</v>
      </c>
      <c r="E38" s="6">
        <v>1.2526168868604</v>
      </c>
      <c r="F38" s="6">
        <v>99.945148857419397</v>
      </c>
      <c r="G38" s="6">
        <v>5.47187215440674E-2</v>
      </c>
      <c r="H38" s="6">
        <v>77.075702100000001</v>
      </c>
      <c r="I38" s="6">
        <v>100</v>
      </c>
      <c r="J38" s="6">
        <v>5.4851142580629703E-2</v>
      </c>
      <c r="K38" s="6">
        <v>99.703862357477902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87127.877862900001</v>
      </c>
      <c r="E39" s="6">
        <v>1.1711659820617599</v>
      </c>
      <c r="F39" s="6">
        <v>99.8794403292776</v>
      </c>
      <c r="G39" s="6">
        <v>0.11485928136361701</v>
      </c>
      <c r="H39" s="6">
        <v>105.1678727</v>
      </c>
      <c r="I39" s="6">
        <v>95.119920917187201</v>
      </c>
      <c r="J39" s="6">
        <v>0.120559670722446</v>
      </c>
      <c r="K39" s="6">
        <v>95.156868548788907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87808.380498600003</v>
      </c>
      <c r="E41" s="6">
        <v>3.1324047403770598</v>
      </c>
      <c r="F41" s="6">
        <v>100</v>
      </c>
      <c r="G41" s="6">
        <v>0</v>
      </c>
      <c r="H41" s="6"/>
      <c r="I41" s="6"/>
      <c r="J41" s="6"/>
      <c r="K41" s="6"/>
    </row>
    <row r="42" spans="1:11" x14ac:dyDescent="0.25">
      <c r="A42" s="6" t="s">
        <v>51</v>
      </c>
      <c r="B42" s="6" t="s">
        <v>52</v>
      </c>
      <c r="C42" s="6" t="s">
        <v>15</v>
      </c>
      <c r="D42" s="6">
        <v>82950.686168700006</v>
      </c>
      <c r="E42" s="6">
        <v>1.8485034721595299</v>
      </c>
      <c r="F42" s="6">
        <v>99.705830930257704</v>
      </c>
      <c r="G42" s="6">
        <v>0.171172399731854</v>
      </c>
      <c r="H42" s="6">
        <v>244.73519709999999</v>
      </c>
      <c r="I42" s="6">
        <v>58.137073678515399</v>
      </c>
      <c r="J42" s="6">
        <v>0.29416906974234702</v>
      </c>
      <c r="K42" s="6">
        <v>58.017270009178901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91759.940358399996</v>
      </c>
      <c r="E43" s="6">
        <v>2.4923163397227501</v>
      </c>
      <c r="F43" s="6">
        <v>99.217205664457893</v>
      </c>
      <c r="G43" s="6">
        <v>0.65298348869223</v>
      </c>
      <c r="H43" s="6">
        <v>723.95872329999997</v>
      </c>
      <c r="I43" s="6">
        <v>82.707254447843596</v>
      </c>
      <c r="J43" s="6">
        <v>0.782794335542079</v>
      </c>
      <c r="K43" s="6">
        <v>82.7640085670876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119755.1280287</v>
      </c>
      <c r="E44" s="6">
        <v>3.0760215493268301</v>
      </c>
      <c r="F44" s="6">
        <v>100</v>
      </c>
      <c r="G44" s="6">
        <v>0</v>
      </c>
      <c r="H44" s="6"/>
      <c r="I44" s="6"/>
      <c r="J44" s="6"/>
      <c r="K44" s="6"/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112728.2164603</v>
      </c>
      <c r="E45" s="6">
        <v>2.7754894381775999</v>
      </c>
      <c r="F45" s="6">
        <v>99.935458884126504</v>
      </c>
      <c r="G45" s="6">
        <v>4.5964329289899401E-2</v>
      </c>
      <c r="H45" s="6">
        <v>72.803036700000007</v>
      </c>
      <c r="I45" s="6">
        <v>71.175721380641605</v>
      </c>
      <c r="J45" s="6">
        <v>6.45411158734574E-2</v>
      </c>
      <c r="K45" s="6">
        <v>71.171163958388604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64985.093010500001</v>
      </c>
      <c r="E46" s="6">
        <v>2.87003772997405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146444.08871879999</v>
      </c>
      <c r="E47" s="6">
        <v>1.11285634649208</v>
      </c>
      <c r="F47" s="6">
        <v>99.826820585916295</v>
      </c>
      <c r="G47" s="6">
        <v>7.1017917527072802E-2</v>
      </c>
      <c r="H47" s="6">
        <v>254.0509788</v>
      </c>
      <c r="I47" s="6">
        <v>40.8980261822404</v>
      </c>
      <c r="J47" s="6">
        <v>0.17317941408370599</v>
      </c>
      <c r="K47" s="6">
        <v>40.937272763457997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108443.8837701</v>
      </c>
      <c r="E48" s="6">
        <v>1.2332135462440099</v>
      </c>
      <c r="F48" s="6">
        <v>99.958933438213506</v>
      </c>
      <c r="G48" s="6">
        <v>4.1073545028870902E-2</v>
      </c>
      <c r="H48" s="6">
        <v>44.552470700000001</v>
      </c>
      <c r="I48" s="6">
        <v>100</v>
      </c>
      <c r="J48" s="6">
        <v>4.1066561786466997E-2</v>
      </c>
      <c r="K48" s="6">
        <v>99.975931147110202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80973.923286799996</v>
      </c>
      <c r="E49" s="6">
        <v>1.1264089205027801</v>
      </c>
      <c r="F49" s="6">
        <v>99.966219092974001</v>
      </c>
      <c r="G49" s="6">
        <v>3.3810534172107401E-2</v>
      </c>
      <c r="H49" s="6">
        <v>27.362969199999998</v>
      </c>
      <c r="I49" s="6">
        <v>100</v>
      </c>
      <c r="J49" s="6">
        <v>3.3780907025995698E-2</v>
      </c>
      <c r="K49" s="6">
        <v>100.05389328647701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83167.432892199999</v>
      </c>
      <c r="E50" s="6">
        <v>1.9130872041364499</v>
      </c>
      <c r="F50" s="6">
        <v>99.730314421058097</v>
      </c>
      <c r="G50" s="6">
        <v>9.9597904340190696E-2</v>
      </c>
      <c r="H50" s="6">
        <v>224.8970879</v>
      </c>
      <c r="I50" s="6">
        <v>36.824423991523197</v>
      </c>
      <c r="J50" s="6">
        <v>0.26968557894193301</v>
      </c>
      <c r="K50" s="6">
        <v>36.8315219319324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121540.9508453</v>
      </c>
      <c r="E52" s="6">
        <v>0.97680012463826205</v>
      </c>
      <c r="F52" s="6">
        <v>99.8638962239867</v>
      </c>
      <c r="G52" s="6">
        <v>6.3683327398474904E-2</v>
      </c>
      <c r="H52" s="6">
        <v>165.64727569999999</v>
      </c>
      <c r="I52" s="6">
        <v>46.687991819052002</v>
      </c>
      <c r="J52" s="6">
        <v>0.13610377601328899</v>
      </c>
      <c r="K52" s="6">
        <v>46.726588966190803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103336.7892351</v>
      </c>
      <c r="E53" s="6">
        <v>1.5026994888943901</v>
      </c>
      <c r="F53" s="6">
        <v>99.970031923268806</v>
      </c>
      <c r="G53" s="6">
        <v>2.99882647438382E-2</v>
      </c>
      <c r="H53" s="6">
        <v>30.977331599999999</v>
      </c>
      <c r="I53" s="6">
        <v>100</v>
      </c>
      <c r="J53" s="6">
        <v>2.9968076731164799E-2</v>
      </c>
      <c r="K53" s="6">
        <v>100.03737679459699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84709.864489800006</v>
      </c>
      <c r="E54" s="6">
        <v>2.6084345032001699</v>
      </c>
      <c r="F54" s="6">
        <v>99.807363114106707</v>
      </c>
      <c r="G54" s="6">
        <v>0.17393120488920999</v>
      </c>
      <c r="H54" s="6">
        <v>163.49740130000001</v>
      </c>
      <c r="I54" s="6">
        <v>90.324156337070306</v>
      </c>
      <c r="J54" s="6">
        <v>0.19263688589333999</v>
      </c>
      <c r="K54" s="6">
        <v>90.115736883657803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98040.899271000002</v>
      </c>
      <c r="E55" s="6">
        <v>2.22628764970543</v>
      </c>
      <c r="F55" s="6">
        <v>98.266185444643895</v>
      </c>
      <c r="G55" s="6">
        <v>0.85063285421749701</v>
      </c>
      <c r="H55" s="6">
        <v>1729.8395923999999</v>
      </c>
      <c r="I55" s="6">
        <v>47.964654357505196</v>
      </c>
      <c r="J55" s="6">
        <v>1.7338145553561499</v>
      </c>
      <c r="K55" s="6">
        <v>48.210718695156601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139155.72412279999</v>
      </c>
      <c r="E56" s="6">
        <v>1.4057016077470199</v>
      </c>
      <c r="F56" s="6">
        <v>99.896159197590194</v>
      </c>
      <c r="G56" s="6">
        <v>5.9881497289195403E-2</v>
      </c>
      <c r="H56" s="6">
        <v>144.65062689999999</v>
      </c>
      <c r="I56" s="6">
        <v>57.565246412018197</v>
      </c>
      <c r="J56" s="6">
        <v>0.10384080240983801</v>
      </c>
      <c r="K56" s="6">
        <v>57.606754256213101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76865.567329500002</v>
      </c>
      <c r="E57" s="6">
        <v>2.1845895410099199</v>
      </c>
      <c r="F57" s="6">
        <v>99.915503997949202</v>
      </c>
      <c r="G57" s="6">
        <v>5.2632878508566898E-2</v>
      </c>
      <c r="H57" s="6">
        <v>65.003256500000006</v>
      </c>
      <c r="I57" s="6">
        <v>62.209414748784198</v>
      </c>
      <c r="J57" s="6">
        <v>8.4496002050749697E-2</v>
      </c>
      <c r="K57" s="6">
        <v>62.237744454320399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89887.140051800001</v>
      </c>
      <c r="E58" s="6">
        <v>0.95304523867818103</v>
      </c>
      <c r="F58" s="6">
        <v>99.943186698180895</v>
      </c>
      <c r="G58" s="6">
        <v>4.0004503574344499E-2</v>
      </c>
      <c r="H58" s="6">
        <v>51.096882000000001</v>
      </c>
      <c r="I58" s="6">
        <v>70.303640169825698</v>
      </c>
      <c r="J58" s="6">
        <v>5.68133018191255E-2</v>
      </c>
      <c r="K58" s="6">
        <v>70.373969501501705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77322.8840834</v>
      </c>
      <c r="E59" s="6">
        <v>0.89355432249125299</v>
      </c>
      <c r="F59" s="6">
        <v>100</v>
      </c>
      <c r="G59" s="6">
        <v>0</v>
      </c>
      <c r="H59" s="6"/>
      <c r="I59" s="6"/>
      <c r="J59" s="6"/>
      <c r="K59" s="6"/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56313.697450799998</v>
      </c>
      <c r="E60" s="6">
        <v>1.1057736990365501</v>
      </c>
      <c r="F60" s="6">
        <v>99.951612940222105</v>
      </c>
      <c r="G60" s="6">
        <v>4.8401734466148802E-2</v>
      </c>
      <c r="H60" s="6">
        <v>27.261733599999999</v>
      </c>
      <c r="I60" s="6">
        <v>100</v>
      </c>
      <c r="J60" s="6">
        <v>4.83870597779038E-2</v>
      </c>
      <c r="K60" s="6">
        <v>99.981925977761705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317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433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318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259</v>
      </c>
      <c r="I16" s="5" t="s">
        <v>260</v>
      </c>
      <c r="J16" s="5" t="s">
        <v>261</v>
      </c>
      <c r="K16" s="5" t="s">
        <v>262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7417000.9201587001</v>
      </c>
      <c r="E17" s="6">
        <v>0.36377111657093603</v>
      </c>
      <c r="F17" s="6">
        <v>94.418630318198794</v>
      </c>
      <c r="G17" s="6">
        <v>0.15894564835275901</v>
      </c>
      <c r="H17" s="6">
        <v>438441.26870040002</v>
      </c>
      <c r="I17" s="6">
        <v>2.7885593431886999</v>
      </c>
      <c r="J17" s="6">
        <v>5.5813696818011698</v>
      </c>
      <c r="K17" s="6">
        <v>2.6888436473647999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319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259</v>
      </c>
      <c r="I27" s="5" t="s">
        <v>260</v>
      </c>
      <c r="J27" s="5" t="s">
        <v>261</v>
      </c>
      <c r="K27" s="5" t="s">
        <v>262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2999.2990488</v>
      </c>
      <c r="E28" s="6">
        <v>6.8833458409536501</v>
      </c>
      <c r="F28" s="6">
        <v>83.727959697732999</v>
      </c>
      <c r="G28" s="6">
        <v>2.00523020299106</v>
      </c>
      <c r="H28" s="6">
        <v>582.89626520000002</v>
      </c>
      <c r="I28" s="6">
        <v>11.981573237395599</v>
      </c>
      <c r="J28" s="6">
        <v>16.272040302267001</v>
      </c>
      <c r="K28" s="6">
        <v>10.317933737991099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20398.613946199999</v>
      </c>
      <c r="E29" s="6">
        <v>10.3997501559158</v>
      </c>
      <c r="F29" s="6">
        <v>78.173311243053007</v>
      </c>
      <c r="G29" s="6">
        <v>5.9848683886646503</v>
      </c>
      <c r="H29" s="6">
        <v>5695.4757397000003</v>
      </c>
      <c r="I29" s="6">
        <v>30.7175611651287</v>
      </c>
      <c r="J29" s="6">
        <v>21.826688756947</v>
      </c>
      <c r="K29" s="6">
        <v>21.435087314693199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383804.90444249997</v>
      </c>
      <c r="E30" s="6">
        <v>2.1831677867299799</v>
      </c>
      <c r="F30" s="6">
        <v>90.581528894163895</v>
      </c>
      <c r="G30" s="6">
        <v>0.94318624106795401</v>
      </c>
      <c r="H30" s="6">
        <v>39907.202350200001</v>
      </c>
      <c r="I30" s="6">
        <v>9.9071782333988399</v>
      </c>
      <c r="J30" s="6">
        <v>9.4184711058361295</v>
      </c>
      <c r="K30" s="6">
        <v>9.07103188912847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197367.67244910001</v>
      </c>
      <c r="E31" s="6">
        <v>3.28210347833972</v>
      </c>
      <c r="F31" s="6">
        <v>87.326730452706002</v>
      </c>
      <c r="G31" s="6">
        <v>1.67189500761397</v>
      </c>
      <c r="H31" s="6">
        <v>28642.933268000001</v>
      </c>
      <c r="I31" s="6">
        <v>12.859856596226599</v>
      </c>
      <c r="J31" s="6">
        <v>12.673269547294</v>
      </c>
      <c r="K31" s="6">
        <v>11.520399225336799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238606.542911</v>
      </c>
      <c r="E32" s="6">
        <v>1.99767810634611</v>
      </c>
      <c r="F32" s="6">
        <v>87.774331332346406</v>
      </c>
      <c r="G32" s="6">
        <v>0.97396707500347002</v>
      </c>
      <c r="H32" s="6">
        <v>33234.369220300003</v>
      </c>
      <c r="I32" s="6">
        <v>7.54275821594163</v>
      </c>
      <c r="J32" s="6">
        <v>12.225668667653601</v>
      </c>
      <c r="K32" s="6">
        <v>6.9926080177795802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31038.9314787</v>
      </c>
      <c r="E33" s="6">
        <v>12.799044690820301</v>
      </c>
      <c r="F33" s="6">
        <v>85.323463082870305</v>
      </c>
      <c r="G33" s="6">
        <v>3.0330007491863098</v>
      </c>
      <c r="H33" s="6">
        <v>5339.0240768000003</v>
      </c>
      <c r="I33" s="6">
        <v>26.1141033331484</v>
      </c>
      <c r="J33" s="6">
        <v>14.676536917129701</v>
      </c>
      <c r="K33" s="6">
        <v>17.632642422033101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12067.8057302</v>
      </c>
      <c r="E34" s="6">
        <v>23.542954570962198</v>
      </c>
      <c r="F34" s="6">
        <v>95.834443217136098</v>
      </c>
      <c r="G34" s="6">
        <v>1.3120403316329501</v>
      </c>
      <c r="H34" s="6">
        <v>524.54136870000002</v>
      </c>
      <c r="I34" s="6">
        <v>36.315838699898798</v>
      </c>
      <c r="J34" s="6">
        <v>4.1655567828639404</v>
      </c>
      <c r="K34" s="6">
        <v>30.185317645345201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267294.87293409999</v>
      </c>
      <c r="E35" s="6">
        <v>2.32385902483108</v>
      </c>
      <c r="F35" s="6">
        <v>98.788217842893502</v>
      </c>
      <c r="G35" s="6">
        <v>0.35885924158452398</v>
      </c>
      <c r="H35" s="6">
        <v>3278.7630426000001</v>
      </c>
      <c r="I35" s="6">
        <v>29.727479549027201</v>
      </c>
      <c r="J35" s="6">
        <v>1.2117821571065199</v>
      </c>
      <c r="K35" s="6">
        <v>29.255311876548099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175437.35712090001</v>
      </c>
      <c r="E36" s="6">
        <v>2.88956092443755</v>
      </c>
      <c r="F36" s="6">
        <v>96.787982679612895</v>
      </c>
      <c r="G36" s="6">
        <v>1.0397123724178901</v>
      </c>
      <c r="H36" s="6">
        <v>5822.0846650000003</v>
      </c>
      <c r="I36" s="6">
        <v>32.046593863570699</v>
      </c>
      <c r="J36" s="6">
        <v>3.2120173203870599</v>
      </c>
      <c r="K36" s="6">
        <v>31.3297386208475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280822.21531569998</v>
      </c>
      <c r="E37" s="6">
        <v>2.8034461765002501</v>
      </c>
      <c r="F37" s="6">
        <v>94.520472874429103</v>
      </c>
      <c r="G37" s="6">
        <v>1.2750295812253101</v>
      </c>
      <c r="H37" s="6">
        <v>16279.7846804</v>
      </c>
      <c r="I37" s="6">
        <v>22.291651305921199</v>
      </c>
      <c r="J37" s="6">
        <v>5.4795271255709199</v>
      </c>
      <c r="K37" s="6">
        <v>21.993941481537099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378273.05641770002</v>
      </c>
      <c r="E38" s="6">
        <v>1.9533352078938899</v>
      </c>
      <c r="F38" s="6">
        <v>95.395813369528895</v>
      </c>
      <c r="G38" s="6">
        <v>0.70663889173630501</v>
      </c>
      <c r="H38" s="6">
        <v>18256.983063600001</v>
      </c>
      <c r="I38" s="6">
        <v>14.907733069729099</v>
      </c>
      <c r="J38" s="6">
        <v>4.6041866304711503</v>
      </c>
      <c r="K38" s="6">
        <v>14.6411075931622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235962.74017539999</v>
      </c>
      <c r="E39" s="6">
        <v>1.89142143306647</v>
      </c>
      <c r="F39" s="6">
        <v>96.009658293482104</v>
      </c>
      <c r="G39" s="6">
        <v>0.69257185686909395</v>
      </c>
      <c r="H39" s="6">
        <v>9807.0546238999996</v>
      </c>
      <c r="I39" s="6">
        <v>17.200804448707</v>
      </c>
      <c r="J39" s="6">
        <v>3.9903417065179299</v>
      </c>
      <c r="K39" s="6">
        <v>16.6636323934543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261843.19995400001</v>
      </c>
      <c r="E40" s="6">
        <v>3.6121972688765198</v>
      </c>
      <c r="F40" s="6">
        <v>97.736273387861402</v>
      </c>
      <c r="G40" s="6">
        <v>0.613932222982562</v>
      </c>
      <c r="H40" s="6">
        <v>6064.7024835000002</v>
      </c>
      <c r="I40" s="6">
        <v>27.4611386943794</v>
      </c>
      <c r="J40" s="6">
        <v>2.2637266121385999</v>
      </c>
      <c r="K40" s="6">
        <v>26.506490344412398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240469.12958919999</v>
      </c>
      <c r="E41" s="6">
        <v>3.6693283966735</v>
      </c>
      <c r="F41" s="6">
        <v>88.946559300796693</v>
      </c>
      <c r="G41" s="6">
        <v>1.01104757250675</v>
      </c>
      <c r="H41" s="6">
        <v>29883.238708699999</v>
      </c>
      <c r="I41" s="6">
        <v>8.7358302670686605</v>
      </c>
      <c r="J41" s="6">
        <v>11.0534406992033</v>
      </c>
      <c r="K41" s="6">
        <v>8.1358560932416495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242125.1362797</v>
      </c>
      <c r="E42" s="6">
        <v>2.38080244385465</v>
      </c>
      <c r="F42" s="6">
        <v>92.594291436916293</v>
      </c>
      <c r="G42" s="6">
        <v>1.0784139881367401</v>
      </c>
      <c r="H42" s="6">
        <v>19365.213203300002</v>
      </c>
      <c r="I42" s="6">
        <v>14.0768062849935</v>
      </c>
      <c r="J42" s="6">
        <v>7.4057085630836896</v>
      </c>
      <c r="K42" s="6">
        <v>13.4835145424088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263473.86765229999</v>
      </c>
      <c r="E43" s="6">
        <v>2.9101353678625199</v>
      </c>
      <c r="F43" s="6">
        <v>91.274432115743394</v>
      </c>
      <c r="G43" s="6">
        <v>1.1870545575772899</v>
      </c>
      <c r="H43" s="6">
        <v>25187.328637800001</v>
      </c>
      <c r="I43" s="6">
        <v>13.0251399751498</v>
      </c>
      <c r="J43" s="6">
        <v>8.7255678842566393</v>
      </c>
      <c r="K43" s="6">
        <v>12.417269806445701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330175.67439320002</v>
      </c>
      <c r="E44" s="6">
        <v>3.4189594854904799</v>
      </c>
      <c r="F44" s="6">
        <v>93.649536788753494</v>
      </c>
      <c r="G44" s="6">
        <v>0.89530833910402197</v>
      </c>
      <c r="H44" s="6">
        <v>22389.523166700001</v>
      </c>
      <c r="I44" s="6">
        <v>13.8730161352532</v>
      </c>
      <c r="J44" s="6">
        <v>6.3504632112464998</v>
      </c>
      <c r="K44" s="6">
        <v>13.203007158865599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306302.46611719998</v>
      </c>
      <c r="E45" s="6">
        <v>3.1619997724261801</v>
      </c>
      <c r="F45" s="6">
        <v>96.467686254160597</v>
      </c>
      <c r="G45" s="6">
        <v>0.46890113493084501</v>
      </c>
      <c r="H45" s="6">
        <v>11215.7392124</v>
      </c>
      <c r="I45" s="6">
        <v>13.2551273104381</v>
      </c>
      <c r="J45" s="6">
        <v>3.5323137458393901</v>
      </c>
      <c r="K45" s="6">
        <v>12.8057162594937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157156.91785120001</v>
      </c>
      <c r="E46" s="6">
        <v>3.7681382919305002</v>
      </c>
      <c r="F46" s="6">
        <v>95.821993939683395</v>
      </c>
      <c r="G46" s="6">
        <v>0.722240623718436</v>
      </c>
      <c r="H46" s="6">
        <v>6852.3157179999998</v>
      </c>
      <c r="I46" s="6">
        <v>16.6333797428799</v>
      </c>
      <c r="J46" s="6">
        <v>4.1780060603166103</v>
      </c>
      <c r="K46" s="6">
        <v>16.564489297006102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390818.14796510001</v>
      </c>
      <c r="E47" s="6">
        <v>1.66774666447623</v>
      </c>
      <c r="F47" s="6">
        <v>89.418362475455595</v>
      </c>
      <c r="G47" s="6">
        <v>0.89611701350883199</v>
      </c>
      <c r="H47" s="6">
        <v>46248.844927300001</v>
      </c>
      <c r="I47" s="6">
        <v>7.9596493220363698</v>
      </c>
      <c r="J47" s="6">
        <v>10.5816375245444</v>
      </c>
      <c r="K47" s="6">
        <v>7.5724873157385497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303168.61039729998</v>
      </c>
      <c r="E48" s="6">
        <v>1.7476808103507699</v>
      </c>
      <c r="F48" s="6">
        <v>94.198013699537199</v>
      </c>
      <c r="G48" s="6">
        <v>0.69191086075579999</v>
      </c>
      <c r="H48" s="6">
        <v>18673.218841599999</v>
      </c>
      <c r="I48" s="6">
        <v>11.589788038999799</v>
      </c>
      <c r="J48" s="6">
        <v>5.8019863004628496</v>
      </c>
      <c r="K48" s="6">
        <v>11.2335026946089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212093.23992369999</v>
      </c>
      <c r="E49" s="6">
        <v>1.6042797158972</v>
      </c>
      <c r="F49" s="6">
        <v>95.2368651527091</v>
      </c>
      <c r="G49" s="6">
        <v>0.57443117071368599</v>
      </c>
      <c r="H49" s="6">
        <v>10607.5383764</v>
      </c>
      <c r="I49" s="6">
        <v>11.8220952052512</v>
      </c>
      <c r="J49" s="6">
        <v>4.7631348472908499</v>
      </c>
      <c r="K49" s="6">
        <v>11.485508115708299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195793.91721310001</v>
      </c>
      <c r="E50" s="6">
        <v>1.8331206264019599</v>
      </c>
      <c r="F50" s="6">
        <v>91.418164425221605</v>
      </c>
      <c r="G50" s="6">
        <v>0.70734588869836701</v>
      </c>
      <c r="H50" s="6">
        <v>18380.058433999999</v>
      </c>
      <c r="I50" s="6">
        <v>7.8576870403336203</v>
      </c>
      <c r="J50" s="6">
        <v>8.5818355747783706</v>
      </c>
      <c r="K50" s="6">
        <v>7.5350153466674596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144457.52888210001</v>
      </c>
      <c r="E51" s="6">
        <v>3.6463129352897399</v>
      </c>
      <c r="F51" s="6">
        <v>99.314700244088996</v>
      </c>
      <c r="G51" s="6">
        <v>0.293076131407489</v>
      </c>
      <c r="H51" s="6">
        <v>996.79814810000005</v>
      </c>
      <c r="I51" s="6">
        <v>43.136029459375997</v>
      </c>
      <c r="J51" s="6">
        <v>0.68529975591103598</v>
      </c>
      <c r="K51" s="6">
        <v>42.473046120872397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269813.92119219998</v>
      </c>
      <c r="E52" s="6">
        <v>1.9671478286953099</v>
      </c>
      <c r="F52" s="6">
        <v>99.609836131859694</v>
      </c>
      <c r="G52" s="6">
        <v>0.153236847177668</v>
      </c>
      <c r="H52" s="6">
        <v>1056.8398388999999</v>
      </c>
      <c r="I52" s="6">
        <v>39.169735896539599</v>
      </c>
      <c r="J52" s="6">
        <v>0.39016386814029702</v>
      </c>
      <c r="K52" s="6">
        <v>39.1217600683661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277489.27231119998</v>
      </c>
      <c r="E53" s="6">
        <v>1.9285134250156299</v>
      </c>
      <c r="F53" s="6">
        <v>96.536574868662001</v>
      </c>
      <c r="G53" s="6">
        <v>0.59534733755948899</v>
      </c>
      <c r="H53" s="6">
        <v>9955.4321323999993</v>
      </c>
      <c r="I53" s="6">
        <v>17.044244097287599</v>
      </c>
      <c r="J53" s="6">
        <v>3.46342513133804</v>
      </c>
      <c r="K53" s="6">
        <v>16.594206788286002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212694.7174389</v>
      </c>
      <c r="E54" s="6">
        <v>3.0237102010285302</v>
      </c>
      <c r="F54" s="6">
        <v>98.598232020096901</v>
      </c>
      <c r="G54" s="6">
        <v>0.49012633837592801</v>
      </c>
      <c r="H54" s="6">
        <v>3023.8741435000002</v>
      </c>
      <c r="I54" s="6">
        <v>35.554466290656897</v>
      </c>
      <c r="J54" s="6">
        <v>1.40176797990309</v>
      </c>
      <c r="K54" s="6">
        <v>34.474742698639197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271379.30329000001</v>
      </c>
      <c r="E55" s="6">
        <v>2.6551510231732101</v>
      </c>
      <c r="F55" s="6">
        <v>93.969753942308003</v>
      </c>
      <c r="G55" s="6">
        <v>1.13430839421448</v>
      </c>
      <c r="H55" s="6">
        <v>17415.007543899999</v>
      </c>
      <c r="I55" s="6">
        <v>19.123802858500198</v>
      </c>
      <c r="J55" s="6">
        <v>6.0302460576919898</v>
      </c>
      <c r="K55" s="6">
        <v>17.676008520923499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365791.79804869997</v>
      </c>
      <c r="E56" s="6">
        <v>1.8235625786835301</v>
      </c>
      <c r="F56" s="6">
        <v>97.040288110457894</v>
      </c>
      <c r="G56" s="6">
        <v>0.47149105250215301</v>
      </c>
      <c r="H56" s="6">
        <v>11156.5861444</v>
      </c>
      <c r="I56" s="6">
        <v>15.8135942761393</v>
      </c>
      <c r="J56" s="6">
        <v>2.9597118895421</v>
      </c>
      <c r="K56" s="6">
        <v>15.4588112910512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189714.7885662</v>
      </c>
      <c r="E57" s="6">
        <v>2.48230072037141</v>
      </c>
      <c r="F57" s="6">
        <v>99.6836092139839</v>
      </c>
      <c r="G57" s="6">
        <v>0.11601444478384</v>
      </c>
      <c r="H57" s="6">
        <v>602.14524280000001</v>
      </c>
      <c r="I57" s="6">
        <v>36.869073540721601</v>
      </c>
      <c r="J57" s="6">
        <v>0.316390786016081</v>
      </c>
      <c r="K57" s="6">
        <v>36.552071324927397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245887.0415625</v>
      </c>
      <c r="E58" s="6">
        <v>1.50227623016714</v>
      </c>
      <c r="F58" s="6">
        <v>96.809733283880405</v>
      </c>
      <c r="G58" s="6">
        <v>0.48327866000387898</v>
      </c>
      <c r="H58" s="6">
        <v>8102.9584321000002</v>
      </c>
      <c r="I58" s="6">
        <v>14.81045488505</v>
      </c>
      <c r="J58" s="6">
        <v>3.1902667161196399</v>
      </c>
      <c r="K58" s="6">
        <v>14.665256024008301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167366.98441529999</v>
      </c>
      <c r="E59" s="6">
        <v>1.4042742515178099</v>
      </c>
      <c r="F59" s="6">
        <v>99.421118712065393</v>
      </c>
      <c r="G59" s="6">
        <v>0.14480613614964599</v>
      </c>
      <c r="H59" s="6">
        <v>974.4973377</v>
      </c>
      <c r="I59" s="6">
        <v>25.000644956237501</v>
      </c>
      <c r="J59" s="6">
        <v>0.57888128793462601</v>
      </c>
      <c r="K59" s="6">
        <v>24.8700180027157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144911.2451453</v>
      </c>
      <c r="E60" s="6">
        <v>1.9474476545525901</v>
      </c>
      <c r="F60" s="6">
        <v>98.025904939869804</v>
      </c>
      <c r="G60" s="6">
        <v>0.501332047883008</v>
      </c>
      <c r="H60" s="6">
        <v>2918.2956625000002</v>
      </c>
      <c r="I60" s="6">
        <v>25.154105433382501</v>
      </c>
      <c r="J60" s="6">
        <v>1.9740950601302401</v>
      </c>
      <c r="K60" s="6">
        <v>24.8942052799867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320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434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321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2234253.9613295998</v>
      </c>
      <c r="E17" s="6">
        <v>0.32351776964871498</v>
      </c>
      <c r="F17" s="6">
        <v>79.517606781759198</v>
      </c>
      <c r="G17" s="6">
        <v>0.24993031791099601</v>
      </c>
      <c r="H17" s="6">
        <v>575506.10534550005</v>
      </c>
      <c r="I17" s="6">
        <v>1.00936753262803</v>
      </c>
      <c r="J17" s="6">
        <v>20.482393218240802</v>
      </c>
      <c r="K17" s="6">
        <v>0.97028997201302503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326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436.72104080000003</v>
      </c>
      <c r="E28" s="6">
        <v>10.4805048565975</v>
      </c>
      <c r="F28" s="6">
        <v>38.535031847133801</v>
      </c>
      <c r="G28" s="6">
        <v>6.0429295800874403</v>
      </c>
      <c r="H28" s="6">
        <v>696.58810640000002</v>
      </c>
      <c r="I28" s="6">
        <v>7.9151524268487696</v>
      </c>
      <c r="J28" s="6">
        <v>61.464968152866199</v>
      </c>
      <c r="K28" s="6">
        <v>3.7885724310392801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3062.5612562000001</v>
      </c>
      <c r="E29" s="6">
        <v>13.965551077915199</v>
      </c>
      <c r="F29" s="6">
        <v>38.681323223099099</v>
      </c>
      <c r="G29" s="6">
        <v>5.6159405863693603</v>
      </c>
      <c r="H29" s="6">
        <v>4854.8546981</v>
      </c>
      <c r="I29" s="6">
        <v>11.7526243387051</v>
      </c>
      <c r="J29" s="6">
        <v>61.318676776900901</v>
      </c>
      <c r="K29" s="6">
        <v>3.5426728762174902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91866.315522300007</v>
      </c>
      <c r="E30" s="6">
        <v>2.2423276806961101</v>
      </c>
      <c r="F30" s="6">
        <v>68.678625150694899</v>
      </c>
      <c r="G30" s="6">
        <v>1.67479348127422</v>
      </c>
      <c r="H30" s="6">
        <v>41896.285753900003</v>
      </c>
      <c r="I30" s="6">
        <v>4.5015856306834996</v>
      </c>
      <c r="J30" s="6">
        <v>31.321374849305101</v>
      </c>
      <c r="K30" s="6">
        <v>3.6723328480522102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39037.441741299997</v>
      </c>
      <c r="E31" s="6">
        <v>3.83281494227935</v>
      </c>
      <c r="F31" s="6">
        <v>52.237637561810203</v>
      </c>
      <c r="G31" s="6">
        <v>2.9474895419749401</v>
      </c>
      <c r="H31" s="6">
        <v>35693.046778800002</v>
      </c>
      <c r="I31" s="6">
        <v>4.2571128935782196</v>
      </c>
      <c r="J31" s="6">
        <v>47.762362438189797</v>
      </c>
      <c r="K31" s="6">
        <v>3.2236657181722999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52991.058016399998</v>
      </c>
      <c r="E32" s="6">
        <v>2.3718734444756202</v>
      </c>
      <c r="F32" s="6">
        <v>59.334624464631098</v>
      </c>
      <c r="G32" s="6">
        <v>1.85327165467235</v>
      </c>
      <c r="H32" s="6">
        <v>36317.770504100001</v>
      </c>
      <c r="I32" s="6">
        <v>3.2299674795689</v>
      </c>
      <c r="J32" s="6">
        <v>40.665375535368902</v>
      </c>
      <c r="K32" s="6">
        <v>2.70409841820564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7850.5716767000004</v>
      </c>
      <c r="E33" s="6">
        <v>12.684751711288101</v>
      </c>
      <c r="F33" s="6">
        <v>65.563306058090802</v>
      </c>
      <c r="G33" s="6">
        <v>3.6093269812852902</v>
      </c>
      <c r="H33" s="6">
        <v>4123.4609776999996</v>
      </c>
      <c r="I33" s="6">
        <v>14.9621518373171</v>
      </c>
      <c r="J33" s="6">
        <v>34.436693941909198</v>
      </c>
      <c r="K33" s="6">
        <v>6.8717226437856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2877.6464940999999</v>
      </c>
      <c r="E34" s="6">
        <v>23.752088213607198</v>
      </c>
      <c r="F34" s="6">
        <v>74.385406940596098</v>
      </c>
      <c r="G34" s="6">
        <v>6.0060344009161897</v>
      </c>
      <c r="H34" s="6">
        <v>990.91672610000001</v>
      </c>
      <c r="I34" s="6">
        <v>27.583970585082401</v>
      </c>
      <c r="J34" s="6">
        <v>25.614593059403902</v>
      </c>
      <c r="K34" s="6">
        <v>17.441671315069001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99544.649168300006</v>
      </c>
      <c r="E35" s="6">
        <v>2.1262879296897599</v>
      </c>
      <c r="F35" s="6">
        <v>95.279487968659197</v>
      </c>
      <c r="G35" s="6">
        <v>0.56582781830667805</v>
      </c>
      <c r="H35" s="6">
        <v>4931.8245098999996</v>
      </c>
      <c r="I35" s="6">
        <v>11.7148618853715</v>
      </c>
      <c r="J35" s="6">
        <v>4.7205120313407702</v>
      </c>
      <c r="K35" s="6">
        <v>11.4207493697185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55664.582839000002</v>
      </c>
      <c r="E36" s="6">
        <v>2.0790302413363899</v>
      </c>
      <c r="F36" s="6">
        <v>87.168710960310605</v>
      </c>
      <c r="G36" s="6">
        <v>1.84109045668041</v>
      </c>
      <c r="H36" s="6">
        <v>8193.8615795999995</v>
      </c>
      <c r="I36" s="6">
        <v>12.7337037924889</v>
      </c>
      <c r="J36" s="6">
        <v>12.8312890396894</v>
      </c>
      <c r="K36" s="6">
        <v>12.5073545903105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68730.054998899999</v>
      </c>
      <c r="E37" s="6">
        <v>2.8092021099836901</v>
      </c>
      <c r="F37" s="6">
        <v>74.985438046576803</v>
      </c>
      <c r="G37" s="6">
        <v>2.3874924857662601</v>
      </c>
      <c r="H37" s="6">
        <v>22927.814568000002</v>
      </c>
      <c r="I37" s="6">
        <v>7.3127152275473897</v>
      </c>
      <c r="J37" s="6">
        <v>25.0145619534232</v>
      </c>
      <c r="K37" s="6">
        <v>7.1569180468336802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119914.45634809999</v>
      </c>
      <c r="E38" s="6">
        <v>1.71652598209818</v>
      </c>
      <c r="F38" s="6">
        <v>85.337463862406096</v>
      </c>
      <c r="G38" s="6">
        <v>1.00274618781098</v>
      </c>
      <c r="H38" s="6">
        <v>20603.495464299998</v>
      </c>
      <c r="I38" s="6">
        <v>5.80166645039212</v>
      </c>
      <c r="J38" s="6">
        <v>14.6625361375939</v>
      </c>
      <c r="K38" s="6">
        <v>5.8360856377419799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70618.048709299997</v>
      </c>
      <c r="E39" s="6">
        <v>1.7446105243755501</v>
      </c>
      <c r="F39" s="6">
        <v>80.953322349125102</v>
      </c>
      <c r="G39" s="6">
        <v>1.31764699841844</v>
      </c>
      <c r="H39" s="6">
        <v>16614.9970263</v>
      </c>
      <c r="I39" s="6">
        <v>5.7346124106279701</v>
      </c>
      <c r="J39" s="6">
        <v>19.046677650874901</v>
      </c>
      <c r="K39" s="6">
        <v>5.6003416533079804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92258.861862200007</v>
      </c>
      <c r="E40" s="6">
        <v>3.0482879414880601</v>
      </c>
      <c r="F40" s="6">
        <v>89.826471274708595</v>
      </c>
      <c r="G40" s="6">
        <v>1.04380671045517</v>
      </c>
      <c r="H40" s="6">
        <v>10449.015396000001</v>
      </c>
      <c r="I40" s="6">
        <v>9.6839698745810203</v>
      </c>
      <c r="J40" s="6">
        <v>10.1735287252914</v>
      </c>
      <c r="K40" s="6">
        <v>9.2162194676816593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58158.1656429</v>
      </c>
      <c r="E41" s="6">
        <v>4.1801117576065199</v>
      </c>
      <c r="F41" s="6">
        <v>66.233046678075596</v>
      </c>
      <c r="G41" s="6">
        <v>1.96910880745039</v>
      </c>
      <c r="H41" s="6">
        <v>29650.2148557</v>
      </c>
      <c r="I41" s="6">
        <v>4.1602377102817698</v>
      </c>
      <c r="J41" s="6">
        <v>33.766953321924397</v>
      </c>
      <c r="K41" s="6">
        <v>3.8623583926771299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60257.602550099997</v>
      </c>
      <c r="E42" s="6">
        <v>2.2849839812355102</v>
      </c>
      <c r="F42" s="6">
        <v>72.428988952594807</v>
      </c>
      <c r="G42" s="6">
        <v>1.81936114417324</v>
      </c>
      <c r="H42" s="6">
        <v>22937.8188157</v>
      </c>
      <c r="I42" s="6">
        <v>5.4974727772398504</v>
      </c>
      <c r="J42" s="6">
        <v>27.5710110474052</v>
      </c>
      <c r="K42" s="6">
        <v>4.7794579598670897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61539.308782699998</v>
      </c>
      <c r="E43" s="6">
        <v>3.1456731875939501</v>
      </c>
      <c r="F43" s="6">
        <v>66.540564783429303</v>
      </c>
      <c r="G43" s="6">
        <v>2.09428084143312</v>
      </c>
      <c r="H43" s="6">
        <v>30944.590299</v>
      </c>
      <c r="I43" s="6">
        <v>4.8296310779164502</v>
      </c>
      <c r="J43" s="6">
        <v>33.459435216570697</v>
      </c>
      <c r="K43" s="6">
        <v>4.1648829127594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82650.387585799996</v>
      </c>
      <c r="E44" s="6">
        <v>3.7505333472732199</v>
      </c>
      <c r="F44" s="6">
        <v>69.016157342333102</v>
      </c>
      <c r="G44" s="6">
        <v>1.8167349214267701</v>
      </c>
      <c r="H44" s="6">
        <v>37104.740442900002</v>
      </c>
      <c r="I44" s="6">
        <v>4.7888781092869399</v>
      </c>
      <c r="J44" s="6">
        <v>30.983842657666901</v>
      </c>
      <c r="K44" s="6">
        <v>4.0467563875739803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94681.671757000004</v>
      </c>
      <c r="E45" s="6">
        <v>3.0041083507344699</v>
      </c>
      <c r="F45" s="6">
        <v>83.936893637311599</v>
      </c>
      <c r="G45" s="6">
        <v>0.946422807614549</v>
      </c>
      <c r="H45" s="6">
        <v>18119.347740000001</v>
      </c>
      <c r="I45" s="6">
        <v>5.4676904228509802</v>
      </c>
      <c r="J45" s="6">
        <v>16.063106362688401</v>
      </c>
      <c r="K45" s="6">
        <v>4.94548120052246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48107.356667100001</v>
      </c>
      <c r="E46" s="6">
        <v>3.4952858756757901</v>
      </c>
      <c r="F46" s="6">
        <v>74.028295472820204</v>
      </c>
      <c r="G46" s="6">
        <v>1.70621062203378</v>
      </c>
      <c r="H46" s="6">
        <v>16877.7363434</v>
      </c>
      <c r="I46" s="6">
        <v>5.3705092781212604</v>
      </c>
      <c r="J46" s="6">
        <v>25.9717045271797</v>
      </c>
      <c r="K46" s="6">
        <v>4.8632874263065196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96233.124727000002</v>
      </c>
      <c r="E47" s="6">
        <v>1.8577722771887599</v>
      </c>
      <c r="F47" s="6">
        <v>65.599417228720597</v>
      </c>
      <c r="G47" s="6">
        <v>1.3877577657248701</v>
      </c>
      <c r="H47" s="6">
        <v>50465.014970600001</v>
      </c>
      <c r="I47" s="6">
        <v>2.7671852728410902</v>
      </c>
      <c r="J47" s="6">
        <v>34.400582771279403</v>
      </c>
      <c r="K47" s="6">
        <v>2.6463534438197902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74806.507105199998</v>
      </c>
      <c r="E48" s="6">
        <v>1.81995577692127</v>
      </c>
      <c r="F48" s="6">
        <v>68.953438446803801</v>
      </c>
      <c r="G48" s="6">
        <v>1.47587636703495</v>
      </c>
      <c r="H48" s="6">
        <v>33681.929135600003</v>
      </c>
      <c r="I48" s="6">
        <v>3.6226022723142699</v>
      </c>
      <c r="J48" s="6">
        <v>31.046561553196199</v>
      </c>
      <c r="K48" s="6">
        <v>3.27787507338184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64054.703292500002</v>
      </c>
      <c r="E49" s="6">
        <v>1.50768659960607</v>
      </c>
      <c r="F49" s="6">
        <v>79.078624862892596</v>
      </c>
      <c r="G49" s="6">
        <v>1.1633904662546299</v>
      </c>
      <c r="H49" s="6">
        <v>16946.582963500001</v>
      </c>
      <c r="I49" s="6">
        <v>4.6798078115878203</v>
      </c>
      <c r="J49" s="6">
        <v>20.9213751371074</v>
      </c>
      <c r="K49" s="6">
        <v>4.3973839026881301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64967.106296799997</v>
      </c>
      <c r="E50" s="6">
        <v>2.53879151517951</v>
      </c>
      <c r="F50" s="6">
        <v>77.905373686408794</v>
      </c>
      <c r="G50" s="6">
        <v>1.04547621212838</v>
      </c>
      <c r="H50" s="6">
        <v>18425.223683299999</v>
      </c>
      <c r="I50" s="6">
        <v>3.34443926757685</v>
      </c>
      <c r="J50" s="6">
        <v>22.094626313591199</v>
      </c>
      <c r="K50" s="6">
        <v>3.6863359366259298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64982.127902499997</v>
      </c>
      <c r="E51" s="6">
        <v>3.0353039984039398</v>
      </c>
      <c r="F51" s="6">
        <v>97.787274395541701</v>
      </c>
      <c r="G51" s="6">
        <v>0.55124659708514001</v>
      </c>
      <c r="H51" s="6">
        <v>1470.4123735000001</v>
      </c>
      <c r="I51" s="6">
        <v>24.866513103460701</v>
      </c>
      <c r="J51" s="6">
        <v>2.2127256044582801</v>
      </c>
      <c r="K51" s="6">
        <v>24.361313549300402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119859.21958629999</v>
      </c>
      <c r="E52" s="6">
        <v>1.0402014884099</v>
      </c>
      <c r="F52" s="6">
        <v>98.482104862660506</v>
      </c>
      <c r="G52" s="6">
        <v>0.25163463960806998</v>
      </c>
      <c r="H52" s="6">
        <v>1847.3785347</v>
      </c>
      <c r="I52" s="6">
        <v>16.206035839062501</v>
      </c>
      <c r="J52" s="6">
        <v>1.51789513733951</v>
      </c>
      <c r="K52" s="6">
        <v>16.3262325277591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86719.861234199998</v>
      </c>
      <c r="E53" s="6">
        <v>1.7896496616497</v>
      </c>
      <c r="F53" s="6">
        <v>83.894490627542396</v>
      </c>
      <c r="G53" s="6">
        <v>1.1840685953008201</v>
      </c>
      <c r="H53" s="6">
        <v>16647.905332499999</v>
      </c>
      <c r="I53" s="6">
        <v>6.5313955525132199</v>
      </c>
      <c r="J53" s="6">
        <v>16.1055093724576</v>
      </c>
      <c r="K53" s="6">
        <v>6.1678789148208901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80843.825231800001</v>
      </c>
      <c r="E54" s="6">
        <v>2.4956684742006798</v>
      </c>
      <c r="F54" s="6">
        <v>95.252295220177302</v>
      </c>
      <c r="G54" s="6">
        <v>0.68674893723897101</v>
      </c>
      <c r="H54" s="6">
        <v>4029.5366592999999</v>
      </c>
      <c r="I54" s="6">
        <v>14.773755034802999</v>
      </c>
      <c r="J54" s="6">
        <v>4.7477047798227296</v>
      </c>
      <c r="K54" s="6">
        <v>13.778112908375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79954.886648700005</v>
      </c>
      <c r="E55" s="6">
        <v>2.7550821302883399</v>
      </c>
      <c r="F55" s="6">
        <v>80.138613344509096</v>
      </c>
      <c r="G55" s="6">
        <v>1.9749230267244899</v>
      </c>
      <c r="H55" s="6">
        <v>19815.8522147</v>
      </c>
      <c r="I55" s="6">
        <v>8.2149576120812995</v>
      </c>
      <c r="J55" s="6">
        <v>19.8613866554909</v>
      </c>
      <c r="K55" s="6">
        <v>7.9686074073829403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117272.1103231</v>
      </c>
      <c r="E56" s="6">
        <v>1.74855777109362</v>
      </c>
      <c r="F56" s="6">
        <v>84.186500240088293</v>
      </c>
      <c r="G56" s="6">
        <v>0.97318611784601206</v>
      </c>
      <c r="H56" s="6">
        <v>22028.264426599999</v>
      </c>
      <c r="I56" s="6">
        <v>5.2949044952115596</v>
      </c>
      <c r="J56" s="6">
        <v>15.813499759911799</v>
      </c>
      <c r="K56" s="6">
        <v>5.1809614941399298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73792.765883800006</v>
      </c>
      <c r="E57" s="6">
        <v>2.1990554409270899</v>
      </c>
      <c r="F57" s="6">
        <v>95.921251229129695</v>
      </c>
      <c r="G57" s="6">
        <v>0.35679727497500402</v>
      </c>
      <c r="H57" s="6">
        <v>3137.8047022000001</v>
      </c>
      <c r="I57" s="6">
        <v>8.7431512755995797</v>
      </c>
      <c r="J57" s="6">
        <v>4.0787487708703196</v>
      </c>
      <c r="K57" s="6">
        <v>8.3909166691439605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75553.503166299997</v>
      </c>
      <c r="E58" s="6">
        <v>1.3485485038525999</v>
      </c>
      <c r="F58" s="6">
        <v>84.005986488162904</v>
      </c>
      <c r="G58" s="6">
        <v>0.92922524751691704</v>
      </c>
      <c r="H58" s="6">
        <v>14384.7337675</v>
      </c>
      <c r="I58" s="6">
        <v>4.9431047335789504</v>
      </c>
      <c r="J58" s="6">
        <v>15.9940135118371</v>
      </c>
      <c r="K58" s="6">
        <v>4.8806063299617701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74523.233425700004</v>
      </c>
      <c r="E59" s="6">
        <v>0.95521395005998</v>
      </c>
      <c r="F59" s="6">
        <v>96.379272849315498</v>
      </c>
      <c r="G59" s="6">
        <v>0.31731222712310198</v>
      </c>
      <c r="H59" s="6">
        <v>2799.6506577</v>
      </c>
      <c r="I59" s="6">
        <v>8.4727136602049207</v>
      </c>
      <c r="J59" s="6">
        <v>3.62072715068454</v>
      </c>
      <c r="K59" s="6">
        <v>8.4464585271330108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50443.5238465</v>
      </c>
      <c r="E60" s="6">
        <v>1.52061406268142</v>
      </c>
      <c r="F60" s="6">
        <v>89.532596847351996</v>
      </c>
      <c r="G60" s="6">
        <v>1.1673537102231899</v>
      </c>
      <c r="H60" s="6">
        <v>5897.4353379000004</v>
      </c>
      <c r="I60" s="6">
        <v>10.161041316888101</v>
      </c>
      <c r="J60" s="6">
        <v>10.467403152648</v>
      </c>
      <c r="K60" s="6">
        <v>9.9849224866468909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327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435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328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2749000.4399227002</v>
      </c>
      <c r="E17" s="6">
        <v>0.230097177501318</v>
      </c>
      <c r="F17" s="6">
        <v>97.8375510609239</v>
      </c>
      <c r="G17" s="6">
        <v>6.4633897379224106E-2</v>
      </c>
      <c r="H17" s="6">
        <v>60759.6267524</v>
      </c>
      <c r="I17" s="6">
        <v>2.9376032221784301</v>
      </c>
      <c r="J17" s="6">
        <v>2.1624489390761101</v>
      </c>
      <c r="K17" s="6">
        <v>2.9242874228549698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329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1037.66363</v>
      </c>
      <c r="E28" s="6">
        <v>7.9280143314101501</v>
      </c>
      <c r="F28" s="6">
        <v>91.560509554140097</v>
      </c>
      <c r="G28" s="6">
        <v>1.1226862248110601</v>
      </c>
      <c r="H28" s="6">
        <v>95.6455172</v>
      </c>
      <c r="I28" s="6">
        <v>12.9101533912067</v>
      </c>
      <c r="J28" s="6">
        <v>8.4394904458598692</v>
      </c>
      <c r="K28" s="6">
        <v>12.180086401252099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7439.7183518000002</v>
      </c>
      <c r="E29" s="6">
        <v>12.2076555183398</v>
      </c>
      <c r="F29" s="6">
        <v>93.966496073247797</v>
      </c>
      <c r="G29" s="6">
        <v>0.92321388706346097</v>
      </c>
      <c r="H29" s="6">
        <v>477.69760250000002</v>
      </c>
      <c r="I29" s="6">
        <v>14.948375815401</v>
      </c>
      <c r="J29" s="6">
        <v>6.0335039267522497</v>
      </c>
      <c r="K29" s="6">
        <v>14.378241092852599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129705.70911900001</v>
      </c>
      <c r="E30" s="6">
        <v>1.90526763246641</v>
      </c>
      <c r="F30" s="6">
        <v>96.967095347657704</v>
      </c>
      <c r="G30" s="6">
        <v>0.32569673596424797</v>
      </c>
      <c r="H30" s="6">
        <v>4056.8921571999999</v>
      </c>
      <c r="I30" s="6">
        <v>10.7752581294195</v>
      </c>
      <c r="J30" s="6">
        <v>3.03290465234234</v>
      </c>
      <c r="K30" s="6">
        <v>10.4130759357289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70792.627154500005</v>
      </c>
      <c r="E31" s="6">
        <v>2.7040672402985599</v>
      </c>
      <c r="F31" s="6">
        <v>94.730582599442201</v>
      </c>
      <c r="G31" s="6">
        <v>0.68858618307002295</v>
      </c>
      <c r="H31" s="6">
        <v>3937.8613656000002</v>
      </c>
      <c r="I31" s="6">
        <v>12.6449675909966</v>
      </c>
      <c r="J31" s="6">
        <v>5.2694174005578001</v>
      </c>
      <c r="K31" s="6">
        <v>12.379009923420501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84752.635393599994</v>
      </c>
      <c r="E32" s="6">
        <v>1.6611175382249099</v>
      </c>
      <c r="F32" s="6">
        <v>94.898384401208304</v>
      </c>
      <c r="G32" s="6">
        <v>0.54341571115946397</v>
      </c>
      <c r="H32" s="6">
        <v>4556.1931268999997</v>
      </c>
      <c r="I32" s="6">
        <v>10.329768033224999</v>
      </c>
      <c r="J32" s="6">
        <v>5.1016155987917502</v>
      </c>
      <c r="K32" s="6">
        <v>10.1084199796394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11406.2501538</v>
      </c>
      <c r="E33" s="6">
        <v>12.6049941855493</v>
      </c>
      <c r="F33" s="6">
        <v>95.258218204446294</v>
      </c>
      <c r="G33" s="6">
        <v>0.54258157008503904</v>
      </c>
      <c r="H33" s="6">
        <v>567.78250060000005</v>
      </c>
      <c r="I33" s="6">
        <v>16.135413592524799</v>
      </c>
      <c r="J33" s="6">
        <v>4.7417817955537398</v>
      </c>
      <c r="K33" s="6">
        <v>10.899985664742299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3790.6426378000001</v>
      </c>
      <c r="E34" s="6">
        <v>22.574381691480301</v>
      </c>
      <c r="F34" s="6">
        <v>97.985800464804797</v>
      </c>
      <c r="G34" s="6">
        <v>0.88731013049851604</v>
      </c>
      <c r="H34" s="6">
        <v>77.920582400000001</v>
      </c>
      <c r="I34" s="6">
        <v>49.200076944354997</v>
      </c>
      <c r="J34" s="6">
        <v>2.0141995351951798</v>
      </c>
      <c r="K34" s="6">
        <v>43.165432162113298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103596.79137380001</v>
      </c>
      <c r="E35" s="6">
        <v>2.0885531511522402</v>
      </c>
      <c r="F35" s="6">
        <v>99.158009192471894</v>
      </c>
      <c r="G35" s="6">
        <v>0.177378540719832</v>
      </c>
      <c r="H35" s="6">
        <v>879.68230440000002</v>
      </c>
      <c r="I35" s="6">
        <v>20.9734789932902</v>
      </c>
      <c r="J35" s="6">
        <v>0.84199080752813904</v>
      </c>
      <c r="K35" s="6">
        <v>20.889186454279201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62798.683835399999</v>
      </c>
      <c r="E36" s="6">
        <v>1.3029121249150799</v>
      </c>
      <c r="F36" s="6">
        <v>98.340453493897996</v>
      </c>
      <c r="G36" s="6">
        <v>0.43665024822099302</v>
      </c>
      <c r="H36" s="6">
        <v>1059.7605831999999</v>
      </c>
      <c r="I36" s="6">
        <v>25.949473692277401</v>
      </c>
      <c r="J36" s="6">
        <v>1.65954650610206</v>
      </c>
      <c r="K36" s="6">
        <v>25.874769565291601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90201.262831400003</v>
      </c>
      <c r="E37" s="6">
        <v>1.5458505557331801</v>
      </c>
      <c r="F37" s="6">
        <v>98.410821959551598</v>
      </c>
      <c r="G37" s="6">
        <v>0.43241321965710999</v>
      </c>
      <c r="H37" s="6">
        <v>1456.6067355</v>
      </c>
      <c r="I37" s="6">
        <v>26.823877038110801</v>
      </c>
      <c r="J37" s="6">
        <v>1.58917804044839</v>
      </c>
      <c r="K37" s="6">
        <v>26.777453054049101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138384.45889050001</v>
      </c>
      <c r="E38" s="6">
        <v>1.33231218179795</v>
      </c>
      <c r="F38" s="6">
        <v>98.481693695088595</v>
      </c>
      <c r="G38" s="6">
        <v>0.24112830316926501</v>
      </c>
      <c r="H38" s="6">
        <v>2133.4929219000001</v>
      </c>
      <c r="I38" s="6">
        <v>15.4427661637767</v>
      </c>
      <c r="J38" s="6">
        <v>1.5183063049113801</v>
      </c>
      <c r="K38" s="6">
        <v>15.640272069685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85550.944590200001</v>
      </c>
      <c r="E39" s="6">
        <v>1.2010432687081201</v>
      </c>
      <c r="F39" s="6">
        <v>98.071715676994302</v>
      </c>
      <c r="G39" s="6">
        <v>0.29364214339839001</v>
      </c>
      <c r="H39" s="6">
        <v>1682.1011454</v>
      </c>
      <c r="I39" s="6">
        <v>14.966075333160999</v>
      </c>
      <c r="J39" s="6">
        <v>1.92828432300574</v>
      </c>
      <c r="K39" s="6">
        <v>14.934513782314401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101895.6963404</v>
      </c>
      <c r="E40" s="6">
        <v>2.8723173271024698</v>
      </c>
      <c r="F40" s="6">
        <v>99.209232106162403</v>
      </c>
      <c r="G40" s="6">
        <v>0.21873207953415999</v>
      </c>
      <c r="H40" s="6">
        <v>812.18091779999997</v>
      </c>
      <c r="I40" s="6">
        <v>27.739761529796802</v>
      </c>
      <c r="J40" s="6">
        <v>0.79076789383762403</v>
      </c>
      <c r="K40" s="6">
        <v>27.441986222096101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84637.223603999999</v>
      </c>
      <c r="E41" s="6">
        <v>3.1776827696241701</v>
      </c>
      <c r="F41" s="6">
        <v>96.388548705040094</v>
      </c>
      <c r="G41" s="6">
        <v>0.45871910890379203</v>
      </c>
      <c r="H41" s="6">
        <v>3171.1568946000002</v>
      </c>
      <c r="I41" s="6">
        <v>12.557687239705499</v>
      </c>
      <c r="J41" s="6">
        <v>3.61145129495989</v>
      </c>
      <c r="K41" s="6">
        <v>12.2430750297566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80892.922176399996</v>
      </c>
      <c r="E42" s="6">
        <v>1.9363115657344001</v>
      </c>
      <c r="F42" s="6">
        <v>97.2324207851822</v>
      </c>
      <c r="G42" s="6">
        <v>0.45481225638075801</v>
      </c>
      <c r="H42" s="6">
        <v>2302.4991894</v>
      </c>
      <c r="I42" s="6">
        <v>15.9495979575363</v>
      </c>
      <c r="J42" s="6">
        <v>2.76757921481784</v>
      </c>
      <c r="K42" s="6">
        <v>15.9787645657625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89847.8404056</v>
      </c>
      <c r="E43" s="6">
        <v>2.4619514433894798</v>
      </c>
      <c r="F43" s="6">
        <v>97.149710703945004</v>
      </c>
      <c r="G43" s="6">
        <v>0.44084045291249102</v>
      </c>
      <c r="H43" s="6">
        <v>2636.0586761</v>
      </c>
      <c r="I43" s="6">
        <v>14.9868783765752</v>
      </c>
      <c r="J43" s="6">
        <v>2.8502892960550001</v>
      </c>
      <c r="K43" s="6">
        <v>15.025675648545899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116737.26663690001</v>
      </c>
      <c r="E44" s="6">
        <v>3.1133970996087799</v>
      </c>
      <c r="F44" s="6">
        <v>97.479973140626797</v>
      </c>
      <c r="G44" s="6">
        <v>0.48288268713154198</v>
      </c>
      <c r="H44" s="6">
        <v>3017.8613918000001</v>
      </c>
      <c r="I44" s="6">
        <v>18.9323904959872</v>
      </c>
      <c r="J44" s="6">
        <v>2.5200268593731998</v>
      </c>
      <c r="K44" s="6">
        <v>18.678924471211602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111115.9623101</v>
      </c>
      <c r="E45" s="6">
        <v>2.7844170022994401</v>
      </c>
      <c r="F45" s="6">
        <v>98.506168477542204</v>
      </c>
      <c r="G45" s="6">
        <v>0.22680406583395801</v>
      </c>
      <c r="H45" s="6">
        <v>1685.0571869</v>
      </c>
      <c r="I45" s="6">
        <v>15.200499449304401</v>
      </c>
      <c r="J45" s="6">
        <v>1.49383152245784</v>
      </c>
      <c r="K45" s="6">
        <v>14.955903115280501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63866.342717899999</v>
      </c>
      <c r="E46" s="6">
        <v>2.9016669131575701</v>
      </c>
      <c r="F46" s="6">
        <v>98.278450886545301</v>
      </c>
      <c r="G46" s="6">
        <v>0.323061778360689</v>
      </c>
      <c r="H46" s="6">
        <v>1118.7502926</v>
      </c>
      <c r="I46" s="6">
        <v>18.544725803915199</v>
      </c>
      <c r="J46" s="6">
        <v>1.72154911345474</v>
      </c>
      <c r="K46" s="6">
        <v>18.442698421903401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140018.46352789999</v>
      </c>
      <c r="E47" s="6">
        <v>1.2127326399646501</v>
      </c>
      <c r="F47" s="6">
        <v>95.446652436445802</v>
      </c>
      <c r="G47" s="6">
        <v>0.36109278078535301</v>
      </c>
      <c r="H47" s="6">
        <v>6679.6761697000002</v>
      </c>
      <c r="I47" s="6">
        <v>7.4910218879646102</v>
      </c>
      <c r="J47" s="6">
        <v>4.5533475635542002</v>
      </c>
      <c r="K47" s="6">
        <v>7.5691777673187302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104882.70333</v>
      </c>
      <c r="E48" s="6">
        <v>1.2824092322832099</v>
      </c>
      <c r="F48" s="6">
        <v>96.676389635853198</v>
      </c>
      <c r="G48" s="6">
        <v>0.37129627035238899</v>
      </c>
      <c r="H48" s="6">
        <v>3605.7329107999999</v>
      </c>
      <c r="I48" s="6">
        <v>10.888747735901299</v>
      </c>
      <c r="J48" s="6">
        <v>3.3236103641467798</v>
      </c>
      <c r="K48" s="6">
        <v>10.800177809693899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79497.361222799998</v>
      </c>
      <c r="E49" s="6">
        <v>1.1468089151367</v>
      </c>
      <c r="F49" s="6">
        <v>98.143331911487294</v>
      </c>
      <c r="G49" s="6">
        <v>0.26192155325745398</v>
      </c>
      <c r="H49" s="6">
        <v>1503.9250331999999</v>
      </c>
      <c r="I49" s="6">
        <v>13.923049262627</v>
      </c>
      <c r="J49" s="6">
        <v>1.85666808851273</v>
      </c>
      <c r="K49" s="6">
        <v>13.845153097186101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81164.130343500001</v>
      </c>
      <c r="E50" s="6">
        <v>1.96539354576312</v>
      </c>
      <c r="F50" s="6">
        <v>97.328052067700099</v>
      </c>
      <c r="G50" s="6">
        <v>0.24855523890732401</v>
      </c>
      <c r="H50" s="6">
        <v>2228.1996365999998</v>
      </c>
      <c r="I50" s="6">
        <v>8.9274994460437096</v>
      </c>
      <c r="J50" s="6">
        <v>2.67194793229991</v>
      </c>
      <c r="K50" s="6">
        <v>9.0538430564583194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66187.492965900004</v>
      </c>
      <c r="E51" s="6">
        <v>3.0470769404636702</v>
      </c>
      <c r="F51" s="6">
        <v>99.601147963645701</v>
      </c>
      <c r="G51" s="6">
        <v>0.116648374322879</v>
      </c>
      <c r="H51" s="6">
        <v>265.0473101</v>
      </c>
      <c r="I51" s="6">
        <v>29.2507886996537</v>
      </c>
      <c r="J51" s="6">
        <v>0.39885203635431898</v>
      </c>
      <c r="K51" s="6">
        <v>29.129378645896299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121262.4820473</v>
      </c>
      <c r="E52" s="6">
        <v>0.98702147158320297</v>
      </c>
      <c r="F52" s="6">
        <v>99.635092853997506</v>
      </c>
      <c r="G52" s="6">
        <v>0.113800761059906</v>
      </c>
      <c r="H52" s="6">
        <v>444.11607370000002</v>
      </c>
      <c r="I52" s="6">
        <v>31.011197925151301</v>
      </c>
      <c r="J52" s="6">
        <v>0.36490714600244001</v>
      </c>
      <c r="K52" s="6">
        <v>31.072423544655699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101284.7084552</v>
      </c>
      <c r="E53" s="6">
        <v>1.49973462789902</v>
      </c>
      <c r="F53" s="6">
        <v>97.984808823207104</v>
      </c>
      <c r="G53" s="6">
        <v>0.29210198429852402</v>
      </c>
      <c r="H53" s="6">
        <v>2083.0581115</v>
      </c>
      <c r="I53" s="6">
        <v>14.435116837265401</v>
      </c>
      <c r="J53" s="6">
        <v>2.0151911767928801</v>
      </c>
      <c r="K53" s="6">
        <v>14.2028991680684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84107.5917491</v>
      </c>
      <c r="E54" s="6">
        <v>2.60073358514608</v>
      </c>
      <c r="F54" s="6">
        <v>99.097749723897394</v>
      </c>
      <c r="G54" s="6">
        <v>0.200778148254315</v>
      </c>
      <c r="H54" s="6">
        <v>765.77014199999996</v>
      </c>
      <c r="I54" s="6">
        <v>22.475991825422199</v>
      </c>
      <c r="J54" s="6">
        <v>0.90225027610259001</v>
      </c>
      <c r="K54" s="6">
        <v>22.052265555052401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96884.502390499998</v>
      </c>
      <c r="E55" s="6">
        <v>2.0023317566587799</v>
      </c>
      <c r="F55" s="6">
        <v>97.107131303445897</v>
      </c>
      <c r="G55" s="6">
        <v>0.61307660767369898</v>
      </c>
      <c r="H55" s="6">
        <v>2886.2364729000001</v>
      </c>
      <c r="I55" s="6">
        <v>20.7641564177869</v>
      </c>
      <c r="J55" s="6">
        <v>2.89286869655407</v>
      </c>
      <c r="K55" s="6">
        <v>20.5796103747664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137030.52835000001</v>
      </c>
      <c r="E56" s="6">
        <v>1.4105246401340299</v>
      </c>
      <c r="F56" s="6">
        <v>98.370538195766898</v>
      </c>
      <c r="G56" s="6">
        <v>0.22707281737134399</v>
      </c>
      <c r="H56" s="6">
        <v>2269.8463996999999</v>
      </c>
      <c r="I56" s="6">
        <v>13.839724566366399</v>
      </c>
      <c r="J56" s="6">
        <v>1.6294618042331499</v>
      </c>
      <c r="K56" s="6">
        <v>13.708376100881001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76601.982616399997</v>
      </c>
      <c r="E57" s="6">
        <v>2.1971982239188801</v>
      </c>
      <c r="F57" s="6">
        <v>99.572877248801007</v>
      </c>
      <c r="G57" s="6">
        <v>0.121465266918433</v>
      </c>
      <c r="H57" s="6">
        <v>328.58796960000001</v>
      </c>
      <c r="I57" s="6">
        <v>28.193438350616599</v>
      </c>
      <c r="J57" s="6">
        <v>0.42712275119898502</v>
      </c>
      <c r="K57" s="6">
        <v>28.316557895618701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88776.233802500006</v>
      </c>
      <c r="E58" s="6">
        <v>0.97559160515174403</v>
      </c>
      <c r="F58" s="6">
        <v>98.707998765691499</v>
      </c>
      <c r="G58" s="6">
        <v>0.230734356390493</v>
      </c>
      <c r="H58" s="6">
        <v>1162.0031312999999</v>
      </c>
      <c r="I58" s="6">
        <v>17.657836336300601</v>
      </c>
      <c r="J58" s="6">
        <v>1.2920012343084999</v>
      </c>
      <c r="K58" s="6">
        <v>17.627944897424999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77081.970168800006</v>
      </c>
      <c r="E59" s="6">
        <v>0.89588238705087098</v>
      </c>
      <c r="F59" s="6">
        <v>99.688431287249799</v>
      </c>
      <c r="G59" s="6">
        <v>7.2007410381358702E-2</v>
      </c>
      <c r="H59" s="6">
        <v>240.9139146</v>
      </c>
      <c r="I59" s="6">
        <v>23.0636297353734</v>
      </c>
      <c r="J59" s="6">
        <v>0.31156871275022802</v>
      </c>
      <c r="K59" s="6">
        <v>23.0392381783515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55769.6467997</v>
      </c>
      <c r="E60" s="6">
        <v>1.1511291387026601</v>
      </c>
      <c r="F60" s="6">
        <v>98.985973272428396</v>
      </c>
      <c r="G60" s="6">
        <v>0.23571040747797001</v>
      </c>
      <c r="H60" s="6">
        <v>571.31238470000005</v>
      </c>
      <c r="I60" s="6">
        <v>22.933906685632</v>
      </c>
      <c r="J60" s="6">
        <v>1.01402672757156</v>
      </c>
      <c r="K60" s="6">
        <v>23.009279203640101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330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436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331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2769209.6258497001</v>
      </c>
      <c r="E17" s="6">
        <v>0.219186447730116</v>
      </c>
      <c r="F17" s="6">
        <v>98.556800585703201</v>
      </c>
      <c r="G17" s="6">
        <v>6.0894019708424299E-2</v>
      </c>
      <c r="H17" s="6">
        <v>40550.440825400001</v>
      </c>
      <c r="I17" s="6">
        <v>4.2057498428681104</v>
      </c>
      <c r="J17" s="6">
        <v>1.4431994142967901</v>
      </c>
      <c r="K17" s="6">
        <v>4.1584826724651602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332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1124.2859851999999</v>
      </c>
      <c r="E28" s="6">
        <v>7.8113808053243297</v>
      </c>
      <c r="F28" s="6">
        <v>99.203821656050906</v>
      </c>
      <c r="G28" s="6">
        <v>0.39735021273943699</v>
      </c>
      <c r="H28" s="6">
        <v>9.0231619999999992</v>
      </c>
      <c r="I28" s="6">
        <v>46.319051646752698</v>
      </c>
      <c r="J28" s="6">
        <v>0.79617834394904496</v>
      </c>
      <c r="K28" s="6">
        <v>49.509836507333802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7675.2376365999999</v>
      </c>
      <c r="E29" s="6">
        <v>11.4459482572732</v>
      </c>
      <c r="F29" s="6">
        <v>96.941194966920094</v>
      </c>
      <c r="G29" s="6">
        <v>0.93588037756109299</v>
      </c>
      <c r="H29" s="6">
        <v>242.17831770000001</v>
      </c>
      <c r="I29" s="6">
        <v>36.611108081912697</v>
      </c>
      <c r="J29" s="6">
        <v>3.0588050330799099</v>
      </c>
      <c r="K29" s="6">
        <v>29.660393900788598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130707.42467180001</v>
      </c>
      <c r="E30" s="6">
        <v>1.91643366922156</v>
      </c>
      <c r="F30" s="6">
        <v>97.715970999927293</v>
      </c>
      <c r="G30" s="6">
        <v>0.30078363359832999</v>
      </c>
      <c r="H30" s="6">
        <v>3055.1766044000001</v>
      </c>
      <c r="I30" s="6">
        <v>13.119915511946701</v>
      </c>
      <c r="J30" s="6">
        <v>2.2840290000726799</v>
      </c>
      <c r="K30" s="6">
        <v>12.868209999528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72059.079336299998</v>
      </c>
      <c r="E31" s="6">
        <v>2.4968255641454702</v>
      </c>
      <c r="F31" s="6">
        <v>96.4252753639079</v>
      </c>
      <c r="G31" s="6">
        <v>0.81116363018972804</v>
      </c>
      <c r="H31" s="6">
        <v>2671.4091837999999</v>
      </c>
      <c r="I31" s="6">
        <v>22.7893996198965</v>
      </c>
      <c r="J31" s="6">
        <v>3.5747246360921099</v>
      </c>
      <c r="K31" s="6">
        <v>21.8804759439424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87367.843995599993</v>
      </c>
      <c r="E32" s="6">
        <v>1.6267195175003999</v>
      </c>
      <c r="F32" s="6">
        <v>97.826659965140493</v>
      </c>
      <c r="G32" s="6">
        <v>0.320345853495071</v>
      </c>
      <c r="H32" s="6">
        <v>1940.9845249</v>
      </c>
      <c r="I32" s="6">
        <v>14.547772660513999</v>
      </c>
      <c r="J32" s="6">
        <v>2.17334003485945</v>
      </c>
      <c r="K32" s="6">
        <v>14.4194485807334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11554.838073999999</v>
      </c>
      <c r="E33" s="6">
        <v>12.2914374541838</v>
      </c>
      <c r="F33" s="6">
        <v>96.499136151545699</v>
      </c>
      <c r="G33" s="6">
        <v>1.33247491983658</v>
      </c>
      <c r="H33" s="6">
        <v>419.19458040000001</v>
      </c>
      <c r="I33" s="6">
        <v>41.719439200026997</v>
      </c>
      <c r="J33" s="6">
        <v>3.50086384845428</v>
      </c>
      <c r="K33" s="6">
        <v>36.728843015303902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3815.1160034999998</v>
      </c>
      <c r="E34" s="6">
        <v>22.5893905971942</v>
      </c>
      <c r="F34" s="6">
        <v>98.618422043074801</v>
      </c>
      <c r="G34" s="6">
        <v>0.82939311657036996</v>
      </c>
      <c r="H34" s="6">
        <v>53.447216699999998</v>
      </c>
      <c r="I34" s="6">
        <v>63.475493094757901</v>
      </c>
      <c r="J34" s="6">
        <v>1.38157795692523</v>
      </c>
      <c r="K34" s="6">
        <v>59.2029135956926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103876.6794946</v>
      </c>
      <c r="E35" s="6">
        <v>2.0898832527323798</v>
      </c>
      <c r="F35" s="6">
        <v>99.425905026764795</v>
      </c>
      <c r="G35" s="6">
        <v>0.14915603966413901</v>
      </c>
      <c r="H35" s="6">
        <v>599.7941836</v>
      </c>
      <c r="I35" s="6">
        <v>25.8434507431495</v>
      </c>
      <c r="J35" s="6">
        <v>0.57409497323525405</v>
      </c>
      <c r="K35" s="6">
        <v>25.831917932049102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62800.623868100003</v>
      </c>
      <c r="E36" s="6">
        <v>1.3179357605829201</v>
      </c>
      <c r="F36" s="6">
        <v>98.343491514503796</v>
      </c>
      <c r="G36" s="6">
        <v>0.488482197561036</v>
      </c>
      <c r="H36" s="6">
        <v>1057.8205505000001</v>
      </c>
      <c r="I36" s="6">
        <v>29.075685145686901</v>
      </c>
      <c r="J36" s="6">
        <v>1.65650848549623</v>
      </c>
      <c r="K36" s="6">
        <v>29.000180362154499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89753.739215900001</v>
      </c>
      <c r="E37" s="6">
        <v>1.3622108747003401</v>
      </c>
      <c r="F37" s="6">
        <v>97.922567522028004</v>
      </c>
      <c r="G37" s="6">
        <v>0.551970782594568</v>
      </c>
      <c r="H37" s="6">
        <v>1904.130351</v>
      </c>
      <c r="I37" s="6">
        <v>26.647166452728602</v>
      </c>
      <c r="J37" s="6">
        <v>2.0774324779720099</v>
      </c>
      <c r="K37" s="6">
        <v>26.017883518201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138545.1472719</v>
      </c>
      <c r="E38" s="6">
        <v>1.23824215084149</v>
      </c>
      <c r="F38" s="6">
        <v>98.596048038663596</v>
      </c>
      <c r="G38" s="6">
        <v>0.27894966181490299</v>
      </c>
      <c r="H38" s="6">
        <v>1972.8045405</v>
      </c>
      <c r="I38" s="6">
        <v>19.883410446501401</v>
      </c>
      <c r="J38" s="6">
        <v>1.4039519613364499</v>
      </c>
      <c r="K38" s="6">
        <v>19.589939694581901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86208.0580052</v>
      </c>
      <c r="E39" s="6">
        <v>1.18024880265669</v>
      </c>
      <c r="F39" s="6">
        <v>98.825000638511796</v>
      </c>
      <c r="G39" s="6">
        <v>0.26080170694410698</v>
      </c>
      <c r="H39" s="6">
        <v>1024.9877303999999</v>
      </c>
      <c r="I39" s="6">
        <v>22.010478641250799</v>
      </c>
      <c r="J39" s="6">
        <v>1.17499936148819</v>
      </c>
      <c r="K39" s="6">
        <v>21.935100307316599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101513.2503627</v>
      </c>
      <c r="E40" s="6">
        <v>2.9089032825115702</v>
      </c>
      <c r="F40" s="6">
        <v>98.836869257363006</v>
      </c>
      <c r="G40" s="6">
        <v>0.35514284145599501</v>
      </c>
      <c r="H40" s="6">
        <v>1194.6268955</v>
      </c>
      <c r="I40" s="6">
        <v>30.219209501495399</v>
      </c>
      <c r="J40" s="6">
        <v>1.1631307426369999</v>
      </c>
      <c r="K40" s="6">
        <v>30.1782123900316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85105.398626099995</v>
      </c>
      <c r="E41" s="6">
        <v>3.1901041022109999</v>
      </c>
      <c r="F41" s="6">
        <v>96.921726767819095</v>
      </c>
      <c r="G41" s="6">
        <v>0.37380127052028</v>
      </c>
      <c r="H41" s="6">
        <v>2702.9818725</v>
      </c>
      <c r="I41" s="6">
        <v>11.884623704995899</v>
      </c>
      <c r="J41" s="6">
        <v>3.0782732321809498</v>
      </c>
      <c r="K41" s="6">
        <v>11.7694115740212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82080.016543499994</v>
      </c>
      <c r="E42" s="6">
        <v>1.7974656974127201</v>
      </c>
      <c r="F42" s="6">
        <v>98.659295422766505</v>
      </c>
      <c r="G42" s="6">
        <v>0.29736865870306201</v>
      </c>
      <c r="H42" s="6">
        <v>1115.4048223</v>
      </c>
      <c r="I42" s="6">
        <v>22.4185842255431</v>
      </c>
      <c r="J42" s="6">
        <v>1.34070457723353</v>
      </c>
      <c r="K42" s="6">
        <v>21.882659943620901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90215.361482399996</v>
      </c>
      <c r="E43" s="6">
        <v>2.3863847188053899</v>
      </c>
      <c r="F43" s="6">
        <v>97.547099958127902</v>
      </c>
      <c r="G43" s="6">
        <v>0.47345851603176498</v>
      </c>
      <c r="H43" s="6">
        <v>2268.5375992999998</v>
      </c>
      <c r="I43" s="6">
        <v>19.182439780221799</v>
      </c>
      <c r="J43" s="6">
        <v>2.4529000418721298</v>
      </c>
      <c r="K43" s="6">
        <v>18.828531289896301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117623.8160109</v>
      </c>
      <c r="E44" s="6">
        <v>3.0758395285694</v>
      </c>
      <c r="F44" s="6">
        <v>98.220274945312397</v>
      </c>
      <c r="G44" s="6">
        <v>0.38536009173150199</v>
      </c>
      <c r="H44" s="6">
        <v>2131.3120177999999</v>
      </c>
      <c r="I44" s="6">
        <v>21.680009486021302</v>
      </c>
      <c r="J44" s="6">
        <v>1.77972505468761</v>
      </c>
      <c r="K44" s="6">
        <v>21.2674278328135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111497.0919532</v>
      </c>
      <c r="E45" s="6">
        <v>2.7843649327097402</v>
      </c>
      <c r="F45" s="6">
        <v>98.844046313043606</v>
      </c>
      <c r="G45" s="6">
        <v>0.224050915985539</v>
      </c>
      <c r="H45" s="6">
        <v>1303.9275438</v>
      </c>
      <c r="I45" s="6">
        <v>19.345280321014499</v>
      </c>
      <c r="J45" s="6">
        <v>1.15595368695642</v>
      </c>
      <c r="K45" s="6">
        <v>19.1582927292392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64117.3846825</v>
      </c>
      <c r="E46" s="6">
        <v>2.8741692674993602</v>
      </c>
      <c r="F46" s="6">
        <v>98.664757888613295</v>
      </c>
      <c r="G46" s="6">
        <v>0.31090477539803002</v>
      </c>
      <c r="H46" s="6">
        <v>867.70832800000005</v>
      </c>
      <c r="I46" s="6">
        <v>23.268288941233202</v>
      </c>
      <c r="J46" s="6">
        <v>1.3352421113866799</v>
      </c>
      <c r="K46" s="6">
        <v>22.973619637567602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143603.74968750001</v>
      </c>
      <c r="E47" s="6">
        <v>1.12323242582661</v>
      </c>
      <c r="F47" s="6">
        <v>97.890641274334698</v>
      </c>
      <c r="G47" s="6">
        <v>0.248004225967354</v>
      </c>
      <c r="H47" s="6">
        <v>3094.3900100999999</v>
      </c>
      <c r="I47" s="6">
        <v>11.613636266222899</v>
      </c>
      <c r="J47" s="6">
        <v>2.1093587256653001</v>
      </c>
      <c r="K47" s="6">
        <v>11.509323863835499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107252.7641799</v>
      </c>
      <c r="E48" s="6">
        <v>1.2255104095085601</v>
      </c>
      <c r="F48" s="6">
        <v>98.861010349381999</v>
      </c>
      <c r="G48" s="6">
        <v>0.222180044488797</v>
      </c>
      <c r="H48" s="6">
        <v>1235.6720608999999</v>
      </c>
      <c r="I48" s="6">
        <v>19.476018465524</v>
      </c>
      <c r="J48" s="6">
        <v>1.13898965061798</v>
      </c>
      <c r="K48" s="6">
        <v>19.284585830710199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80078.613060500007</v>
      </c>
      <c r="E49" s="6">
        <v>1.11882821574388</v>
      </c>
      <c r="F49" s="6">
        <v>98.860915377832498</v>
      </c>
      <c r="G49" s="6">
        <v>0.216167190819124</v>
      </c>
      <c r="H49" s="6">
        <v>922.67319550000002</v>
      </c>
      <c r="I49" s="6">
        <v>18.929419206116901</v>
      </c>
      <c r="J49" s="6">
        <v>1.1390846221675299</v>
      </c>
      <c r="K49" s="6">
        <v>18.7611051392897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81445.905490699995</v>
      </c>
      <c r="E50" s="6">
        <v>1.95775678783747</v>
      </c>
      <c r="F50" s="6">
        <v>97.665943031134304</v>
      </c>
      <c r="G50" s="6">
        <v>0.27314670653706602</v>
      </c>
      <c r="H50" s="6">
        <v>1946.4244894000001</v>
      </c>
      <c r="I50" s="6">
        <v>11.3698394053573</v>
      </c>
      <c r="J50" s="6">
        <v>2.3340569688657</v>
      </c>
      <c r="K50" s="6">
        <v>11.4295113768177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66199.848292800001</v>
      </c>
      <c r="E51" s="6">
        <v>3.0518082699790798</v>
      </c>
      <c r="F51" s="6">
        <v>99.619740671838201</v>
      </c>
      <c r="G51" s="6">
        <v>0.13204051964664601</v>
      </c>
      <c r="H51" s="6">
        <v>252.69198320000001</v>
      </c>
      <c r="I51" s="6">
        <v>34.597901577200901</v>
      </c>
      <c r="J51" s="6">
        <v>0.38025932816184899</v>
      </c>
      <c r="K51" s="6">
        <v>34.591767646985701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121394.07261410001</v>
      </c>
      <c r="E52" s="6">
        <v>0.97117255877321795</v>
      </c>
      <c r="F52" s="6">
        <v>99.743213998480797</v>
      </c>
      <c r="G52" s="6">
        <v>0.124055464666857</v>
      </c>
      <c r="H52" s="6">
        <v>312.52550689999998</v>
      </c>
      <c r="I52" s="6">
        <v>48.261391886182999</v>
      </c>
      <c r="J52" s="6">
        <v>0.25678600151923497</v>
      </c>
      <c r="K52" s="6">
        <v>48.186780769747202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102180.2218952</v>
      </c>
      <c r="E53" s="6">
        <v>1.52365342830617</v>
      </c>
      <c r="F53" s="6">
        <v>98.851146047802303</v>
      </c>
      <c r="G53" s="6">
        <v>0.20878095945963501</v>
      </c>
      <c r="H53" s="6">
        <v>1187.5446715</v>
      </c>
      <c r="I53" s="6">
        <v>17.970321989924798</v>
      </c>
      <c r="J53" s="6">
        <v>1.1488539521976799</v>
      </c>
      <c r="K53" s="6">
        <v>17.9641956021174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84510.187430999998</v>
      </c>
      <c r="E54" s="6">
        <v>2.6057983472929398</v>
      </c>
      <c r="F54" s="6">
        <v>99.572098415795097</v>
      </c>
      <c r="G54" s="6">
        <v>0.13991353947338001</v>
      </c>
      <c r="H54" s="6">
        <v>363.17446009999998</v>
      </c>
      <c r="I54" s="6">
        <v>32.884215524114097</v>
      </c>
      <c r="J54" s="6">
        <v>0.42790158420493002</v>
      </c>
      <c r="K54" s="6">
        <v>32.557684375091299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97801.312270900002</v>
      </c>
      <c r="E55" s="6">
        <v>1.57499796999617</v>
      </c>
      <c r="F55" s="6">
        <v>98.026047902485303</v>
      </c>
      <c r="G55" s="6">
        <v>0.647356437988164</v>
      </c>
      <c r="H55" s="6">
        <v>1969.4265925</v>
      </c>
      <c r="I55" s="6">
        <v>33.481617847461102</v>
      </c>
      <c r="J55" s="6">
        <v>1.9739520975147</v>
      </c>
      <c r="K55" s="6">
        <v>32.1475851820854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138319.82339129999</v>
      </c>
      <c r="E56" s="6">
        <v>1.3992503626127699</v>
      </c>
      <c r="F56" s="6">
        <v>99.296088499286597</v>
      </c>
      <c r="G56" s="6">
        <v>0.16894125396251999</v>
      </c>
      <c r="H56" s="6">
        <v>980.55135840000003</v>
      </c>
      <c r="I56" s="6">
        <v>23.978852161088302</v>
      </c>
      <c r="J56" s="6">
        <v>0.70391150071339803</v>
      </c>
      <c r="K56" s="6">
        <v>23.831413022292701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76589.617935400005</v>
      </c>
      <c r="E57" s="6">
        <v>2.1881654633383198</v>
      </c>
      <c r="F57" s="6">
        <v>99.556804729247602</v>
      </c>
      <c r="G57" s="6">
        <v>0.13341360111744899</v>
      </c>
      <c r="H57" s="6">
        <v>340.95265060000003</v>
      </c>
      <c r="I57" s="6">
        <v>30.020124469410302</v>
      </c>
      <c r="J57" s="6">
        <v>0.44319527075241399</v>
      </c>
      <c r="K57" s="6">
        <v>29.969254437499501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89151.229144800003</v>
      </c>
      <c r="E58" s="6">
        <v>0.95001362787912802</v>
      </c>
      <c r="F58" s="6">
        <v>99.124946390066199</v>
      </c>
      <c r="G58" s="6">
        <v>0.19363290609371001</v>
      </c>
      <c r="H58" s="6">
        <v>787.007789</v>
      </c>
      <c r="I58" s="6">
        <v>22.046465795222701</v>
      </c>
      <c r="J58" s="6">
        <v>0.87505360993376502</v>
      </c>
      <c r="K58" s="6">
        <v>21.934486319466298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77032.850216399995</v>
      </c>
      <c r="E59" s="6">
        <v>0.90050643999784796</v>
      </c>
      <c r="F59" s="6">
        <v>99.624905523845698</v>
      </c>
      <c r="G59" s="6">
        <v>9.5091033130256297E-2</v>
      </c>
      <c r="H59" s="6">
        <v>290.03386699999999</v>
      </c>
      <c r="I59" s="6">
        <v>25.253901160505499</v>
      </c>
      <c r="J59" s="6">
        <v>0.375094476154267</v>
      </c>
      <c r="K59" s="6">
        <v>25.256130905725399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56009.037019199997</v>
      </c>
      <c r="E60" s="6">
        <v>1.12070277806649</v>
      </c>
      <c r="F60" s="6">
        <v>99.4108688066285</v>
      </c>
      <c r="G60" s="6">
        <v>0.163019748253733</v>
      </c>
      <c r="H60" s="6">
        <v>331.92216519999999</v>
      </c>
      <c r="I60" s="6">
        <v>27.5063257178609</v>
      </c>
      <c r="J60" s="6">
        <v>0.58913119337149</v>
      </c>
      <c r="K60" s="6">
        <v>27.5081934022163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333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437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334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2343976.0348963998</v>
      </c>
      <c r="E17" s="6">
        <v>0.28803757154550103</v>
      </c>
      <c r="F17" s="6">
        <v>83.422640342031698</v>
      </c>
      <c r="G17" s="6">
        <v>0.210278780699099</v>
      </c>
      <c r="H17" s="6">
        <v>465784.03177870001</v>
      </c>
      <c r="I17" s="6">
        <v>1.10579068150117</v>
      </c>
      <c r="J17" s="6">
        <v>16.577359657968302</v>
      </c>
      <c r="K17" s="6">
        <v>1.0581908974503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335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877.05134640000006</v>
      </c>
      <c r="E28" s="6">
        <v>7.6376488353980303</v>
      </c>
      <c r="F28" s="6">
        <v>77.388535031847098</v>
      </c>
      <c r="G28" s="6">
        <v>1.6159423741966901</v>
      </c>
      <c r="H28" s="6">
        <v>256.25780079999998</v>
      </c>
      <c r="I28" s="6">
        <v>9.8041266583475402</v>
      </c>
      <c r="J28" s="6">
        <v>22.611464968152902</v>
      </c>
      <c r="K28" s="6">
        <v>5.5306196750675598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5299.0152430999997</v>
      </c>
      <c r="E29" s="6">
        <v>10.297777318598399</v>
      </c>
      <c r="F29" s="6">
        <v>66.928594805254207</v>
      </c>
      <c r="G29" s="6">
        <v>3.0047241183654099</v>
      </c>
      <c r="H29" s="6">
        <v>2618.4007111999999</v>
      </c>
      <c r="I29" s="6">
        <v>16.2696554538378</v>
      </c>
      <c r="J29" s="6">
        <v>33.0714051947458</v>
      </c>
      <c r="K29" s="6">
        <v>6.0808411930317101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106178.26747229999</v>
      </c>
      <c r="E30" s="6">
        <v>2.1463365479545198</v>
      </c>
      <c r="F30" s="6">
        <v>79.3781419165568</v>
      </c>
      <c r="G30" s="6">
        <v>1.08378772428221</v>
      </c>
      <c r="H30" s="6">
        <v>27584.333803900001</v>
      </c>
      <c r="I30" s="6">
        <v>4.6787943938195404</v>
      </c>
      <c r="J30" s="6">
        <v>20.6218580834432</v>
      </c>
      <c r="K30" s="6">
        <v>4.1717412387085302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56233.398809899998</v>
      </c>
      <c r="E31" s="6">
        <v>2.9787315734283899</v>
      </c>
      <c r="F31" s="6">
        <v>75.248268709999294</v>
      </c>
      <c r="G31" s="6">
        <v>1.6999080250426699</v>
      </c>
      <c r="H31" s="6">
        <v>18497.089710200002</v>
      </c>
      <c r="I31" s="6">
        <v>6.0087232385191598</v>
      </c>
      <c r="J31" s="6">
        <v>24.751731290000698</v>
      </c>
      <c r="K31" s="6">
        <v>5.1679268149768003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67457.093161600002</v>
      </c>
      <c r="E32" s="6">
        <v>1.9664810323117401</v>
      </c>
      <c r="F32" s="6">
        <v>75.532390558807805</v>
      </c>
      <c r="G32" s="6">
        <v>1.1399212288180101</v>
      </c>
      <c r="H32" s="6">
        <v>21851.735358900001</v>
      </c>
      <c r="I32" s="6">
        <v>3.8674095102732502</v>
      </c>
      <c r="J32" s="6">
        <v>24.467609441192199</v>
      </c>
      <c r="K32" s="6">
        <v>3.5189778416359498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9334.7729201999991</v>
      </c>
      <c r="E33" s="6">
        <v>12.370331138935301</v>
      </c>
      <c r="F33" s="6">
        <v>77.958472217543402</v>
      </c>
      <c r="G33" s="6">
        <v>3.16295009138515</v>
      </c>
      <c r="H33" s="6">
        <v>2639.2597341999999</v>
      </c>
      <c r="I33" s="6">
        <v>18.306950479588199</v>
      </c>
      <c r="J33" s="6">
        <v>22.041527782456601</v>
      </c>
      <c r="K33" s="6">
        <v>11.187008416947601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2680.6768504000001</v>
      </c>
      <c r="E34" s="6">
        <v>23.084758877773002</v>
      </c>
      <c r="F34" s="6">
        <v>69.293861772831804</v>
      </c>
      <c r="G34" s="6">
        <v>6.3256710779559304</v>
      </c>
      <c r="H34" s="6">
        <v>1187.8863698</v>
      </c>
      <c r="I34" s="6">
        <v>27.417358988518501</v>
      </c>
      <c r="J34" s="6">
        <v>30.7061382271682</v>
      </c>
      <c r="K34" s="6">
        <v>14.275001761975201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90293.592469099996</v>
      </c>
      <c r="E35" s="6">
        <v>2.29157445064968</v>
      </c>
      <c r="F35" s="6">
        <v>86.424808658086107</v>
      </c>
      <c r="G35" s="6">
        <v>0.88230442264102205</v>
      </c>
      <c r="H35" s="6">
        <v>14182.8812091</v>
      </c>
      <c r="I35" s="6">
        <v>5.9098899680378798</v>
      </c>
      <c r="J35" s="6">
        <v>13.5751913419139</v>
      </c>
      <c r="K35" s="6">
        <v>5.6170840605022896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53008.3049292</v>
      </c>
      <c r="E36" s="6">
        <v>1.89728800586571</v>
      </c>
      <c r="F36" s="6">
        <v>83.009076421786901</v>
      </c>
      <c r="G36" s="6">
        <v>1.87711512715911</v>
      </c>
      <c r="H36" s="6">
        <v>10850.1394894</v>
      </c>
      <c r="I36" s="6">
        <v>9.6347549465482896</v>
      </c>
      <c r="J36" s="6">
        <v>16.990923578213099</v>
      </c>
      <c r="K36" s="6">
        <v>9.1706370360374692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72280.153872299998</v>
      </c>
      <c r="E37" s="6">
        <v>2.2063914451684101</v>
      </c>
      <c r="F37" s="6">
        <v>78.858644886507605</v>
      </c>
      <c r="G37" s="6">
        <v>1.90397134826477</v>
      </c>
      <c r="H37" s="6">
        <v>19377.7156946</v>
      </c>
      <c r="I37" s="6">
        <v>7.4994073268387202</v>
      </c>
      <c r="J37" s="6">
        <v>21.141355113492398</v>
      </c>
      <c r="K37" s="6">
        <v>7.1019383393770301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115773.1891976</v>
      </c>
      <c r="E38" s="6">
        <v>1.4942891284748601</v>
      </c>
      <c r="F38" s="6">
        <v>82.390319318178101</v>
      </c>
      <c r="G38" s="6">
        <v>1.13004609906461</v>
      </c>
      <c r="H38" s="6">
        <v>24744.762614800002</v>
      </c>
      <c r="I38" s="6">
        <v>5.7056105779639203</v>
      </c>
      <c r="J38" s="6">
        <v>17.609680681821899</v>
      </c>
      <c r="K38" s="6">
        <v>5.2871406715684799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72360.2738446</v>
      </c>
      <c r="E39" s="6">
        <v>1.5352829965924599</v>
      </c>
      <c r="F39" s="6">
        <v>82.950530082282398</v>
      </c>
      <c r="G39" s="6">
        <v>1.00803134895633</v>
      </c>
      <c r="H39" s="6">
        <v>14872.771891</v>
      </c>
      <c r="I39" s="6">
        <v>5.0434970659469798</v>
      </c>
      <c r="J39" s="6">
        <v>17.049469917717602</v>
      </c>
      <c r="K39" s="6">
        <v>4.9043597917723103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90401.247441700005</v>
      </c>
      <c r="E40" s="6">
        <v>2.9287511327200999</v>
      </c>
      <c r="F40" s="6">
        <v>88.017832570366494</v>
      </c>
      <c r="G40" s="6">
        <v>1.0151773535978099</v>
      </c>
      <c r="H40" s="6">
        <v>12306.629816500001</v>
      </c>
      <c r="I40" s="6">
        <v>8.3168382075609504</v>
      </c>
      <c r="J40" s="6">
        <v>11.982167429633501</v>
      </c>
      <c r="K40" s="6">
        <v>7.45722431796574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68206.269316399994</v>
      </c>
      <c r="E41" s="6">
        <v>3.4246459156101698</v>
      </c>
      <c r="F41" s="6">
        <v>77.676263847603295</v>
      </c>
      <c r="G41" s="6">
        <v>1.17077899973854</v>
      </c>
      <c r="H41" s="6">
        <v>19602.111182199998</v>
      </c>
      <c r="I41" s="6">
        <v>4.95069748914886</v>
      </c>
      <c r="J41" s="6">
        <v>22.323736152396702</v>
      </c>
      <c r="K41" s="6">
        <v>4.07376873969908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65144.617841699997</v>
      </c>
      <c r="E42" s="6">
        <v>2.25808752333436</v>
      </c>
      <c r="F42" s="6">
        <v>78.303128672510894</v>
      </c>
      <c r="G42" s="6">
        <v>1.41109355136336</v>
      </c>
      <c r="H42" s="6">
        <v>18050.8035241</v>
      </c>
      <c r="I42" s="6">
        <v>5.5204062755944401</v>
      </c>
      <c r="J42" s="6">
        <v>21.696871327489099</v>
      </c>
      <c r="K42" s="6">
        <v>5.0925793979044904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71500.788342200001</v>
      </c>
      <c r="E43" s="6">
        <v>2.5942423664900298</v>
      </c>
      <c r="F43" s="6">
        <v>77.311606725227307</v>
      </c>
      <c r="G43" s="6">
        <v>1.5025050268064</v>
      </c>
      <c r="H43" s="6">
        <v>20983.1107395</v>
      </c>
      <c r="I43" s="6">
        <v>5.9956211054133997</v>
      </c>
      <c r="J43" s="6">
        <v>22.6883932747727</v>
      </c>
      <c r="K43" s="6">
        <v>5.1198459198207402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101015.98605779999</v>
      </c>
      <c r="E44" s="6">
        <v>3.2871483724463402</v>
      </c>
      <c r="F44" s="6">
        <v>84.352117291871593</v>
      </c>
      <c r="G44" s="6">
        <v>1.2038683030378801</v>
      </c>
      <c r="H44" s="6">
        <v>18739.1419709</v>
      </c>
      <c r="I44" s="6">
        <v>7.2213412155388603</v>
      </c>
      <c r="J44" s="6">
        <v>15.6478827081284</v>
      </c>
      <c r="K44" s="6">
        <v>6.4896217715811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96950.163600200001</v>
      </c>
      <c r="E45" s="6">
        <v>2.8882341520164601</v>
      </c>
      <c r="F45" s="6">
        <v>85.947949790275104</v>
      </c>
      <c r="G45" s="6">
        <v>0.771411805291908</v>
      </c>
      <c r="H45" s="6">
        <v>15850.8558968</v>
      </c>
      <c r="I45" s="6">
        <v>5.4453634750128703</v>
      </c>
      <c r="J45" s="6">
        <v>14.0520502097249</v>
      </c>
      <c r="K45" s="6">
        <v>4.7182626107448602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55574.236560199999</v>
      </c>
      <c r="E46" s="6">
        <v>3.0447850826483198</v>
      </c>
      <c r="F46" s="6">
        <v>85.518438130450306</v>
      </c>
      <c r="G46" s="6">
        <v>1.33471563223275</v>
      </c>
      <c r="H46" s="6">
        <v>9410.8564502999998</v>
      </c>
      <c r="I46" s="6">
        <v>8.6474555350313</v>
      </c>
      <c r="J46" s="6">
        <v>14.481561869549701</v>
      </c>
      <c r="K46" s="6">
        <v>7.8819396170828897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116486.0776131</v>
      </c>
      <c r="E47" s="6">
        <v>1.4461187547816099</v>
      </c>
      <c r="F47" s="6">
        <v>79.405286156471803</v>
      </c>
      <c r="G47" s="6">
        <v>0.93882510316301904</v>
      </c>
      <c r="H47" s="6">
        <v>30212.062084500001</v>
      </c>
      <c r="I47" s="6">
        <v>3.7933309247966398</v>
      </c>
      <c r="J47" s="6">
        <v>20.594713843528201</v>
      </c>
      <c r="K47" s="6">
        <v>3.61974808360665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87467.597086599999</v>
      </c>
      <c r="E48" s="6">
        <v>1.3455167356264499</v>
      </c>
      <c r="F48" s="6">
        <v>80.6238896212474</v>
      </c>
      <c r="G48" s="6">
        <v>1.0481600844477901</v>
      </c>
      <c r="H48" s="6">
        <v>21020.839154199999</v>
      </c>
      <c r="I48" s="6">
        <v>4.8894999648385298</v>
      </c>
      <c r="J48" s="6">
        <v>19.3761103787526</v>
      </c>
      <c r="K48" s="6">
        <v>4.3613883954018098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68843.399250999995</v>
      </c>
      <c r="E49" s="6">
        <v>1.2958633736509799</v>
      </c>
      <c r="F49" s="6">
        <v>84.990501303182199</v>
      </c>
      <c r="G49" s="6">
        <v>0.89780329585281304</v>
      </c>
      <c r="H49" s="6">
        <v>12157.887005</v>
      </c>
      <c r="I49" s="6">
        <v>5.4146750220331104</v>
      </c>
      <c r="J49" s="6">
        <v>15.009498696817801</v>
      </c>
      <c r="K49" s="6">
        <v>5.08376420342121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72133.836290299994</v>
      </c>
      <c r="E50" s="6">
        <v>2.14720210217531</v>
      </c>
      <c r="F50" s="6">
        <v>86.499365478232093</v>
      </c>
      <c r="G50" s="6">
        <v>0.66054783330522204</v>
      </c>
      <c r="H50" s="6">
        <v>11258.4936898</v>
      </c>
      <c r="I50" s="6">
        <v>4.2566996693340702</v>
      </c>
      <c r="J50" s="6">
        <v>13.5006345217679</v>
      </c>
      <c r="K50" s="6">
        <v>4.2321691144810396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61615.265779200003</v>
      </c>
      <c r="E51" s="6">
        <v>3.11666455545011</v>
      </c>
      <c r="F51" s="6">
        <v>92.720707926726107</v>
      </c>
      <c r="G51" s="6">
        <v>0.80972164443435002</v>
      </c>
      <c r="H51" s="6">
        <v>4837.2744967999997</v>
      </c>
      <c r="I51" s="6">
        <v>10.873953222960999</v>
      </c>
      <c r="J51" s="6">
        <v>7.2792920732738802</v>
      </c>
      <c r="K51" s="6">
        <v>10.313910108264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109399.5078624</v>
      </c>
      <c r="E52" s="6">
        <v>1.23335050201994</v>
      </c>
      <c r="F52" s="6">
        <v>89.887902177362307</v>
      </c>
      <c r="G52" s="6">
        <v>0.78540748773692903</v>
      </c>
      <c r="H52" s="6">
        <v>12307.090258599999</v>
      </c>
      <c r="I52" s="6">
        <v>7.07379606589629</v>
      </c>
      <c r="J52" s="6">
        <v>10.112097822637701</v>
      </c>
      <c r="K52" s="6">
        <v>6.9816009165791399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85286.730185699998</v>
      </c>
      <c r="E53" s="6">
        <v>1.7377432162289299</v>
      </c>
      <c r="F53" s="6">
        <v>82.508051608783802</v>
      </c>
      <c r="G53" s="6">
        <v>0.90768596426982096</v>
      </c>
      <c r="H53" s="6">
        <v>18081.036381000002</v>
      </c>
      <c r="I53" s="6">
        <v>4.5673805037741797</v>
      </c>
      <c r="J53" s="6">
        <v>17.491948391216201</v>
      </c>
      <c r="K53" s="6">
        <v>4.2814784670957904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73353.782132499997</v>
      </c>
      <c r="E54" s="6">
        <v>2.6773645092813401</v>
      </c>
      <c r="F54" s="6">
        <v>86.427331848383005</v>
      </c>
      <c r="G54" s="6">
        <v>0.88272906195315903</v>
      </c>
      <c r="H54" s="6">
        <v>11519.579758600001</v>
      </c>
      <c r="I54" s="6">
        <v>6.4230823747966399</v>
      </c>
      <c r="J54" s="6">
        <v>13.572668151617</v>
      </c>
      <c r="K54" s="6">
        <v>5.6209963079770802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82854.103585000004</v>
      </c>
      <c r="E55" s="6">
        <v>2.5454601930197098</v>
      </c>
      <c r="F55" s="6">
        <v>83.044492332004097</v>
      </c>
      <c r="G55" s="6">
        <v>1.9311676649063301</v>
      </c>
      <c r="H55" s="6">
        <v>16916.635278400001</v>
      </c>
      <c r="I55" s="6">
        <v>9.9047893601398407</v>
      </c>
      <c r="J55" s="6">
        <v>16.955507667995899</v>
      </c>
      <c r="K55" s="6">
        <v>9.4584509930561698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120270.2610463</v>
      </c>
      <c r="E56" s="6">
        <v>1.5284906210862601</v>
      </c>
      <c r="F56" s="6">
        <v>86.338792169372098</v>
      </c>
      <c r="G56" s="6">
        <v>0.83423955639535297</v>
      </c>
      <c r="H56" s="6">
        <v>19030.113703399998</v>
      </c>
      <c r="I56" s="6">
        <v>5.64074092589542</v>
      </c>
      <c r="J56" s="6">
        <v>13.6612078306279</v>
      </c>
      <c r="K56" s="6">
        <v>5.2723914731467101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67701.311830399995</v>
      </c>
      <c r="E57" s="6">
        <v>2.2972694489563601</v>
      </c>
      <c r="F57" s="6">
        <v>88.003132323992503</v>
      </c>
      <c r="G57" s="6">
        <v>0.68470684463533704</v>
      </c>
      <c r="H57" s="6">
        <v>9229.2587555999999</v>
      </c>
      <c r="I57" s="6">
        <v>5.4454270818519097</v>
      </c>
      <c r="J57" s="6">
        <v>11.996867676007501</v>
      </c>
      <c r="K57" s="6">
        <v>5.02267330764123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76565.411907400005</v>
      </c>
      <c r="E58" s="6">
        <v>1.2574548248133099</v>
      </c>
      <c r="F58" s="6">
        <v>85.131101651188501</v>
      </c>
      <c r="G58" s="6">
        <v>0.91570421347278297</v>
      </c>
      <c r="H58" s="6">
        <v>13372.8250264</v>
      </c>
      <c r="I58" s="6">
        <v>5.4121734363452498</v>
      </c>
      <c r="J58" s="6">
        <v>14.8688983488115</v>
      </c>
      <c r="K58" s="6">
        <v>5.2428166936660698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71424.214047500005</v>
      </c>
      <c r="E59" s="6">
        <v>0.98000062985998404</v>
      </c>
      <c r="F59" s="6">
        <v>92.371378659986703</v>
      </c>
      <c r="G59" s="6">
        <v>0.47837449158018902</v>
      </c>
      <c r="H59" s="6">
        <v>5898.6700358999997</v>
      </c>
      <c r="I59" s="6">
        <v>5.9296110852571102</v>
      </c>
      <c r="J59" s="6">
        <v>7.6286213400133001</v>
      </c>
      <c r="K59" s="6">
        <v>5.7924111492149697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50005.4370021</v>
      </c>
      <c r="E60" s="6">
        <v>1.35880615977849</v>
      </c>
      <c r="F60" s="6">
        <v>88.755033151700005</v>
      </c>
      <c r="G60" s="6">
        <v>0.86689726269883305</v>
      </c>
      <c r="H60" s="6">
        <v>6335.5221823000002</v>
      </c>
      <c r="I60" s="6">
        <v>7.0027694614830702</v>
      </c>
      <c r="J60" s="6">
        <v>11.244966848300001</v>
      </c>
      <c r="K60" s="6">
        <v>6.8423052133395199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336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438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337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2627426.8697098</v>
      </c>
      <c r="E17" s="6">
        <v>0.24188414621485699</v>
      </c>
      <c r="F17" s="6">
        <v>93.510720038773201</v>
      </c>
      <c r="G17" s="6">
        <v>0.12748327612215299</v>
      </c>
      <c r="H17" s="6">
        <v>182333.19696530001</v>
      </c>
      <c r="I17" s="6">
        <v>1.87804739687781</v>
      </c>
      <c r="J17" s="6">
        <v>6.4892799612268002</v>
      </c>
      <c r="K17" s="6">
        <v>1.8370378554033899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338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1071.9516455999999</v>
      </c>
      <c r="E28" s="6">
        <v>8.2192758483953092</v>
      </c>
      <c r="F28" s="6">
        <v>94.585987261146499</v>
      </c>
      <c r="G28" s="6">
        <v>1.33922133632892</v>
      </c>
      <c r="H28" s="6">
        <v>61.357501599999999</v>
      </c>
      <c r="I28" s="6">
        <v>21.649499978606599</v>
      </c>
      <c r="J28" s="6">
        <v>5.4140127388534998</v>
      </c>
      <c r="K28" s="6">
        <v>23.396984522922899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6970.4818205000001</v>
      </c>
      <c r="E29" s="6">
        <v>10.678566058724</v>
      </c>
      <c r="F29" s="6">
        <v>88.039858720751994</v>
      </c>
      <c r="G29" s="6">
        <v>2.5150514957204702</v>
      </c>
      <c r="H29" s="6">
        <v>946.93413380000004</v>
      </c>
      <c r="I29" s="6">
        <v>26.879413548395998</v>
      </c>
      <c r="J29" s="6">
        <v>11.960141279248001</v>
      </c>
      <c r="K29" s="6">
        <v>18.513558760617599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122305.3991604</v>
      </c>
      <c r="E30" s="6">
        <v>1.9280263213327</v>
      </c>
      <c r="F30" s="6">
        <v>91.434674560385901</v>
      </c>
      <c r="G30" s="6">
        <v>0.72871934777958802</v>
      </c>
      <c r="H30" s="6">
        <v>11457.202115800001</v>
      </c>
      <c r="I30" s="6">
        <v>8.3133859455082302</v>
      </c>
      <c r="J30" s="6">
        <v>8.5653254396141492</v>
      </c>
      <c r="K30" s="6">
        <v>7.7790641908271496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67629.250708699998</v>
      </c>
      <c r="E31" s="6">
        <v>2.8035697943932498</v>
      </c>
      <c r="F31" s="6">
        <v>90.497535942789895</v>
      </c>
      <c r="G31" s="6">
        <v>0.89840889055169404</v>
      </c>
      <c r="H31" s="6">
        <v>7101.2378114000003</v>
      </c>
      <c r="I31" s="6">
        <v>8.8258209579344502</v>
      </c>
      <c r="J31" s="6">
        <v>9.5024640572100694</v>
      </c>
      <c r="K31" s="6">
        <v>8.5560745480888194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82159.236804999993</v>
      </c>
      <c r="E32" s="6">
        <v>1.73816101171349</v>
      </c>
      <c r="F32" s="6">
        <v>91.994529730217096</v>
      </c>
      <c r="G32" s="6">
        <v>0.66788268630686098</v>
      </c>
      <c r="H32" s="6">
        <v>7149.5917154999997</v>
      </c>
      <c r="I32" s="6">
        <v>7.8361053240044898</v>
      </c>
      <c r="J32" s="6">
        <v>8.0054702697828795</v>
      </c>
      <c r="K32" s="6">
        <v>7.6749462019325199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10606.8530168</v>
      </c>
      <c r="E33" s="6">
        <v>11.8977679098063</v>
      </c>
      <c r="F33" s="6">
        <v>88.5821287025001</v>
      </c>
      <c r="G33" s="6">
        <v>2.8891604694042501</v>
      </c>
      <c r="H33" s="6">
        <v>1367.1796376</v>
      </c>
      <c r="I33" s="6">
        <v>29.169272115028601</v>
      </c>
      <c r="J33" s="6">
        <v>11.4178712974999</v>
      </c>
      <c r="K33" s="6">
        <v>22.414684653082599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3542.8395159000002</v>
      </c>
      <c r="E34" s="6">
        <v>22.7186382697491</v>
      </c>
      <c r="F34" s="6">
        <v>91.580240886352598</v>
      </c>
      <c r="G34" s="6">
        <v>2.0424174855078898</v>
      </c>
      <c r="H34" s="6">
        <v>325.72370430000001</v>
      </c>
      <c r="I34" s="6">
        <v>31.2999178525919</v>
      </c>
      <c r="J34" s="6">
        <v>8.4197591136473804</v>
      </c>
      <c r="K34" s="6">
        <v>22.215016224173802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99808.506729899993</v>
      </c>
      <c r="E35" s="6">
        <v>2.1114814597366101</v>
      </c>
      <c r="F35" s="6">
        <v>95.532040100551399</v>
      </c>
      <c r="G35" s="6">
        <v>0.454554502179707</v>
      </c>
      <c r="H35" s="6">
        <v>4667.9669482999998</v>
      </c>
      <c r="I35" s="6">
        <v>10.0163035144306</v>
      </c>
      <c r="J35" s="6">
        <v>4.4679598994486502</v>
      </c>
      <c r="K35" s="6">
        <v>9.7190932567404094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59858.6171197</v>
      </c>
      <c r="E36" s="6">
        <v>1.43324121398163</v>
      </c>
      <c r="F36" s="6">
        <v>93.736416013079406</v>
      </c>
      <c r="G36" s="6">
        <v>0.96083123006006599</v>
      </c>
      <c r="H36" s="6">
        <v>3999.8272989000002</v>
      </c>
      <c r="I36" s="6">
        <v>14.646456318223899</v>
      </c>
      <c r="J36" s="6">
        <v>6.2635839869205698</v>
      </c>
      <c r="K36" s="6">
        <v>14.379128002009701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82801.752563899994</v>
      </c>
      <c r="E37" s="6">
        <v>1.9371959539641801</v>
      </c>
      <c r="F37" s="6">
        <v>90.337854190974795</v>
      </c>
      <c r="G37" s="6">
        <v>1.2842328832786001</v>
      </c>
      <c r="H37" s="6">
        <v>8856.1170029999994</v>
      </c>
      <c r="I37" s="6">
        <v>12.1387319576674</v>
      </c>
      <c r="J37" s="6">
        <v>9.6621458090251906</v>
      </c>
      <c r="K37" s="6">
        <v>12.0071509217456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131258.85713300001</v>
      </c>
      <c r="E38" s="6">
        <v>1.34897547472718</v>
      </c>
      <c r="F38" s="6">
        <v>93.410738941198503</v>
      </c>
      <c r="G38" s="6">
        <v>0.63145735815764104</v>
      </c>
      <c r="H38" s="6">
        <v>9259.0946793999992</v>
      </c>
      <c r="I38" s="6">
        <v>9.1779144868819298</v>
      </c>
      <c r="J38" s="6">
        <v>6.5892610588015499</v>
      </c>
      <c r="K38" s="6">
        <v>8.9516711978763794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82000.453096800004</v>
      </c>
      <c r="E39" s="6">
        <v>1.2206041431816499</v>
      </c>
      <c r="F39" s="6">
        <v>94.001593553594603</v>
      </c>
      <c r="G39" s="6">
        <v>0.64320949393245896</v>
      </c>
      <c r="H39" s="6">
        <v>5232.5926387999998</v>
      </c>
      <c r="I39" s="6">
        <v>10.354505795148199</v>
      </c>
      <c r="J39" s="6">
        <v>5.9984064464053999</v>
      </c>
      <c r="K39" s="6">
        <v>10.0797966857823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96935.295502299996</v>
      </c>
      <c r="E40" s="6">
        <v>2.8752359037156801</v>
      </c>
      <c r="F40" s="6">
        <v>94.379611467007393</v>
      </c>
      <c r="G40" s="6">
        <v>0.71481036913992302</v>
      </c>
      <c r="H40" s="6">
        <v>5772.5817558999997</v>
      </c>
      <c r="I40" s="6">
        <v>12.6860472252961</v>
      </c>
      <c r="J40" s="6">
        <v>5.6203885329926102</v>
      </c>
      <c r="K40" s="6">
        <v>12.0033560875715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79726.911619199993</v>
      </c>
      <c r="E41" s="6">
        <v>3.19865302160725</v>
      </c>
      <c r="F41" s="6">
        <v>90.796472006987003</v>
      </c>
      <c r="G41" s="6">
        <v>0.79516538676558302</v>
      </c>
      <c r="H41" s="6">
        <v>8081.4688794000003</v>
      </c>
      <c r="I41" s="6">
        <v>8.5703026694414497</v>
      </c>
      <c r="J41" s="6">
        <v>9.2035279930129796</v>
      </c>
      <c r="K41" s="6">
        <v>7.8446234786482796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78283.5874549</v>
      </c>
      <c r="E42" s="6">
        <v>2.0288657190834001</v>
      </c>
      <c r="F42" s="6">
        <v>94.096028567121195</v>
      </c>
      <c r="G42" s="6">
        <v>0.65785477569954598</v>
      </c>
      <c r="H42" s="6">
        <v>4911.8339108999999</v>
      </c>
      <c r="I42" s="6">
        <v>10.4463579602756</v>
      </c>
      <c r="J42" s="6">
        <v>5.90397143287883</v>
      </c>
      <c r="K42" s="6">
        <v>10.4847258275194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86335.743857699999</v>
      </c>
      <c r="E43" s="6">
        <v>2.4077216430864601</v>
      </c>
      <c r="F43" s="6">
        <v>93.352188559255296</v>
      </c>
      <c r="G43" s="6">
        <v>0.71641623690855505</v>
      </c>
      <c r="H43" s="6">
        <v>6148.1552240000001</v>
      </c>
      <c r="I43" s="6">
        <v>10.5947463770692</v>
      </c>
      <c r="J43" s="6">
        <v>6.6478114407446602</v>
      </c>
      <c r="K43" s="6">
        <v>10.060306949275899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110767.9951932</v>
      </c>
      <c r="E44" s="6">
        <v>3.1916844574189902</v>
      </c>
      <c r="F44" s="6">
        <v>92.495408770014294</v>
      </c>
      <c r="G44" s="6">
        <v>0.789627873261048</v>
      </c>
      <c r="H44" s="6">
        <v>8987.1328355000005</v>
      </c>
      <c r="I44" s="6">
        <v>10.145417366852</v>
      </c>
      <c r="J44" s="6">
        <v>7.5045912299857296</v>
      </c>
      <c r="K44" s="6">
        <v>9.7323026231791907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106897.71165729999</v>
      </c>
      <c r="E45" s="6">
        <v>2.8424570742703099</v>
      </c>
      <c r="F45" s="6">
        <v>94.7666183638908</v>
      </c>
      <c r="G45" s="6">
        <v>0.46200222543212699</v>
      </c>
      <c r="H45" s="6">
        <v>5903.3078396999999</v>
      </c>
      <c r="I45" s="6">
        <v>8.6381798438609607</v>
      </c>
      <c r="J45" s="6">
        <v>5.2333816361092396</v>
      </c>
      <c r="K45" s="6">
        <v>8.3659842956426598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61287.6502894</v>
      </c>
      <c r="E46" s="6">
        <v>2.93027344943527</v>
      </c>
      <c r="F46" s="6">
        <v>94.310321721779204</v>
      </c>
      <c r="G46" s="6">
        <v>0.73713258570010798</v>
      </c>
      <c r="H46" s="6">
        <v>3697.4427211000002</v>
      </c>
      <c r="I46" s="6">
        <v>12.678472264431401</v>
      </c>
      <c r="J46" s="6">
        <v>5.6896782782208</v>
      </c>
      <c r="K46" s="6">
        <v>12.2184784287528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134005.58549170001</v>
      </c>
      <c r="E47" s="6">
        <v>1.2054462115856901</v>
      </c>
      <c r="F47" s="6">
        <v>91.347842425224897</v>
      </c>
      <c r="G47" s="6">
        <v>0.60682554988822501</v>
      </c>
      <c r="H47" s="6">
        <v>12692.5542059</v>
      </c>
      <c r="I47" s="6">
        <v>6.6150700493895798</v>
      </c>
      <c r="J47" s="6">
        <v>8.6521575747750603</v>
      </c>
      <c r="K47" s="6">
        <v>6.4067493260178097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100575.9174428</v>
      </c>
      <c r="E48" s="6">
        <v>1.34055495988854</v>
      </c>
      <c r="F48" s="6">
        <v>92.706578625174899</v>
      </c>
      <c r="G48" s="6">
        <v>0.588038578407452</v>
      </c>
      <c r="H48" s="6">
        <v>7912.5187980000001</v>
      </c>
      <c r="I48" s="6">
        <v>7.6333982649540797</v>
      </c>
      <c r="J48" s="6">
        <v>7.2934213748250896</v>
      </c>
      <c r="K48" s="6">
        <v>7.4745502696358104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76313.477454399996</v>
      </c>
      <c r="E49" s="6">
        <v>1.18394153598792</v>
      </c>
      <c r="F49" s="6">
        <v>94.212673627447799</v>
      </c>
      <c r="G49" s="6">
        <v>0.53820917037533</v>
      </c>
      <c r="H49" s="6">
        <v>4687.8088016000002</v>
      </c>
      <c r="I49" s="6">
        <v>8.9719415011108392</v>
      </c>
      <c r="J49" s="6">
        <v>5.7873263725522097</v>
      </c>
      <c r="K49" s="6">
        <v>8.7615803304884192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78147.094717700005</v>
      </c>
      <c r="E50" s="6">
        <v>2.0253031987026802</v>
      </c>
      <c r="F50" s="6">
        <v>93.710170631217906</v>
      </c>
      <c r="G50" s="6">
        <v>0.44159887580414098</v>
      </c>
      <c r="H50" s="6">
        <v>5245.2352623999996</v>
      </c>
      <c r="I50" s="6">
        <v>6.55214486263813</v>
      </c>
      <c r="J50" s="6">
        <v>6.2898293687820903</v>
      </c>
      <c r="K50" s="6">
        <v>6.5792414349982504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64092.902235699999</v>
      </c>
      <c r="E51" s="6">
        <v>2.9900240639219899</v>
      </c>
      <c r="F51" s="6">
        <v>96.4491379404013</v>
      </c>
      <c r="G51" s="6">
        <v>0.48813584361219198</v>
      </c>
      <c r="H51" s="6">
        <v>2359.6380402999998</v>
      </c>
      <c r="I51" s="6">
        <v>14.1520512654324</v>
      </c>
      <c r="J51" s="6">
        <v>3.5508620595986602</v>
      </c>
      <c r="K51" s="6">
        <v>13.258831383477601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116205.8901182</v>
      </c>
      <c r="E52" s="6">
        <v>1.04287625581024</v>
      </c>
      <c r="F52" s="6">
        <v>95.480353499543895</v>
      </c>
      <c r="G52" s="6">
        <v>0.50149395167273803</v>
      </c>
      <c r="H52" s="6">
        <v>5500.7080028</v>
      </c>
      <c r="I52" s="6">
        <v>10.745310713219499</v>
      </c>
      <c r="J52" s="6">
        <v>4.5196465004561404</v>
      </c>
      <c r="K52" s="6">
        <v>10.5943727631716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96163.312248500006</v>
      </c>
      <c r="E53" s="6">
        <v>1.5830893055244699</v>
      </c>
      <c r="F53" s="6">
        <v>93.030269921183603</v>
      </c>
      <c r="G53" s="6">
        <v>0.61005283536254096</v>
      </c>
      <c r="H53" s="6">
        <v>7204.4543181999998</v>
      </c>
      <c r="I53" s="6">
        <v>8.3764902722880006</v>
      </c>
      <c r="J53" s="6">
        <v>6.9697300788163901</v>
      </c>
      <c r="K53" s="6">
        <v>8.1428375702030706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81502.731487800003</v>
      </c>
      <c r="E54" s="6">
        <v>2.6225956645548698</v>
      </c>
      <c r="F54" s="6">
        <v>96.028635689458397</v>
      </c>
      <c r="G54" s="6">
        <v>0.43923531703994501</v>
      </c>
      <c r="H54" s="6">
        <v>3370.6304033000001</v>
      </c>
      <c r="I54" s="6">
        <v>11.1001607472485</v>
      </c>
      <c r="J54" s="6">
        <v>3.9713643105416501</v>
      </c>
      <c r="K54" s="6">
        <v>10.620825727322901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92611.892328999995</v>
      </c>
      <c r="E55" s="6">
        <v>1.9038822751518401</v>
      </c>
      <c r="F55" s="6">
        <v>92.824703298828496</v>
      </c>
      <c r="G55" s="6">
        <v>1.15616547048694</v>
      </c>
      <c r="H55" s="6">
        <v>7158.8465343999997</v>
      </c>
      <c r="I55" s="6">
        <v>15.695891950950299</v>
      </c>
      <c r="J55" s="6">
        <v>7.1752967011715301</v>
      </c>
      <c r="K55" s="6">
        <v>14.956972684457501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131792.71201300001</v>
      </c>
      <c r="E56" s="6">
        <v>1.45919832647184</v>
      </c>
      <c r="F56" s="6">
        <v>94.610450438349503</v>
      </c>
      <c r="G56" s="6">
        <v>0.46591201605149102</v>
      </c>
      <c r="H56" s="6">
        <v>7507.6627367000001</v>
      </c>
      <c r="I56" s="6">
        <v>8.3541960277911205</v>
      </c>
      <c r="J56" s="6">
        <v>5.3895495616505302</v>
      </c>
      <c r="K56" s="6">
        <v>8.1788181366629296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73475.654386399998</v>
      </c>
      <c r="E57" s="6">
        <v>2.1943238933187099</v>
      </c>
      <c r="F57" s="6">
        <v>95.509046438518496</v>
      </c>
      <c r="G57" s="6">
        <v>0.40401350372585598</v>
      </c>
      <c r="H57" s="6">
        <v>3454.9161995999998</v>
      </c>
      <c r="I57" s="6">
        <v>8.9969177311355804</v>
      </c>
      <c r="J57" s="6">
        <v>4.4909535614814899</v>
      </c>
      <c r="K57" s="6">
        <v>8.5921495203375304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84834.269315500002</v>
      </c>
      <c r="E58" s="6">
        <v>1.0996075482991301</v>
      </c>
      <c r="F58" s="6">
        <v>94.325030384955397</v>
      </c>
      <c r="G58" s="6">
        <v>0.55775680994902499</v>
      </c>
      <c r="H58" s="6">
        <v>5103.9676183000001</v>
      </c>
      <c r="I58" s="6">
        <v>9.3212959866384804</v>
      </c>
      <c r="J58" s="6">
        <v>5.6749696150446303</v>
      </c>
      <c r="K58" s="6">
        <v>9.2706096445670205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74291.987131700007</v>
      </c>
      <c r="E59" s="6">
        <v>0.94723803732811895</v>
      </c>
      <c r="F59" s="6">
        <v>96.080207059489794</v>
      </c>
      <c r="G59" s="6">
        <v>0.33560322293165501</v>
      </c>
      <c r="H59" s="6">
        <v>3030.8969517</v>
      </c>
      <c r="I59" s="6">
        <v>8.2949717421248597</v>
      </c>
      <c r="J59" s="6">
        <v>3.9197929405102001</v>
      </c>
      <c r="K59" s="6">
        <v>8.2261557277330297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53164.348447199998</v>
      </c>
      <c r="E60" s="6">
        <v>1.2092493589847999</v>
      </c>
      <c r="F60" s="6">
        <v>94.361809271292003</v>
      </c>
      <c r="G60" s="6">
        <v>0.52887786203056697</v>
      </c>
      <c r="H60" s="6">
        <v>3176.6107372000001</v>
      </c>
      <c r="I60" s="6">
        <v>8.9566267320516708</v>
      </c>
      <c r="J60" s="6">
        <v>5.6381907287080004</v>
      </c>
      <c r="K60" s="6">
        <v>8.8513983201439306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339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439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340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2798834.7859335998</v>
      </c>
      <c r="E17" s="6">
        <v>0.22322204857778599</v>
      </c>
      <c r="F17" s="6">
        <v>99.611166772882896</v>
      </c>
      <c r="G17" s="6">
        <v>2.9054055049465701E-2</v>
      </c>
      <c r="H17" s="6">
        <v>10925.280741500001</v>
      </c>
      <c r="I17" s="6">
        <v>7.4535383303164098</v>
      </c>
      <c r="J17" s="6">
        <v>0.38883322711708701</v>
      </c>
      <c r="K17" s="6">
        <v>7.4430581573970498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341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1100.8257639999999</v>
      </c>
      <c r="E28" s="6">
        <v>7.8121403926423199</v>
      </c>
      <c r="F28" s="6">
        <v>97.133757961783402</v>
      </c>
      <c r="G28" s="6">
        <v>0.79846763239849206</v>
      </c>
      <c r="H28" s="6">
        <v>32.483383199999999</v>
      </c>
      <c r="I28" s="6">
        <v>26.590801173915501</v>
      </c>
      <c r="J28" s="6">
        <v>2.8662420382165599</v>
      </c>
      <c r="K28" s="6">
        <v>27.0591808757267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7721.7301502</v>
      </c>
      <c r="E29" s="6">
        <v>11.523595235522601</v>
      </c>
      <c r="F29" s="6">
        <v>97.528413244554599</v>
      </c>
      <c r="G29" s="6">
        <v>0.84530750114801601</v>
      </c>
      <c r="H29" s="6">
        <v>195.68580410000001</v>
      </c>
      <c r="I29" s="6">
        <v>39.686476287009</v>
      </c>
      <c r="J29" s="6">
        <v>2.4715867554453999</v>
      </c>
      <c r="K29" s="6">
        <v>33.3556971484211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132667.7855344</v>
      </c>
      <c r="E30" s="6">
        <v>1.9133505248908</v>
      </c>
      <c r="F30" s="6">
        <v>99.181523287260703</v>
      </c>
      <c r="G30" s="6">
        <v>0.16941956175497899</v>
      </c>
      <c r="H30" s="6">
        <v>1094.8157418000001</v>
      </c>
      <c r="I30" s="6">
        <v>20.6703865744235</v>
      </c>
      <c r="J30" s="6">
        <v>0.81847671273928602</v>
      </c>
      <c r="K30" s="6">
        <v>20.529955156917701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74237.344800399995</v>
      </c>
      <c r="E31" s="6">
        <v>2.6288284938292801</v>
      </c>
      <c r="F31" s="6">
        <v>99.340103712064803</v>
      </c>
      <c r="G31" s="6">
        <v>0.25282558824164197</v>
      </c>
      <c r="H31" s="6">
        <v>493.14371970000002</v>
      </c>
      <c r="I31" s="6">
        <v>38.112970435541399</v>
      </c>
      <c r="J31" s="6">
        <v>0.65989628793522603</v>
      </c>
      <c r="K31" s="6">
        <v>38.060102195110098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88728.917142000006</v>
      </c>
      <c r="E32" s="6">
        <v>1.6030163601622101</v>
      </c>
      <c r="F32" s="6">
        <v>99.350667354944804</v>
      </c>
      <c r="G32" s="6">
        <v>0.16819029801448401</v>
      </c>
      <c r="H32" s="6">
        <v>579.91137849999996</v>
      </c>
      <c r="I32" s="6">
        <v>25.865841544378899</v>
      </c>
      <c r="J32" s="6">
        <v>0.64933264505522703</v>
      </c>
      <c r="K32" s="6">
        <v>25.7338337716638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11868.7900768</v>
      </c>
      <c r="E33" s="6">
        <v>12.6597607673549</v>
      </c>
      <c r="F33" s="6">
        <v>99.1210765776447</v>
      </c>
      <c r="G33" s="6">
        <v>0.25711428235131001</v>
      </c>
      <c r="H33" s="6">
        <v>105.2425776</v>
      </c>
      <c r="I33" s="6">
        <v>26.936969839417099</v>
      </c>
      <c r="J33" s="6">
        <v>0.87892342235535303</v>
      </c>
      <c r="K33" s="6">
        <v>28.9962058376532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3837.5456358000001</v>
      </c>
      <c r="E34" s="6">
        <v>22.554944508008699</v>
      </c>
      <c r="F34" s="6">
        <v>99.198214359324894</v>
      </c>
      <c r="G34" s="6">
        <v>0.44879743238840802</v>
      </c>
      <c r="H34" s="6">
        <v>31.0175844</v>
      </c>
      <c r="I34" s="6">
        <v>61.2373921084776</v>
      </c>
      <c r="J34" s="6">
        <v>0.80178564067505198</v>
      </c>
      <c r="K34" s="6">
        <v>55.525943149215102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104407.67338789999</v>
      </c>
      <c r="E35" s="6">
        <v>2.0813253935893901</v>
      </c>
      <c r="F35" s="6">
        <v>99.934147576121404</v>
      </c>
      <c r="G35" s="6">
        <v>4.6367860421325298E-2</v>
      </c>
      <c r="H35" s="6">
        <v>68.8002903</v>
      </c>
      <c r="I35" s="6">
        <v>70.332220666261307</v>
      </c>
      <c r="J35" s="6">
        <v>6.5852423878617006E-2</v>
      </c>
      <c r="K35" s="6">
        <v>70.365406969299698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63802.8896571</v>
      </c>
      <c r="E36" s="6">
        <v>1.2491760826712499</v>
      </c>
      <c r="F36" s="6">
        <v>99.913003265259903</v>
      </c>
      <c r="G36" s="6">
        <v>8.7099234123687697E-2</v>
      </c>
      <c r="H36" s="6">
        <v>55.554761499999998</v>
      </c>
      <c r="I36" s="6">
        <v>100</v>
      </c>
      <c r="J36" s="6">
        <v>8.6996734740094298E-2</v>
      </c>
      <c r="K36" s="6">
        <v>100.030720571297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91226.299916899996</v>
      </c>
      <c r="E37" s="6">
        <v>1.5231546279008801</v>
      </c>
      <c r="F37" s="6">
        <v>99.529151558901304</v>
      </c>
      <c r="G37" s="6">
        <v>0.25504248751869601</v>
      </c>
      <c r="H37" s="6">
        <v>431.56965000000002</v>
      </c>
      <c r="I37" s="6">
        <v>53.838364003005303</v>
      </c>
      <c r="J37" s="6">
        <v>0.47084844109866902</v>
      </c>
      <c r="K37" s="6">
        <v>53.911535387005998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140190.8680552</v>
      </c>
      <c r="E38" s="6">
        <v>1.2465521083526101</v>
      </c>
      <c r="F38" s="6">
        <v>99.767229914056301</v>
      </c>
      <c r="G38" s="6">
        <v>0.1195563583795</v>
      </c>
      <c r="H38" s="6">
        <v>327.08375719999998</v>
      </c>
      <c r="I38" s="6">
        <v>51.500524187247699</v>
      </c>
      <c r="J38" s="6">
        <v>0.232770085943664</v>
      </c>
      <c r="K38" s="6">
        <v>51.242867595201503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87098.493629699995</v>
      </c>
      <c r="E39" s="6">
        <v>1.1689586183521701</v>
      </c>
      <c r="F39" s="6">
        <v>99.845755579476403</v>
      </c>
      <c r="G39" s="6">
        <v>7.6337131142074299E-2</v>
      </c>
      <c r="H39" s="6">
        <v>134.55210589999999</v>
      </c>
      <c r="I39" s="6">
        <v>49.347626404859902</v>
      </c>
      <c r="J39" s="6">
        <v>0.15424442052364201</v>
      </c>
      <c r="K39" s="6">
        <v>49.414679064399003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102371.5198026</v>
      </c>
      <c r="E40" s="6">
        <v>2.8574506401515301</v>
      </c>
      <c r="F40" s="6">
        <v>99.672510556561903</v>
      </c>
      <c r="G40" s="6">
        <v>0.180419365646067</v>
      </c>
      <c r="H40" s="6">
        <v>336.35745559999998</v>
      </c>
      <c r="I40" s="6">
        <v>55.358728579221001</v>
      </c>
      <c r="J40" s="6">
        <v>0.32748944343813302</v>
      </c>
      <c r="K40" s="6">
        <v>54.911239086590498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87309.614075000005</v>
      </c>
      <c r="E41" s="6">
        <v>3.13841162093517</v>
      </c>
      <c r="F41" s="6">
        <v>99.431983119643206</v>
      </c>
      <c r="G41" s="6">
        <v>0.16080556284188699</v>
      </c>
      <c r="H41" s="6">
        <v>498.7664236</v>
      </c>
      <c r="I41" s="6">
        <v>28.286421868967398</v>
      </c>
      <c r="J41" s="6">
        <v>0.56801688035682696</v>
      </c>
      <c r="K41" s="6">
        <v>28.149191622606001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82664.778569600006</v>
      </c>
      <c r="E42" s="6">
        <v>1.8823268640126101</v>
      </c>
      <c r="F42" s="6">
        <v>99.362173076969199</v>
      </c>
      <c r="G42" s="6">
        <v>0.20822190904980101</v>
      </c>
      <c r="H42" s="6">
        <v>530.64279620000002</v>
      </c>
      <c r="I42" s="6">
        <v>32.294785345097097</v>
      </c>
      <c r="J42" s="6">
        <v>0.63782692303081101</v>
      </c>
      <c r="K42" s="6">
        <v>32.437297044646499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91950.776960300005</v>
      </c>
      <c r="E43" s="6">
        <v>2.3646908270445302</v>
      </c>
      <c r="F43" s="6">
        <v>99.423551421713896</v>
      </c>
      <c r="G43" s="6">
        <v>0.21633275173154501</v>
      </c>
      <c r="H43" s="6">
        <v>533.12212139999997</v>
      </c>
      <c r="I43" s="6">
        <v>37.667248708158901</v>
      </c>
      <c r="J43" s="6">
        <v>0.57644857828608798</v>
      </c>
      <c r="K43" s="6">
        <v>37.312210101952203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119483.8877227</v>
      </c>
      <c r="E44" s="6">
        <v>3.08153602302886</v>
      </c>
      <c r="F44" s="6">
        <v>99.773504224441197</v>
      </c>
      <c r="G44" s="6">
        <v>0.112141744716444</v>
      </c>
      <c r="H44" s="6">
        <v>271.24030599999998</v>
      </c>
      <c r="I44" s="6">
        <v>49.399929641272401</v>
      </c>
      <c r="J44" s="6">
        <v>0.22649577555876799</v>
      </c>
      <c r="K44" s="6">
        <v>49.399485763473699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112180.7939008</v>
      </c>
      <c r="E45" s="6">
        <v>2.7662206454143501</v>
      </c>
      <c r="F45" s="6">
        <v>99.450159582807203</v>
      </c>
      <c r="G45" s="6">
        <v>0.14148569491705501</v>
      </c>
      <c r="H45" s="6">
        <v>620.22559620000004</v>
      </c>
      <c r="I45" s="6">
        <v>25.966976966693601</v>
      </c>
      <c r="J45" s="6">
        <v>0.54984041719276799</v>
      </c>
      <c r="K45" s="6">
        <v>25.5906523023978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64691.766252499998</v>
      </c>
      <c r="E46" s="6">
        <v>2.8689569206446501</v>
      </c>
      <c r="F46" s="6">
        <v>99.548624546936296</v>
      </c>
      <c r="G46" s="6">
        <v>0.216378251377008</v>
      </c>
      <c r="H46" s="6">
        <v>293.32675799999998</v>
      </c>
      <c r="I46" s="6">
        <v>47.9295255634743</v>
      </c>
      <c r="J46" s="6">
        <v>0.45137545306368299</v>
      </c>
      <c r="K46" s="6">
        <v>47.7211535546516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145497.58441869999</v>
      </c>
      <c r="E47" s="6">
        <v>1.1147529179896001</v>
      </c>
      <c r="F47" s="6">
        <v>99.181615198819301</v>
      </c>
      <c r="G47" s="6">
        <v>0.150624736865071</v>
      </c>
      <c r="H47" s="6">
        <v>1200.5552789000001</v>
      </c>
      <c r="I47" s="6">
        <v>18.306988519988099</v>
      </c>
      <c r="J47" s="6">
        <v>0.818384801180707</v>
      </c>
      <c r="K47" s="6">
        <v>18.254499191116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108092.48080239999</v>
      </c>
      <c r="E48" s="6">
        <v>1.24187538999992</v>
      </c>
      <c r="F48" s="6">
        <v>99.635025213635501</v>
      </c>
      <c r="G48" s="6">
        <v>0.10657340723769899</v>
      </c>
      <c r="H48" s="6">
        <v>395.95543839999999</v>
      </c>
      <c r="I48" s="6">
        <v>29.070895328583799</v>
      </c>
      <c r="J48" s="6">
        <v>0.36497478636445702</v>
      </c>
      <c r="K48" s="6">
        <v>29.0936374619254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80434.089632000003</v>
      </c>
      <c r="E49" s="6">
        <v>1.1552125817921901</v>
      </c>
      <c r="F49" s="6">
        <v>99.299768373791693</v>
      </c>
      <c r="G49" s="6">
        <v>0.18827418596988399</v>
      </c>
      <c r="H49" s="6">
        <v>567.19662400000004</v>
      </c>
      <c r="I49" s="6">
        <v>26.628472501073201</v>
      </c>
      <c r="J49" s="6">
        <v>0.70023162620826396</v>
      </c>
      <c r="K49" s="6">
        <v>26.699141195335301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83165.078154400006</v>
      </c>
      <c r="E50" s="6">
        <v>1.9121303787529</v>
      </c>
      <c r="F50" s="6">
        <v>99.727490734754397</v>
      </c>
      <c r="G50" s="6">
        <v>7.6226333323917497E-2</v>
      </c>
      <c r="H50" s="6">
        <v>227.25182570000001</v>
      </c>
      <c r="I50" s="6">
        <v>27.8842442152609</v>
      </c>
      <c r="J50" s="6">
        <v>0.272509265245652</v>
      </c>
      <c r="K50" s="6">
        <v>27.895788950341299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66370.061965700006</v>
      </c>
      <c r="E51" s="6">
        <v>3.0368238495094402</v>
      </c>
      <c r="F51" s="6">
        <v>99.875883886518906</v>
      </c>
      <c r="G51" s="6">
        <v>7.2929488070734197E-2</v>
      </c>
      <c r="H51" s="6">
        <v>82.478310300000004</v>
      </c>
      <c r="I51" s="6">
        <v>59.0749228179384</v>
      </c>
      <c r="J51" s="6">
        <v>0.12411611348104901</v>
      </c>
      <c r="K51" s="6">
        <v>58.6861518473834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121706.598121</v>
      </c>
      <c r="E52" s="6">
        <v>0.97153617920423196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103033.1753805</v>
      </c>
      <c r="E53" s="6">
        <v>1.51045399342849</v>
      </c>
      <c r="F53" s="6">
        <v>99.676309939439307</v>
      </c>
      <c r="G53" s="6">
        <v>0.105257568461538</v>
      </c>
      <c r="H53" s="6">
        <v>334.59118619999998</v>
      </c>
      <c r="I53" s="6">
        <v>32.371008910385697</v>
      </c>
      <c r="J53" s="6">
        <v>0.32369006056070598</v>
      </c>
      <c r="K53" s="6">
        <v>32.412753111016301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84858.735183199999</v>
      </c>
      <c r="E54" s="6">
        <v>2.6145295080910498</v>
      </c>
      <c r="F54" s="6">
        <v>99.982766432748605</v>
      </c>
      <c r="G54" s="6">
        <v>1.7242607940068998E-2</v>
      </c>
      <c r="H54" s="6">
        <v>14.6267079</v>
      </c>
      <c r="I54" s="6">
        <v>99.999999999999901</v>
      </c>
      <c r="J54" s="6">
        <v>1.72335672513684E-2</v>
      </c>
      <c r="K54" s="6">
        <v>100.035217156012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99017.589017200007</v>
      </c>
      <c r="E55" s="6">
        <v>1.98966102404936</v>
      </c>
      <c r="F55" s="6">
        <v>99.245119506199998</v>
      </c>
      <c r="G55" s="6">
        <v>0.37964179625334099</v>
      </c>
      <c r="H55" s="6">
        <v>753.14984619999996</v>
      </c>
      <c r="I55" s="6">
        <v>49.863209686762303</v>
      </c>
      <c r="J55" s="6">
        <v>0.75488049380005795</v>
      </c>
      <c r="K55" s="6">
        <v>49.912000307549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138992.48553189999</v>
      </c>
      <c r="E56" s="6">
        <v>1.4029281260133999</v>
      </c>
      <c r="F56" s="6">
        <v>99.778974594753805</v>
      </c>
      <c r="G56" s="6">
        <v>8.3035212013878701E-2</v>
      </c>
      <c r="H56" s="6">
        <v>307.88921779999998</v>
      </c>
      <c r="I56" s="6">
        <v>37.535928054151398</v>
      </c>
      <c r="J56" s="6">
        <v>0.22102540524620001</v>
      </c>
      <c r="K56" s="6">
        <v>37.485140229802802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76911.955587000004</v>
      </c>
      <c r="E57" s="6">
        <v>2.18299957865261</v>
      </c>
      <c r="F57" s="6">
        <v>99.975802858527899</v>
      </c>
      <c r="G57" s="6">
        <v>2.42084787131749E-2</v>
      </c>
      <c r="H57" s="6">
        <v>18.614999000000001</v>
      </c>
      <c r="I57" s="6">
        <v>100</v>
      </c>
      <c r="J57" s="6">
        <v>2.4197141472115401E-2</v>
      </c>
      <c r="K57" s="6">
        <v>100.02264515923601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89750.910709000003</v>
      </c>
      <c r="E58" s="6">
        <v>0.94673426352005596</v>
      </c>
      <c r="F58" s="6">
        <v>99.791716814575906</v>
      </c>
      <c r="G58" s="6">
        <v>8.6843948910212701E-2</v>
      </c>
      <c r="H58" s="6">
        <v>187.32622480000001</v>
      </c>
      <c r="I58" s="6">
        <v>41.686943934986601</v>
      </c>
      <c r="J58" s="6">
        <v>0.20828318542410801</v>
      </c>
      <c r="K58" s="6">
        <v>41.608287961704903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77247.640729799998</v>
      </c>
      <c r="E59" s="6">
        <v>0.89621722288017502</v>
      </c>
      <c r="F59" s="6">
        <v>99.902689411431098</v>
      </c>
      <c r="G59" s="6">
        <v>5.0637812414582803E-2</v>
      </c>
      <c r="H59" s="6">
        <v>75.243353600000006</v>
      </c>
      <c r="I59" s="6">
        <v>51.972608702749604</v>
      </c>
      <c r="J59" s="6">
        <v>9.7310588568893797E-2</v>
      </c>
      <c r="K59" s="6">
        <v>51.986671959617397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56214.099666900001</v>
      </c>
      <c r="E60" s="6">
        <v>1.1040569030411</v>
      </c>
      <c r="F60" s="6">
        <v>99.774836070708702</v>
      </c>
      <c r="G60" s="6">
        <v>0.10385492100271899</v>
      </c>
      <c r="H60" s="6">
        <v>126.8595175</v>
      </c>
      <c r="I60" s="6">
        <v>46.097979952501497</v>
      </c>
      <c r="J60" s="6">
        <v>0.225163929291295</v>
      </c>
      <c r="K60" s="6">
        <v>46.020282870340097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342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440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343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2303575.2983144</v>
      </c>
      <c r="E17" s="6">
        <v>0.32226885513322001</v>
      </c>
      <c r="F17" s="6">
        <v>81.984768935815595</v>
      </c>
      <c r="G17" s="6">
        <v>0.20691686663102901</v>
      </c>
      <c r="H17" s="6">
        <v>506184.76836069999</v>
      </c>
      <c r="I17" s="6">
        <v>0.93974599861947805</v>
      </c>
      <c r="J17" s="6">
        <v>18.015231064184398</v>
      </c>
      <c r="K17" s="6">
        <v>0.94164939873536702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344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983.52465800000004</v>
      </c>
      <c r="E28" s="6">
        <v>7.5715995557264</v>
      </c>
      <c r="F28" s="6">
        <v>86.7834394904459</v>
      </c>
      <c r="G28" s="6">
        <v>1.2848276639337399</v>
      </c>
      <c r="H28" s="6">
        <v>149.7844892</v>
      </c>
      <c r="I28" s="6">
        <v>11.9988034787067</v>
      </c>
      <c r="J28" s="6">
        <v>13.2165605095541</v>
      </c>
      <c r="K28" s="6">
        <v>8.4365189981191104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6725.1662917000003</v>
      </c>
      <c r="E29" s="6">
        <v>11.4982737424709</v>
      </c>
      <c r="F29" s="6">
        <v>84.941429508292003</v>
      </c>
      <c r="G29" s="6">
        <v>1.69509595513889</v>
      </c>
      <c r="H29" s="6">
        <v>1192.2496626</v>
      </c>
      <c r="I29" s="6">
        <v>17.122693692283001</v>
      </c>
      <c r="J29" s="6">
        <v>15.058570491708</v>
      </c>
      <c r="K29" s="6">
        <v>9.5615897712539208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114892.0558921</v>
      </c>
      <c r="E30" s="6">
        <v>2.0573703077330001</v>
      </c>
      <c r="F30" s="6">
        <v>85.892510160493103</v>
      </c>
      <c r="G30" s="6">
        <v>0.78896336471042805</v>
      </c>
      <c r="H30" s="6">
        <v>18870.545384100002</v>
      </c>
      <c r="I30" s="6">
        <v>5.1927427828332497</v>
      </c>
      <c r="J30" s="6">
        <v>14.107489839506901</v>
      </c>
      <c r="K30" s="6">
        <v>4.8035507798044996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61932.604783900002</v>
      </c>
      <c r="E31" s="6">
        <v>2.9333118965421701</v>
      </c>
      <c r="F31" s="6">
        <v>82.874615180980896</v>
      </c>
      <c r="G31" s="6">
        <v>1.2136270130368201</v>
      </c>
      <c r="H31" s="6">
        <v>12797.883736199999</v>
      </c>
      <c r="I31" s="6">
        <v>6.3130031177669599</v>
      </c>
      <c r="J31" s="6">
        <v>17.1253848190191</v>
      </c>
      <c r="K31" s="6">
        <v>5.8730868089439596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73250.643434600002</v>
      </c>
      <c r="E32" s="6">
        <v>1.7848764662860099</v>
      </c>
      <c r="F32" s="6">
        <v>82.019487488614899</v>
      </c>
      <c r="G32" s="6">
        <v>0.94231541127375396</v>
      </c>
      <c r="H32" s="6">
        <v>16058.185085900001</v>
      </c>
      <c r="I32" s="6">
        <v>4.7205049015705098</v>
      </c>
      <c r="J32" s="6">
        <v>17.980512511385101</v>
      </c>
      <c r="K32" s="6">
        <v>4.2984440536029398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10283.708770699999</v>
      </c>
      <c r="E33" s="6">
        <v>13.198472099290401</v>
      </c>
      <c r="F33" s="6">
        <v>85.883420126811899</v>
      </c>
      <c r="G33" s="6">
        <v>1.4340999613176899</v>
      </c>
      <c r="H33" s="6">
        <v>1690.3238836999999</v>
      </c>
      <c r="I33" s="6">
        <v>12.1054603301288</v>
      </c>
      <c r="J33" s="6">
        <v>14.116579873188099</v>
      </c>
      <c r="K33" s="6">
        <v>8.7248760385383601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3481.5205500000002</v>
      </c>
      <c r="E34" s="6">
        <v>22.884594205910901</v>
      </c>
      <c r="F34" s="6">
        <v>89.995183013191394</v>
      </c>
      <c r="G34" s="6">
        <v>2.03300438106392</v>
      </c>
      <c r="H34" s="6">
        <v>387.04267019999998</v>
      </c>
      <c r="I34" s="6">
        <v>27.5002750627891</v>
      </c>
      <c r="J34" s="6">
        <v>10.004816986808599</v>
      </c>
      <c r="K34" s="6">
        <v>18.2872511892723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83408.005000100005</v>
      </c>
      <c r="E35" s="6">
        <v>2.35297181575568</v>
      </c>
      <c r="F35" s="6">
        <v>79.834245992075296</v>
      </c>
      <c r="G35" s="6">
        <v>1.0470151056230801</v>
      </c>
      <c r="H35" s="6">
        <v>21068.468678099998</v>
      </c>
      <c r="I35" s="6">
        <v>4.5874081707233199</v>
      </c>
      <c r="J35" s="6">
        <v>20.165754007924701</v>
      </c>
      <c r="K35" s="6">
        <v>4.1450303056797901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53705.402103499997</v>
      </c>
      <c r="E36" s="6">
        <v>2.0486023764068402</v>
      </c>
      <c r="F36" s="6">
        <v>84.100705227729094</v>
      </c>
      <c r="G36" s="6">
        <v>1.5597446665766099</v>
      </c>
      <c r="H36" s="6">
        <v>10153.0423151</v>
      </c>
      <c r="I36" s="6">
        <v>8.2742502842307495</v>
      </c>
      <c r="J36" s="6">
        <v>15.899294772270901</v>
      </c>
      <c r="K36" s="6">
        <v>8.2504053364088907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78655.414950199993</v>
      </c>
      <c r="E37" s="6">
        <v>2.1393762482607199</v>
      </c>
      <c r="F37" s="6">
        <v>85.814142661029607</v>
      </c>
      <c r="G37" s="6">
        <v>1.5324435671582901</v>
      </c>
      <c r="H37" s="6">
        <v>13002.454616700001</v>
      </c>
      <c r="I37" s="6">
        <v>9.3815903343773606</v>
      </c>
      <c r="J37" s="6">
        <v>14.185857338970401</v>
      </c>
      <c r="K37" s="6">
        <v>9.2701715342108102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117863.54446629999</v>
      </c>
      <c r="E38" s="6">
        <v>1.8207236885032501</v>
      </c>
      <c r="F38" s="6">
        <v>83.877926589518594</v>
      </c>
      <c r="G38" s="6">
        <v>1.01721361913368</v>
      </c>
      <c r="H38" s="6">
        <v>22654.407346100001</v>
      </c>
      <c r="I38" s="6">
        <v>5.10427476969127</v>
      </c>
      <c r="J38" s="6">
        <v>16.122073410481399</v>
      </c>
      <c r="K38" s="6">
        <v>5.2922330211003601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72902.256520299998</v>
      </c>
      <c r="E39" s="6">
        <v>1.75987302423643</v>
      </c>
      <c r="F39" s="6">
        <v>83.571834395492701</v>
      </c>
      <c r="G39" s="6">
        <v>1.08228611838489</v>
      </c>
      <c r="H39" s="6">
        <v>14330.789215299999</v>
      </c>
      <c r="I39" s="6">
        <v>5.3594196938342904</v>
      </c>
      <c r="J39" s="6">
        <v>16.428165604507299</v>
      </c>
      <c r="K39" s="6">
        <v>5.5057051670690997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85067.160309800005</v>
      </c>
      <c r="E40" s="6">
        <v>3.31076577974402</v>
      </c>
      <c r="F40" s="6">
        <v>82.824377818604404</v>
      </c>
      <c r="G40" s="6">
        <v>1.29764453296874</v>
      </c>
      <c r="H40" s="6">
        <v>17640.716948400001</v>
      </c>
      <c r="I40" s="6">
        <v>6.5233538721653597</v>
      </c>
      <c r="J40" s="6">
        <v>17.1756221813956</v>
      </c>
      <c r="K40" s="6">
        <v>6.2575084580788403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72690.834183700004</v>
      </c>
      <c r="E41" s="6">
        <v>3.1895517578057402</v>
      </c>
      <c r="F41" s="6">
        <v>82.783481224618399</v>
      </c>
      <c r="G41" s="6">
        <v>1.26276573701001</v>
      </c>
      <c r="H41" s="6">
        <v>15117.546314900001</v>
      </c>
      <c r="I41" s="6">
        <v>7.2532399963199703</v>
      </c>
      <c r="J41" s="6">
        <v>17.216518775381601</v>
      </c>
      <c r="K41" s="6">
        <v>6.0718514029873702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71749.733318900006</v>
      </c>
      <c r="E42" s="6">
        <v>2.2740476396757798</v>
      </c>
      <c r="F42" s="6">
        <v>86.242406301934906</v>
      </c>
      <c r="G42" s="6">
        <v>1.0214847873551101</v>
      </c>
      <c r="H42" s="6">
        <v>11445.688046900001</v>
      </c>
      <c r="I42" s="6">
        <v>6.3226708954473603</v>
      </c>
      <c r="J42" s="6">
        <v>13.757593698065101</v>
      </c>
      <c r="K42" s="6">
        <v>6.4033949537785002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79776.539434799997</v>
      </c>
      <c r="E43" s="6">
        <v>2.6240240327560098</v>
      </c>
      <c r="F43" s="6">
        <v>86.259922242600993</v>
      </c>
      <c r="G43" s="6">
        <v>1.1418560331735299</v>
      </c>
      <c r="H43" s="6">
        <v>12707.3596469</v>
      </c>
      <c r="I43" s="6">
        <v>7.5885983645169697</v>
      </c>
      <c r="J43" s="6">
        <v>13.740077757399</v>
      </c>
      <c r="K43" s="6">
        <v>7.1685484152921397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90182.475487999996</v>
      </c>
      <c r="E44" s="6">
        <v>3.45454088723625</v>
      </c>
      <c r="F44" s="6">
        <v>75.305731764895498</v>
      </c>
      <c r="G44" s="6">
        <v>1.4163513189728401</v>
      </c>
      <c r="H44" s="6">
        <v>29572.652540700001</v>
      </c>
      <c r="I44" s="6">
        <v>5.1668759239519799</v>
      </c>
      <c r="J44" s="6">
        <v>24.694268235104499</v>
      </c>
      <c r="K44" s="6">
        <v>4.3191955111187204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93297.944558799994</v>
      </c>
      <c r="E45" s="6">
        <v>2.9092507248850601</v>
      </c>
      <c r="F45" s="6">
        <v>82.710196215275602</v>
      </c>
      <c r="G45" s="6">
        <v>0.89255661057200097</v>
      </c>
      <c r="H45" s="6">
        <v>19503.074938199999</v>
      </c>
      <c r="I45" s="6">
        <v>5.1058015831380201</v>
      </c>
      <c r="J45" s="6">
        <v>17.289803784724398</v>
      </c>
      <c r="K45" s="6">
        <v>4.2697727118728199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52329.652250699997</v>
      </c>
      <c r="E46" s="6">
        <v>3.3811805170337599</v>
      </c>
      <c r="F46" s="6">
        <v>80.525624918694504</v>
      </c>
      <c r="G46" s="6">
        <v>1.62015079432354</v>
      </c>
      <c r="H46" s="6">
        <v>12655.4407598</v>
      </c>
      <c r="I46" s="6">
        <v>7.1245035765684603</v>
      </c>
      <c r="J46" s="6">
        <v>19.474375081305499</v>
      </c>
      <c r="K46" s="6">
        <v>6.6992473253049996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118888.9332064</v>
      </c>
      <c r="E47" s="6">
        <v>1.4748076572747899</v>
      </c>
      <c r="F47" s="6">
        <v>81.043245300502605</v>
      </c>
      <c r="G47" s="6">
        <v>0.87416103907767295</v>
      </c>
      <c r="H47" s="6">
        <v>27809.206491199999</v>
      </c>
      <c r="I47" s="6">
        <v>3.7948004526023702</v>
      </c>
      <c r="J47" s="6">
        <v>18.956754699497399</v>
      </c>
      <c r="K47" s="6">
        <v>3.7371822680172402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87897.535313999993</v>
      </c>
      <c r="E48" s="6">
        <v>1.62084247401562</v>
      </c>
      <c r="F48" s="6">
        <v>81.020188288919002</v>
      </c>
      <c r="G48" s="6">
        <v>0.880147782577819</v>
      </c>
      <c r="H48" s="6">
        <v>20590.900926800001</v>
      </c>
      <c r="I48" s="6">
        <v>3.7708586527090602</v>
      </c>
      <c r="J48" s="6">
        <v>18.979811711080998</v>
      </c>
      <c r="K48" s="6">
        <v>3.7571362746921602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65217.892633800002</v>
      </c>
      <c r="E49" s="6">
        <v>1.5487705051505201</v>
      </c>
      <c r="F49" s="6">
        <v>80.514638283252097</v>
      </c>
      <c r="G49" s="6">
        <v>1.01647311838726</v>
      </c>
      <c r="H49" s="6">
        <v>15783.393622199999</v>
      </c>
      <c r="I49" s="6">
        <v>4.2992589245830999</v>
      </c>
      <c r="J49" s="6">
        <v>19.485361716747899</v>
      </c>
      <c r="K49" s="6">
        <v>4.2001255425120503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68940.4656273</v>
      </c>
      <c r="E50" s="6">
        <v>2.0081269893036602</v>
      </c>
      <c r="F50" s="6">
        <v>82.6700316968615</v>
      </c>
      <c r="G50" s="6">
        <v>0.677514813691662</v>
      </c>
      <c r="H50" s="6">
        <v>14451.864352799999</v>
      </c>
      <c r="I50" s="6">
        <v>3.7941253021095802</v>
      </c>
      <c r="J50" s="6">
        <v>17.3299683031385</v>
      </c>
      <c r="K50" s="6">
        <v>3.2319834718243099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52937.0044595</v>
      </c>
      <c r="E51" s="6">
        <v>3.4390869153027799</v>
      </c>
      <c r="F51" s="6">
        <v>79.661370716054805</v>
      </c>
      <c r="G51" s="6">
        <v>1.2189210773366499</v>
      </c>
      <c r="H51" s="6">
        <v>13515.5358165</v>
      </c>
      <c r="I51" s="6">
        <v>5.2752777346738799</v>
      </c>
      <c r="J51" s="6">
        <v>20.338629283945199</v>
      </c>
      <c r="K51" s="6">
        <v>4.7742117946944003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92233.777048300006</v>
      </c>
      <c r="E52" s="6">
        <v>1.68197411524454</v>
      </c>
      <c r="F52" s="6">
        <v>75.783711378245698</v>
      </c>
      <c r="G52" s="6">
        <v>1.1874590503842899</v>
      </c>
      <c r="H52" s="6">
        <v>29472.821072700001</v>
      </c>
      <c r="I52" s="6">
        <v>3.64231575695411</v>
      </c>
      <c r="J52" s="6">
        <v>24.216288621754298</v>
      </c>
      <c r="K52" s="6">
        <v>3.71609602748818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87894.737456699993</v>
      </c>
      <c r="E53" s="6">
        <v>1.79164848996751</v>
      </c>
      <c r="F53" s="6">
        <v>85.031088874290703</v>
      </c>
      <c r="G53" s="6">
        <v>0.78518443607250099</v>
      </c>
      <c r="H53" s="6">
        <v>15473.029109999999</v>
      </c>
      <c r="I53" s="6">
        <v>4.4968087199929698</v>
      </c>
      <c r="J53" s="6">
        <v>14.968911125709299</v>
      </c>
      <c r="K53" s="6">
        <v>4.4602501147675699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66937.195063399995</v>
      </c>
      <c r="E54" s="6">
        <v>3.0215849029892601</v>
      </c>
      <c r="F54" s="6">
        <v>78.867142259884005</v>
      </c>
      <c r="G54" s="6">
        <v>1.06809150337061</v>
      </c>
      <c r="H54" s="6">
        <v>17936.166827699999</v>
      </c>
      <c r="I54" s="6">
        <v>4.2903935736239003</v>
      </c>
      <c r="J54" s="6">
        <v>21.132857740115998</v>
      </c>
      <c r="K54" s="6">
        <v>3.9860829793500998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84467.848439299996</v>
      </c>
      <c r="E55" s="6">
        <v>2.7276679972039801</v>
      </c>
      <c r="F55" s="6">
        <v>84.661945377540206</v>
      </c>
      <c r="G55" s="6">
        <v>1.5876600001099299</v>
      </c>
      <c r="H55" s="6">
        <v>15302.8904241</v>
      </c>
      <c r="I55" s="6">
        <v>8.6073691288103191</v>
      </c>
      <c r="J55" s="6">
        <v>15.338054622459801</v>
      </c>
      <c r="K55" s="6">
        <v>8.7634571342957095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112598.3028257</v>
      </c>
      <c r="E56" s="6">
        <v>1.80914540661681</v>
      </c>
      <c r="F56" s="6">
        <v>80.831299289769106</v>
      </c>
      <c r="G56" s="6">
        <v>0.94727802370464498</v>
      </c>
      <c r="H56" s="6">
        <v>26702.071924</v>
      </c>
      <c r="I56" s="6">
        <v>4.0238684686526298</v>
      </c>
      <c r="J56" s="6">
        <v>19.168700710230901</v>
      </c>
      <c r="K56" s="6">
        <v>3.9945176567874401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61826.275808500002</v>
      </c>
      <c r="E57" s="6">
        <v>2.4076061340344799</v>
      </c>
      <c r="F57" s="6">
        <v>80.366329454667095</v>
      </c>
      <c r="G57" s="6">
        <v>0.90937375730827896</v>
      </c>
      <c r="H57" s="6">
        <v>15104.294777499999</v>
      </c>
      <c r="I57" s="6">
        <v>4.2155994771618701</v>
      </c>
      <c r="J57" s="6">
        <v>19.633670545332901</v>
      </c>
      <c r="K57" s="6">
        <v>3.72233153288997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71494.849975399993</v>
      </c>
      <c r="E58" s="6">
        <v>1.4728888301077101</v>
      </c>
      <c r="F58" s="6">
        <v>79.493274954927699</v>
      </c>
      <c r="G58" s="6">
        <v>1.10179545900682</v>
      </c>
      <c r="H58" s="6">
        <v>18443.386958399999</v>
      </c>
      <c r="I58" s="6">
        <v>4.3508257154787202</v>
      </c>
      <c r="J58" s="6">
        <v>20.506725045072301</v>
      </c>
      <c r="K58" s="6">
        <v>4.2710539676332298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61516.583847200003</v>
      </c>
      <c r="E59" s="6">
        <v>1.26945147895715</v>
      </c>
      <c r="F59" s="6">
        <v>79.558056552635307</v>
      </c>
      <c r="G59" s="6">
        <v>0.79020271491737204</v>
      </c>
      <c r="H59" s="6">
        <v>15806.300236200001</v>
      </c>
      <c r="I59" s="6">
        <v>3.0858189879482198</v>
      </c>
      <c r="J59" s="6">
        <v>20.4419434473647</v>
      </c>
      <c r="K59" s="6">
        <v>3.0753921437712801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47545.7096428</v>
      </c>
      <c r="E60" s="6">
        <v>1.6388521182433</v>
      </c>
      <c r="F60" s="6">
        <v>84.389244221395401</v>
      </c>
      <c r="G60" s="6">
        <v>0.95018583015248004</v>
      </c>
      <c r="H60" s="6">
        <v>8795.2495416000002</v>
      </c>
      <c r="I60" s="6">
        <v>4.9568850865543599</v>
      </c>
      <c r="J60" s="6">
        <v>15.610755778604601</v>
      </c>
      <c r="K60" s="6">
        <v>5.1365523369691903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345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441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346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1274558.8717415</v>
      </c>
      <c r="E17" s="6">
        <v>0.57576755847939498</v>
      </c>
      <c r="F17" s="6">
        <v>45.361840210425399</v>
      </c>
      <c r="G17" s="6">
        <v>0.55628385177014505</v>
      </c>
      <c r="H17" s="6">
        <v>1535201.1949336</v>
      </c>
      <c r="I17" s="6">
        <v>0.53422635996669099</v>
      </c>
      <c r="J17" s="6">
        <v>54.638159789574601</v>
      </c>
      <c r="K17" s="6">
        <v>0.46183947799157199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347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234.60221200000001</v>
      </c>
      <c r="E28" s="6">
        <v>10.8884509785465</v>
      </c>
      <c r="F28" s="6">
        <v>20.700636942675199</v>
      </c>
      <c r="G28" s="6">
        <v>11.2165485059462</v>
      </c>
      <c r="H28" s="6">
        <v>898.70693519999998</v>
      </c>
      <c r="I28" s="6">
        <v>9.1396048625622903</v>
      </c>
      <c r="J28" s="6">
        <v>79.299363057324797</v>
      </c>
      <c r="K28" s="6">
        <v>2.9280146702269101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1441.1330685999999</v>
      </c>
      <c r="E29" s="6">
        <v>17.6194756405561</v>
      </c>
      <c r="F29" s="6">
        <v>18.2020633615607</v>
      </c>
      <c r="G29" s="6">
        <v>10.0458001548245</v>
      </c>
      <c r="H29" s="6">
        <v>6476.2828857000004</v>
      </c>
      <c r="I29" s="6">
        <v>11.393984092293101</v>
      </c>
      <c r="J29" s="6">
        <v>81.797936638439296</v>
      </c>
      <c r="K29" s="6">
        <v>2.2354389175357698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43678.768846300001</v>
      </c>
      <c r="E30" s="6">
        <v>3.66310627748754</v>
      </c>
      <c r="F30" s="6">
        <v>32.653946940004403</v>
      </c>
      <c r="G30" s="6">
        <v>3.5375571160616901</v>
      </c>
      <c r="H30" s="6">
        <v>90083.832429899994</v>
      </c>
      <c r="I30" s="6">
        <v>2.8148285618648199</v>
      </c>
      <c r="J30" s="6">
        <v>67.346053059995597</v>
      </c>
      <c r="K30" s="6">
        <v>1.71524829023322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20559.424171999999</v>
      </c>
      <c r="E31" s="6">
        <v>5.40654631177821</v>
      </c>
      <c r="F31" s="6">
        <v>27.511427503207301</v>
      </c>
      <c r="G31" s="6">
        <v>4.9746110879773298</v>
      </c>
      <c r="H31" s="6">
        <v>54171.064348100001</v>
      </c>
      <c r="I31" s="6">
        <v>3.3589381460204399</v>
      </c>
      <c r="J31" s="6">
        <v>72.488572496792699</v>
      </c>
      <c r="K31" s="6">
        <v>1.8880031374544599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27491.777921500001</v>
      </c>
      <c r="E32" s="6">
        <v>3.4927633376834999</v>
      </c>
      <c r="F32" s="6">
        <v>30.782822232618901</v>
      </c>
      <c r="G32" s="6">
        <v>3.1761245464436301</v>
      </c>
      <c r="H32" s="6">
        <v>61817.050599000002</v>
      </c>
      <c r="I32" s="6">
        <v>2.1835158662531802</v>
      </c>
      <c r="J32" s="6">
        <v>69.217177767381102</v>
      </c>
      <c r="K32" s="6">
        <v>1.4125117558304501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3703.0189638000002</v>
      </c>
      <c r="E33" s="6">
        <v>15.471669079279501</v>
      </c>
      <c r="F33" s="6">
        <v>30.925412270688</v>
      </c>
      <c r="G33" s="6">
        <v>8.8167152043303503</v>
      </c>
      <c r="H33" s="6">
        <v>8271.0136906000007</v>
      </c>
      <c r="I33" s="6">
        <v>13.1010892260462</v>
      </c>
      <c r="J33" s="6">
        <v>69.074587729312</v>
      </c>
      <c r="K33" s="6">
        <v>3.9473352144446401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1935.9929583999999</v>
      </c>
      <c r="E34" s="6">
        <v>25.2452966988652</v>
      </c>
      <c r="F34" s="6">
        <v>50.044237309889702</v>
      </c>
      <c r="G34" s="6">
        <v>12.1245953814168</v>
      </c>
      <c r="H34" s="6">
        <v>1932.5702618</v>
      </c>
      <c r="I34" s="6">
        <v>26.0159559752279</v>
      </c>
      <c r="J34" s="6">
        <v>49.955762690110298</v>
      </c>
      <c r="K34" s="6">
        <v>12.1460687592332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66166.080818100003</v>
      </c>
      <c r="E35" s="6">
        <v>2.7936619212513301</v>
      </c>
      <c r="F35" s="6">
        <v>63.331081619293002</v>
      </c>
      <c r="G35" s="6">
        <v>1.7909645351127399</v>
      </c>
      <c r="H35" s="6">
        <v>38310.392860100001</v>
      </c>
      <c r="I35" s="6">
        <v>3.6633131436037898</v>
      </c>
      <c r="J35" s="6">
        <v>36.668918380706998</v>
      </c>
      <c r="K35" s="6">
        <v>3.0931842595652101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34274.7220677</v>
      </c>
      <c r="E36" s="6">
        <v>3.74847816040571</v>
      </c>
      <c r="F36" s="6">
        <v>53.6729674199781</v>
      </c>
      <c r="G36" s="6">
        <v>3.6818311445387901</v>
      </c>
      <c r="H36" s="6">
        <v>29583.7223509</v>
      </c>
      <c r="I36" s="6">
        <v>4.57815510249557</v>
      </c>
      <c r="J36" s="6">
        <v>46.3270325800219</v>
      </c>
      <c r="K36" s="6">
        <v>4.2656477667838102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40246.939409699997</v>
      </c>
      <c r="E37" s="6">
        <v>5.2796890734153399</v>
      </c>
      <c r="F37" s="6">
        <v>43.909966050786501</v>
      </c>
      <c r="G37" s="6">
        <v>5.2087244958722199</v>
      </c>
      <c r="H37" s="6">
        <v>51410.930157199997</v>
      </c>
      <c r="I37" s="6">
        <v>4.4698532356269496</v>
      </c>
      <c r="J37" s="6">
        <v>56.090033949213499</v>
      </c>
      <c r="K37" s="6">
        <v>4.0776391041007196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68782.884040999998</v>
      </c>
      <c r="E38" s="6">
        <v>2.7554252671756201</v>
      </c>
      <c r="F38" s="6">
        <v>48.949535026549</v>
      </c>
      <c r="G38" s="6">
        <v>2.7590240830864401</v>
      </c>
      <c r="H38" s="6">
        <v>71735.067771400005</v>
      </c>
      <c r="I38" s="6">
        <v>3.1854528433588198</v>
      </c>
      <c r="J38" s="6">
        <v>51.050464973451</v>
      </c>
      <c r="K38" s="6">
        <v>2.6454792539963501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42491.621163199998</v>
      </c>
      <c r="E39" s="6">
        <v>2.9441247946478799</v>
      </c>
      <c r="F39" s="6">
        <v>48.710463798307003</v>
      </c>
      <c r="G39" s="6">
        <v>2.8655211103418199</v>
      </c>
      <c r="H39" s="6">
        <v>44741.424572399999</v>
      </c>
      <c r="I39" s="6">
        <v>3.0986012931865701</v>
      </c>
      <c r="J39" s="6">
        <v>51.289536201692997</v>
      </c>
      <c r="K39" s="6">
        <v>2.7214296062201901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53467.0012451</v>
      </c>
      <c r="E40" s="6">
        <v>4.1835313117995696</v>
      </c>
      <c r="F40" s="6">
        <v>52.057352047777101</v>
      </c>
      <c r="G40" s="6">
        <v>3.3819577189399199</v>
      </c>
      <c r="H40" s="6">
        <v>49240.876013100002</v>
      </c>
      <c r="I40" s="6">
        <v>4.9137397003603898</v>
      </c>
      <c r="J40" s="6">
        <v>47.942647952222899</v>
      </c>
      <c r="K40" s="6">
        <v>3.6722160978884801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28764.0831937</v>
      </c>
      <c r="E41" s="6">
        <v>5.9295235911164603</v>
      </c>
      <c r="F41" s="6">
        <v>32.757788072584503</v>
      </c>
      <c r="G41" s="6">
        <v>4.1937306834444303</v>
      </c>
      <c r="H41" s="6">
        <v>59044.297304899999</v>
      </c>
      <c r="I41" s="6">
        <v>3.19461608613044</v>
      </c>
      <c r="J41" s="6">
        <v>67.242211927415497</v>
      </c>
      <c r="K41" s="6">
        <v>2.04302233707093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32031.601956999999</v>
      </c>
      <c r="E42" s="6">
        <v>3.9445837572384499</v>
      </c>
      <c r="F42" s="6">
        <v>38.501640392156901</v>
      </c>
      <c r="G42" s="6">
        <v>4.0072366517679301</v>
      </c>
      <c r="H42" s="6">
        <v>51163.819408800002</v>
      </c>
      <c r="I42" s="6">
        <v>3.4877977510086899</v>
      </c>
      <c r="J42" s="6">
        <v>61.498359607843099</v>
      </c>
      <c r="K42" s="6">
        <v>2.5087691040292901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31204.001883299999</v>
      </c>
      <c r="E43" s="6">
        <v>5.0973396614295901</v>
      </c>
      <c r="F43" s="6">
        <v>33.739928996434799</v>
      </c>
      <c r="G43" s="6">
        <v>4.2061748822920002</v>
      </c>
      <c r="H43" s="6">
        <v>61279.897198400002</v>
      </c>
      <c r="I43" s="6">
        <v>2.9861951587802098</v>
      </c>
      <c r="J43" s="6">
        <v>66.260071003565201</v>
      </c>
      <c r="K43" s="6">
        <v>2.1418033474108999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41814.872844600002</v>
      </c>
      <c r="E44" s="6">
        <v>4.9317187370928597</v>
      </c>
      <c r="F44" s="6">
        <v>34.916978949393197</v>
      </c>
      <c r="G44" s="6">
        <v>3.7611096431519901</v>
      </c>
      <c r="H44" s="6">
        <v>77940.255184099995</v>
      </c>
      <c r="I44" s="6">
        <v>3.6263612199610802</v>
      </c>
      <c r="J44" s="6">
        <v>65.083021050606803</v>
      </c>
      <c r="K44" s="6">
        <v>2.0178317496076499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48141.506023000002</v>
      </c>
      <c r="E45" s="6">
        <v>3.64376253598601</v>
      </c>
      <c r="F45" s="6">
        <v>42.678254361238601</v>
      </c>
      <c r="G45" s="6">
        <v>2.49158833643021</v>
      </c>
      <c r="H45" s="6">
        <v>64659.513473999999</v>
      </c>
      <c r="I45" s="6">
        <v>3.4066623106945002</v>
      </c>
      <c r="J45" s="6">
        <v>57.321745638761399</v>
      </c>
      <c r="K45" s="6">
        <v>1.85508378366199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22063.891413500001</v>
      </c>
      <c r="E46" s="6">
        <v>5.5706186200138701</v>
      </c>
      <c r="F46" s="6">
        <v>33.952234876289303</v>
      </c>
      <c r="G46" s="6">
        <v>4.8178204059079199</v>
      </c>
      <c r="H46" s="6">
        <v>42921.201596999999</v>
      </c>
      <c r="I46" s="6">
        <v>3.81903405961461</v>
      </c>
      <c r="J46" s="6">
        <v>66.047765123710704</v>
      </c>
      <c r="K46" s="6">
        <v>2.4766283871495101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47280.7589849</v>
      </c>
      <c r="E47" s="6">
        <v>2.9682174814647002</v>
      </c>
      <c r="F47" s="6">
        <v>32.229964935045103</v>
      </c>
      <c r="G47" s="6">
        <v>2.7755418111454802</v>
      </c>
      <c r="H47" s="6">
        <v>99417.380712700004</v>
      </c>
      <c r="I47" s="6">
        <v>1.73916097880948</v>
      </c>
      <c r="J47" s="6">
        <v>67.770035064954897</v>
      </c>
      <c r="K47" s="6">
        <v>1.3199877374009099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39760.691004400003</v>
      </c>
      <c r="E48" s="6">
        <v>2.86393775329319</v>
      </c>
      <c r="F48" s="6">
        <v>36.649704228520299</v>
      </c>
      <c r="G48" s="6">
        <v>2.6187442573083399</v>
      </c>
      <c r="H48" s="6">
        <v>68727.745236400006</v>
      </c>
      <c r="I48" s="6">
        <v>1.9793042613326499</v>
      </c>
      <c r="J48" s="6">
        <v>63.350295771479701</v>
      </c>
      <c r="K48" s="6">
        <v>1.5150079618680401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28891.082109899999</v>
      </c>
      <c r="E49" s="6">
        <v>2.9524190315457699</v>
      </c>
      <c r="F49" s="6">
        <v>35.667436216495801</v>
      </c>
      <c r="G49" s="6">
        <v>2.9970629111770699</v>
      </c>
      <c r="H49" s="6">
        <v>52110.204146099997</v>
      </c>
      <c r="I49" s="6">
        <v>2.20736246265407</v>
      </c>
      <c r="J49" s="6">
        <v>64.332563783504199</v>
      </c>
      <c r="K49" s="6">
        <v>1.66163982801885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30657.145584999998</v>
      </c>
      <c r="E50" s="6">
        <v>4.4230977522748898</v>
      </c>
      <c r="F50" s="6">
        <v>36.762548297086497</v>
      </c>
      <c r="G50" s="6">
        <v>3.1927461130503199</v>
      </c>
      <c r="H50" s="6">
        <v>52735.184395099997</v>
      </c>
      <c r="I50" s="6">
        <v>1.9369626723412301</v>
      </c>
      <c r="J50" s="6">
        <v>63.237451702913503</v>
      </c>
      <c r="K50" s="6">
        <v>1.8560754745900001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46619.1893786</v>
      </c>
      <c r="E51" s="6">
        <v>3.51557689992064</v>
      </c>
      <c r="F51" s="6">
        <v>70.154111769053003</v>
      </c>
      <c r="G51" s="6">
        <v>2.1035342580426</v>
      </c>
      <c r="H51" s="6">
        <v>19833.3508974</v>
      </c>
      <c r="I51" s="6">
        <v>6.0688841743748201</v>
      </c>
      <c r="J51" s="6">
        <v>29.845888230947001</v>
      </c>
      <c r="K51" s="6">
        <v>4.9444525258168301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86038.403489200005</v>
      </c>
      <c r="E52" s="6">
        <v>1.7701275455527801</v>
      </c>
      <c r="F52" s="6">
        <v>70.693294215372902</v>
      </c>
      <c r="G52" s="6">
        <v>1.42286415218873</v>
      </c>
      <c r="H52" s="6">
        <v>35668.194631799997</v>
      </c>
      <c r="I52" s="6">
        <v>3.5108627843225402</v>
      </c>
      <c r="J52" s="6">
        <v>29.306705784627098</v>
      </c>
      <c r="K52" s="6">
        <v>3.43221632886315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50948.2597073</v>
      </c>
      <c r="E53" s="6">
        <v>2.78885239954757</v>
      </c>
      <c r="F53" s="6">
        <v>49.2883433583957</v>
      </c>
      <c r="G53" s="6">
        <v>2.5188274576519101</v>
      </c>
      <c r="H53" s="6">
        <v>52419.506859399997</v>
      </c>
      <c r="I53" s="6">
        <v>3.0076034033838202</v>
      </c>
      <c r="J53" s="6">
        <v>50.7116566416043</v>
      </c>
      <c r="K53" s="6">
        <v>2.44813206302255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53940.304032799999</v>
      </c>
      <c r="E54" s="6">
        <v>2.9259947158715298</v>
      </c>
      <c r="F54" s="6">
        <v>63.553867586876301</v>
      </c>
      <c r="G54" s="6">
        <v>2.0790952709911399</v>
      </c>
      <c r="H54" s="6">
        <v>30933.057858299999</v>
      </c>
      <c r="I54" s="6">
        <v>4.9498448692287296</v>
      </c>
      <c r="J54" s="6">
        <v>36.446132413123699</v>
      </c>
      <c r="K54" s="6">
        <v>3.62547509994481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43165.118284700002</v>
      </c>
      <c r="E55" s="6">
        <v>4.9792331072678202</v>
      </c>
      <c r="F55" s="6">
        <v>43.264306525582697</v>
      </c>
      <c r="G55" s="6">
        <v>4.8663347007415796</v>
      </c>
      <c r="H55" s="6">
        <v>56605.6205787</v>
      </c>
      <c r="I55" s="6">
        <v>4.4193758187958903</v>
      </c>
      <c r="J55" s="6">
        <v>56.735693474417303</v>
      </c>
      <c r="K55" s="6">
        <v>3.7108667094004399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66251.387899299996</v>
      </c>
      <c r="E56" s="6">
        <v>3.00784453342095</v>
      </c>
      <c r="F56" s="6">
        <v>47.5600930854227</v>
      </c>
      <c r="G56" s="6">
        <v>2.5969852612936899</v>
      </c>
      <c r="H56" s="6">
        <v>73048.986850400004</v>
      </c>
      <c r="I56" s="6">
        <v>2.6845743329639902</v>
      </c>
      <c r="J56" s="6">
        <v>52.4399069145773</v>
      </c>
      <c r="K56" s="6">
        <v>2.3553218919666801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52300.964064599997</v>
      </c>
      <c r="E57" s="6">
        <v>2.4939411597919299</v>
      </c>
      <c r="F57" s="6">
        <v>67.984630383227497</v>
      </c>
      <c r="G57" s="6">
        <v>1.2607910937090601</v>
      </c>
      <c r="H57" s="6">
        <v>24629.606521400001</v>
      </c>
      <c r="I57" s="6">
        <v>3.4945534137793501</v>
      </c>
      <c r="J57" s="6">
        <v>32.015369616772503</v>
      </c>
      <c r="K57" s="6">
        <v>2.6772896119047398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37051.630673300002</v>
      </c>
      <c r="E58" s="6">
        <v>2.9761961768738798</v>
      </c>
      <c r="F58" s="6">
        <v>41.196750054787302</v>
      </c>
      <c r="G58" s="6">
        <v>2.8387555757607599</v>
      </c>
      <c r="H58" s="6">
        <v>52886.606260499997</v>
      </c>
      <c r="I58" s="6">
        <v>2.2196532195501302</v>
      </c>
      <c r="J58" s="6">
        <v>58.803249945212698</v>
      </c>
      <c r="K58" s="6">
        <v>1.98879320497099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53061.443798400003</v>
      </c>
      <c r="E59" s="6">
        <v>1.4187831185244999</v>
      </c>
      <c r="F59" s="6">
        <v>68.623208287430501</v>
      </c>
      <c r="G59" s="6">
        <v>1.14523571822989</v>
      </c>
      <c r="H59" s="6">
        <v>24261.440285000001</v>
      </c>
      <c r="I59" s="6">
        <v>2.6989411072664602</v>
      </c>
      <c r="J59" s="6">
        <v>31.376791712569499</v>
      </c>
      <c r="K59" s="6">
        <v>2.50470953022299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30098.5685266</v>
      </c>
      <c r="E60" s="6">
        <v>2.9647504959393598</v>
      </c>
      <c r="F60" s="6">
        <v>53.422179817864802</v>
      </c>
      <c r="G60" s="6">
        <v>2.8796755613901901</v>
      </c>
      <c r="H60" s="6">
        <v>26242.390657799999</v>
      </c>
      <c r="I60" s="6">
        <v>3.6001389982730498</v>
      </c>
      <c r="J60" s="6">
        <v>46.577820182135198</v>
      </c>
      <c r="K60" s="6">
        <v>3.30282836457646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66"/>
  <sheetViews>
    <sheetView workbookViewId="0"/>
  </sheetViews>
  <sheetFormatPr baseColWidth="10" defaultRowHeight="15" x14ac:dyDescent="0.25"/>
  <sheetData>
    <row r="1" spans="1:6" x14ac:dyDescent="0.25">
      <c r="F1" s="7" t="str">
        <f>HYPERLINK("#'Indice'!A1", "Ir al índice")</f>
        <v>Ir al índice</v>
      </c>
    </row>
    <row r="5" spans="1:6" ht="23.25" x14ac:dyDescent="0.35">
      <c r="A5" s="1" t="s">
        <v>0</v>
      </c>
    </row>
    <row r="7" spans="1:6" ht="21" x14ac:dyDescent="0.35">
      <c r="A7" s="2" t="s">
        <v>96</v>
      </c>
    </row>
    <row r="9" spans="1:6" x14ac:dyDescent="0.25">
      <c r="A9" t="s">
        <v>3</v>
      </c>
    </row>
    <row r="10" spans="1:6" x14ac:dyDescent="0.25">
      <c r="A10" t="s">
        <v>4</v>
      </c>
    </row>
    <row r="11" spans="1:6" x14ac:dyDescent="0.25">
      <c r="A11" t="s">
        <v>406</v>
      </c>
    </row>
    <row r="12" spans="1:6" x14ac:dyDescent="0.25">
      <c r="A12" s="3" t="s">
        <v>460</v>
      </c>
    </row>
    <row r="13" spans="1:6" x14ac:dyDescent="0.25">
      <c r="A13" s="3" t="s">
        <v>5</v>
      </c>
    </row>
    <row r="15" spans="1:6" ht="17.25" x14ac:dyDescent="0.3">
      <c r="A15" s="4" t="s">
        <v>97</v>
      </c>
    </row>
    <row r="16" spans="1:6" x14ac:dyDescent="0.25">
      <c r="A16" s="5" t="s">
        <v>7</v>
      </c>
      <c r="B16" s="5" t="s">
        <v>8</v>
      </c>
      <c r="C16" s="5" t="s">
        <v>9</v>
      </c>
      <c r="D16" s="5" t="s">
        <v>98</v>
      </c>
      <c r="E16" s="5" t="s">
        <v>99</v>
      </c>
      <c r="F16" s="5" t="s">
        <v>100</v>
      </c>
    </row>
    <row r="17" spans="1:6" x14ac:dyDescent="0.25">
      <c r="A17" s="6" t="s">
        <v>13</v>
      </c>
      <c r="B17" s="6" t="s">
        <v>14</v>
      </c>
      <c r="C17" s="6" t="s">
        <v>15</v>
      </c>
      <c r="D17" s="6" t="s">
        <v>15</v>
      </c>
      <c r="E17" s="6">
        <v>7855442.1888591005</v>
      </c>
      <c r="F17" s="6">
        <v>0.36273195123713498</v>
      </c>
    </row>
    <row r="18" spans="1:6" x14ac:dyDescent="0.25">
      <c r="A18" t="s">
        <v>16</v>
      </c>
    </row>
    <row r="19" spans="1:6" x14ac:dyDescent="0.25">
      <c r="A19" t="s">
        <v>17</v>
      </c>
    </row>
    <row r="20" spans="1:6" x14ac:dyDescent="0.25">
      <c r="A20" t="s">
        <v>18</v>
      </c>
    </row>
    <row r="21" spans="1:6" x14ac:dyDescent="0.25">
      <c r="A21" t="s">
        <v>19</v>
      </c>
    </row>
    <row r="22" spans="1:6" x14ac:dyDescent="0.25">
      <c r="A22" t="s">
        <v>20</v>
      </c>
    </row>
    <row r="25" spans="1:6" x14ac:dyDescent="0.25">
      <c r="E25" s="7" t="str">
        <f>HYPERLINK("#'Indice'!A1", "Ir al índice")</f>
        <v>Ir al índice</v>
      </c>
    </row>
    <row r="26" spans="1:6" ht="17.25" x14ac:dyDescent="0.3">
      <c r="A26" s="4" t="s">
        <v>101</v>
      </c>
    </row>
    <row r="27" spans="1:6" x14ac:dyDescent="0.25">
      <c r="A27" s="5" t="s">
        <v>22</v>
      </c>
      <c r="B27" s="5" t="s">
        <v>23</v>
      </c>
      <c r="C27" s="5" t="s">
        <v>9</v>
      </c>
      <c r="D27" s="5" t="s">
        <v>99</v>
      </c>
      <c r="E27" s="5" t="s">
        <v>100</v>
      </c>
    </row>
    <row r="28" spans="1:6" x14ac:dyDescent="0.25">
      <c r="A28" s="6" t="s">
        <v>24</v>
      </c>
      <c r="B28" s="6" t="s">
        <v>461</v>
      </c>
      <c r="C28" s="6" t="s">
        <v>15</v>
      </c>
      <c r="D28" s="6">
        <v>3582.1953140000001</v>
      </c>
      <c r="E28" s="6">
        <v>6.5069718862895902</v>
      </c>
    </row>
    <row r="29" spans="1:6" x14ac:dyDescent="0.25">
      <c r="A29" s="6" t="s">
        <v>25</v>
      </c>
      <c r="B29" s="6" t="s">
        <v>26</v>
      </c>
      <c r="C29" s="6" t="s">
        <v>15</v>
      </c>
      <c r="D29" s="6">
        <v>26094.089685899999</v>
      </c>
      <c r="E29" s="6">
        <v>12.736239169883101</v>
      </c>
    </row>
    <row r="30" spans="1:6" x14ac:dyDescent="0.25">
      <c r="A30" s="6" t="s">
        <v>27</v>
      </c>
      <c r="B30" s="6" t="s">
        <v>28</v>
      </c>
      <c r="C30" s="6" t="s">
        <v>15</v>
      </c>
      <c r="D30" s="6">
        <v>423712.10679270001</v>
      </c>
      <c r="E30" s="6">
        <v>2.2374267980805</v>
      </c>
    </row>
    <row r="31" spans="1:6" x14ac:dyDescent="0.25">
      <c r="A31" s="6" t="s">
        <v>29</v>
      </c>
      <c r="B31" s="6" t="s">
        <v>30</v>
      </c>
      <c r="C31" s="6" t="s">
        <v>15</v>
      </c>
      <c r="D31" s="6">
        <v>226010.6057171</v>
      </c>
      <c r="E31" s="6">
        <v>3.33236402450181</v>
      </c>
    </row>
    <row r="32" spans="1:6" x14ac:dyDescent="0.25">
      <c r="A32" s="6" t="s">
        <v>31</v>
      </c>
      <c r="B32" s="6" t="s">
        <v>32</v>
      </c>
      <c r="C32" s="6" t="s">
        <v>15</v>
      </c>
      <c r="D32" s="6">
        <v>271840.91213130002</v>
      </c>
      <c r="E32" s="6">
        <v>1.9099293734206599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36377.955555499997</v>
      </c>
      <c r="E33" s="6">
        <v>13.652083815009901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12592.3470989</v>
      </c>
      <c r="E34" s="6">
        <v>23.377658769226301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270573.6359767</v>
      </c>
      <c r="E35" s="6">
        <v>2.3548120376201398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181259.44178590001</v>
      </c>
      <c r="E36" s="6">
        <v>2.9145095234277498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297101.99999610003</v>
      </c>
      <c r="E37" s="6">
        <v>2.5718616925489499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396530.03948129999</v>
      </c>
      <c r="E38" s="6">
        <v>1.87782758336561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245769.7947993</v>
      </c>
      <c r="E39" s="6">
        <v>1.92356177679528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267907.90243750002</v>
      </c>
      <c r="E40" s="6">
        <v>3.6810993814722899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270352.36829790002</v>
      </c>
      <c r="E41" s="6">
        <v>3.49075991263109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261490.349483</v>
      </c>
      <c r="E42" s="6">
        <v>2.3200277501745101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288661.19629009999</v>
      </c>
      <c r="E43" s="6">
        <v>2.7916395184190601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352565.1975599</v>
      </c>
      <c r="E44" s="6">
        <v>3.3687291363175702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317518.20532960002</v>
      </c>
      <c r="E45" s="6">
        <v>3.1379415405338902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164009.23356920001</v>
      </c>
      <c r="E46" s="6">
        <v>3.6333662961937701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437066.99289240001</v>
      </c>
      <c r="E47" s="6">
        <v>1.55091356470985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321841.82923889998</v>
      </c>
      <c r="E48" s="6">
        <v>1.7023523155295599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222700.77830010001</v>
      </c>
      <c r="E49" s="6">
        <v>1.5844682151357099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214173.97564709999</v>
      </c>
      <c r="E50" s="6">
        <v>1.7437874931186801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145454.32703019999</v>
      </c>
      <c r="E51" s="6">
        <v>3.67534169722936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270870.7610311</v>
      </c>
      <c r="E52" s="6">
        <v>1.96108071001311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287444.70444360003</v>
      </c>
      <c r="E53" s="6">
        <v>1.9422933471083701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215718.5915824</v>
      </c>
      <c r="E54" s="6">
        <v>3.1365129073071198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288794.3108339</v>
      </c>
      <c r="E55" s="6">
        <v>2.9374250936922599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376948.38419309998</v>
      </c>
      <c r="E56" s="6">
        <v>1.8274605675992901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190316.93380900001</v>
      </c>
      <c r="E57" s="6">
        <v>2.4904906295247899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253989.99999459999</v>
      </c>
      <c r="E58" s="6">
        <v>1.4475033748250501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168341.481753</v>
      </c>
      <c r="E59" s="6">
        <v>1.4062127257707699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147829.54080779999</v>
      </c>
      <c r="E60" s="6">
        <v>1.9308270755605299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348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442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349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2435560.9050324</v>
      </c>
      <c r="E17" s="6">
        <v>0.27403162522475699</v>
      </c>
      <c r="F17" s="6">
        <v>86.682166705945704</v>
      </c>
      <c r="G17" s="6">
        <v>0.20971500944752899</v>
      </c>
      <c r="H17" s="6">
        <v>374199.16164270003</v>
      </c>
      <c r="I17" s="6">
        <v>1.42534021524618</v>
      </c>
      <c r="J17" s="6">
        <v>13.317833294054299</v>
      </c>
      <c r="K17" s="6">
        <v>1.3649781468420601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350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1030.4451004</v>
      </c>
      <c r="E28" s="6">
        <v>7.5306479859894999</v>
      </c>
      <c r="F28" s="6">
        <v>90.923566878980907</v>
      </c>
      <c r="G28" s="6">
        <v>1.00687082902404</v>
      </c>
      <c r="H28" s="6">
        <v>102.8640468</v>
      </c>
      <c r="I28" s="6">
        <v>13.4964421040128</v>
      </c>
      <c r="J28" s="6">
        <v>9.0764331210191092</v>
      </c>
      <c r="K28" s="6">
        <v>10.086372690749601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7088.3377223999996</v>
      </c>
      <c r="E29" s="6">
        <v>12.3820166797637</v>
      </c>
      <c r="F29" s="6">
        <v>89.528423961990796</v>
      </c>
      <c r="G29" s="6">
        <v>1.62697195324775</v>
      </c>
      <c r="H29" s="6">
        <v>829.07823189999999</v>
      </c>
      <c r="I29" s="6">
        <v>15.6400328548842</v>
      </c>
      <c r="J29" s="6">
        <v>10.4715760380092</v>
      </c>
      <c r="K29" s="6">
        <v>13.9100584549949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108665.9900583</v>
      </c>
      <c r="E30" s="6">
        <v>1.9968057037304401</v>
      </c>
      <c r="F30" s="6">
        <v>81.237946198370395</v>
      </c>
      <c r="G30" s="6">
        <v>1.2469824410241099</v>
      </c>
      <c r="H30" s="6">
        <v>25096.611217900001</v>
      </c>
      <c r="I30" s="6">
        <v>6.1704470008970196</v>
      </c>
      <c r="J30" s="6">
        <v>18.762053801629701</v>
      </c>
      <c r="K30" s="6">
        <v>5.3993178745404702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61965.525632299999</v>
      </c>
      <c r="E31" s="6">
        <v>2.7903691344446799</v>
      </c>
      <c r="F31" s="6">
        <v>82.918667948535301</v>
      </c>
      <c r="G31" s="6">
        <v>1.65312187633554</v>
      </c>
      <c r="H31" s="6">
        <v>12764.9628878</v>
      </c>
      <c r="I31" s="6">
        <v>8.9354234479191401</v>
      </c>
      <c r="J31" s="6">
        <v>17.081332051464699</v>
      </c>
      <c r="K31" s="6">
        <v>8.0248228609648908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75566.442300299997</v>
      </c>
      <c r="E32" s="6">
        <v>1.82535938253453</v>
      </c>
      <c r="F32" s="6">
        <v>84.612510937767397</v>
      </c>
      <c r="G32" s="6">
        <v>0.95888411795273298</v>
      </c>
      <c r="H32" s="6">
        <v>13742.3862202</v>
      </c>
      <c r="I32" s="6">
        <v>5.5885319166279199</v>
      </c>
      <c r="J32" s="6">
        <v>15.3874890622326</v>
      </c>
      <c r="K32" s="6">
        <v>5.2726986573438603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9333.5552798999997</v>
      </c>
      <c r="E33" s="6">
        <v>12.1924156940764</v>
      </c>
      <c r="F33" s="6">
        <v>77.948303209865301</v>
      </c>
      <c r="G33" s="6">
        <v>3.7408649537765801</v>
      </c>
      <c r="H33" s="6">
        <v>2640.4773745000002</v>
      </c>
      <c r="I33" s="6">
        <v>20.356033521993201</v>
      </c>
      <c r="J33" s="6">
        <v>22.051696790134699</v>
      </c>
      <c r="K33" s="6">
        <v>13.2232035683797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3467.6026267000002</v>
      </c>
      <c r="E34" s="6">
        <v>22.705814036769301</v>
      </c>
      <c r="F34" s="6">
        <v>89.635413183727906</v>
      </c>
      <c r="G34" s="6">
        <v>2.4181148618841202</v>
      </c>
      <c r="H34" s="6">
        <v>400.96059350000002</v>
      </c>
      <c r="I34" s="6">
        <v>30.787614281273999</v>
      </c>
      <c r="J34" s="6">
        <v>10.3645868162721</v>
      </c>
      <c r="K34" s="6">
        <v>20.912432749408499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97389.579685399993</v>
      </c>
      <c r="E35" s="6">
        <v>2.2131541281343599</v>
      </c>
      <c r="F35" s="6">
        <v>93.216756133415799</v>
      </c>
      <c r="G35" s="6">
        <v>0.68422007698961496</v>
      </c>
      <c r="H35" s="6">
        <v>7086.8939928</v>
      </c>
      <c r="I35" s="6">
        <v>9.5539046657445699</v>
      </c>
      <c r="J35" s="6">
        <v>6.7832438665842396</v>
      </c>
      <c r="K35" s="6">
        <v>9.4026954231331796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57454.673983699999</v>
      </c>
      <c r="E36" s="6">
        <v>1.6863379993004</v>
      </c>
      <c r="F36" s="6">
        <v>89.971928547268604</v>
      </c>
      <c r="G36" s="6">
        <v>1.3408393022508101</v>
      </c>
      <c r="H36" s="6">
        <v>6403.7704348999996</v>
      </c>
      <c r="I36" s="6">
        <v>12.2782725257347</v>
      </c>
      <c r="J36" s="6">
        <v>10.0280714527314</v>
      </c>
      <c r="K36" s="6">
        <v>12.0300197763968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76685.595621700006</v>
      </c>
      <c r="E37" s="6">
        <v>1.96876912522211</v>
      </c>
      <c r="F37" s="6">
        <v>83.665042602510098</v>
      </c>
      <c r="G37" s="6">
        <v>1.6618350481069399</v>
      </c>
      <c r="H37" s="6">
        <v>14972.273945200001</v>
      </c>
      <c r="I37" s="6">
        <v>8.9583983546518198</v>
      </c>
      <c r="J37" s="6">
        <v>16.334957397489902</v>
      </c>
      <c r="K37" s="6">
        <v>8.5116536710145301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123242.9183758</v>
      </c>
      <c r="E38" s="6">
        <v>1.3455944638553201</v>
      </c>
      <c r="F38" s="6">
        <v>87.706173329609001</v>
      </c>
      <c r="G38" s="6">
        <v>0.973841604164006</v>
      </c>
      <c r="H38" s="6">
        <v>17275.033436599999</v>
      </c>
      <c r="I38" s="6">
        <v>7.4237678741154296</v>
      </c>
      <c r="J38" s="6">
        <v>12.293826670391001</v>
      </c>
      <c r="K38" s="6">
        <v>6.9475455299937403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76278.156551799999</v>
      </c>
      <c r="E39" s="6">
        <v>1.3693258032598601</v>
      </c>
      <c r="F39" s="6">
        <v>87.441812799929195</v>
      </c>
      <c r="G39" s="6">
        <v>0.94076830339690798</v>
      </c>
      <c r="H39" s="6">
        <v>10954.8891838</v>
      </c>
      <c r="I39" s="6">
        <v>6.8375715771933603</v>
      </c>
      <c r="J39" s="6">
        <v>12.558187200070799</v>
      </c>
      <c r="K39" s="6">
        <v>6.55050641969056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90215.524421099995</v>
      </c>
      <c r="E40" s="6">
        <v>2.9030206004754899</v>
      </c>
      <c r="F40" s="6">
        <v>87.837006108406698</v>
      </c>
      <c r="G40" s="6">
        <v>1.19118479373583</v>
      </c>
      <c r="H40" s="6">
        <v>12492.352837099999</v>
      </c>
      <c r="I40" s="6">
        <v>9.5581586654066992</v>
      </c>
      <c r="J40" s="6">
        <v>12.162993891593301</v>
      </c>
      <c r="K40" s="6">
        <v>8.6023315423953601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65963.298846699996</v>
      </c>
      <c r="E41" s="6">
        <v>3.59272740779303</v>
      </c>
      <c r="F41" s="6">
        <v>75.121871593738902</v>
      </c>
      <c r="G41" s="6">
        <v>1.69095683270749</v>
      </c>
      <c r="H41" s="6">
        <v>21845.0816519</v>
      </c>
      <c r="I41" s="6">
        <v>5.9303814900621799</v>
      </c>
      <c r="J41" s="6">
        <v>24.878128406261101</v>
      </c>
      <c r="K41" s="6">
        <v>5.1060047597968996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67306.601934699996</v>
      </c>
      <c r="E42" s="6">
        <v>2.1808381279081201</v>
      </c>
      <c r="F42" s="6">
        <v>80.901810255592295</v>
      </c>
      <c r="G42" s="6">
        <v>1.33797039972424</v>
      </c>
      <c r="H42" s="6">
        <v>15888.819431100001</v>
      </c>
      <c r="I42" s="6">
        <v>6.1204716489184801</v>
      </c>
      <c r="J42" s="6">
        <v>19.098189744407701</v>
      </c>
      <c r="K42" s="6">
        <v>5.66777421602408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74016.772679100002</v>
      </c>
      <c r="E43" s="6">
        <v>2.6199071359922099</v>
      </c>
      <c r="F43" s="6">
        <v>80.032063325653894</v>
      </c>
      <c r="G43" s="6">
        <v>1.5817837052783199</v>
      </c>
      <c r="H43" s="6">
        <v>18467.126402599999</v>
      </c>
      <c r="I43" s="6">
        <v>7.1476391902082401</v>
      </c>
      <c r="J43" s="6">
        <v>19.967936674346099</v>
      </c>
      <c r="K43" s="6">
        <v>6.3398344923120398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101184.434996</v>
      </c>
      <c r="E44" s="6">
        <v>3.4109100575858702</v>
      </c>
      <c r="F44" s="6">
        <v>84.492778440143795</v>
      </c>
      <c r="G44" s="6">
        <v>1.1973582773435201</v>
      </c>
      <c r="H44" s="6">
        <v>18570.693032700001</v>
      </c>
      <c r="I44" s="6">
        <v>6.9281017351751402</v>
      </c>
      <c r="J44" s="6">
        <v>15.5072215598562</v>
      </c>
      <c r="K44" s="6">
        <v>6.5239364286219601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96805.911072699993</v>
      </c>
      <c r="E45" s="6">
        <v>2.87240579093393</v>
      </c>
      <c r="F45" s="6">
        <v>85.820067499722001</v>
      </c>
      <c r="G45" s="6">
        <v>0.82377115654799404</v>
      </c>
      <c r="H45" s="6">
        <v>15995.1084243</v>
      </c>
      <c r="I45" s="6">
        <v>5.7712385672002799</v>
      </c>
      <c r="J45" s="6">
        <v>14.179932500277999</v>
      </c>
      <c r="K45" s="6">
        <v>4.9856440612737103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55699.510703599997</v>
      </c>
      <c r="E46" s="6">
        <v>3.36319540113865</v>
      </c>
      <c r="F46" s="6">
        <v>85.711211792218805</v>
      </c>
      <c r="G46" s="6">
        <v>1.54613922788933</v>
      </c>
      <c r="H46" s="6">
        <v>9285.5823068999998</v>
      </c>
      <c r="I46" s="6">
        <v>9.4949515651988303</v>
      </c>
      <c r="J46" s="6">
        <v>14.288788207781201</v>
      </c>
      <c r="K46" s="6">
        <v>9.2745070397021099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120574.4541784</v>
      </c>
      <c r="E47" s="6">
        <v>1.2724728491939701</v>
      </c>
      <c r="F47" s="6">
        <v>82.192217588409306</v>
      </c>
      <c r="G47" s="6">
        <v>0.96863747159894598</v>
      </c>
      <c r="H47" s="6">
        <v>26123.6855192</v>
      </c>
      <c r="I47" s="6">
        <v>4.8711305442806996</v>
      </c>
      <c r="J47" s="6">
        <v>17.807782411590701</v>
      </c>
      <c r="K47" s="6">
        <v>4.4707678918026197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95149.100030799993</v>
      </c>
      <c r="E48" s="6">
        <v>1.5066879907599999</v>
      </c>
      <c r="F48" s="6">
        <v>87.704370463602103</v>
      </c>
      <c r="G48" s="6">
        <v>0.76000640166425704</v>
      </c>
      <c r="H48" s="6">
        <v>13339.336209999999</v>
      </c>
      <c r="I48" s="6">
        <v>5.4481052067254296</v>
      </c>
      <c r="J48" s="6">
        <v>12.2956295363979</v>
      </c>
      <c r="K48" s="6">
        <v>5.4211037189234101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67634.4197957</v>
      </c>
      <c r="E49" s="6">
        <v>1.54855003346329</v>
      </c>
      <c r="F49" s="6">
        <v>83.497957775565695</v>
      </c>
      <c r="G49" s="6">
        <v>1.10025580435159</v>
      </c>
      <c r="H49" s="6">
        <v>13366.8664603</v>
      </c>
      <c r="I49" s="6">
        <v>5.7133037515719698</v>
      </c>
      <c r="J49" s="6">
        <v>16.502042224434302</v>
      </c>
      <c r="K49" s="6">
        <v>5.5671359607868203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66896.7301133</v>
      </c>
      <c r="E50" s="6">
        <v>2.43529583410831</v>
      </c>
      <c r="F50" s="6">
        <v>80.219284110737306</v>
      </c>
      <c r="G50" s="6">
        <v>1.1210340945069901</v>
      </c>
      <c r="H50" s="6">
        <v>16495.599866799999</v>
      </c>
      <c r="I50" s="6">
        <v>4.4843148428850697</v>
      </c>
      <c r="J50" s="6">
        <v>19.780715889262702</v>
      </c>
      <c r="K50" s="6">
        <v>4.5462739078060501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62800.998874899997</v>
      </c>
      <c r="E51" s="6">
        <v>3.0869868940225502</v>
      </c>
      <c r="F51" s="6">
        <v>94.505038654754301</v>
      </c>
      <c r="G51" s="6">
        <v>0.88720440008046997</v>
      </c>
      <c r="H51" s="6">
        <v>3651.5414010999998</v>
      </c>
      <c r="I51" s="6">
        <v>15.843921461938701</v>
      </c>
      <c r="J51" s="6">
        <v>5.4949613452456498</v>
      </c>
      <c r="K51" s="6">
        <v>15.2585761493695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117985.7565794</v>
      </c>
      <c r="E52" s="6">
        <v>1.08669923117931</v>
      </c>
      <c r="F52" s="6">
        <v>96.942777467248902</v>
      </c>
      <c r="G52" s="6">
        <v>0.41944644941071701</v>
      </c>
      <c r="H52" s="6">
        <v>3720.8415415999998</v>
      </c>
      <c r="I52" s="6">
        <v>13.2630066534897</v>
      </c>
      <c r="J52" s="6">
        <v>3.0572225327510698</v>
      </c>
      <c r="K52" s="6">
        <v>13.300406944227401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90681.848217399995</v>
      </c>
      <c r="E53" s="6">
        <v>1.7142157636891799</v>
      </c>
      <c r="F53" s="6">
        <v>87.727394360296898</v>
      </c>
      <c r="G53" s="6">
        <v>1.07141005183397</v>
      </c>
      <c r="H53" s="6">
        <v>12685.9183493</v>
      </c>
      <c r="I53" s="6">
        <v>8.0139987957867902</v>
      </c>
      <c r="J53" s="6">
        <v>12.2726056397031</v>
      </c>
      <c r="K53" s="6">
        <v>7.6586843004839196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80117.1446536</v>
      </c>
      <c r="E54" s="6">
        <v>2.5586032593583399</v>
      </c>
      <c r="F54" s="6">
        <v>94.396101283695302</v>
      </c>
      <c r="G54" s="6">
        <v>0.663701512605265</v>
      </c>
      <c r="H54" s="6">
        <v>4756.2172375</v>
      </c>
      <c r="I54" s="6">
        <v>12.0029445126832</v>
      </c>
      <c r="J54" s="6">
        <v>5.6038987163047098</v>
      </c>
      <c r="K54" s="6">
        <v>11.179865728790601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83082.911345999994</v>
      </c>
      <c r="E55" s="6">
        <v>1.9136652114122801</v>
      </c>
      <c r="F55" s="6">
        <v>83.273825865669906</v>
      </c>
      <c r="G55" s="6">
        <v>2.2352241507152701</v>
      </c>
      <c r="H55" s="6">
        <v>16687.827517400001</v>
      </c>
      <c r="I55" s="6">
        <v>12.365191522691401</v>
      </c>
      <c r="J55" s="6">
        <v>16.726174134330101</v>
      </c>
      <c r="K55" s="6">
        <v>11.128406604076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124266.8095191</v>
      </c>
      <c r="E56" s="6">
        <v>1.6048717930273999</v>
      </c>
      <c r="F56" s="6">
        <v>89.207807044587796</v>
      </c>
      <c r="G56" s="6">
        <v>0.78129803514902496</v>
      </c>
      <c r="H56" s="6">
        <v>15033.565230599999</v>
      </c>
      <c r="I56" s="6">
        <v>6.60872092592464</v>
      </c>
      <c r="J56" s="6">
        <v>10.7921929554123</v>
      </c>
      <c r="K56" s="6">
        <v>6.4581762624005403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73605.254843400005</v>
      </c>
      <c r="E57" s="6">
        <v>2.1987210035281102</v>
      </c>
      <c r="F57" s="6">
        <v>95.677510621239094</v>
      </c>
      <c r="G57" s="6">
        <v>0.39398136010415702</v>
      </c>
      <c r="H57" s="6">
        <v>3325.3157425999998</v>
      </c>
      <c r="I57" s="6">
        <v>9.0918422477533003</v>
      </c>
      <c r="J57" s="6">
        <v>4.3224893787608902</v>
      </c>
      <c r="K57" s="6">
        <v>8.7207052378556895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79722.367410399995</v>
      </c>
      <c r="E58" s="6">
        <v>1.17480306160781</v>
      </c>
      <c r="F58" s="6">
        <v>88.641238841584695</v>
      </c>
      <c r="G58" s="6">
        <v>0.83056998055226094</v>
      </c>
      <c r="H58" s="6">
        <v>10215.869523400001</v>
      </c>
      <c r="I58" s="6">
        <v>6.6747408409743096</v>
      </c>
      <c r="J58" s="6">
        <v>11.3587611584153</v>
      </c>
      <c r="K58" s="6">
        <v>6.4815828939442799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73057.261728500001</v>
      </c>
      <c r="E59" s="6">
        <v>0.97328084692176997</v>
      </c>
      <c r="F59" s="6">
        <v>94.483363618073099</v>
      </c>
      <c r="G59" s="6">
        <v>0.443341874236588</v>
      </c>
      <c r="H59" s="6">
        <v>4265.6223548999997</v>
      </c>
      <c r="I59" s="6">
        <v>7.6987660314056203</v>
      </c>
      <c r="J59" s="6">
        <v>5.5166363819268902</v>
      </c>
      <c r="K59" s="6">
        <v>7.5931108397582001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50624.9701489</v>
      </c>
      <c r="E60" s="6">
        <v>1.3583345666837301</v>
      </c>
      <c r="F60" s="6">
        <v>89.854647279269798</v>
      </c>
      <c r="G60" s="6">
        <v>0.84610248177214498</v>
      </c>
      <c r="H60" s="6">
        <v>5715.9890354999998</v>
      </c>
      <c r="I60" s="6">
        <v>7.6285767169697403</v>
      </c>
      <c r="J60" s="6">
        <v>10.1453527207302</v>
      </c>
      <c r="K60" s="6">
        <v>7.4937010229723402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351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443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352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2752727.2200348</v>
      </c>
      <c r="E17" s="6">
        <v>0.233918218377523</v>
      </c>
      <c r="F17" s="6">
        <v>97.970188012964798</v>
      </c>
      <c r="G17" s="6">
        <v>7.4304751320089305E-2</v>
      </c>
      <c r="H17" s="6">
        <v>57032.846640299998</v>
      </c>
      <c r="I17" s="6">
        <v>3.5946172626868802</v>
      </c>
      <c r="J17" s="6">
        <v>2.0298119870352198</v>
      </c>
      <c r="K17" s="6">
        <v>3.5863668672675999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353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1102.6303964000001</v>
      </c>
      <c r="E28" s="6">
        <v>7.2220758050203298</v>
      </c>
      <c r="F28" s="6">
        <v>97.292993630573207</v>
      </c>
      <c r="G28" s="6">
        <v>1.16668364852756</v>
      </c>
      <c r="H28" s="6">
        <v>30.6787508</v>
      </c>
      <c r="I28" s="6">
        <v>45.529978302103302</v>
      </c>
      <c r="J28" s="6">
        <v>2.7070063694267499</v>
      </c>
      <c r="K28" s="6">
        <v>41.931982897078797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7843.7460586999996</v>
      </c>
      <c r="E29" s="6">
        <v>11.9488466569045</v>
      </c>
      <c r="F29" s="6">
        <v>99.069520964602205</v>
      </c>
      <c r="G29" s="6">
        <v>0.29886435989274801</v>
      </c>
      <c r="H29" s="6">
        <v>73.669895600000004</v>
      </c>
      <c r="I29" s="6">
        <v>29.878835807014902</v>
      </c>
      <c r="J29" s="6">
        <v>0.93047903539777299</v>
      </c>
      <c r="K29" s="6">
        <v>31.820543872124698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125428.3657062</v>
      </c>
      <c r="E30" s="6">
        <v>2.0607064049116901</v>
      </c>
      <c r="F30" s="6">
        <v>93.769382854037801</v>
      </c>
      <c r="G30" s="6">
        <v>0.67007248537652597</v>
      </c>
      <c r="H30" s="6">
        <v>8334.2355700000007</v>
      </c>
      <c r="I30" s="6">
        <v>10.1549600737016</v>
      </c>
      <c r="J30" s="6">
        <v>6.2306171459622197</v>
      </c>
      <c r="K30" s="6">
        <v>10.0844397832961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74490.768518800003</v>
      </c>
      <c r="E31" s="6">
        <v>2.5758994206247801</v>
      </c>
      <c r="F31" s="6">
        <v>99.679220615243906</v>
      </c>
      <c r="G31" s="6">
        <v>0.152887334704707</v>
      </c>
      <c r="H31" s="6">
        <v>239.72000130000001</v>
      </c>
      <c r="I31" s="6">
        <v>48.281371919685803</v>
      </c>
      <c r="J31" s="6">
        <v>0.32077938475609402</v>
      </c>
      <c r="K31" s="6">
        <v>47.508322197496298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84500.900705599997</v>
      </c>
      <c r="E32" s="6">
        <v>1.8171618883546099</v>
      </c>
      <c r="F32" s="6">
        <v>94.616514520962099</v>
      </c>
      <c r="G32" s="6">
        <v>0.70333181361345098</v>
      </c>
      <c r="H32" s="6">
        <v>4807.9278149000002</v>
      </c>
      <c r="I32" s="6">
        <v>12.295620701059701</v>
      </c>
      <c r="J32" s="6">
        <v>5.3834854790379296</v>
      </c>
      <c r="K32" s="6">
        <v>12.3612861992347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11519.7429273</v>
      </c>
      <c r="E33" s="6">
        <v>12.7635385363947</v>
      </c>
      <c r="F33" s="6">
        <v>96.206042356723799</v>
      </c>
      <c r="G33" s="6">
        <v>1.0365906215754299</v>
      </c>
      <c r="H33" s="6">
        <v>454.28972709999999</v>
      </c>
      <c r="I33" s="6">
        <v>27.313099823861801</v>
      </c>
      <c r="J33" s="6">
        <v>3.7939576432762299</v>
      </c>
      <c r="K33" s="6">
        <v>26.285554722153101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3819.1681278000001</v>
      </c>
      <c r="E34" s="6">
        <v>22.6371199534101</v>
      </c>
      <c r="F34" s="6">
        <v>98.723166985042894</v>
      </c>
      <c r="G34" s="6">
        <v>0.54867696735515004</v>
      </c>
      <c r="H34" s="6">
        <v>49.395092400000003</v>
      </c>
      <c r="I34" s="6">
        <v>46.132939014813203</v>
      </c>
      <c r="J34" s="6">
        <v>1.2768330149570699</v>
      </c>
      <c r="K34" s="6">
        <v>42.423032013211703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103545.695294</v>
      </c>
      <c r="E35" s="6">
        <v>2.0978245157557698</v>
      </c>
      <c r="F35" s="6">
        <v>99.109102411834002</v>
      </c>
      <c r="G35" s="6">
        <v>0.20017850154322001</v>
      </c>
      <c r="H35" s="6">
        <v>930.7783842</v>
      </c>
      <c r="I35" s="6">
        <v>22.273898158921298</v>
      </c>
      <c r="J35" s="6">
        <v>0.89089758816602904</v>
      </c>
      <c r="K35" s="6">
        <v>22.269127084444602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62020.652418999998</v>
      </c>
      <c r="E36" s="6">
        <v>1.3916617950086101</v>
      </c>
      <c r="F36" s="6">
        <v>97.122084610215296</v>
      </c>
      <c r="G36" s="6">
        <v>0.55660153453657502</v>
      </c>
      <c r="H36" s="6">
        <v>1837.7919996000001</v>
      </c>
      <c r="I36" s="6">
        <v>18.752422955072198</v>
      </c>
      <c r="J36" s="6">
        <v>2.8779153897846999</v>
      </c>
      <c r="K36" s="6">
        <v>18.783839692896901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91446.559187199993</v>
      </c>
      <c r="E37" s="6">
        <v>1.4869593273870401</v>
      </c>
      <c r="F37" s="6">
        <v>99.7694574609922</v>
      </c>
      <c r="G37" s="6">
        <v>0.16734563549706399</v>
      </c>
      <c r="H37" s="6">
        <v>211.3103797</v>
      </c>
      <c r="I37" s="6">
        <v>72.5078029089225</v>
      </c>
      <c r="J37" s="6">
        <v>0.23054253900781199</v>
      </c>
      <c r="K37" s="6">
        <v>72.420401605107898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138857.32327309999</v>
      </c>
      <c r="E38" s="6">
        <v>1.2943304847781301</v>
      </c>
      <c r="F38" s="6">
        <v>98.818208977656397</v>
      </c>
      <c r="G38" s="6">
        <v>0.256980142625233</v>
      </c>
      <c r="H38" s="6">
        <v>1660.6285393000001</v>
      </c>
      <c r="I38" s="6">
        <v>21.502558820582799</v>
      </c>
      <c r="J38" s="6">
        <v>1.1817910223435699</v>
      </c>
      <c r="K38" s="6">
        <v>21.487993187399301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84934.573990699995</v>
      </c>
      <c r="E39" s="6">
        <v>1.27678732896585</v>
      </c>
      <c r="F39" s="6">
        <v>97.365136427923701</v>
      </c>
      <c r="G39" s="6">
        <v>0.58370547880863299</v>
      </c>
      <c r="H39" s="6">
        <v>2298.4717449</v>
      </c>
      <c r="I39" s="6">
        <v>21.650964080714498</v>
      </c>
      <c r="J39" s="6">
        <v>2.6348635720763198</v>
      </c>
      <c r="K39" s="6">
        <v>21.5694520886119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99961.929053200001</v>
      </c>
      <c r="E40" s="6">
        <v>2.8796852483124198</v>
      </c>
      <c r="F40" s="6">
        <v>97.326448293642699</v>
      </c>
      <c r="G40" s="6">
        <v>0.55839342584876905</v>
      </c>
      <c r="H40" s="6">
        <v>2745.9482050000001</v>
      </c>
      <c r="I40" s="6">
        <v>20.7823788161751</v>
      </c>
      <c r="J40" s="6">
        <v>2.6735517063573302</v>
      </c>
      <c r="K40" s="6">
        <v>20.3274351340024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86677.899481300003</v>
      </c>
      <c r="E41" s="6">
        <v>3.1203243386481798</v>
      </c>
      <c r="F41" s="6">
        <v>98.712559085043097</v>
      </c>
      <c r="G41" s="6">
        <v>0.28735772662842501</v>
      </c>
      <c r="H41" s="6">
        <v>1130.4810173000001</v>
      </c>
      <c r="I41" s="6">
        <v>22.524991726351701</v>
      </c>
      <c r="J41" s="6">
        <v>1.2874409149568899</v>
      </c>
      <c r="K41" s="6">
        <v>22.032713298770702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81424.727671000001</v>
      </c>
      <c r="E42" s="6">
        <v>1.94627942833478</v>
      </c>
      <c r="F42" s="6">
        <v>97.871645259160999</v>
      </c>
      <c r="G42" s="6">
        <v>0.39960778807831898</v>
      </c>
      <c r="H42" s="6">
        <v>1770.6936948</v>
      </c>
      <c r="I42" s="6">
        <v>18.205696595279999</v>
      </c>
      <c r="J42" s="6">
        <v>2.1283547408390202</v>
      </c>
      <c r="K42" s="6">
        <v>18.375823788745699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90728.518147499999</v>
      </c>
      <c r="E43" s="6">
        <v>2.3866450775475201</v>
      </c>
      <c r="F43" s="6">
        <v>98.101960501633599</v>
      </c>
      <c r="G43" s="6">
        <v>0.45457503139511102</v>
      </c>
      <c r="H43" s="6">
        <v>1755.3809342</v>
      </c>
      <c r="I43" s="6">
        <v>23.808344935001699</v>
      </c>
      <c r="J43" s="6">
        <v>1.8980394983664099</v>
      </c>
      <c r="K43" s="6">
        <v>23.495138964881001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118386.6868069</v>
      </c>
      <c r="E44" s="6">
        <v>3.0978956004090299</v>
      </c>
      <c r="F44" s="6">
        <v>98.857300522887002</v>
      </c>
      <c r="G44" s="6">
        <v>0.32508296935596798</v>
      </c>
      <c r="H44" s="6">
        <v>1368.4412218</v>
      </c>
      <c r="I44" s="6">
        <v>28.246381088941401</v>
      </c>
      <c r="J44" s="6">
        <v>1.1426994771130301</v>
      </c>
      <c r="K44" s="6">
        <v>28.123601559429499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109699.65852490001</v>
      </c>
      <c r="E45" s="6">
        <v>2.72048542772714</v>
      </c>
      <c r="F45" s="6">
        <v>97.2505913635094</v>
      </c>
      <c r="G45" s="6">
        <v>0.36028115097497698</v>
      </c>
      <c r="H45" s="6">
        <v>3101.3609720999998</v>
      </c>
      <c r="I45" s="6">
        <v>13.606842988616</v>
      </c>
      <c r="J45" s="6">
        <v>2.7494086364906298</v>
      </c>
      <c r="K45" s="6">
        <v>12.7436695020223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63321.319837000003</v>
      </c>
      <c r="E46" s="6">
        <v>2.9047305031759101</v>
      </c>
      <c r="F46" s="6">
        <v>97.439761803170498</v>
      </c>
      <c r="G46" s="6">
        <v>0.50033066246278701</v>
      </c>
      <c r="H46" s="6">
        <v>1663.7731735</v>
      </c>
      <c r="I46" s="6">
        <v>19.3064247283281</v>
      </c>
      <c r="J46" s="6">
        <v>2.5602381968294998</v>
      </c>
      <c r="K46" s="6">
        <v>19.042017509765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140207.3656784</v>
      </c>
      <c r="E47" s="6">
        <v>1.2810950905848799</v>
      </c>
      <c r="F47" s="6">
        <v>95.5754217247881</v>
      </c>
      <c r="G47" s="6">
        <v>0.494332455024661</v>
      </c>
      <c r="H47" s="6">
        <v>6490.7740192000001</v>
      </c>
      <c r="I47" s="6">
        <v>10.561752628570201</v>
      </c>
      <c r="J47" s="6">
        <v>4.4245782752118901</v>
      </c>
      <c r="K47" s="6">
        <v>10.678087248658599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104412.3375007</v>
      </c>
      <c r="E48" s="6">
        <v>1.2827759593188399</v>
      </c>
      <c r="F48" s="6">
        <v>96.242826534016302</v>
      </c>
      <c r="G48" s="6">
        <v>0.46630626759294802</v>
      </c>
      <c r="H48" s="6">
        <v>4076.0987401000002</v>
      </c>
      <c r="I48" s="6">
        <v>12.1064245288684</v>
      </c>
      <c r="J48" s="6">
        <v>3.7571734659837199</v>
      </c>
      <c r="K48" s="6">
        <v>11.9447860552593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78690.783529799999</v>
      </c>
      <c r="E49" s="6">
        <v>1.20819844904047</v>
      </c>
      <c r="F49" s="6">
        <v>97.147572794217396</v>
      </c>
      <c r="G49" s="6">
        <v>0.35342762305550302</v>
      </c>
      <c r="H49" s="6">
        <v>2310.5027261999999</v>
      </c>
      <c r="I49" s="6">
        <v>11.988582557210201</v>
      </c>
      <c r="J49" s="6">
        <v>2.8524272057826199</v>
      </c>
      <c r="K49" s="6">
        <v>12.0369892941234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82257.032760500006</v>
      </c>
      <c r="E50" s="6">
        <v>1.9351318958782699</v>
      </c>
      <c r="F50" s="6">
        <v>98.638607147838499</v>
      </c>
      <c r="G50" s="6">
        <v>0.163298590855318</v>
      </c>
      <c r="H50" s="6">
        <v>1135.2972196000001</v>
      </c>
      <c r="I50" s="6">
        <v>11.742170576760801</v>
      </c>
      <c r="J50" s="6">
        <v>1.36139285216148</v>
      </c>
      <c r="K50" s="6">
        <v>11.831666021750699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65991.236421299996</v>
      </c>
      <c r="E51" s="6">
        <v>3.0554036980131101</v>
      </c>
      <c r="F51" s="6">
        <v>99.305814566630502</v>
      </c>
      <c r="G51" s="6">
        <v>0.20294778728354201</v>
      </c>
      <c r="H51" s="6">
        <v>461.30385469999999</v>
      </c>
      <c r="I51" s="6">
        <v>29.113151846412801</v>
      </c>
      <c r="J51" s="6">
        <v>0.69418543336951199</v>
      </c>
      <c r="K51" s="6">
        <v>29.032437677152402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121465.11700519999</v>
      </c>
      <c r="E52" s="6">
        <v>0.97724416813662895</v>
      </c>
      <c r="F52" s="6">
        <v>99.801587490301898</v>
      </c>
      <c r="G52" s="6">
        <v>7.6514121678938299E-2</v>
      </c>
      <c r="H52" s="6">
        <v>241.4811158</v>
      </c>
      <c r="I52" s="6">
        <v>38.464463065933899</v>
      </c>
      <c r="J52" s="6">
        <v>0.19841250969805299</v>
      </c>
      <c r="K52" s="6">
        <v>38.486639882762802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101671.569858</v>
      </c>
      <c r="E53" s="6">
        <v>1.4861451988529999</v>
      </c>
      <c r="F53" s="6">
        <v>98.359066114091306</v>
      </c>
      <c r="G53" s="6">
        <v>0.296352235103648</v>
      </c>
      <c r="H53" s="6">
        <v>1696.1967087</v>
      </c>
      <c r="I53" s="6">
        <v>18.049982051269001</v>
      </c>
      <c r="J53" s="6">
        <v>1.6409338859087199</v>
      </c>
      <c r="K53" s="6">
        <v>17.763621883812998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83794.393383000002</v>
      </c>
      <c r="E54" s="6">
        <v>2.6149865706944002</v>
      </c>
      <c r="F54" s="6">
        <v>98.728731272028099</v>
      </c>
      <c r="G54" s="6">
        <v>0.23314286354653599</v>
      </c>
      <c r="H54" s="6">
        <v>1078.9685081</v>
      </c>
      <c r="I54" s="6">
        <v>18.398258756845099</v>
      </c>
      <c r="J54" s="6">
        <v>1.2712687279719299</v>
      </c>
      <c r="K54" s="6">
        <v>18.106241911415399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97437.4102231</v>
      </c>
      <c r="E55" s="6">
        <v>2.1277494705761</v>
      </c>
      <c r="F55" s="6">
        <v>97.6613096516258</v>
      </c>
      <c r="G55" s="6">
        <v>0.64651645958920001</v>
      </c>
      <c r="H55" s="6">
        <v>2333.3286403000002</v>
      </c>
      <c r="I55" s="6">
        <v>26.787867614429899</v>
      </c>
      <c r="J55" s="6">
        <v>2.3386903483742398</v>
      </c>
      <c r="K55" s="6">
        <v>26.9978640817951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138563.2726505</v>
      </c>
      <c r="E56" s="6">
        <v>1.40874217752724</v>
      </c>
      <c r="F56" s="6">
        <v>99.470854187919898</v>
      </c>
      <c r="G56" s="6">
        <v>0.17489140286712099</v>
      </c>
      <c r="H56" s="6">
        <v>737.1020992</v>
      </c>
      <c r="I56" s="6">
        <v>32.9392673464369</v>
      </c>
      <c r="J56" s="6">
        <v>0.52914581208015599</v>
      </c>
      <c r="K56" s="6">
        <v>32.876755019428998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76407.993489</v>
      </c>
      <c r="E57" s="6">
        <v>2.1844917311426602</v>
      </c>
      <c r="F57" s="6">
        <v>99.320715948134307</v>
      </c>
      <c r="G57" s="6">
        <v>0.178954193297195</v>
      </c>
      <c r="H57" s="6">
        <v>522.57709699999998</v>
      </c>
      <c r="I57" s="6">
        <v>26.319480918666201</v>
      </c>
      <c r="J57" s="6">
        <v>0.67928405186572205</v>
      </c>
      <c r="K57" s="6">
        <v>26.165576170057999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89463.834105700007</v>
      </c>
      <c r="E58" s="6">
        <v>0.96581014848007896</v>
      </c>
      <c r="F58" s="6">
        <v>99.472523762669297</v>
      </c>
      <c r="G58" s="6">
        <v>0.141089377987651</v>
      </c>
      <c r="H58" s="6">
        <v>474.40282810000002</v>
      </c>
      <c r="I58" s="6">
        <v>26.580151641696101</v>
      </c>
      <c r="J58" s="6">
        <v>0.52747623733072402</v>
      </c>
      <c r="K58" s="6">
        <v>26.606917072810699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76792.422934799994</v>
      </c>
      <c r="E59" s="6">
        <v>0.90844838342780299</v>
      </c>
      <c r="F59" s="6">
        <v>99.313966162943601</v>
      </c>
      <c r="G59" s="6">
        <v>0.123109988493925</v>
      </c>
      <c r="H59" s="6">
        <v>530.4611486</v>
      </c>
      <c r="I59" s="6">
        <v>17.7970002779068</v>
      </c>
      <c r="J59" s="6">
        <v>0.686033837056372</v>
      </c>
      <c r="K59" s="6">
        <v>17.8220673255238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55861.584368199998</v>
      </c>
      <c r="E60" s="6">
        <v>1.1215168180861099</v>
      </c>
      <c r="F60" s="6">
        <v>99.149153966954898</v>
      </c>
      <c r="G60" s="6">
        <v>0.19691292122366899</v>
      </c>
      <c r="H60" s="6">
        <v>479.3748162</v>
      </c>
      <c r="I60" s="6">
        <v>22.9792855597934</v>
      </c>
      <c r="J60" s="6">
        <v>0.85084603304505302</v>
      </c>
      <c r="K60" s="6">
        <v>22.946277923651898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354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444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355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2802033.1194353001</v>
      </c>
      <c r="E17" s="6">
        <v>0.22338441897174199</v>
      </c>
      <c r="F17" s="6">
        <v>99.724996189836801</v>
      </c>
      <c r="G17" s="6">
        <v>3.2510669483830398E-2</v>
      </c>
      <c r="H17" s="6">
        <v>7726.9472397999998</v>
      </c>
      <c r="I17" s="6">
        <v>11.800041839509401</v>
      </c>
      <c r="J17" s="6">
        <v>0.27500381016317899</v>
      </c>
      <c r="K17" s="6">
        <v>11.7893871669642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356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761.5548728</v>
      </c>
      <c r="E28" s="6">
        <v>12.9831400212655</v>
      </c>
      <c r="F28" s="6">
        <v>67.197452229299401</v>
      </c>
      <c r="G28" s="6">
        <v>7.7730360281791002</v>
      </c>
      <c r="H28" s="6">
        <v>371.75427439999999</v>
      </c>
      <c r="I28" s="6">
        <v>14.4449457620074</v>
      </c>
      <c r="J28" s="6">
        <v>32.802547770700599</v>
      </c>
      <c r="K28" s="6">
        <v>15.923403902386299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6731.6268802000004</v>
      </c>
      <c r="E29" s="6">
        <v>11.897680755999</v>
      </c>
      <c r="F29" s="6">
        <v>85.0230292188199</v>
      </c>
      <c r="G29" s="6">
        <v>3.8248587033235699</v>
      </c>
      <c r="H29" s="6">
        <v>1185.7890741000001</v>
      </c>
      <c r="I29" s="6">
        <v>26.2167933975111</v>
      </c>
      <c r="J29" s="6">
        <v>14.9769707811801</v>
      </c>
      <c r="K29" s="6">
        <v>21.713407740581399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133374.12249089999</v>
      </c>
      <c r="E30" s="6">
        <v>1.9067230621724101</v>
      </c>
      <c r="F30" s="6">
        <v>99.709575934084995</v>
      </c>
      <c r="G30" s="6">
        <v>0.158570712698552</v>
      </c>
      <c r="H30" s="6">
        <v>388.47878530000003</v>
      </c>
      <c r="I30" s="6">
        <v>54.598627956938003</v>
      </c>
      <c r="J30" s="6">
        <v>0.29042406591499298</v>
      </c>
      <c r="K30" s="6">
        <v>54.441144431075202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72483.167428800007</v>
      </c>
      <c r="E31" s="6">
        <v>2.6938674934009499</v>
      </c>
      <c r="F31" s="6">
        <v>96.992765421711994</v>
      </c>
      <c r="G31" s="6">
        <v>0.97066352802258504</v>
      </c>
      <c r="H31" s="6">
        <v>2247.3210912999998</v>
      </c>
      <c r="I31" s="6">
        <v>31.6782973626749</v>
      </c>
      <c r="J31" s="6">
        <v>3.0072345782880099</v>
      </c>
      <c r="K31" s="6">
        <v>31.3069491008923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88873.309637700004</v>
      </c>
      <c r="E32" s="6">
        <v>1.5916655431612701</v>
      </c>
      <c r="F32" s="6">
        <v>99.512345095087596</v>
      </c>
      <c r="G32" s="6">
        <v>0.14006443972101501</v>
      </c>
      <c r="H32" s="6">
        <v>435.51888279999997</v>
      </c>
      <c r="I32" s="6">
        <v>28.823379995213301</v>
      </c>
      <c r="J32" s="6">
        <v>0.48765490491237501</v>
      </c>
      <c r="K32" s="6">
        <v>28.581976148834599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10697.7414555</v>
      </c>
      <c r="E33" s="6">
        <v>14.0318013083222</v>
      </c>
      <c r="F33" s="6">
        <v>89.341174892896206</v>
      </c>
      <c r="G33" s="6">
        <v>2.3723450790479501</v>
      </c>
      <c r="H33" s="6">
        <v>1276.2911988999999</v>
      </c>
      <c r="I33" s="6">
        <v>16.509305015450899</v>
      </c>
      <c r="J33" s="6">
        <v>10.6588251071038</v>
      </c>
      <c r="K33" s="6">
        <v>19.884752257757398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3750.0046232</v>
      </c>
      <c r="E34" s="6">
        <v>23.192418145438499</v>
      </c>
      <c r="F34" s="6">
        <v>96.935332570476405</v>
      </c>
      <c r="G34" s="6">
        <v>1.08347321907336</v>
      </c>
      <c r="H34" s="6">
        <v>118.55859700000001</v>
      </c>
      <c r="I34" s="6">
        <v>28.857361774724598</v>
      </c>
      <c r="J34" s="6">
        <v>3.06466742952363</v>
      </c>
      <c r="K34" s="6">
        <v>34.270223192996099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104432.5269955</v>
      </c>
      <c r="E35" s="6">
        <v>2.08082978967261</v>
      </c>
      <c r="F35" s="6">
        <v>99.957936288283094</v>
      </c>
      <c r="G35" s="6">
        <v>4.0419504937295403E-2</v>
      </c>
      <c r="H35" s="6">
        <v>43.946682699999997</v>
      </c>
      <c r="I35" s="6">
        <v>96.019059002306093</v>
      </c>
      <c r="J35" s="6">
        <v>4.2063711716918202E-2</v>
      </c>
      <c r="K35" s="6">
        <v>96.050731959089305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91565.862631199998</v>
      </c>
      <c r="E37" s="6">
        <v>1.4893500418771899</v>
      </c>
      <c r="F37" s="6">
        <v>99.899619164033894</v>
      </c>
      <c r="G37" s="6">
        <v>0.10047488629639301</v>
      </c>
      <c r="H37" s="6">
        <v>92.0069357</v>
      </c>
      <c r="I37" s="6">
        <v>100</v>
      </c>
      <c r="J37" s="6">
        <v>0.100380835966131</v>
      </c>
      <c r="K37" s="6">
        <v>99.993218625375405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140517.95181239999</v>
      </c>
      <c r="E38" s="6">
        <v>1.2639757912096301</v>
      </c>
      <c r="F38" s="6">
        <v>100</v>
      </c>
      <c r="G38" s="6">
        <v>0</v>
      </c>
      <c r="H38" s="6"/>
      <c r="I38" s="6"/>
      <c r="J38" s="6"/>
      <c r="K38" s="6"/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87217.501283799997</v>
      </c>
      <c r="E39" s="6">
        <v>1.16163385131944</v>
      </c>
      <c r="F39" s="6">
        <v>99.982180546753895</v>
      </c>
      <c r="G39" s="6">
        <v>1.3243294141833501E-2</v>
      </c>
      <c r="H39" s="6">
        <v>15.544451799999999</v>
      </c>
      <c r="I39" s="6">
        <v>74.281374698130193</v>
      </c>
      <c r="J39" s="6">
        <v>1.7819453246095102E-2</v>
      </c>
      <c r="K39" s="6">
        <v>74.306063583220606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87808.380498600003</v>
      </c>
      <c r="E41" s="6">
        <v>3.1324047403770598</v>
      </c>
      <c r="F41" s="6">
        <v>100</v>
      </c>
      <c r="G41" s="6">
        <v>0</v>
      </c>
      <c r="H41" s="6"/>
      <c r="I41" s="6"/>
      <c r="J41" s="6"/>
      <c r="K41" s="6"/>
    </row>
    <row r="42" spans="1:11" x14ac:dyDescent="0.25">
      <c r="A42" s="6" t="s">
        <v>51</v>
      </c>
      <c r="B42" s="6" t="s">
        <v>52</v>
      </c>
      <c r="C42" s="6" t="s">
        <v>15</v>
      </c>
      <c r="D42" s="6">
        <v>83074.066596899997</v>
      </c>
      <c r="E42" s="6">
        <v>1.8510855514033699</v>
      </c>
      <c r="F42" s="6">
        <v>99.854132875454297</v>
      </c>
      <c r="G42" s="6">
        <v>0.10435763187408199</v>
      </c>
      <c r="H42" s="6">
        <v>121.3547689</v>
      </c>
      <c r="I42" s="6">
        <v>71.476913644343</v>
      </c>
      <c r="J42" s="6">
        <v>0.145867124545734</v>
      </c>
      <c r="K42" s="6">
        <v>71.438584068716096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92333.800398799998</v>
      </c>
      <c r="E43" s="6">
        <v>2.3761911922509902</v>
      </c>
      <c r="F43" s="6">
        <v>99.837702903542805</v>
      </c>
      <c r="G43" s="6">
        <v>0.11688663773804001</v>
      </c>
      <c r="H43" s="6">
        <v>150.0986829</v>
      </c>
      <c r="I43" s="6">
        <v>72.087164238551196</v>
      </c>
      <c r="J43" s="6">
        <v>0.16229709645719301</v>
      </c>
      <c r="K43" s="6">
        <v>71.903279027314099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119755.1280287</v>
      </c>
      <c r="E44" s="6">
        <v>3.0760215493268301</v>
      </c>
      <c r="F44" s="6">
        <v>100</v>
      </c>
      <c r="G44" s="6">
        <v>0</v>
      </c>
      <c r="H44" s="6"/>
      <c r="I44" s="6"/>
      <c r="J44" s="6"/>
      <c r="K44" s="6"/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112774.0785632</v>
      </c>
      <c r="E45" s="6">
        <v>2.7746084208394501</v>
      </c>
      <c r="F45" s="6">
        <v>99.976116409301895</v>
      </c>
      <c r="G45" s="6">
        <v>2.3886123692028801E-2</v>
      </c>
      <c r="H45" s="6">
        <v>26.9409338</v>
      </c>
      <c r="I45" s="6">
        <v>100</v>
      </c>
      <c r="J45" s="6">
        <v>2.3883590698146599E-2</v>
      </c>
      <c r="K45" s="6">
        <v>99.986719458669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64985.093010500001</v>
      </c>
      <c r="E46" s="6">
        <v>2.87003772997405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146413.35923239999</v>
      </c>
      <c r="E47" s="6">
        <v>1.11466274831356</v>
      </c>
      <c r="F47" s="6">
        <v>99.8058731584551</v>
      </c>
      <c r="G47" s="6">
        <v>8.3695291138632305E-2</v>
      </c>
      <c r="H47" s="6">
        <v>284.78046519999998</v>
      </c>
      <c r="I47" s="6">
        <v>42.985928546619697</v>
      </c>
      <c r="J47" s="6">
        <v>0.19412684154484799</v>
      </c>
      <c r="K47" s="6">
        <v>43.030018645888703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108192.81304379999</v>
      </c>
      <c r="E48" s="6">
        <v>1.2345204018809901</v>
      </c>
      <c r="F48" s="6">
        <v>99.727507182107601</v>
      </c>
      <c r="G48" s="6">
        <v>0.12962087242755499</v>
      </c>
      <c r="H48" s="6">
        <v>295.623197</v>
      </c>
      <c r="I48" s="6">
        <v>47.5059847441375</v>
      </c>
      <c r="J48" s="6">
        <v>0.27249281789244101</v>
      </c>
      <c r="K48" s="6">
        <v>47.438925495175802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80973.923286799996</v>
      </c>
      <c r="E49" s="6">
        <v>1.1264089205027801</v>
      </c>
      <c r="F49" s="6">
        <v>99.966219092974001</v>
      </c>
      <c r="G49" s="6">
        <v>3.3810534172107401E-2</v>
      </c>
      <c r="H49" s="6">
        <v>27.362969199999998</v>
      </c>
      <c r="I49" s="6">
        <v>100</v>
      </c>
      <c r="J49" s="6">
        <v>3.3780907025995698E-2</v>
      </c>
      <c r="K49" s="6">
        <v>100.05389328647701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82853.556884100006</v>
      </c>
      <c r="E50" s="6">
        <v>1.93555963495578</v>
      </c>
      <c r="F50" s="6">
        <v>99.353929676591903</v>
      </c>
      <c r="G50" s="6">
        <v>0.30314183663273703</v>
      </c>
      <c r="H50" s="6">
        <v>538.77309600000001</v>
      </c>
      <c r="I50" s="6">
        <v>46.630751400505503</v>
      </c>
      <c r="J50" s="6">
        <v>0.64607032340812198</v>
      </c>
      <c r="K50" s="6">
        <v>46.617731271052598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121706.598121</v>
      </c>
      <c r="E52" s="6">
        <v>0.97153617920423196</v>
      </c>
      <c r="F52" s="6">
        <v>100</v>
      </c>
      <c r="G52" s="6">
        <v>0</v>
      </c>
      <c r="H52" s="6"/>
      <c r="I52" s="6"/>
      <c r="J52" s="6"/>
      <c r="K52" s="6"/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103317.9331385</v>
      </c>
      <c r="E53" s="6">
        <v>1.50345443878688</v>
      </c>
      <c r="F53" s="6">
        <v>99.951790166455993</v>
      </c>
      <c r="G53" s="6">
        <v>3.4948826422516399E-2</v>
      </c>
      <c r="H53" s="6">
        <v>49.8334282</v>
      </c>
      <c r="I53" s="6">
        <v>72.404141783201396</v>
      </c>
      <c r="J53" s="6">
        <v>4.8209833544041999E-2</v>
      </c>
      <c r="K53" s="6">
        <v>72.458200088080503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84834.129230899998</v>
      </c>
      <c r="E54" s="6">
        <v>2.6112806280480201</v>
      </c>
      <c r="F54" s="6">
        <v>99.953775060483295</v>
      </c>
      <c r="G54" s="6">
        <v>4.6148321058181299E-2</v>
      </c>
      <c r="H54" s="6">
        <v>39.232660199999998</v>
      </c>
      <c r="I54" s="6">
        <v>99.999999999999702</v>
      </c>
      <c r="J54" s="6">
        <v>4.62249395167579E-2</v>
      </c>
      <c r="K54" s="6">
        <v>99.788100334802493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99770.738863399994</v>
      </c>
      <c r="E55" s="6">
        <v>1.9362538460074401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  <c r="F56" s="6">
        <v>100</v>
      </c>
      <c r="G56" s="6">
        <v>0</v>
      </c>
      <c r="H56" s="6"/>
      <c r="I56" s="6"/>
      <c r="J56" s="6"/>
      <c r="K56" s="6"/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76921.463844099999</v>
      </c>
      <c r="E57" s="6">
        <v>2.18274688979964</v>
      </c>
      <c r="F57" s="6">
        <v>99.988162388721904</v>
      </c>
      <c r="G57" s="6">
        <v>1.1844150271082999E-2</v>
      </c>
      <c r="H57" s="6">
        <v>9.1067418999999994</v>
      </c>
      <c r="I57" s="6">
        <v>99.999999999999503</v>
      </c>
      <c r="J57" s="6">
        <v>1.1837611278106499E-2</v>
      </c>
      <c r="K57" s="6">
        <v>100.043394975452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77322.8840834</v>
      </c>
      <c r="E59" s="6">
        <v>0.89355432249125299</v>
      </c>
      <c r="F59" s="6">
        <v>100</v>
      </c>
      <c r="G59" s="6">
        <v>0</v>
      </c>
      <c r="H59" s="6"/>
      <c r="I59" s="6"/>
      <c r="J59" s="6"/>
      <c r="K59" s="6"/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56332.328861900001</v>
      </c>
      <c r="E60" s="6">
        <v>1.1058421433780801</v>
      </c>
      <c r="F60" s="6">
        <v>99.984681974490798</v>
      </c>
      <c r="G60" s="6">
        <v>1.5324939972637E-2</v>
      </c>
      <c r="H60" s="6">
        <v>8.6303225000000001</v>
      </c>
      <c r="I60" s="6">
        <v>99.999999999999801</v>
      </c>
      <c r="J60" s="6">
        <v>1.531802550921E-2</v>
      </c>
      <c r="K60" s="6">
        <v>100.02981445102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357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445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358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2795003.4072485999</v>
      </c>
      <c r="E17" s="6">
        <v>0.22898047921821699</v>
      </c>
      <c r="F17" s="6">
        <v>99.474807133836094</v>
      </c>
      <c r="G17" s="6">
        <v>7.1337426867656997E-2</v>
      </c>
      <c r="H17" s="6">
        <v>14756.6594265</v>
      </c>
      <c r="I17" s="6">
        <v>13.5279930695235</v>
      </c>
      <c r="J17" s="6">
        <v>0.52519286616391203</v>
      </c>
      <c r="K17" s="6">
        <v>13.511753940826701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359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1068.3423808</v>
      </c>
      <c r="E28" s="6">
        <v>7.6755523919919098</v>
      </c>
      <c r="F28" s="6">
        <v>94.267515923566904</v>
      </c>
      <c r="G28" s="6">
        <v>1.48366828541124</v>
      </c>
      <c r="H28" s="6">
        <v>64.966766399999997</v>
      </c>
      <c r="I28" s="6">
        <v>25.949964805384099</v>
      </c>
      <c r="J28" s="6">
        <v>5.7324840764331197</v>
      </c>
      <c r="K28" s="6">
        <v>24.398100693429299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7142.4967463000003</v>
      </c>
      <c r="E29" s="6">
        <v>10.5402981601248</v>
      </c>
      <c r="F29" s="6">
        <v>90.212473204983795</v>
      </c>
      <c r="G29" s="6">
        <v>5.0365369537267597</v>
      </c>
      <c r="H29" s="6">
        <v>774.91920800000003</v>
      </c>
      <c r="I29" s="6">
        <v>52.8933394521246</v>
      </c>
      <c r="J29" s="6">
        <v>9.7875267950162002</v>
      </c>
      <c r="K29" s="6">
        <v>46.422192705040203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133324.63574609999</v>
      </c>
      <c r="E30" s="6">
        <v>1.90830595242509</v>
      </c>
      <c r="F30" s="6">
        <v>99.672579984299404</v>
      </c>
      <c r="G30" s="6">
        <v>0.162619880341033</v>
      </c>
      <c r="H30" s="6">
        <v>437.96553010000002</v>
      </c>
      <c r="I30" s="6">
        <v>49.647621791308701</v>
      </c>
      <c r="J30" s="6">
        <v>0.32742001570055101</v>
      </c>
      <c r="K30" s="6">
        <v>49.504435444022597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71412.625653199997</v>
      </c>
      <c r="E31" s="6">
        <v>2.8679976010649302</v>
      </c>
      <c r="F31" s="6">
        <v>95.560228585943705</v>
      </c>
      <c r="G31" s="6">
        <v>1.2357806148103501</v>
      </c>
      <c r="H31" s="6">
        <v>3317.8628669</v>
      </c>
      <c r="I31" s="6">
        <v>26.778874816745599</v>
      </c>
      <c r="J31" s="6">
        <v>4.4397714140562696</v>
      </c>
      <c r="K31" s="6">
        <v>26.5985491188755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88518.928713100002</v>
      </c>
      <c r="E32" s="6">
        <v>1.60757211602949</v>
      </c>
      <c r="F32" s="6">
        <v>99.115541183905805</v>
      </c>
      <c r="G32" s="6">
        <v>0.25388436546286702</v>
      </c>
      <c r="H32" s="6">
        <v>789.89980739999999</v>
      </c>
      <c r="I32" s="6">
        <v>28.592996740682</v>
      </c>
      <c r="J32" s="6">
        <v>0.88445881609418497</v>
      </c>
      <c r="K32" s="6">
        <v>28.451167904131101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11017.6083065</v>
      </c>
      <c r="E33" s="6">
        <v>13.4135207732891</v>
      </c>
      <c r="F33" s="6">
        <v>92.012512613713696</v>
      </c>
      <c r="G33" s="6">
        <v>2.0800983237622601</v>
      </c>
      <c r="H33" s="6">
        <v>956.42434790000004</v>
      </c>
      <c r="I33" s="6">
        <v>22.9512310392854</v>
      </c>
      <c r="J33" s="6">
        <v>7.9874873862862801</v>
      </c>
      <c r="K33" s="6">
        <v>23.9618623475445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3751.8236228999999</v>
      </c>
      <c r="E34" s="6">
        <v>22.479104147835699</v>
      </c>
      <c r="F34" s="6">
        <v>96.982352603404905</v>
      </c>
      <c r="G34" s="6">
        <v>2.0134258078421499</v>
      </c>
      <c r="H34" s="6">
        <v>116.7395973</v>
      </c>
      <c r="I34" s="6">
        <v>70.507730751655401</v>
      </c>
      <c r="J34" s="6">
        <v>3.0176473965950801</v>
      </c>
      <c r="K34" s="6">
        <v>64.708279654299503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103083.39501189999</v>
      </c>
      <c r="E35" s="6">
        <v>2.14591909914683</v>
      </c>
      <c r="F35" s="6">
        <v>98.666610178104904</v>
      </c>
      <c r="G35" s="6">
        <v>0.45141673210357702</v>
      </c>
      <c r="H35" s="6">
        <v>1393.0786662999999</v>
      </c>
      <c r="I35" s="6">
        <v>33.382441501844298</v>
      </c>
      <c r="J35" s="6">
        <v>1.3333898218950699</v>
      </c>
      <c r="K35" s="6">
        <v>33.403403868071997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63289.7541939</v>
      </c>
      <c r="E36" s="6">
        <v>1.40587674497535</v>
      </c>
      <c r="F36" s="6">
        <v>99.109451804099507</v>
      </c>
      <c r="G36" s="6">
        <v>0.65695531054680201</v>
      </c>
      <c r="H36" s="6">
        <v>568.69022470000004</v>
      </c>
      <c r="I36" s="6">
        <v>73.124340327346999</v>
      </c>
      <c r="J36" s="6">
        <v>0.89054819590055301</v>
      </c>
      <c r="K36" s="6">
        <v>73.112809601779603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90526.256713199997</v>
      </c>
      <c r="E37" s="6">
        <v>1.7839629448969401</v>
      </c>
      <c r="F37" s="6">
        <v>98.765394767468294</v>
      </c>
      <c r="G37" s="6">
        <v>0.97347117688308304</v>
      </c>
      <c r="H37" s="6">
        <v>1131.6128537</v>
      </c>
      <c r="I37" s="6">
        <v>77.875272201046698</v>
      </c>
      <c r="J37" s="6">
        <v>1.2346052325316701</v>
      </c>
      <c r="K37" s="6">
        <v>77.875309893556107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139732.53522369999</v>
      </c>
      <c r="E38" s="6">
        <v>1.1917273805941899</v>
      </c>
      <c r="F38" s="6">
        <v>99.441056051152401</v>
      </c>
      <c r="G38" s="6">
        <v>0.40033676751709701</v>
      </c>
      <c r="H38" s="6">
        <v>785.41658870000003</v>
      </c>
      <c r="I38" s="6">
        <v>71.655105429656999</v>
      </c>
      <c r="J38" s="6">
        <v>0.55894394884760301</v>
      </c>
      <c r="K38" s="6">
        <v>71.223440239549006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87189.446533900002</v>
      </c>
      <c r="E39" s="6">
        <v>1.1623966341411001</v>
      </c>
      <c r="F39" s="6">
        <v>99.950019856199702</v>
      </c>
      <c r="G39" s="6">
        <v>2.6309012093312999E-2</v>
      </c>
      <c r="H39" s="6">
        <v>43.599201700000002</v>
      </c>
      <c r="I39" s="6">
        <v>52.584563643113498</v>
      </c>
      <c r="J39" s="6">
        <v>4.9980143800260599E-2</v>
      </c>
      <c r="K39" s="6">
        <v>52.612619356047503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87788.669296599997</v>
      </c>
      <c r="E41" s="6">
        <v>3.13321275080841</v>
      </c>
      <c r="F41" s="6">
        <v>99.977552026482996</v>
      </c>
      <c r="G41" s="6">
        <v>2.2464785363271199E-2</v>
      </c>
      <c r="H41" s="6">
        <v>19.711202</v>
      </c>
      <c r="I41" s="6">
        <v>99.999999999999801</v>
      </c>
      <c r="J41" s="6">
        <v>2.2447973516963201E-2</v>
      </c>
      <c r="K41" s="6">
        <v>100.052427704577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81661.588896600006</v>
      </c>
      <c r="E42" s="6">
        <v>1.9928738113303499</v>
      </c>
      <c r="F42" s="6">
        <v>98.1563499000072</v>
      </c>
      <c r="G42" s="6">
        <v>1.24432211873798</v>
      </c>
      <c r="H42" s="6">
        <v>1533.8324692000001</v>
      </c>
      <c r="I42" s="6">
        <v>66.672421934232204</v>
      </c>
      <c r="J42" s="6">
        <v>1.8436500999928001</v>
      </c>
      <c r="K42" s="6">
        <v>66.247992108503198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91865.9244664</v>
      </c>
      <c r="E43" s="6">
        <v>2.4262770391826098</v>
      </c>
      <c r="F43" s="6">
        <v>99.331803025785007</v>
      </c>
      <c r="G43" s="6">
        <v>0.360528215016447</v>
      </c>
      <c r="H43" s="6">
        <v>617.97461529999998</v>
      </c>
      <c r="I43" s="6">
        <v>53.522313219632899</v>
      </c>
      <c r="J43" s="6">
        <v>0.66819697421502899</v>
      </c>
      <c r="K43" s="6">
        <v>53.594851550056802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119755.1280287</v>
      </c>
      <c r="E44" s="6">
        <v>3.0760215493268301</v>
      </c>
      <c r="F44" s="6">
        <v>100</v>
      </c>
      <c r="G44" s="6">
        <v>0</v>
      </c>
      <c r="H44" s="6"/>
      <c r="I44" s="6"/>
      <c r="J44" s="6"/>
      <c r="K44" s="6"/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112801.019497</v>
      </c>
      <c r="E45" s="6">
        <v>2.7742885833162099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64985.093010500001</v>
      </c>
      <c r="E46" s="6">
        <v>2.87003772997405</v>
      </c>
      <c r="F46" s="6">
        <v>100</v>
      </c>
      <c r="G46" s="6">
        <v>0</v>
      </c>
      <c r="H46" s="6"/>
      <c r="I46" s="6"/>
      <c r="J46" s="6"/>
      <c r="K46" s="6"/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145995.5090168</v>
      </c>
      <c r="E47" s="6">
        <v>1.1279964543030401</v>
      </c>
      <c r="F47" s="6">
        <v>99.521036406972598</v>
      </c>
      <c r="G47" s="6">
        <v>0.199331258176693</v>
      </c>
      <c r="H47" s="6">
        <v>702.63068080000005</v>
      </c>
      <c r="I47" s="6">
        <v>41.415273243946103</v>
      </c>
      <c r="J47" s="6">
        <v>0.47896359302741398</v>
      </c>
      <c r="K47" s="6">
        <v>41.417873280641899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107980.8266539</v>
      </c>
      <c r="E48" s="6">
        <v>1.2149846494560601</v>
      </c>
      <c r="F48" s="6">
        <v>99.532107195486404</v>
      </c>
      <c r="G48" s="6">
        <v>0.230107134446322</v>
      </c>
      <c r="H48" s="6">
        <v>507.60958690000001</v>
      </c>
      <c r="I48" s="6">
        <v>49.175655909885499</v>
      </c>
      <c r="J48" s="6">
        <v>0.46789280451357401</v>
      </c>
      <c r="K48" s="6">
        <v>48.949348549969102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80973.923286799996</v>
      </c>
      <c r="E49" s="6">
        <v>1.1264089205027801</v>
      </c>
      <c r="F49" s="6">
        <v>99.966219092974001</v>
      </c>
      <c r="G49" s="6">
        <v>3.3810534172107401E-2</v>
      </c>
      <c r="H49" s="6">
        <v>27.362969199999998</v>
      </c>
      <c r="I49" s="6">
        <v>100</v>
      </c>
      <c r="J49" s="6">
        <v>3.3780907025995698E-2</v>
      </c>
      <c r="K49" s="6">
        <v>100.05389328647701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82787.920389499996</v>
      </c>
      <c r="E50" s="6">
        <v>1.9459778154646901</v>
      </c>
      <c r="F50" s="6">
        <v>99.275221605219301</v>
      </c>
      <c r="G50" s="6">
        <v>0.36060506106877199</v>
      </c>
      <c r="H50" s="6">
        <v>604.4095906</v>
      </c>
      <c r="I50" s="6">
        <v>49.405017815617697</v>
      </c>
      <c r="J50" s="6">
        <v>0.72477839478070805</v>
      </c>
      <c r="K50" s="6">
        <v>49.393231927667401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66452.540276</v>
      </c>
      <c r="E51" s="6">
        <v>3.0434131451881701</v>
      </c>
      <c r="F51" s="6">
        <v>100</v>
      </c>
      <c r="G51" s="6">
        <v>0</v>
      </c>
      <c r="H51" s="6"/>
      <c r="I51" s="6"/>
      <c r="J51" s="6"/>
      <c r="K51" s="6"/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121656.31972290001</v>
      </c>
      <c r="E52" s="6">
        <v>0.97218623456986797</v>
      </c>
      <c r="F52" s="6">
        <v>99.958688847707293</v>
      </c>
      <c r="G52" s="6">
        <v>2.9173394882024299E-2</v>
      </c>
      <c r="H52" s="6">
        <v>50.278398099999997</v>
      </c>
      <c r="I52" s="6">
        <v>70.589134292364704</v>
      </c>
      <c r="J52" s="6">
        <v>4.1311152292674798E-2</v>
      </c>
      <c r="K52" s="6">
        <v>70.589517353178394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103173.43789289999</v>
      </c>
      <c r="E53" s="6">
        <v>1.51154723783347</v>
      </c>
      <c r="F53" s="6">
        <v>99.8120026384873</v>
      </c>
      <c r="G53" s="6">
        <v>0.124950158008172</v>
      </c>
      <c r="H53" s="6">
        <v>194.32867379999999</v>
      </c>
      <c r="I53" s="6">
        <v>66.296293450384994</v>
      </c>
      <c r="J53" s="6">
        <v>0.187997361512697</v>
      </c>
      <c r="K53" s="6">
        <v>66.338832632758695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84765.123051500006</v>
      </c>
      <c r="E54" s="6">
        <v>2.60844363407602</v>
      </c>
      <c r="F54" s="6">
        <v>99.872470187125501</v>
      </c>
      <c r="G54" s="6">
        <v>0.12742207876658401</v>
      </c>
      <c r="H54" s="6">
        <v>108.23883960000001</v>
      </c>
      <c r="I54" s="6">
        <v>100</v>
      </c>
      <c r="J54" s="6">
        <v>0.12752981287448001</v>
      </c>
      <c r="K54" s="6">
        <v>99.788100334802493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99770.738863399994</v>
      </c>
      <c r="E55" s="6">
        <v>1.9362538460074401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  <c r="F56" s="6">
        <v>100</v>
      </c>
      <c r="G56" s="6">
        <v>0</v>
      </c>
      <c r="H56" s="6"/>
      <c r="I56" s="6"/>
      <c r="J56" s="6"/>
      <c r="K56" s="6"/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76921.463844099999</v>
      </c>
      <c r="E57" s="6">
        <v>2.18274688979964</v>
      </c>
      <c r="F57" s="6">
        <v>99.988162388721904</v>
      </c>
      <c r="G57" s="6">
        <v>1.1844150271082999E-2</v>
      </c>
      <c r="H57" s="6">
        <v>9.1067418999999994</v>
      </c>
      <c r="I57" s="6">
        <v>99.999999999999503</v>
      </c>
      <c r="J57" s="6">
        <v>1.1837611278106499E-2</v>
      </c>
      <c r="K57" s="6">
        <v>100.043394975452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77322.8840834</v>
      </c>
      <c r="E59" s="6">
        <v>0.89355432249125299</v>
      </c>
      <c r="F59" s="6">
        <v>100</v>
      </c>
      <c r="G59" s="6">
        <v>0</v>
      </c>
      <c r="H59" s="6"/>
      <c r="I59" s="6"/>
      <c r="J59" s="6"/>
      <c r="K59" s="6"/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56340.959184400002</v>
      </c>
      <c r="E60" s="6">
        <v>1.1052380616577999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360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446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361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2802520.6530574001</v>
      </c>
      <c r="E17" s="6">
        <v>0.22439880186281999</v>
      </c>
      <c r="F17" s="6">
        <v>99.742347622362402</v>
      </c>
      <c r="G17" s="6">
        <v>3.32193079644892E-2</v>
      </c>
      <c r="H17" s="6">
        <v>7239.4136177</v>
      </c>
      <c r="I17" s="6">
        <v>12.864019292394801</v>
      </c>
      <c r="J17" s="6">
        <v>0.25765237763759302</v>
      </c>
      <c r="K17" s="6">
        <v>12.859853237717401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362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1113.4581908</v>
      </c>
      <c r="E28" s="6">
        <v>7.8727962148495703</v>
      </c>
      <c r="F28" s="6">
        <v>98.248407643312106</v>
      </c>
      <c r="G28" s="6">
        <v>0.55110386597078598</v>
      </c>
      <c r="H28" s="6">
        <v>19.850956400000001</v>
      </c>
      <c r="I28" s="6">
        <v>28.3532509064602</v>
      </c>
      <c r="J28" s="6">
        <v>1.7515923566878999</v>
      </c>
      <c r="K28" s="6">
        <v>30.911916845815899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7191.6410380999996</v>
      </c>
      <c r="E29" s="6">
        <v>10.436066336747</v>
      </c>
      <c r="F29" s="6">
        <v>90.833184458297595</v>
      </c>
      <c r="G29" s="6">
        <v>4.7825681741760899</v>
      </c>
      <c r="H29" s="6">
        <v>725.77491620000001</v>
      </c>
      <c r="I29" s="6">
        <v>54.066350730822997</v>
      </c>
      <c r="J29" s="6">
        <v>9.1668155417024302</v>
      </c>
      <c r="K29" s="6">
        <v>47.390055485794299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133115.23515299999</v>
      </c>
      <c r="E30" s="6">
        <v>1.9228141785820601</v>
      </c>
      <c r="F30" s="6">
        <v>99.516033542242994</v>
      </c>
      <c r="G30" s="6">
        <v>0.19331710734221899</v>
      </c>
      <c r="H30" s="6">
        <v>647.36612319999995</v>
      </c>
      <c r="I30" s="6">
        <v>39.771018941534301</v>
      </c>
      <c r="J30" s="6">
        <v>0.48396645775696601</v>
      </c>
      <c r="K30" s="6">
        <v>39.751002223832799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72957.170397499998</v>
      </c>
      <c r="E31" s="6">
        <v>2.6204696985543201</v>
      </c>
      <c r="F31" s="6">
        <v>97.627048668197801</v>
      </c>
      <c r="G31" s="6">
        <v>0.61611100741397695</v>
      </c>
      <c r="H31" s="6">
        <v>1773.3181225999999</v>
      </c>
      <c r="I31" s="6">
        <v>25.755896222155599</v>
      </c>
      <c r="J31" s="6">
        <v>2.3729513318022</v>
      </c>
      <c r="K31" s="6">
        <v>25.347801490785301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87662.154679900006</v>
      </c>
      <c r="E32" s="6">
        <v>1.71909439283634</v>
      </c>
      <c r="F32" s="6">
        <v>98.156202619742103</v>
      </c>
      <c r="G32" s="6">
        <v>0.55360923814869401</v>
      </c>
      <c r="H32" s="6">
        <v>1646.6738405999999</v>
      </c>
      <c r="I32" s="6">
        <v>29.443471641113302</v>
      </c>
      <c r="J32" s="6">
        <v>1.8437973802579</v>
      </c>
      <c r="K32" s="6">
        <v>29.4718829377464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11910.410884200001</v>
      </c>
      <c r="E33" s="6">
        <v>12.6141721332702</v>
      </c>
      <c r="F33" s="6">
        <v>99.468668809946607</v>
      </c>
      <c r="G33" s="6">
        <v>0.20611413505151399</v>
      </c>
      <c r="H33" s="6">
        <v>63.6217702</v>
      </c>
      <c r="I33" s="6">
        <v>37.480891802412799</v>
      </c>
      <c r="J33" s="6">
        <v>0.53133119005334795</v>
      </c>
      <c r="K33" s="6">
        <v>38.585912177354402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3868.5632202000002</v>
      </c>
      <c r="E34" s="6">
        <v>22.578614666255898</v>
      </c>
      <c r="F34" s="6">
        <v>100</v>
      </c>
      <c r="G34" s="6">
        <v>0</v>
      </c>
      <c r="H34" s="6"/>
      <c r="I34" s="6"/>
      <c r="J34" s="6"/>
      <c r="K34" s="6"/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104472.37028630001</v>
      </c>
      <c r="E35" s="6">
        <v>2.0793870720465502</v>
      </c>
      <c r="F35" s="6">
        <v>99.996072424962705</v>
      </c>
      <c r="G35" s="6">
        <v>3.92685915667972E-3</v>
      </c>
      <c r="H35" s="6">
        <v>4.1033919000000001</v>
      </c>
      <c r="I35" s="6">
        <v>100</v>
      </c>
      <c r="J35" s="6">
        <v>3.9275750372652699E-3</v>
      </c>
      <c r="K35" s="6">
        <v>99.977846103071798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63858.444418599996</v>
      </c>
      <c r="E36" s="6">
        <v>1.2434458879697099</v>
      </c>
      <c r="F36" s="6">
        <v>100</v>
      </c>
      <c r="G36" s="6">
        <v>0</v>
      </c>
      <c r="H36" s="6"/>
      <c r="I36" s="6"/>
      <c r="J36" s="6"/>
      <c r="K36" s="6"/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91537.395053200002</v>
      </c>
      <c r="E37" s="6">
        <v>1.49654533818564</v>
      </c>
      <c r="F37" s="6">
        <v>99.868560643762194</v>
      </c>
      <c r="G37" s="6">
        <v>0.13167329188480001</v>
      </c>
      <c r="H37" s="6">
        <v>120.4745137</v>
      </c>
      <c r="I37" s="6">
        <v>100</v>
      </c>
      <c r="J37" s="6">
        <v>0.13143935623778299</v>
      </c>
      <c r="K37" s="6">
        <v>100.046306617415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140466.38653079999</v>
      </c>
      <c r="E38" s="6">
        <v>1.2668507553953801</v>
      </c>
      <c r="F38" s="6">
        <v>99.963303420712506</v>
      </c>
      <c r="G38" s="6">
        <v>3.6736740692911801E-2</v>
      </c>
      <c r="H38" s="6">
        <v>51.565281599999999</v>
      </c>
      <c r="I38" s="6">
        <v>100</v>
      </c>
      <c r="J38" s="6">
        <v>3.6696579287494001E-2</v>
      </c>
      <c r="K38" s="6">
        <v>100.07270508248899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87227.774482599998</v>
      </c>
      <c r="E39" s="6">
        <v>1.1610040636672501</v>
      </c>
      <c r="F39" s="6">
        <v>99.993957275072106</v>
      </c>
      <c r="G39" s="6">
        <v>6.0405334049938196E-3</v>
      </c>
      <c r="H39" s="6">
        <v>5.2712529999999997</v>
      </c>
      <c r="I39" s="6">
        <v>100</v>
      </c>
      <c r="J39" s="6">
        <v>6.0427249278638797E-3</v>
      </c>
      <c r="K39" s="6">
        <v>99.957692337175303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102707.87725819999</v>
      </c>
      <c r="E40" s="6">
        <v>2.8753153824600699</v>
      </c>
      <c r="F40" s="6">
        <v>100</v>
      </c>
      <c r="G40" s="6">
        <v>0</v>
      </c>
      <c r="H40" s="6"/>
      <c r="I40" s="6"/>
      <c r="J40" s="6"/>
      <c r="K40" s="6"/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87598.122201699996</v>
      </c>
      <c r="E41" s="6">
        <v>3.13060882065753</v>
      </c>
      <c r="F41" s="6">
        <v>99.760548713339105</v>
      </c>
      <c r="G41" s="6">
        <v>0.11867438510381501</v>
      </c>
      <c r="H41" s="6">
        <v>210.2582969</v>
      </c>
      <c r="I41" s="6">
        <v>49.647823616719997</v>
      </c>
      <c r="J41" s="6">
        <v>0.23945128666090401</v>
      </c>
      <c r="K41" s="6">
        <v>49.442297601601197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83080.751482799998</v>
      </c>
      <c r="E42" s="6">
        <v>1.85996404053636</v>
      </c>
      <c r="F42" s="6">
        <v>99.862168036272294</v>
      </c>
      <c r="G42" s="6">
        <v>8.14052886649059E-2</v>
      </c>
      <c r="H42" s="6">
        <v>114.669883</v>
      </c>
      <c r="I42" s="6">
        <v>58.798468085589199</v>
      </c>
      <c r="J42" s="6">
        <v>0.13783196372768</v>
      </c>
      <c r="K42" s="6">
        <v>58.9798505066465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92383.868065100003</v>
      </c>
      <c r="E43" s="6">
        <v>2.3837093692168101</v>
      </c>
      <c r="F43" s="6">
        <v>99.891839533590996</v>
      </c>
      <c r="G43" s="6">
        <v>7.0009804130657396E-2</v>
      </c>
      <c r="H43" s="6">
        <v>100.0310166</v>
      </c>
      <c r="I43" s="6">
        <v>64.624989527419402</v>
      </c>
      <c r="J43" s="6">
        <v>0.10816046640900499</v>
      </c>
      <c r="K43" s="6">
        <v>64.657710457279705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119731.7383157</v>
      </c>
      <c r="E44" s="6">
        <v>3.07636206887575</v>
      </c>
      <c r="F44" s="6">
        <v>99.980468716968502</v>
      </c>
      <c r="G44" s="6">
        <v>1.37693768985995E-2</v>
      </c>
      <c r="H44" s="6">
        <v>23.389713</v>
      </c>
      <c r="I44" s="6">
        <v>70.483250620704197</v>
      </c>
      <c r="J44" s="6">
        <v>1.9531283031482799E-2</v>
      </c>
      <c r="K44" s="6">
        <v>70.485321115028498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112801.019497</v>
      </c>
      <c r="E45" s="6">
        <v>2.7742885833162099</v>
      </c>
      <c r="F45" s="6">
        <v>100</v>
      </c>
      <c r="G45" s="6">
        <v>0</v>
      </c>
      <c r="H45" s="6"/>
      <c r="I45" s="6"/>
      <c r="J45" s="6"/>
      <c r="K45" s="6"/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64948.298374400001</v>
      </c>
      <c r="E46" s="6">
        <v>2.8719972906109699</v>
      </c>
      <c r="F46" s="6">
        <v>99.943379882376902</v>
      </c>
      <c r="G46" s="6">
        <v>4.0745114849000903E-2</v>
      </c>
      <c r="H46" s="6">
        <v>36.794636099999998</v>
      </c>
      <c r="I46" s="6">
        <v>71.861047908020794</v>
      </c>
      <c r="J46" s="6">
        <v>5.66201176230599E-2</v>
      </c>
      <c r="K46" s="6">
        <v>71.921512399795304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146239.03656050001</v>
      </c>
      <c r="E47" s="6">
        <v>1.1125899834894399</v>
      </c>
      <c r="F47" s="6">
        <v>99.687042291029499</v>
      </c>
      <c r="G47" s="6">
        <v>0.14337872083113401</v>
      </c>
      <c r="H47" s="6">
        <v>459.10313710000003</v>
      </c>
      <c r="I47" s="6">
        <v>45.7134314584058</v>
      </c>
      <c r="J47" s="6">
        <v>0.31295770897053199</v>
      </c>
      <c r="K47" s="6">
        <v>45.670709483858097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107820.5190151</v>
      </c>
      <c r="E48" s="6">
        <v>1.25229377322716</v>
      </c>
      <c r="F48" s="6">
        <v>99.384342471102201</v>
      </c>
      <c r="G48" s="6">
        <v>0.28389891497450698</v>
      </c>
      <c r="H48" s="6">
        <v>667.91722570000002</v>
      </c>
      <c r="I48" s="6">
        <v>45.903590502518703</v>
      </c>
      <c r="J48" s="6">
        <v>0.61565752889782299</v>
      </c>
      <c r="K48" s="6">
        <v>45.8292243148762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81001.286256000007</v>
      </c>
      <c r="E49" s="6">
        <v>1.12409233144751</v>
      </c>
      <c r="F49" s="6">
        <v>100</v>
      </c>
      <c r="G49" s="6">
        <v>1.2479931881776E-16</v>
      </c>
      <c r="H49" s="6"/>
      <c r="I49" s="6"/>
      <c r="J49" s="6"/>
      <c r="K49" s="6"/>
    </row>
    <row r="50" spans="1:11" x14ac:dyDescent="0.25">
      <c r="A50" s="6" t="s">
        <v>67</v>
      </c>
      <c r="B50" s="6" t="s">
        <v>68</v>
      </c>
      <c r="C50" s="6" t="s">
        <v>15</v>
      </c>
      <c r="D50" s="6">
        <v>82975.824307300005</v>
      </c>
      <c r="E50" s="6">
        <v>1.9219835218332499</v>
      </c>
      <c r="F50" s="6">
        <v>99.500546785418507</v>
      </c>
      <c r="G50" s="6">
        <v>0.21306218415273101</v>
      </c>
      <c r="H50" s="6">
        <v>416.50567280000001</v>
      </c>
      <c r="I50" s="6">
        <v>42.465661377047702</v>
      </c>
      <c r="J50" s="6">
        <v>0.49945321458147401</v>
      </c>
      <c r="K50" s="6">
        <v>42.446025380489402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66425.746395800001</v>
      </c>
      <c r="E51" s="6">
        <v>3.0453771966411201</v>
      </c>
      <c r="F51" s="6">
        <v>99.959679675015096</v>
      </c>
      <c r="G51" s="6">
        <v>4.0369539751146599E-2</v>
      </c>
      <c r="H51" s="6">
        <v>26.7938802</v>
      </c>
      <c r="I51" s="6">
        <v>99.999999999999801</v>
      </c>
      <c r="J51" s="6">
        <v>4.0320324984892797E-2</v>
      </c>
      <c r="K51" s="6">
        <v>100.08168990860899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121685.356436</v>
      </c>
      <c r="E52" s="6">
        <v>0.97156589923720205</v>
      </c>
      <c r="F52" s="6">
        <v>99.982546809024399</v>
      </c>
      <c r="G52" s="6">
        <v>1.7454179196285301E-2</v>
      </c>
      <c r="H52" s="6">
        <v>21.241685</v>
      </c>
      <c r="I52" s="6">
        <v>100</v>
      </c>
      <c r="J52" s="6">
        <v>1.7453190975629501E-2</v>
      </c>
      <c r="K52" s="6">
        <v>99.988207941027099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103347.51743769999</v>
      </c>
      <c r="E53" s="6">
        <v>1.50225286207715</v>
      </c>
      <c r="F53" s="6">
        <v>99.980410596385596</v>
      </c>
      <c r="G53" s="6">
        <v>1.96014819738063E-2</v>
      </c>
      <c r="H53" s="6">
        <v>20.249129</v>
      </c>
      <c r="I53" s="6">
        <v>100</v>
      </c>
      <c r="J53" s="6">
        <v>1.9589403614456401E-2</v>
      </c>
      <c r="K53" s="6">
        <v>100.04205613449901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84873.361891099994</v>
      </c>
      <c r="E54" s="6">
        <v>2.6140151487920402</v>
      </c>
      <c r="F54" s="6">
        <v>100</v>
      </c>
      <c r="G54" s="6">
        <v>0</v>
      </c>
      <c r="H54" s="6"/>
      <c r="I54" s="6"/>
      <c r="J54" s="6"/>
      <c r="K54" s="6"/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99696.832782600002</v>
      </c>
      <c r="E55" s="6">
        <v>1.9251533389903599</v>
      </c>
      <c r="F55" s="6">
        <v>99.925924091931194</v>
      </c>
      <c r="G55" s="6">
        <v>7.38748778233312E-2</v>
      </c>
      <c r="H55" s="6">
        <v>73.906080799999998</v>
      </c>
      <c r="I55" s="6">
        <v>99.999999999999702</v>
      </c>
      <c r="J55" s="6">
        <v>7.4075908068785307E-2</v>
      </c>
      <c r="K55" s="6">
        <v>99.654741009993501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  <c r="F56" s="6">
        <v>100</v>
      </c>
      <c r="G56" s="6">
        <v>0</v>
      </c>
      <c r="H56" s="6"/>
      <c r="I56" s="6"/>
      <c r="J56" s="6"/>
      <c r="K56" s="6"/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76930.570586000002</v>
      </c>
      <c r="E57" s="6">
        <v>2.1823501368401299</v>
      </c>
      <c r="F57" s="6">
        <v>100</v>
      </c>
      <c r="G57" s="6">
        <v>0</v>
      </c>
      <c r="H57" s="6"/>
      <c r="I57" s="6"/>
      <c r="J57" s="6"/>
      <c r="K57" s="6"/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77312.350991300002</v>
      </c>
      <c r="E59" s="6">
        <v>0.89430133027242698</v>
      </c>
      <c r="F59" s="6">
        <v>99.986377781655605</v>
      </c>
      <c r="G59" s="6">
        <v>1.36292782760606E-2</v>
      </c>
      <c r="H59" s="6">
        <v>10.533092099999999</v>
      </c>
      <c r="I59" s="6">
        <v>100</v>
      </c>
      <c r="J59" s="6">
        <v>1.3622218344363699E-2</v>
      </c>
      <c r="K59" s="6">
        <v>100.038197315003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56340.959184400002</v>
      </c>
      <c r="E60" s="6">
        <v>1.1052380616577999</v>
      </c>
      <c r="F60" s="6">
        <v>100</v>
      </c>
      <c r="G60" s="6">
        <v>0</v>
      </c>
      <c r="H60" s="6"/>
      <c r="I60" s="6"/>
      <c r="J60" s="6"/>
      <c r="K60" s="6"/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363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447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364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2800152.3377498998</v>
      </c>
      <c r="E17" s="6">
        <v>0.22490991512383601</v>
      </c>
      <c r="F17" s="6">
        <v>99.6580587417712</v>
      </c>
      <c r="G17" s="6">
        <v>4.2229037452754498E-2</v>
      </c>
      <c r="H17" s="6">
        <v>9607.7289251999991</v>
      </c>
      <c r="I17" s="6">
        <v>12.316663816341901</v>
      </c>
      <c r="J17" s="6">
        <v>0.34194125822882798</v>
      </c>
      <c r="K17" s="6">
        <v>12.307563927423899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365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1131.5045147999999</v>
      </c>
      <c r="E28" s="6">
        <v>7.6196237688007402</v>
      </c>
      <c r="F28" s="6">
        <v>99.840764331210195</v>
      </c>
      <c r="G28" s="6">
        <v>0.15948992728403499</v>
      </c>
      <c r="H28" s="6">
        <v>1.8046324</v>
      </c>
      <c r="I28" s="6">
        <v>100</v>
      </c>
      <c r="J28" s="6">
        <v>0.15923566878980899</v>
      </c>
      <c r="K28" s="6">
        <v>100.00018440709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7255.7352268000004</v>
      </c>
      <c r="E29" s="6">
        <v>10.262946583581099</v>
      </c>
      <c r="F29" s="6">
        <v>91.6427186430614</v>
      </c>
      <c r="G29" s="6">
        <v>4.9825202790106902</v>
      </c>
      <c r="H29" s="6">
        <v>661.68072749999999</v>
      </c>
      <c r="I29" s="6">
        <v>61.485539618910899</v>
      </c>
      <c r="J29" s="6">
        <v>8.3572813569386497</v>
      </c>
      <c r="K29" s="6">
        <v>54.6363924535843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133101.86566489999</v>
      </c>
      <c r="E30" s="6">
        <v>1.91359246271642</v>
      </c>
      <c r="F30" s="6">
        <v>99.506038604964303</v>
      </c>
      <c r="G30" s="6">
        <v>0.209268102067588</v>
      </c>
      <c r="H30" s="6">
        <v>660.73561129999996</v>
      </c>
      <c r="I30" s="6">
        <v>42.275085895619902</v>
      </c>
      <c r="J30" s="6">
        <v>0.493961395035731</v>
      </c>
      <c r="K30" s="6">
        <v>42.156006628045802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72321.386531700002</v>
      </c>
      <c r="E31" s="6">
        <v>2.6698179010080398</v>
      </c>
      <c r="F31" s="6">
        <v>96.776279620128506</v>
      </c>
      <c r="G31" s="6">
        <v>0.98262354402293195</v>
      </c>
      <c r="H31" s="6">
        <v>2409.1019884000002</v>
      </c>
      <c r="I31" s="6">
        <v>29.9495110462525</v>
      </c>
      <c r="J31" s="6">
        <v>3.2237203798715099</v>
      </c>
      <c r="K31" s="6">
        <v>29.498417868821299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87520.359046400001</v>
      </c>
      <c r="E32" s="6">
        <v>1.71169964409814</v>
      </c>
      <c r="F32" s="6">
        <v>97.997432612511005</v>
      </c>
      <c r="G32" s="6">
        <v>0.56733942867975595</v>
      </c>
      <c r="H32" s="6">
        <v>1788.4694741000001</v>
      </c>
      <c r="I32" s="6">
        <v>27.775211120923601</v>
      </c>
      <c r="J32" s="6">
        <v>2.0025673874889902</v>
      </c>
      <c r="K32" s="6">
        <v>27.7632641866692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11810.913348599999</v>
      </c>
      <c r="E33" s="6">
        <v>12.6945892943631</v>
      </c>
      <c r="F33" s="6">
        <v>98.637724561908101</v>
      </c>
      <c r="G33" s="6">
        <v>0.40878176786074299</v>
      </c>
      <c r="H33" s="6">
        <v>163.11930580000001</v>
      </c>
      <c r="I33" s="6">
        <v>28.319150979648199</v>
      </c>
      <c r="J33" s="6">
        <v>1.36227543809194</v>
      </c>
      <c r="K33" s="6">
        <v>29.598495500038801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3861.4024109000002</v>
      </c>
      <c r="E34" s="6">
        <v>22.599614771281601</v>
      </c>
      <c r="F34" s="6">
        <v>99.814897446612505</v>
      </c>
      <c r="G34" s="6">
        <v>0.10007668705274</v>
      </c>
      <c r="H34" s="6">
        <v>7.1608093000000004</v>
      </c>
      <c r="I34" s="6">
        <v>53.998718928555903</v>
      </c>
      <c r="J34" s="6">
        <v>0.185102553387503</v>
      </c>
      <c r="K34" s="6">
        <v>53.965458996420402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104476.4736782</v>
      </c>
      <c r="E35" s="6">
        <v>2.07938436952124</v>
      </c>
      <c r="F35" s="6">
        <v>100</v>
      </c>
      <c r="G35" s="6">
        <v>0</v>
      </c>
      <c r="H35" s="6"/>
      <c r="I35" s="6"/>
      <c r="J35" s="6"/>
      <c r="K35" s="6"/>
    </row>
    <row r="36" spans="1:11" x14ac:dyDescent="0.25">
      <c r="A36" s="6" t="s">
        <v>39</v>
      </c>
      <c r="B36" s="6" t="s">
        <v>40</v>
      </c>
      <c r="C36" s="6" t="s">
        <v>15</v>
      </c>
      <c r="D36" s="6">
        <v>63729.232674500003</v>
      </c>
      <c r="E36" s="6">
        <v>1.2529647670327799</v>
      </c>
      <c r="F36" s="6">
        <v>99.797659111059801</v>
      </c>
      <c r="G36" s="6">
        <v>0.14333614834328401</v>
      </c>
      <c r="H36" s="6">
        <v>129.2117441</v>
      </c>
      <c r="I36" s="6">
        <v>70.695318247783106</v>
      </c>
      <c r="J36" s="6">
        <v>0.202340888940233</v>
      </c>
      <c r="K36" s="6">
        <v>70.695607524391903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91241.906846500002</v>
      </c>
      <c r="E37" s="6">
        <v>1.5309333041098501</v>
      </c>
      <c r="F37" s="6">
        <v>99.546178934372506</v>
      </c>
      <c r="G37" s="6">
        <v>0.33645280177449999</v>
      </c>
      <c r="H37" s="6">
        <v>415.96272040000002</v>
      </c>
      <c r="I37" s="6">
        <v>73.781574863206004</v>
      </c>
      <c r="J37" s="6">
        <v>0.45382106562753299</v>
      </c>
      <c r="K37" s="6">
        <v>73.801313656743901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140428.0969988</v>
      </c>
      <c r="E38" s="6">
        <v>1.2513874457788801</v>
      </c>
      <c r="F38" s="6">
        <v>99.936054566380307</v>
      </c>
      <c r="G38" s="6">
        <v>6.1425848619144699E-2</v>
      </c>
      <c r="H38" s="6">
        <v>89.8548136</v>
      </c>
      <c r="I38" s="6">
        <v>96.294683700042199</v>
      </c>
      <c r="J38" s="6">
        <v>6.3945433619728306E-2</v>
      </c>
      <c r="K38" s="6">
        <v>95.998363165296695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87017.484158399995</v>
      </c>
      <c r="E39" s="6">
        <v>1.1826674286914001</v>
      </c>
      <c r="F39" s="6">
        <v>99.752890002427094</v>
      </c>
      <c r="G39" s="6">
        <v>0.179639695214172</v>
      </c>
      <c r="H39" s="6">
        <v>215.56157719999999</v>
      </c>
      <c r="I39" s="6">
        <v>72.4754914669046</v>
      </c>
      <c r="J39" s="6">
        <v>0.24710999757289101</v>
      </c>
      <c r="K39" s="6">
        <v>72.516607716298495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102655.54251679999</v>
      </c>
      <c r="E40" s="6">
        <v>2.87122129424659</v>
      </c>
      <c r="F40" s="6">
        <v>99.949045055942094</v>
      </c>
      <c r="G40" s="6">
        <v>5.0829069009937701E-2</v>
      </c>
      <c r="H40" s="6">
        <v>52.334741399999999</v>
      </c>
      <c r="I40" s="6">
        <v>100</v>
      </c>
      <c r="J40" s="6">
        <v>5.0954944057926901E-2</v>
      </c>
      <c r="K40" s="6">
        <v>99.702138870968497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87752.075855200004</v>
      </c>
      <c r="E41" s="6">
        <v>3.1358270962430601</v>
      </c>
      <c r="F41" s="6">
        <v>99.935877825009101</v>
      </c>
      <c r="G41" s="6">
        <v>4.9781340838676601E-2</v>
      </c>
      <c r="H41" s="6">
        <v>56.304643400000003</v>
      </c>
      <c r="I41" s="6">
        <v>77.457915315554303</v>
      </c>
      <c r="J41" s="6">
        <v>6.4122174990914105E-2</v>
      </c>
      <c r="K41" s="6">
        <v>77.585359459875704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83151.248624800006</v>
      </c>
      <c r="E42" s="6">
        <v>1.8507876622717101</v>
      </c>
      <c r="F42" s="6">
        <v>99.946904841306406</v>
      </c>
      <c r="G42" s="6">
        <v>5.3134064953474398E-2</v>
      </c>
      <c r="H42" s="6">
        <v>44.172741000000002</v>
      </c>
      <c r="I42" s="6">
        <v>99.999999999999901</v>
      </c>
      <c r="J42" s="6">
        <v>5.3095158693623197E-2</v>
      </c>
      <c r="K42" s="6">
        <v>100.020142408474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92412.278932100002</v>
      </c>
      <c r="E43" s="6">
        <v>2.3874519508913701</v>
      </c>
      <c r="F43" s="6">
        <v>99.922559331612206</v>
      </c>
      <c r="G43" s="6">
        <v>6.4595217299782307E-2</v>
      </c>
      <c r="H43" s="6">
        <v>71.620149600000005</v>
      </c>
      <c r="I43" s="6">
        <v>83.154893266430307</v>
      </c>
      <c r="J43" s="6">
        <v>7.7440668387835795E-2</v>
      </c>
      <c r="K43" s="6">
        <v>83.347930325840693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119650.87779280001</v>
      </c>
      <c r="E44" s="6">
        <v>3.0761649991189501</v>
      </c>
      <c r="F44" s="6">
        <v>99.912947163419204</v>
      </c>
      <c r="G44" s="6">
        <v>8.7053953036415305E-2</v>
      </c>
      <c r="H44" s="6">
        <v>104.25023590000001</v>
      </c>
      <c r="I44" s="6">
        <v>100</v>
      </c>
      <c r="J44" s="6">
        <v>8.7052836580840107E-2</v>
      </c>
      <c r="K44" s="6">
        <v>99.914228550347801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112688.1590766</v>
      </c>
      <c r="E45" s="6">
        <v>2.7770861449083202</v>
      </c>
      <c r="F45" s="6">
        <v>99.899947340100994</v>
      </c>
      <c r="G45" s="6">
        <v>7.8117546295350504E-2</v>
      </c>
      <c r="H45" s="6">
        <v>112.8604204</v>
      </c>
      <c r="I45" s="6">
        <v>77.987307031026205</v>
      </c>
      <c r="J45" s="6">
        <v>0.100052659899055</v>
      </c>
      <c r="K45" s="6">
        <v>77.998313779133497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64881.363194500002</v>
      </c>
      <c r="E46" s="6">
        <v>2.87167472156113</v>
      </c>
      <c r="F46" s="6">
        <v>99.840379060497398</v>
      </c>
      <c r="G46" s="6">
        <v>0.10612688164532599</v>
      </c>
      <c r="H46" s="6">
        <v>103.729816</v>
      </c>
      <c r="I46" s="6">
        <v>66.451477617788299</v>
      </c>
      <c r="J46" s="6">
        <v>0.15962093950260201</v>
      </c>
      <c r="K46" s="6">
        <v>66.380689933259703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146175.00470429999</v>
      </c>
      <c r="E47" s="6">
        <v>1.1220704235322301</v>
      </c>
      <c r="F47" s="6">
        <v>99.643393573784607</v>
      </c>
      <c r="G47" s="6">
        <v>0.13620680577123401</v>
      </c>
      <c r="H47" s="6">
        <v>523.13499330000002</v>
      </c>
      <c r="I47" s="6">
        <v>38.020888318195297</v>
      </c>
      <c r="J47" s="6">
        <v>0.356606426215341</v>
      </c>
      <c r="K47" s="6">
        <v>38.059068365457399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107935.85713819999</v>
      </c>
      <c r="E48" s="6">
        <v>1.25475612858746</v>
      </c>
      <c r="F48" s="6">
        <v>99.490656219457804</v>
      </c>
      <c r="G48" s="6">
        <v>0.27006632463717101</v>
      </c>
      <c r="H48" s="6">
        <v>552.57910260000006</v>
      </c>
      <c r="I48" s="6">
        <v>52.801911788943698</v>
      </c>
      <c r="J48" s="6">
        <v>0.50934378054219598</v>
      </c>
      <c r="K48" s="6">
        <v>52.752339161434797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80912.111983900002</v>
      </c>
      <c r="E49" s="6">
        <v>1.1138680281111699</v>
      </c>
      <c r="F49" s="6">
        <v>99.889910054245107</v>
      </c>
      <c r="G49" s="6">
        <v>6.9595271541626993E-2</v>
      </c>
      <c r="H49" s="6">
        <v>89.174272099999996</v>
      </c>
      <c r="I49" s="6">
        <v>63.355989513429201</v>
      </c>
      <c r="J49" s="6">
        <v>0.110089945754898</v>
      </c>
      <c r="K49" s="6">
        <v>63.147141792324803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82547.815069300006</v>
      </c>
      <c r="E50" s="6">
        <v>1.9481073115418901</v>
      </c>
      <c r="F50" s="6">
        <v>98.987299058556701</v>
      </c>
      <c r="G50" s="6">
        <v>0.368480270045141</v>
      </c>
      <c r="H50" s="6">
        <v>844.51491080000005</v>
      </c>
      <c r="I50" s="6">
        <v>36.039945229091302</v>
      </c>
      <c r="J50" s="6">
        <v>1.0127009414433299</v>
      </c>
      <c r="K50" s="6">
        <v>36.017411651806199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66309.227844599998</v>
      </c>
      <c r="E51" s="6">
        <v>3.0377020889538699</v>
      </c>
      <c r="F51" s="6">
        <v>99.784338671170801</v>
      </c>
      <c r="G51" s="6">
        <v>0.10695351662800701</v>
      </c>
      <c r="H51" s="6">
        <v>143.31243140000001</v>
      </c>
      <c r="I51" s="6">
        <v>49.794780675019901</v>
      </c>
      <c r="J51" s="6">
        <v>0.215661328829229</v>
      </c>
      <c r="K51" s="6">
        <v>49.486321832564499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121599.6944053</v>
      </c>
      <c r="E52" s="6">
        <v>0.97807505105832004</v>
      </c>
      <c r="F52" s="6">
        <v>99.912162760811299</v>
      </c>
      <c r="G52" s="6">
        <v>5.7169616395625199E-2</v>
      </c>
      <c r="H52" s="6">
        <v>106.90371570000001</v>
      </c>
      <c r="I52" s="6">
        <v>64.952986541262206</v>
      </c>
      <c r="J52" s="6">
        <v>8.7837239188722493E-2</v>
      </c>
      <c r="K52" s="6">
        <v>65.028683404090998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103316.8862394</v>
      </c>
      <c r="E53" s="6">
        <v>1.50407994648453</v>
      </c>
      <c r="F53" s="6">
        <v>99.950777375781698</v>
      </c>
      <c r="G53" s="6">
        <v>4.9269007374162101E-2</v>
      </c>
      <c r="H53" s="6">
        <v>50.880327299999998</v>
      </c>
      <c r="I53" s="6">
        <v>99.999999999999602</v>
      </c>
      <c r="J53" s="6">
        <v>4.9222624218322998E-2</v>
      </c>
      <c r="K53" s="6">
        <v>100.044962368087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84838.589087999993</v>
      </c>
      <c r="E54" s="6">
        <v>2.6154408814389498</v>
      </c>
      <c r="F54" s="6">
        <v>99.959029779986096</v>
      </c>
      <c r="G54" s="6">
        <v>2.9504640199444501E-2</v>
      </c>
      <c r="H54" s="6">
        <v>34.772803099999997</v>
      </c>
      <c r="I54" s="6">
        <v>71.921175350836194</v>
      </c>
      <c r="J54" s="6">
        <v>4.0970220013926799E-2</v>
      </c>
      <c r="K54" s="6">
        <v>71.985339774634397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99770.738863399994</v>
      </c>
      <c r="E55" s="6">
        <v>1.9362538460074401</v>
      </c>
      <c r="F55" s="6">
        <v>100</v>
      </c>
      <c r="G55" s="6">
        <v>0</v>
      </c>
      <c r="H55" s="6"/>
      <c r="I55" s="6"/>
      <c r="J55" s="6"/>
      <c r="K55" s="6"/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139300.37474969999</v>
      </c>
      <c r="E56" s="6">
        <v>1.4019268511802601</v>
      </c>
      <c r="F56" s="6">
        <v>100</v>
      </c>
      <c r="G56" s="6">
        <v>0</v>
      </c>
      <c r="H56" s="6"/>
      <c r="I56" s="6"/>
      <c r="J56" s="6"/>
      <c r="K56" s="6"/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76893.086147499998</v>
      </c>
      <c r="E57" s="6">
        <v>2.18229185818238</v>
      </c>
      <c r="F57" s="6">
        <v>99.951274976625697</v>
      </c>
      <c r="G57" s="6">
        <v>3.5202459016408498E-2</v>
      </c>
      <c r="H57" s="6">
        <v>37.484438500000003</v>
      </c>
      <c r="I57" s="6">
        <v>72.266155767551993</v>
      </c>
      <c r="J57" s="6">
        <v>4.87250233742859E-2</v>
      </c>
      <c r="K57" s="6">
        <v>72.211985081556804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89938.236933799999</v>
      </c>
      <c r="E58" s="6">
        <v>0.948977750187042</v>
      </c>
      <c r="F58" s="6">
        <v>100</v>
      </c>
      <c r="G58" s="6">
        <v>0</v>
      </c>
      <c r="H58" s="6"/>
      <c r="I58" s="6"/>
      <c r="J58" s="6"/>
      <c r="K58" s="6"/>
    </row>
    <row r="59" spans="1:11" x14ac:dyDescent="0.25">
      <c r="A59" s="6" t="s">
        <v>85</v>
      </c>
      <c r="B59" s="6" t="s">
        <v>86</v>
      </c>
      <c r="C59" s="6" t="s">
        <v>15</v>
      </c>
      <c r="D59" s="6">
        <v>77194.478627300006</v>
      </c>
      <c r="E59" s="6">
        <v>0.88226513980904697</v>
      </c>
      <c r="F59" s="6">
        <v>99.833936023439705</v>
      </c>
      <c r="G59" s="6">
        <v>8.1820520961816995E-2</v>
      </c>
      <c r="H59" s="6">
        <v>128.40545610000001</v>
      </c>
      <c r="I59" s="6">
        <v>49.359898643899697</v>
      </c>
      <c r="J59" s="6">
        <v>0.16606397656029301</v>
      </c>
      <c r="K59" s="6">
        <v>49.188661046791204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56332.328861900001</v>
      </c>
      <c r="E60" s="6">
        <v>1.1058421433780801</v>
      </c>
      <c r="F60" s="6">
        <v>99.984681974490798</v>
      </c>
      <c r="G60" s="6">
        <v>1.5324939972637E-2</v>
      </c>
      <c r="H60" s="6">
        <v>8.6303225000000001</v>
      </c>
      <c r="I60" s="6">
        <v>99.999999999999801</v>
      </c>
      <c r="J60" s="6">
        <v>1.531802550921E-2</v>
      </c>
      <c r="K60" s="6">
        <v>100.02981445102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dimension ref="A1:K66"/>
  <sheetViews>
    <sheetView workbookViewId="0"/>
  </sheetViews>
  <sheetFormatPr baseColWidth="10" defaultRowHeight="15" x14ac:dyDescent="0.25"/>
  <sheetData>
    <row r="1" spans="1:11" x14ac:dyDescent="0.25">
      <c r="K1" s="7" t="str">
        <f>HYPERLINK("#'Indice'!A1", "Ir al índice")</f>
        <v>Ir al índice</v>
      </c>
    </row>
    <row r="5" spans="1:11" ht="23.25" x14ac:dyDescent="0.35">
      <c r="A5" s="1" t="s">
        <v>0</v>
      </c>
    </row>
    <row r="7" spans="1:11" ht="21" x14ac:dyDescent="0.35">
      <c r="A7" s="2" t="s">
        <v>366</v>
      </c>
    </row>
    <row r="9" spans="1:11" x14ac:dyDescent="0.25">
      <c r="A9" t="s">
        <v>3</v>
      </c>
    </row>
    <row r="10" spans="1:11" x14ac:dyDescent="0.25">
      <c r="A10" t="s">
        <v>4</v>
      </c>
    </row>
    <row r="11" spans="1:11" x14ac:dyDescent="0.25">
      <c r="A11" t="s">
        <v>448</v>
      </c>
    </row>
    <row r="12" spans="1:11" x14ac:dyDescent="0.25">
      <c r="A12" s="3" t="s">
        <v>460</v>
      </c>
    </row>
    <row r="13" spans="1:11" x14ac:dyDescent="0.25">
      <c r="A13" s="3" t="s">
        <v>5</v>
      </c>
    </row>
    <row r="15" spans="1:11" ht="17.25" x14ac:dyDescent="0.3">
      <c r="A15" s="4" t="s">
        <v>367</v>
      </c>
    </row>
    <row r="16" spans="1:11" x14ac:dyDescent="0.25">
      <c r="A16" s="5" t="s">
        <v>7</v>
      </c>
      <c r="B16" s="5" t="s">
        <v>8</v>
      </c>
      <c r="C16" s="5" t="s">
        <v>9</v>
      </c>
      <c r="D16" s="5" t="s">
        <v>234</v>
      </c>
      <c r="E16" s="5" t="s">
        <v>235</v>
      </c>
      <c r="F16" s="5" t="s">
        <v>236</v>
      </c>
      <c r="G16" s="5" t="s">
        <v>237</v>
      </c>
      <c r="H16" s="5" t="s">
        <v>322</v>
      </c>
      <c r="I16" s="5" t="s">
        <v>323</v>
      </c>
      <c r="J16" s="5" t="s">
        <v>324</v>
      </c>
      <c r="K16" s="5" t="s">
        <v>325</v>
      </c>
    </row>
    <row r="17" spans="1:11" x14ac:dyDescent="0.25">
      <c r="A17" s="6" t="s">
        <v>13</v>
      </c>
      <c r="B17" s="6" t="s">
        <v>14</v>
      </c>
      <c r="C17" s="6" t="s">
        <v>15</v>
      </c>
      <c r="D17" s="6">
        <v>2668356.8243411998</v>
      </c>
      <c r="E17" s="6">
        <v>0.23326984288180699</v>
      </c>
      <c r="F17" s="6">
        <v>94.967426435765802</v>
      </c>
      <c r="G17" s="6">
        <v>0.119635535835717</v>
      </c>
      <c r="H17" s="6">
        <v>141403.24233390001</v>
      </c>
      <c r="I17" s="6">
        <v>2.30685293114905</v>
      </c>
      <c r="J17" s="6">
        <v>5.0325735642341902</v>
      </c>
      <c r="K17" s="6">
        <v>2.2575882505377201</v>
      </c>
    </row>
    <row r="18" spans="1:11" x14ac:dyDescent="0.25">
      <c r="A18" t="s">
        <v>16</v>
      </c>
    </row>
    <row r="19" spans="1:11" x14ac:dyDescent="0.25">
      <c r="A19" t="s">
        <v>17</v>
      </c>
    </row>
    <row r="20" spans="1:11" x14ac:dyDescent="0.25">
      <c r="A20" t="s">
        <v>18</v>
      </c>
    </row>
    <row r="21" spans="1:11" x14ac:dyDescent="0.25">
      <c r="A21" t="s">
        <v>19</v>
      </c>
    </row>
    <row r="22" spans="1:11" x14ac:dyDescent="0.25">
      <c r="A22" t="s">
        <v>20</v>
      </c>
    </row>
    <row r="25" spans="1:11" x14ac:dyDescent="0.25">
      <c r="K25" s="7" t="str">
        <f>HYPERLINK("#'Indice'!A1", "Ir al índice")</f>
        <v>Ir al índice</v>
      </c>
    </row>
    <row r="26" spans="1:11" ht="17.25" x14ac:dyDescent="0.3">
      <c r="A26" s="4" t="s">
        <v>368</v>
      </c>
    </row>
    <row r="27" spans="1:11" x14ac:dyDescent="0.25">
      <c r="A27" s="5" t="s">
        <v>22</v>
      </c>
      <c r="B27" s="5" t="s">
        <v>23</v>
      </c>
      <c r="C27" s="5" t="s">
        <v>9</v>
      </c>
      <c r="D27" s="5" t="s">
        <v>234</v>
      </c>
      <c r="E27" s="5" t="s">
        <v>235</v>
      </c>
      <c r="F27" s="5" t="s">
        <v>236</v>
      </c>
      <c r="G27" s="5" t="s">
        <v>237</v>
      </c>
      <c r="H27" s="5" t="s">
        <v>322</v>
      </c>
      <c r="I27" s="5" t="s">
        <v>323</v>
      </c>
      <c r="J27" s="5" t="s">
        <v>324</v>
      </c>
      <c r="K27" s="5" t="s">
        <v>325</v>
      </c>
    </row>
    <row r="28" spans="1:11" x14ac:dyDescent="0.25">
      <c r="A28" s="6" t="s">
        <v>24</v>
      </c>
      <c r="B28" s="6" t="s">
        <v>461</v>
      </c>
      <c r="C28" s="6" t="s">
        <v>15</v>
      </c>
      <c r="D28" s="6">
        <v>1091.802602</v>
      </c>
      <c r="E28" s="6">
        <v>7.8144974425884799</v>
      </c>
      <c r="F28" s="6">
        <v>96.337579617834393</v>
      </c>
      <c r="G28" s="6">
        <v>0.63613876683478299</v>
      </c>
      <c r="H28" s="6">
        <v>41.506545199999998</v>
      </c>
      <c r="I28" s="6">
        <v>16.320808554990201</v>
      </c>
      <c r="J28" s="6">
        <v>3.6624203821656001</v>
      </c>
      <c r="K28" s="6">
        <v>16.7332153884802</v>
      </c>
    </row>
    <row r="29" spans="1:11" x14ac:dyDescent="0.25">
      <c r="A29" s="6" t="s">
        <v>25</v>
      </c>
      <c r="B29" s="6" t="s">
        <v>26</v>
      </c>
      <c r="C29" s="6" t="s">
        <v>15</v>
      </c>
      <c r="D29" s="6">
        <v>7381.4863918999999</v>
      </c>
      <c r="E29" s="6">
        <v>11.610842846468399</v>
      </c>
      <c r="F29" s="6">
        <v>93.231004086517203</v>
      </c>
      <c r="G29" s="6">
        <v>1.3147937565030201</v>
      </c>
      <c r="H29" s="6">
        <v>535.92956240000001</v>
      </c>
      <c r="I29" s="6">
        <v>23.807511875180499</v>
      </c>
      <c r="J29" s="6">
        <v>6.7689959134827697</v>
      </c>
      <c r="K29" s="6">
        <v>18.1089697278885</v>
      </c>
    </row>
    <row r="30" spans="1:11" x14ac:dyDescent="0.25">
      <c r="A30" s="6" t="s">
        <v>27</v>
      </c>
      <c r="B30" s="6" t="s">
        <v>28</v>
      </c>
      <c r="C30" s="6" t="s">
        <v>15</v>
      </c>
      <c r="D30" s="6">
        <v>122372.3014086</v>
      </c>
      <c r="E30" s="6">
        <v>1.9097370132812399</v>
      </c>
      <c r="F30" s="6">
        <v>91.484690220638896</v>
      </c>
      <c r="G30" s="6">
        <v>0.69654582883387695</v>
      </c>
      <c r="H30" s="6">
        <v>11390.299867600001</v>
      </c>
      <c r="I30" s="6">
        <v>8.0556014085420102</v>
      </c>
      <c r="J30" s="6">
        <v>8.5153097793610595</v>
      </c>
      <c r="K30" s="6">
        <v>7.4833777075021297</v>
      </c>
    </row>
    <row r="31" spans="1:11" x14ac:dyDescent="0.25">
      <c r="A31" s="6" t="s">
        <v>29</v>
      </c>
      <c r="B31" s="6" t="s">
        <v>30</v>
      </c>
      <c r="C31" s="6" t="s">
        <v>15</v>
      </c>
      <c r="D31" s="6">
        <v>66497.537481000007</v>
      </c>
      <c r="E31" s="6">
        <v>2.7198709607623899</v>
      </c>
      <c r="F31" s="6">
        <v>88.983143022160704</v>
      </c>
      <c r="G31" s="6">
        <v>1.0850564297859799</v>
      </c>
      <c r="H31" s="6">
        <v>8232.9510391000003</v>
      </c>
      <c r="I31" s="6">
        <v>9.4098668720373908</v>
      </c>
      <c r="J31" s="6">
        <v>11.0168569778393</v>
      </c>
      <c r="K31" s="6">
        <v>8.76399972088028</v>
      </c>
    </row>
    <row r="32" spans="1:11" x14ac:dyDescent="0.25">
      <c r="A32" s="6" t="s">
        <v>31</v>
      </c>
      <c r="B32" s="6" t="s">
        <v>32</v>
      </c>
      <c r="C32" s="6" t="s">
        <v>15</v>
      </c>
      <c r="D32" s="6">
        <v>81129.003036099995</v>
      </c>
      <c r="E32" s="6">
        <v>1.74314598432905</v>
      </c>
      <c r="F32" s="6">
        <v>90.840966542829094</v>
      </c>
      <c r="G32" s="6">
        <v>0.68900201281764095</v>
      </c>
      <c r="H32" s="6">
        <v>8179.8254844000003</v>
      </c>
      <c r="I32" s="6">
        <v>7.0228258364155698</v>
      </c>
      <c r="J32" s="6">
        <v>9.1590334571709207</v>
      </c>
      <c r="K32" s="6">
        <v>6.83364779558761</v>
      </c>
    </row>
    <row r="33" spans="1:11" x14ac:dyDescent="0.25">
      <c r="A33" s="6" t="s">
        <v>33</v>
      </c>
      <c r="B33" s="6" t="s">
        <v>34</v>
      </c>
      <c r="C33" s="6" t="s">
        <v>15</v>
      </c>
      <c r="D33" s="6">
        <v>10603.272809599999</v>
      </c>
      <c r="E33" s="6">
        <v>12.107034325991799</v>
      </c>
      <c r="F33" s="6">
        <v>88.552228941046906</v>
      </c>
      <c r="G33" s="6">
        <v>2.24369198550164</v>
      </c>
      <c r="H33" s="6">
        <v>1370.7598448000001</v>
      </c>
      <c r="I33" s="6">
        <v>24.178515280339301</v>
      </c>
      <c r="J33" s="6">
        <v>11.4477710589531</v>
      </c>
      <c r="K33" s="6">
        <v>17.355686565547298</v>
      </c>
    </row>
    <row r="34" spans="1:11" x14ac:dyDescent="0.25">
      <c r="A34" s="6" t="s">
        <v>35</v>
      </c>
      <c r="B34" s="6" t="s">
        <v>36</v>
      </c>
      <c r="C34" s="6" t="s">
        <v>15</v>
      </c>
      <c r="D34" s="6">
        <v>3657.3186704</v>
      </c>
      <c r="E34" s="6">
        <v>22.399386845595401</v>
      </c>
      <c r="F34" s="6">
        <v>94.539457215098096</v>
      </c>
      <c r="G34" s="6">
        <v>1.5536857914423401</v>
      </c>
      <c r="H34" s="6">
        <v>211.24454979999999</v>
      </c>
      <c r="I34" s="6">
        <v>37.612824769584002</v>
      </c>
      <c r="J34" s="6">
        <v>5.4605427849019099</v>
      </c>
      <c r="K34" s="6">
        <v>26.899269393492599</v>
      </c>
    </row>
    <row r="35" spans="1:11" x14ac:dyDescent="0.25">
      <c r="A35" s="6" t="s">
        <v>37</v>
      </c>
      <c r="B35" s="6" t="s">
        <v>38</v>
      </c>
      <c r="C35" s="6" t="s">
        <v>15</v>
      </c>
      <c r="D35" s="6">
        <v>102555.21199310001</v>
      </c>
      <c r="E35" s="6">
        <v>2.1016864263454398</v>
      </c>
      <c r="F35" s="6">
        <v>98.161058066510094</v>
      </c>
      <c r="G35" s="6">
        <v>0.314971914359782</v>
      </c>
      <c r="H35" s="6">
        <v>1921.2616851</v>
      </c>
      <c r="I35" s="6">
        <v>16.950403227330199</v>
      </c>
      <c r="J35" s="6">
        <v>1.83894193348994</v>
      </c>
      <c r="K35" s="6">
        <v>16.812916064246998</v>
      </c>
    </row>
    <row r="36" spans="1:11" x14ac:dyDescent="0.25">
      <c r="A36" s="6" t="s">
        <v>39</v>
      </c>
      <c r="B36" s="6" t="s">
        <v>40</v>
      </c>
      <c r="C36" s="6" t="s">
        <v>15</v>
      </c>
      <c r="D36" s="6">
        <v>62608.492394000001</v>
      </c>
      <c r="E36" s="6">
        <v>1.3569297120285799</v>
      </c>
      <c r="F36" s="6">
        <v>98.042620618181004</v>
      </c>
      <c r="G36" s="6">
        <v>0.53742721558567097</v>
      </c>
      <c r="H36" s="6">
        <v>1249.9520246</v>
      </c>
      <c r="I36" s="6">
        <v>26.941912573623199</v>
      </c>
      <c r="J36" s="6">
        <v>1.95737938181897</v>
      </c>
      <c r="K36" s="6">
        <v>26.919039352803701</v>
      </c>
    </row>
    <row r="37" spans="1:11" x14ac:dyDescent="0.25">
      <c r="A37" s="6" t="s">
        <v>41</v>
      </c>
      <c r="B37" s="6" t="s">
        <v>42</v>
      </c>
      <c r="C37" s="6" t="s">
        <v>15</v>
      </c>
      <c r="D37" s="6">
        <v>86032.401703199997</v>
      </c>
      <c r="E37" s="6">
        <v>1.7362624823816499</v>
      </c>
      <c r="F37" s="6">
        <v>93.862536964604004</v>
      </c>
      <c r="G37" s="6">
        <v>1.1948236186974499</v>
      </c>
      <c r="H37" s="6">
        <v>5625.4678636999997</v>
      </c>
      <c r="I37" s="6">
        <v>18.5900713516087</v>
      </c>
      <c r="J37" s="6">
        <v>6.1374630353960402</v>
      </c>
      <c r="K37" s="6">
        <v>18.272888232382599</v>
      </c>
    </row>
    <row r="38" spans="1:11" x14ac:dyDescent="0.25">
      <c r="A38" s="6" t="s">
        <v>43</v>
      </c>
      <c r="B38" s="6" t="s">
        <v>44</v>
      </c>
      <c r="C38" s="6" t="s">
        <v>15</v>
      </c>
      <c r="D38" s="6">
        <v>135178.70468580001</v>
      </c>
      <c r="E38" s="6">
        <v>1.3433087323256301</v>
      </c>
      <c r="F38" s="6">
        <v>96.200309599069399</v>
      </c>
      <c r="G38" s="6">
        <v>0.50975666110790196</v>
      </c>
      <c r="H38" s="6">
        <v>5339.2471266000002</v>
      </c>
      <c r="I38" s="6">
        <v>13.0193760670318</v>
      </c>
      <c r="J38" s="6">
        <v>3.7996904009305701</v>
      </c>
      <c r="K38" s="6">
        <v>12.9059853420579</v>
      </c>
    </row>
    <row r="39" spans="1:11" x14ac:dyDescent="0.25">
      <c r="A39" s="6" t="s">
        <v>45</v>
      </c>
      <c r="B39" s="6" t="s">
        <v>46</v>
      </c>
      <c r="C39" s="6" t="s">
        <v>15</v>
      </c>
      <c r="D39" s="6">
        <v>83543.438680799998</v>
      </c>
      <c r="E39" s="6">
        <v>1.1931796686812799</v>
      </c>
      <c r="F39" s="6">
        <v>95.770402118042497</v>
      </c>
      <c r="G39" s="6">
        <v>0.63120464064419202</v>
      </c>
      <c r="H39" s="6">
        <v>3689.6070547999998</v>
      </c>
      <c r="I39" s="6">
        <v>14.592243627592801</v>
      </c>
      <c r="J39" s="6">
        <v>4.2295978819575497</v>
      </c>
      <c r="K39" s="6">
        <v>14.292309562366899</v>
      </c>
    </row>
    <row r="40" spans="1:11" x14ac:dyDescent="0.25">
      <c r="A40" s="6" t="s">
        <v>47</v>
      </c>
      <c r="B40" s="6" t="s">
        <v>48</v>
      </c>
      <c r="C40" s="6" t="s">
        <v>15</v>
      </c>
      <c r="D40" s="6">
        <v>101192.1206253</v>
      </c>
      <c r="E40" s="6">
        <v>2.8836097166031802</v>
      </c>
      <c r="F40" s="6">
        <v>98.5242060556957</v>
      </c>
      <c r="G40" s="6">
        <v>0.35592868854503001</v>
      </c>
      <c r="H40" s="6">
        <v>1515.7566329000001</v>
      </c>
      <c r="I40" s="6">
        <v>24.044988871266401</v>
      </c>
      <c r="J40" s="6">
        <v>1.47579394430429</v>
      </c>
      <c r="K40" s="6">
        <v>23.761848045714402</v>
      </c>
    </row>
    <row r="41" spans="1:11" x14ac:dyDescent="0.25">
      <c r="A41" s="6" t="s">
        <v>49</v>
      </c>
      <c r="B41" s="6" t="s">
        <v>50</v>
      </c>
      <c r="C41" s="6" t="s">
        <v>15</v>
      </c>
      <c r="D41" s="6">
        <v>80189.759192400001</v>
      </c>
      <c r="E41" s="6">
        <v>3.3835141741547901</v>
      </c>
      <c r="F41" s="6">
        <v>91.323582939419495</v>
      </c>
      <c r="G41" s="6">
        <v>0.80113463991945999</v>
      </c>
      <c r="H41" s="6">
        <v>7618.6213061999997</v>
      </c>
      <c r="I41" s="6">
        <v>8.3934393676711991</v>
      </c>
      <c r="J41" s="6">
        <v>8.6764170605805297</v>
      </c>
      <c r="K41" s="6">
        <v>8.4323385129473607</v>
      </c>
    </row>
    <row r="42" spans="1:11" x14ac:dyDescent="0.25">
      <c r="A42" s="6" t="s">
        <v>51</v>
      </c>
      <c r="B42" s="6" t="s">
        <v>52</v>
      </c>
      <c r="C42" s="6" t="s">
        <v>15</v>
      </c>
      <c r="D42" s="6">
        <v>78892.486499100007</v>
      </c>
      <c r="E42" s="6">
        <v>1.96383735255237</v>
      </c>
      <c r="F42" s="6">
        <v>94.827918656988899</v>
      </c>
      <c r="G42" s="6">
        <v>0.84661420102058604</v>
      </c>
      <c r="H42" s="6">
        <v>4302.9348667000004</v>
      </c>
      <c r="I42" s="6">
        <v>15.794660030190601</v>
      </c>
      <c r="J42" s="6">
        <v>5.1720813430110901</v>
      </c>
      <c r="K42" s="6">
        <v>15.522312443271201</v>
      </c>
    </row>
    <row r="43" spans="1:11" x14ac:dyDescent="0.25">
      <c r="A43" s="6" t="s">
        <v>53</v>
      </c>
      <c r="B43" s="6" t="s">
        <v>54</v>
      </c>
      <c r="C43" s="6" t="s">
        <v>15</v>
      </c>
      <c r="D43" s="6">
        <v>84876.292704699998</v>
      </c>
      <c r="E43" s="6">
        <v>2.3773097759686399</v>
      </c>
      <c r="F43" s="6">
        <v>91.774128845628098</v>
      </c>
      <c r="G43" s="6">
        <v>0.89237351663536801</v>
      </c>
      <c r="H43" s="6">
        <v>7607.6063770000001</v>
      </c>
      <c r="I43" s="6">
        <v>10.669518516486299</v>
      </c>
      <c r="J43" s="6">
        <v>8.2258711543719194</v>
      </c>
      <c r="K43" s="6">
        <v>9.9560035110194605</v>
      </c>
    </row>
    <row r="44" spans="1:11" x14ac:dyDescent="0.25">
      <c r="A44" s="6" t="s">
        <v>55</v>
      </c>
      <c r="B44" s="6" t="s">
        <v>56</v>
      </c>
      <c r="C44" s="6" t="s">
        <v>15</v>
      </c>
      <c r="D44" s="6">
        <v>112654.20978819999</v>
      </c>
      <c r="E44" s="6">
        <v>3.2359010499779699</v>
      </c>
      <c r="F44" s="6">
        <v>94.070468332013107</v>
      </c>
      <c r="G44" s="6">
        <v>0.816601416575646</v>
      </c>
      <c r="H44" s="6">
        <v>7100.9182405000001</v>
      </c>
      <c r="I44" s="6">
        <v>13.109829743043701</v>
      </c>
      <c r="J44" s="6">
        <v>5.9295316679868799</v>
      </c>
      <c r="K44" s="6">
        <v>12.9551677938734</v>
      </c>
    </row>
    <row r="45" spans="1:11" x14ac:dyDescent="0.25">
      <c r="A45" s="6" t="s">
        <v>57</v>
      </c>
      <c r="B45" s="6" t="s">
        <v>58</v>
      </c>
      <c r="C45" s="6" t="s">
        <v>15</v>
      </c>
      <c r="D45" s="6">
        <v>108935.24195359999</v>
      </c>
      <c r="E45" s="6">
        <v>2.8111956125311299</v>
      </c>
      <c r="F45" s="6">
        <v>96.572923223000799</v>
      </c>
      <c r="G45" s="6">
        <v>0.39167699225255798</v>
      </c>
      <c r="H45" s="6">
        <v>3865.7775434</v>
      </c>
      <c r="I45" s="6">
        <v>11.315072799352899</v>
      </c>
      <c r="J45" s="6">
        <v>3.4270767769991801</v>
      </c>
      <c r="K45" s="6">
        <v>11.037217594565499</v>
      </c>
    </row>
    <row r="46" spans="1:11" x14ac:dyDescent="0.25">
      <c r="A46" s="6" t="s">
        <v>59</v>
      </c>
      <c r="B46" s="6" t="s">
        <v>60</v>
      </c>
      <c r="C46" s="6" t="s">
        <v>15</v>
      </c>
      <c r="D46" s="6">
        <v>59375.387930999997</v>
      </c>
      <c r="E46" s="6">
        <v>2.9999089780683201</v>
      </c>
      <c r="F46" s="6">
        <v>91.3677047771654</v>
      </c>
      <c r="G46" s="6">
        <v>0.94275479316941801</v>
      </c>
      <c r="H46" s="6">
        <v>5609.7050794999996</v>
      </c>
      <c r="I46" s="6">
        <v>10.447293032991199</v>
      </c>
      <c r="J46" s="6">
        <v>8.6322952228345802</v>
      </c>
      <c r="K46" s="6">
        <v>9.9784981162027702</v>
      </c>
    </row>
    <row r="47" spans="1:11" x14ac:dyDescent="0.25">
      <c r="A47" s="6" t="s">
        <v>61</v>
      </c>
      <c r="B47" s="6" t="s">
        <v>62</v>
      </c>
      <c r="C47" s="6" t="s">
        <v>15</v>
      </c>
      <c r="D47" s="6">
        <v>135014.56537590001</v>
      </c>
      <c r="E47" s="6">
        <v>1.2320477028807799</v>
      </c>
      <c r="F47" s="6">
        <v>92.035635662603298</v>
      </c>
      <c r="G47" s="6">
        <v>0.56340254294630498</v>
      </c>
      <c r="H47" s="6">
        <v>11683.5743217</v>
      </c>
      <c r="I47" s="6">
        <v>6.62610146664551</v>
      </c>
      <c r="J47" s="6">
        <v>7.9643643373966704</v>
      </c>
      <c r="K47" s="6">
        <v>6.5106402692446004</v>
      </c>
    </row>
    <row r="48" spans="1:11" x14ac:dyDescent="0.25">
      <c r="A48" s="6" t="s">
        <v>63</v>
      </c>
      <c r="B48" s="6" t="s">
        <v>64</v>
      </c>
      <c r="C48" s="6" t="s">
        <v>15</v>
      </c>
      <c r="D48" s="6">
        <v>100813.8405239</v>
      </c>
      <c r="E48" s="6">
        <v>1.31734395302971</v>
      </c>
      <c r="F48" s="6">
        <v>92.925885944317997</v>
      </c>
      <c r="G48" s="6">
        <v>0.62182603743178999</v>
      </c>
      <c r="H48" s="6">
        <v>7674.5957169000003</v>
      </c>
      <c r="I48" s="6">
        <v>8.3963295424731896</v>
      </c>
      <c r="J48" s="6">
        <v>7.0741140556819699</v>
      </c>
      <c r="K48" s="6">
        <v>8.1683352822367201</v>
      </c>
    </row>
    <row r="49" spans="1:11" x14ac:dyDescent="0.25">
      <c r="A49" s="6" t="s">
        <v>65</v>
      </c>
      <c r="B49" s="6" t="s">
        <v>66</v>
      </c>
      <c r="C49" s="6" t="s">
        <v>15</v>
      </c>
      <c r="D49" s="6">
        <v>75990.110095299999</v>
      </c>
      <c r="E49" s="6">
        <v>1.2397074831881201</v>
      </c>
      <c r="F49" s="6">
        <v>93.813461004974101</v>
      </c>
      <c r="G49" s="6">
        <v>0.65036097930260695</v>
      </c>
      <c r="H49" s="6">
        <v>5011.1761606999999</v>
      </c>
      <c r="I49" s="6">
        <v>10.039693775606301</v>
      </c>
      <c r="J49" s="6">
        <v>6.1865389950259102</v>
      </c>
      <c r="K49" s="6">
        <v>9.8621562751026293</v>
      </c>
    </row>
    <row r="50" spans="1:11" x14ac:dyDescent="0.25">
      <c r="A50" s="6" t="s">
        <v>67</v>
      </c>
      <c r="B50" s="6" t="s">
        <v>68</v>
      </c>
      <c r="C50" s="6" t="s">
        <v>15</v>
      </c>
      <c r="D50" s="6">
        <v>75686.712659800003</v>
      </c>
      <c r="E50" s="6">
        <v>2.1128314595081199</v>
      </c>
      <c r="F50" s="6">
        <v>90.759800904784896</v>
      </c>
      <c r="G50" s="6">
        <v>0.59457764126691204</v>
      </c>
      <c r="H50" s="6">
        <v>7705.6173202999998</v>
      </c>
      <c r="I50" s="6">
        <v>5.7542487416778103</v>
      </c>
      <c r="J50" s="6">
        <v>9.2401990952151092</v>
      </c>
      <c r="K50" s="6">
        <v>5.8401066673731998</v>
      </c>
    </row>
    <row r="51" spans="1:11" x14ac:dyDescent="0.25">
      <c r="A51" s="6" t="s">
        <v>69</v>
      </c>
      <c r="B51" s="6" t="s">
        <v>70</v>
      </c>
      <c r="C51" s="6" t="s">
        <v>15</v>
      </c>
      <c r="D51" s="6">
        <v>65804.802550299995</v>
      </c>
      <c r="E51" s="6">
        <v>3.0195644793457901</v>
      </c>
      <c r="F51" s="6">
        <v>99.025262656612199</v>
      </c>
      <c r="G51" s="6">
        <v>0.23856546239818399</v>
      </c>
      <c r="H51" s="6">
        <v>647.73772570000006</v>
      </c>
      <c r="I51" s="6">
        <v>24.842124295330599</v>
      </c>
      <c r="J51" s="6">
        <v>0.97473734338781504</v>
      </c>
      <c r="K51" s="6">
        <v>24.236280404183798</v>
      </c>
    </row>
    <row r="52" spans="1:11" x14ac:dyDescent="0.25">
      <c r="A52" s="6" t="s">
        <v>71</v>
      </c>
      <c r="B52" s="6" t="s">
        <v>72</v>
      </c>
      <c r="C52" s="6" t="s">
        <v>15</v>
      </c>
      <c r="D52" s="6">
        <v>121166.7403743</v>
      </c>
      <c r="E52" s="6">
        <v>0.96245061109988705</v>
      </c>
      <c r="F52" s="6">
        <v>99.556426886434494</v>
      </c>
      <c r="G52" s="6">
        <v>0.13723206721075401</v>
      </c>
      <c r="H52" s="6">
        <v>539.85774670000001</v>
      </c>
      <c r="I52" s="6">
        <v>30.948242014606301</v>
      </c>
      <c r="J52" s="6">
        <v>0.44357311356552498</v>
      </c>
      <c r="K52" s="6">
        <v>30.800636575831401</v>
      </c>
    </row>
    <row r="53" spans="1:11" x14ac:dyDescent="0.25">
      <c r="A53" s="6" t="s">
        <v>73</v>
      </c>
      <c r="B53" s="6" t="s">
        <v>74</v>
      </c>
      <c r="C53" s="6" t="s">
        <v>15</v>
      </c>
      <c r="D53" s="6">
        <v>98606.400292000006</v>
      </c>
      <c r="E53" s="6">
        <v>1.4994706368152799</v>
      </c>
      <c r="F53" s="6">
        <v>95.393761098990495</v>
      </c>
      <c r="G53" s="6">
        <v>0.60846757966027798</v>
      </c>
      <c r="H53" s="6">
        <v>4761.3662746999998</v>
      </c>
      <c r="I53" s="6">
        <v>12.9935736866009</v>
      </c>
      <c r="J53" s="6">
        <v>4.60623890100947</v>
      </c>
      <c r="K53" s="6">
        <v>12.6011724919159</v>
      </c>
    </row>
    <row r="54" spans="1:11" x14ac:dyDescent="0.25">
      <c r="A54" s="6" t="s">
        <v>75</v>
      </c>
      <c r="B54" s="6" t="s">
        <v>76</v>
      </c>
      <c r="C54" s="6" t="s">
        <v>15</v>
      </c>
      <c r="D54" s="6">
        <v>82951.948348699996</v>
      </c>
      <c r="E54" s="6">
        <v>2.5771784327699101</v>
      </c>
      <c r="F54" s="6">
        <v>97.736140645794904</v>
      </c>
      <c r="G54" s="6">
        <v>0.44385137092550098</v>
      </c>
      <c r="H54" s="6">
        <v>1921.4135424000001</v>
      </c>
      <c r="I54" s="6">
        <v>19.768164548339801</v>
      </c>
      <c r="J54" s="6">
        <v>2.26385935420508</v>
      </c>
      <c r="K54" s="6">
        <v>19.1621091363407</v>
      </c>
    </row>
    <row r="55" spans="1:11" x14ac:dyDescent="0.25">
      <c r="A55" s="6" t="s">
        <v>77</v>
      </c>
      <c r="B55" s="6" t="s">
        <v>78</v>
      </c>
      <c r="C55" s="6" t="s">
        <v>15</v>
      </c>
      <c r="D55" s="6">
        <v>94184.145387900004</v>
      </c>
      <c r="E55" s="6">
        <v>1.71927986037183</v>
      </c>
      <c r="F55" s="6">
        <v>94.400569205818101</v>
      </c>
      <c r="G55" s="6">
        <v>1.0933157017653099</v>
      </c>
      <c r="H55" s="6">
        <v>5586.5934754999998</v>
      </c>
      <c r="I55" s="6">
        <v>19.4169433108592</v>
      </c>
      <c r="J55" s="6">
        <v>5.5994307941818704</v>
      </c>
      <c r="K55" s="6">
        <v>18.432163618406399</v>
      </c>
    </row>
    <row r="56" spans="1:11" x14ac:dyDescent="0.25">
      <c r="A56" s="6" t="s">
        <v>79</v>
      </c>
      <c r="B56" s="6" t="s">
        <v>80</v>
      </c>
      <c r="C56" s="6" t="s">
        <v>15</v>
      </c>
      <c r="D56" s="6">
        <v>134676.26166799999</v>
      </c>
      <c r="E56" s="6">
        <v>1.4501305607322299</v>
      </c>
      <c r="F56" s="6">
        <v>96.680473336838602</v>
      </c>
      <c r="G56" s="6">
        <v>0.41699699905276899</v>
      </c>
      <c r="H56" s="6">
        <v>4624.1130817000003</v>
      </c>
      <c r="I56" s="6">
        <v>12.2688799584165</v>
      </c>
      <c r="J56" s="6">
        <v>3.31952666316137</v>
      </c>
      <c r="K56" s="6">
        <v>12.1449445476267</v>
      </c>
    </row>
    <row r="57" spans="1:11" x14ac:dyDescent="0.25">
      <c r="A57" s="6" t="s">
        <v>81</v>
      </c>
      <c r="B57" s="6" t="s">
        <v>82</v>
      </c>
      <c r="C57" s="6" t="s">
        <v>15</v>
      </c>
      <c r="D57" s="6">
        <v>76550.813083300003</v>
      </c>
      <c r="E57" s="6">
        <v>2.1881845956666899</v>
      </c>
      <c r="F57" s="6">
        <v>99.506363335398007</v>
      </c>
      <c r="G57" s="6">
        <v>0.117825788505883</v>
      </c>
      <c r="H57" s="6">
        <v>379.75750269999997</v>
      </c>
      <c r="I57" s="6">
        <v>23.802014599933699</v>
      </c>
      <c r="J57" s="6">
        <v>0.49363666460197703</v>
      </c>
      <c r="K57" s="6">
        <v>23.751103923367701</v>
      </c>
    </row>
    <row r="58" spans="1:11" x14ac:dyDescent="0.25">
      <c r="A58" s="6" t="s">
        <v>83</v>
      </c>
      <c r="B58" s="6" t="s">
        <v>84</v>
      </c>
      <c r="C58" s="6" t="s">
        <v>15</v>
      </c>
      <c r="D58" s="6">
        <v>87183.786140900003</v>
      </c>
      <c r="E58" s="6">
        <v>0.95453050818461005</v>
      </c>
      <c r="F58" s="6">
        <v>96.937397388690798</v>
      </c>
      <c r="G58" s="6">
        <v>0.34932818084679501</v>
      </c>
      <c r="H58" s="6">
        <v>2754.4507929000001</v>
      </c>
      <c r="I58" s="6">
        <v>11.2554019262883</v>
      </c>
      <c r="J58" s="6">
        <v>3.0626026113091802</v>
      </c>
      <c r="K58" s="6">
        <v>11.0569241209321</v>
      </c>
    </row>
    <row r="59" spans="1:11" x14ac:dyDescent="0.25">
      <c r="A59" s="6" t="s">
        <v>85</v>
      </c>
      <c r="B59" s="6" t="s">
        <v>86</v>
      </c>
      <c r="C59" s="6" t="s">
        <v>15</v>
      </c>
      <c r="D59" s="6">
        <v>76492.439714699998</v>
      </c>
      <c r="E59" s="6">
        <v>0.91022881519413601</v>
      </c>
      <c r="F59" s="6">
        <v>98.926004405365603</v>
      </c>
      <c r="G59" s="6">
        <v>0.18043115588981101</v>
      </c>
      <c r="H59" s="6">
        <v>830.44436870000004</v>
      </c>
      <c r="I59" s="6">
        <v>16.6504191143116</v>
      </c>
      <c r="J59" s="6">
        <v>1.07399559463443</v>
      </c>
      <c r="K59" s="6">
        <v>16.619559159827201</v>
      </c>
    </row>
    <row r="60" spans="1:11" x14ac:dyDescent="0.25">
      <c r="A60" s="6" t="s">
        <v>87</v>
      </c>
      <c r="B60" s="6" t="s">
        <v>88</v>
      </c>
      <c r="C60" s="6" t="s">
        <v>15</v>
      </c>
      <c r="D60" s="6">
        <v>54467.787575399998</v>
      </c>
      <c r="E60" s="6">
        <v>1.14282804234121</v>
      </c>
      <c r="F60" s="6">
        <v>96.675293363626906</v>
      </c>
      <c r="G60" s="6">
        <v>0.498532263212908</v>
      </c>
      <c r="H60" s="6">
        <v>1873.171609</v>
      </c>
      <c r="I60" s="6">
        <v>14.7014359435084</v>
      </c>
      <c r="J60" s="6">
        <v>3.3247066363730902</v>
      </c>
      <c r="K60" s="6">
        <v>14.4962422458775</v>
      </c>
    </row>
    <row r="61" spans="1:11" x14ac:dyDescent="0.25">
      <c r="A61" t="s">
        <v>16</v>
      </c>
    </row>
    <row r="62" spans="1:11" x14ac:dyDescent="0.25">
      <c r="A62" t="s">
        <v>17</v>
      </c>
    </row>
    <row r="63" spans="1:11" x14ac:dyDescent="0.25">
      <c r="A63" t="s">
        <v>18</v>
      </c>
    </row>
    <row r="64" spans="1:11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369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449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370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715259.29469605105</v>
      </c>
      <c r="E17" s="6">
        <v>0.51727370255088501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371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401197.16573763901</v>
      </c>
      <c r="E28" s="6">
        <v>2.9356144546172702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431187.004440388</v>
      </c>
      <c r="E29" s="6">
        <v>4.1200445485231603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521393.54002828797</v>
      </c>
      <c r="E30" s="6">
        <v>2.0094902509994501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418049.598267361</v>
      </c>
      <c r="E31" s="6">
        <v>3.71043824392819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460479.463435882</v>
      </c>
      <c r="E32" s="6">
        <v>2.4596159814480898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524748.61664702499</v>
      </c>
      <c r="E33" s="6">
        <v>6.2291065680885298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1019518.91820016</v>
      </c>
      <c r="E34" s="6">
        <v>18.030357533349601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1100895.99154152</v>
      </c>
      <c r="E35" s="6">
        <v>2.12937433177613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774084.29696300603</v>
      </c>
      <c r="E36" s="6">
        <v>3.8385239142864598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476261.30131593102</v>
      </c>
      <c r="E37" s="6">
        <v>2.8555764430942898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673396.19990293297</v>
      </c>
      <c r="E38" s="6">
        <v>2.5964062378891701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627129.41689209896</v>
      </c>
      <c r="E39" s="6">
        <v>2.9857064628493499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845779.28066023299</v>
      </c>
      <c r="E40" s="6">
        <v>3.7899374336621499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453492.80798771</v>
      </c>
      <c r="E41" s="6">
        <v>2.0321873472416301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500214.32175660803</v>
      </c>
      <c r="E42" s="6">
        <v>2.1916214497586002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486497.79972155398</v>
      </c>
      <c r="E43" s="6">
        <v>2.21250192828446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472574.93472245103</v>
      </c>
      <c r="E44" s="6">
        <v>3.2232141932392602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727132.79541949695</v>
      </c>
      <c r="E45" s="6">
        <v>2.0991420861879799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492428.98559652502</v>
      </c>
      <c r="E46" s="6">
        <v>2.89888126001253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472790.72100870602</v>
      </c>
      <c r="E47" s="6">
        <v>1.87631166003256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499724.60904555098</v>
      </c>
      <c r="E48" s="6">
        <v>1.7155303461622899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644823.28968721896</v>
      </c>
      <c r="E49" s="6">
        <v>2.0895352310998598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642872.47752156702</v>
      </c>
      <c r="E50" s="6">
        <v>2.01139354117967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1444453.8480181401</v>
      </c>
      <c r="E51" s="6">
        <v>3.3085945021237699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1414653.27885824</v>
      </c>
      <c r="E52" s="6">
        <v>2.1306287619791902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762634.75236348296</v>
      </c>
      <c r="E53" s="6">
        <v>2.6629168017223801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1276390.2330720599</v>
      </c>
      <c r="E54" s="6">
        <v>2.7470795826330199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579867.62687563105</v>
      </c>
      <c r="E55" s="6">
        <v>3.28753033477672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667151.46981374105</v>
      </c>
      <c r="E56" s="6">
        <v>2.1241819202018202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1003944.0281576799</v>
      </c>
      <c r="E57" s="6">
        <v>1.8106313491586701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713509.49782339996</v>
      </c>
      <c r="E58" s="6">
        <v>2.4766250543467301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1141261.6917973501</v>
      </c>
      <c r="E59" s="6">
        <v>1.77424479448524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825767.23266540805</v>
      </c>
      <c r="E60" s="6">
        <v>2.6384145112522699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372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450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373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195190.5541293</v>
      </c>
      <c r="E17" s="6">
        <v>1.92246279426512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374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117325</v>
      </c>
      <c r="E28" s="6">
        <v>12.351078070684901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142549.72733197</v>
      </c>
      <c r="E29" s="6">
        <v>13.1224612725008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111396.883813974</v>
      </c>
      <c r="E30" s="6">
        <v>8.41119911071209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86109.011592958195</v>
      </c>
      <c r="E31" s="6">
        <v>12.1446294526302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103311.102007029</v>
      </c>
      <c r="E32" s="6">
        <v>7.3524407609072302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142846.69518037801</v>
      </c>
      <c r="E33" s="6">
        <v>16.1247427025781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221091.998137977</v>
      </c>
      <c r="E34" s="6">
        <v>17.437046414115098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249453.231246521</v>
      </c>
      <c r="E35" s="6">
        <v>7.3102766021011503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137357.69949237301</v>
      </c>
      <c r="E36" s="6">
        <v>14.6308415199059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113526.37794823899</v>
      </c>
      <c r="E37" s="6">
        <v>14.563405545836201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156609.49740559701</v>
      </c>
      <c r="E38" s="6">
        <v>9.7716076505622507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160623.21788991801</v>
      </c>
      <c r="E39" s="6">
        <v>9.6987447203599402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198265.18777537401</v>
      </c>
      <c r="E40" s="6">
        <v>16.636487947612299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107951.598250428</v>
      </c>
      <c r="E41" s="6">
        <v>17.879266511837301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84607.877492220403</v>
      </c>
      <c r="E42" s="6">
        <v>7.6399801127207301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124135.184094981</v>
      </c>
      <c r="E43" s="6">
        <v>12.284790795095301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118868.965557252</v>
      </c>
      <c r="E44" s="6">
        <v>11.278038646289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155953.96028176</v>
      </c>
      <c r="E45" s="6">
        <v>10.9479947877036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124024.006210825</v>
      </c>
      <c r="E46" s="6">
        <v>13.6230283690345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117054.531235963</v>
      </c>
      <c r="E47" s="6">
        <v>8.1932412248794009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102829.386942632</v>
      </c>
      <c r="E48" s="6">
        <v>8.1382013227143304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138623.55093648701</v>
      </c>
      <c r="E49" s="6">
        <v>8.9182257783170602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187614.74089709</v>
      </c>
      <c r="E50" s="6">
        <v>5.2168302441457399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461730.73729562602</v>
      </c>
      <c r="E51" s="6">
        <v>8.3992462593551505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357666.24380465999</v>
      </c>
      <c r="E52" s="6">
        <v>4.9235025297920698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233224.688329898</v>
      </c>
      <c r="E53" s="6">
        <v>7.2468762266101603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305805.62579138298</v>
      </c>
      <c r="E54" s="6">
        <v>7.69286249041527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141663.50711850901</v>
      </c>
      <c r="E55" s="6">
        <v>16.331847626974199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187639.663118469</v>
      </c>
      <c r="E56" s="6">
        <v>7.370108343489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292025.86825878301</v>
      </c>
      <c r="E57" s="6">
        <v>6.5318245247991102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176831.68393631099</v>
      </c>
      <c r="E58" s="6">
        <v>5.8836546960756797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258122.321286808</v>
      </c>
      <c r="E59" s="6">
        <v>5.2234968615194699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230030.735613953</v>
      </c>
      <c r="E60" s="6">
        <v>7.1816567785182297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375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451</v>
      </c>
    </row>
    <row r="12" spans="1:5" x14ac:dyDescent="0.25">
      <c r="A12" s="3" t="s">
        <v>460</v>
      </c>
    </row>
    <row r="13" spans="1:5" x14ac:dyDescent="0.25">
      <c r="A13" s="3" t="s">
        <v>376</v>
      </c>
    </row>
    <row r="15" spans="1:5" ht="17.25" x14ac:dyDescent="0.3">
      <c r="A15" s="4" t="s">
        <v>377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129474.428591531</v>
      </c>
      <c r="E17" s="6">
        <v>1.6027741386766301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378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89987.178973858201</v>
      </c>
      <c r="E28" s="6">
        <v>17.204481918654601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64806.849268451297</v>
      </c>
      <c r="E29" s="6">
        <v>10.2389929571724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82149.782180118404</v>
      </c>
      <c r="E30" s="6">
        <v>6.0451685075953199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64232.827941261399</v>
      </c>
      <c r="E31" s="6">
        <v>11.780359182138399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63626.619579322403</v>
      </c>
      <c r="E32" s="6">
        <v>12.5767677841795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86184.724381710403</v>
      </c>
      <c r="E33" s="6">
        <v>19.454686833434199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262026.876523955</v>
      </c>
      <c r="E34" s="6">
        <v>21.773744116373098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159674.33983284401</v>
      </c>
      <c r="E35" s="6">
        <v>4.6913053335441202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116419.00782644399</v>
      </c>
      <c r="E36" s="6">
        <v>9.4368209864452997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82907.101020840695</v>
      </c>
      <c r="E37" s="6">
        <v>9.6819573163709407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113039.17265653401</v>
      </c>
      <c r="E38" s="6">
        <v>9.3634301658179595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81214.930276163897</v>
      </c>
      <c r="E39" s="6">
        <v>5.4283723551544503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157557.43343506599</v>
      </c>
      <c r="E40" s="6">
        <v>6.8419022244406102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83896.527254036599</v>
      </c>
      <c r="E41" s="6">
        <v>5.9425315212792098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84209.988681213901</v>
      </c>
      <c r="E42" s="6">
        <v>12.0609149109559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82424.4922719686</v>
      </c>
      <c r="E43" s="6">
        <v>6.7671186714687197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89218.255659430899</v>
      </c>
      <c r="E44" s="6">
        <v>6.7595125193833301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92801.881621210894</v>
      </c>
      <c r="E45" s="6">
        <v>4.8090139719582501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89232.585763054405</v>
      </c>
      <c r="E46" s="6">
        <v>9.6256748003634094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62276.545537653197</v>
      </c>
      <c r="E47" s="6">
        <v>6.8242713928039196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74580.173961647</v>
      </c>
      <c r="E48" s="6">
        <v>4.2495795767148099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104288.782273105</v>
      </c>
      <c r="E49" s="6">
        <v>5.62247794901569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148257.33534946799</v>
      </c>
      <c r="E50" s="6">
        <v>5.4065601630384901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264038.93094806198</v>
      </c>
      <c r="E51" s="6">
        <v>9.7766626234874998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225062.93701779499</v>
      </c>
      <c r="E52" s="6">
        <v>4.3375734577092997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154041.79360237901</v>
      </c>
      <c r="E53" s="6">
        <v>6.6672440800850996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172265.51967482999</v>
      </c>
      <c r="E54" s="6">
        <v>8.1408202442300706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83702.196947925899</v>
      </c>
      <c r="E55" s="6">
        <v>11.695518683604799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100663.520259397</v>
      </c>
      <c r="E56" s="6">
        <v>5.4767540123156699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148805.88103812301</v>
      </c>
      <c r="E57" s="6">
        <v>4.5192248712312697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108033.77764039399</v>
      </c>
      <c r="E58" s="6">
        <v>7.0016282092630204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178410.663920077</v>
      </c>
      <c r="E59" s="6">
        <v>4.3123437092633203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143615.358278089</v>
      </c>
      <c r="E60" s="6">
        <v>8.1888736198635694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66"/>
  <sheetViews>
    <sheetView workbookViewId="0"/>
  </sheetViews>
  <sheetFormatPr baseColWidth="10" defaultRowHeight="15" x14ac:dyDescent="0.25"/>
  <sheetData>
    <row r="1" spans="1:27" x14ac:dyDescent="0.25">
      <c r="L1" s="7" t="str">
        <f>HYPERLINK("#'Indice'!A1", "Ir al índice")</f>
        <v>Ir al índice</v>
      </c>
    </row>
    <row r="5" spans="1:27" ht="23.25" x14ac:dyDescent="0.35">
      <c r="A5" s="1" t="s">
        <v>0</v>
      </c>
    </row>
    <row r="7" spans="1:27" ht="21" x14ac:dyDescent="0.35">
      <c r="A7" s="2" t="s">
        <v>102</v>
      </c>
    </row>
    <row r="9" spans="1:27" x14ac:dyDescent="0.25">
      <c r="A9" t="s">
        <v>3</v>
      </c>
    </row>
    <row r="10" spans="1:27" x14ac:dyDescent="0.25">
      <c r="A10" t="s">
        <v>4</v>
      </c>
    </row>
    <row r="11" spans="1:27" x14ac:dyDescent="0.25">
      <c r="A11" t="s">
        <v>407</v>
      </c>
    </row>
    <row r="12" spans="1:27" x14ac:dyDescent="0.25">
      <c r="A12" s="3" t="s">
        <v>460</v>
      </c>
    </row>
    <row r="13" spans="1:27" x14ac:dyDescent="0.25">
      <c r="A13" s="3" t="s">
        <v>5</v>
      </c>
    </row>
    <row r="15" spans="1:27" ht="17.25" x14ac:dyDescent="0.3">
      <c r="A15" s="4" t="s">
        <v>103</v>
      </c>
    </row>
    <row r="16" spans="1:27" x14ac:dyDescent="0.25">
      <c r="A16" s="5" t="s">
        <v>7</v>
      </c>
      <c r="B16" s="5" t="s">
        <v>8</v>
      </c>
      <c r="C16" s="5" t="s">
        <v>9</v>
      </c>
      <c r="D16" s="5" t="s">
        <v>104</v>
      </c>
      <c r="E16" s="5" t="s">
        <v>105</v>
      </c>
      <c r="F16" s="5" t="s">
        <v>106</v>
      </c>
      <c r="G16" s="5" t="s">
        <v>107</v>
      </c>
      <c r="H16" s="5" t="s">
        <v>108</v>
      </c>
      <c r="I16" s="5" t="s">
        <v>109</v>
      </c>
      <c r="J16" s="5" t="s">
        <v>110</v>
      </c>
      <c r="K16" s="5" t="s">
        <v>111</v>
      </c>
      <c r="L16" s="5" t="s">
        <v>112</v>
      </c>
      <c r="M16" s="5" t="s">
        <v>113</v>
      </c>
      <c r="N16" s="5" t="s">
        <v>114</v>
      </c>
      <c r="O16" s="5" t="s">
        <v>115</v>
      </c>
      <c r="P16" s="5" t="s">
        <v>116</v>
      </c>
      <c r="Q16" s="5" t="s">
        <v>117</v>
      </c>
      <c r="R16" s="5" t="s">
        <v>118</v>
      </c>
      <c r="S16" s="5" t="s">
        <v>119</v>
      </c>
      <c r="T16" s="5" t="s">
        <v>120</v>
      </c>
      <c r="U16" s="5" t="s">
        <v>121</v>
      </c>
      <c r="V16" s="5" t="s">
        <v>122</v>
      </c>
      <c r="W16" s="5" t="s">
        <v>123</v>
      </c>
      <c r="X16" s="5" t="s">
        <v>124</v>
      </c>
      <c r="Y16" s="5" t="s">
        <v>125</v>
      </c>
      <c r="Z16" s="5" t="s">
        <v>126</v>
      </c>
      <c r="AA16" s="5" t="s">
        <v>127</v>
      </c>
    </row>
    <row r="17" spans="1:27" x14ac:dyDescent="0.25">
      <c r="A17" s="6" t="s">
        <v>13</v>
      </c>
      <c r="B17" s="6" t="s">
        <v>14</v>
      </c>
      <c r="C17" s="6" t="s">
        <v>15</v>
      </c>
      <c r="D17" s="6">
        <v>509083.95539939997</v>
      </c>
      <c r="E17" s="6">
        <v>1.25708242278153</v>
      </c>
      <c r="F17" s="6">
        <v>6.4806530703186001</v>
      </c>
      <c r="G17" s="6">
        <v>1.1178055831745699</v>
      </c>
      <c r="H17" s="6">
        <v>613126.7375699</v>
      </c>
      <c r="I17" s="6">
        <v>1.0913576624624099</v>
      </c>
      <c r="J17" s="6">
        <v>7.8051206135723401</v>
      </c>
      <c r="K17" s="6">
        <v>0.94867916456374501</v>
      </c>
      <c r="L17" s="6">
        <v>774296.28484920005</v>
      </c>
      <c r="M17" s="6">
        <v>0.98839708101729895</v>
      </c>
      <c r="N17" s="6">
        <v>9.8568134833623695</v>
      </c>
      <c r="O17" s="6">
        <v>0.83492061458197597</v>
      </c>
      <c r="P17" s="6">
        <v>1350730.6279948</v>
      </c>
      <c r="Q17" s="6">
        <v>0.76755089095396001</v>
      </c>
      <c r="R17" s="6">
        <v>17.1948388839327</v>
      </c>
      <c r="S17" s="6">
        <v>0.63978821576059397</v>
      </c>
      <c r="T17" s="6">
        <v>3457506.4954223</v>
      </c>
      <c r="U17" s="6">
        <v>0.40145865083279503</v>
      </c>
      <c r="V17" s="6">
        <v>44.014154929761602</v>
      </c>
      <c r="W17" s="6">
        <v>0.27025632437698199</v>
      </c>
      <c r="X17" s="6">
        <v>1150698.0876235</v>
      </c>
      <c r="Y17" s="6">
        <v>0.74932256687941601</v>
      </c>
      <c r="Z17" s="6">
        <v>14.648419019052399</v>
      </c>
      <c r="AA17" s="6">
        <v>0.793008453825084</v>
      </c>
    </row>
    <row r="18" spans="1:27" x14ac:dyDescent="0.25">
      <c r="A18" t="s">
        <v>16</v>
      </c>
    </row>
    <row r="19" spans="1:27" x14ac:dyDescent="0.25">
      <c r="A19" t="s">
        <v>17</v>
      </c>
    </row>
    <row r="20" spans="1:27" x14ac:dyDescent="0.25">
      <c r="A20" t="s">
        <v>18</v>
      </c>
    </row>
    <row r="21" spans="1:27" x14ac:dyDescent="0.25">
      <c r="A21" t="s">
        <v>19</v>
      </c>
    </row>
    <row r="22" spans="1:27" x14ac:dyDescent="0.25">
      <c r="A22" t="s">
        <v>20</v>
      </c>
    </row>
    <row r="25" spans="1:27" x14ac:dyDescent="0.25">
      <c r="L25" s="7" t="str">
        <f>HYPERLINK("#'Indice'!A1", "Ir al índice")</f>
        <v>Ir al índice</v>
      </c>
    </row>
    <row r="26" spans="1:27" ht="17.25" x14ac:dyDescent="0.3">
      <c r="A26" s="4" t="s">
        <v>128</v>
      </c>
    </row>
    <row r="27" spans="1:27" x14ac:dyDescent="0.25">
      <c r="A27" s="5" t="s">
        <v>22</v>
      </c>
      <c r="B27" s="5" t="s">
        <v>23</v>
      </c>
      <c r="C27" s="5" t="s">
        <v>9</v>
      </c>
      <c r="D27" s="5" t="s">
        <v>104</v>
      </c>
      <c r="E27" s="5" t="s">
        <v>105</v>
      </c>
      <c r="F27" s="5" t="s">
        <v>106</v>
      </c>
      <c r="G27" s="5" t="s">
        <v>107</v>
      </c>
      <c r="H27" s="5" t="s">
        <v>108</v>
      </c>
      <c r="I27" s="5" t="s">
        <v>109</v>
      </c>
      <c r="J27" s="5" t="s">
        <v>110</v>
      </c>
      <c r="K27" s="5" t="s">
        <v>111</v>
      </c>
      <c r="L27" s="5" t="s">
        <v>112</v>
      </c>
      <c r="M27" s="5" t="s">
        <v>113</v>
      </c>
      <c r="N27" s="5" t="s">
        <v>114</v>
      </c>
      <c r="O27" s="5" t="s">
        <v>115</v>
      </c>
      <c r="P27" s="5" t="s">
        <v>116</v>
      </c>
      <c r="Q27" s="5" t="s">
        <v>117</v>
      </c>
      <c r="R27" s="5" t="s">
        <v>118</v>
      </c>
      <c r="S27" s="5" t="s">
        <v>119</v>
      </c>
      <c r="T27" s="5" t="s">
        <v>120</v>
      </c>
      <c r="U27" s="5" t="s">
        <v>121</v>
      </c>
      <c r="V27" s="5" t="s">
        <v>122</v>
      </c>
      <c r="W27" s="5" t="s">
        <v>123</v>
      </c>
      <c r="X27" s="5" t="s">
        <v>124</v>
      </c>
      <c r="Y27" s="5" t="s">
        <v>125</v>
      </c>
      <c r="Z27" s="5" t="s">
        <v>126</v>
      </c>
      <c r="AA27" s="5" t="s">
        <v>127</v>
      </c>
    </row>
    <row r="28" spans="1:27" x14ac:dyDescent="0.25">
      <c r="A28" s="6" t="s">
        <v>24</v>
      </c>
      <c r="B28" s="6" t="s">
        <v>461</v>
      </c>
      <c r="C28" s="6" t="s">
        <v>15</v>
      </c>
      <c r="D28" s="6">
        <v>281.52265440000002</v>
      </c>
      <c r="E28" s="6">
        <v>9.7943714098622294</v>
      </c>
      <c r="F28" s="6">
        <v>7.8589420654911804</v>
      </c>
      <c r="G28" s="6">
        <v>7.74993224071053</v>
      </c>
      <c r="H28" s="6">
        <v>369.94964199999998</v>
      </c>
      <c r="I28" s="6">
        <v>10.226994810518001</v>
      </c>
      <c r="J28" s="6">
        <v>10.327455919395501</v>
      </c>
      <c r="K28" s="6">
        <v>6.4785766843609904</v>
      </c>
      <c r="L28" s="6">
        <v>422.2839816</v>
      </c>
      <c r="M28" s="6">
        <v>6.7249854900077297</v>
      </c>
      <c r="N28" s="6">
        <v>11.7884130982368</v>
      </c>
      <c r="O28" s="6">
        <v>5.2227498172009197</v>
      </c>
      <c r="P28" s="6">
        <v>539.58508759999995</v>
      </c>
      <c r="Q28" s="6">
        <v>8.5773224474207996</v>
      </c>
      <c r="R28" s="6">
        <v>15.0629722921914</v>
      </c>
      <c r="S28" s="6">
        <v>5.3674118175554799</v>
      </c>
      <c r="T28" s="6">
        <v>1411.2225367999999</v>
      </c>
      <c r="U28" s="6">
        <v>7.6372897454823701</v>
      </c>
      <c r="V28" s="6">
        <v>39.395465994962201</v>
      </c>
      <c r="W28" s="6">
        <v>2.2116186589617901</v>
      </c>
      <c r="X28" s="6">
        <v>557.63141159999998</v>
      </c>
      <c r="Y28" s="6">
        <v>11.293187453373699</v>
      </c>
      <c r="Z28" s="6">
        <v>15.5667506297229</v>
      </c>
      <c r="AA28" s="6">
        <v>10.3601907526629</v>
      </c>
    </row>
    <row r="29" spans="1:27" x14ac:dyDescent="0.25">
      <c r="A29" s="6" t="s">
        <v>25</v>
      </c>
      <c r="B29" s="6" t="s">
        <v>26</v>
      </c>
      <c r="C29" s="6" t="s">
        <v>15</v>
      </c>
      <c r="D29" s="6">
        <v>2992.5247703</v>
      </c>
      <c r="E29" s="6">
        <v>16.397478705104</v>
      </c>
      <c r="F29" s="6">
        <v>11.4682091091187</v>
      </c>
      <c r="G29" s="6">
        <v>6.7986774528759604</v>
      </c>
      <c r="H29" s="6">
        <v>3173.3629025999999</v>
      </c>
      <c r="I29" s="6">
        <v>13.3577872767809</v>
      </c>
      <c r="J29" s="6">
        <v>12.161232450713699</v>
      </c>
      <c r="K29" s="6">
        <v>6.0653302256326196</v>
      </c>
      <c r="L29" s="6">
        <v>3643.2344475</v>
      </c>
      <c r="M29" s="6">
        <v>17.442148784190302</v>
      </c>
      <c r="N29" s="6">
        <v>13.9619143313845</v>
      </c>
      <c r="O29" s="6">
        <v>7.1527682896542499</v>
      </c>
      <c r="P29" s="6">
        <v>4472.3508905999997</v>
      </c>
      <c r="Q29" s="6">
        <v>15.4658778771217</v>
      </c>
      <c r="R29" s="6">
        <v>17.139325205188701</v>
      </c>
      <c r="S29" s="6">
        <v>5.33966103793969</v>
      </c>
      <c r="T29" s="6">
        <v>9335.0084769000005</v>
      </c>
      <c r="U29" s="6">
        <v>11.988473970788</v>
      </c>
      <c r="V29" s="6">
        <v>35.774417077841903</v>
      </c>
      <c r="W29" s="6">
        <v>2.91830776115463</v>
      </c>
      <c r="X29" s="6">
        <v>2477.6081979999999</v>
      </c>
      <c r="Y29" s="6">
        <v>11.264030744085799</v>
      </c>
      <c r="Z29" s="6">
        <v>9.49490182575245</v>
      </c>
      <c r="AA29" s="6">
        <v>11.4311090211588</v>
      </c>
    </row>
    <row r="30" spans="1:27" x14ac:dyDescent="0.25">
      <c r="A30" s="6" t="s">
        <v>27</v>
      </c>
      <c r="B30" s="6" t="s">
        <v>28</v>
      </c>
      <c r="C30" s="6" t="s">
        <v>15</v>
      </c>
      <c r="D30" s="6">
        <v>34880.912641399998</v>
      </c>
      <c r="E30" s="6">
        <v>5.1883978643049602</v>
      </c>
      <c r="F30" s="6">
        <v>8.2322199630857806</v>
      </c>
      <c r="G30" s="6">
        <v>4.1390286719516798</v>
      </c>
      <c r="H30" s="6">
        <v>40688.3546795</v>
      </c>
      <c r="I30" s="6">
        <v>4.1923095078056596</v>
      </c>
      <c r="J30" s="6">
        <v>9.6028303244605304</v>
      </c>
      <c r="K30" s="6">
        <v>3.29452614324543</v>
      </c>
      <c r="L30" s="6">
        <v>46972.3238833</v>
      </c>
      <c r="M30" s="6">
        <v>4.1332244944536898</v>
      </c>
      <c r="N30" s="6">
        <v>11.0859055312009</v>
      </c>
      <c r="O30" s="6">
        <v>3.2592146828642701</v>
      </c>
      <c r="P30" s="6">
        <v>80785.252220499999</v>
      </c>
      <c r="Q30" s="6">
        <v>3.3820583112506801</v>
      </c>
      <c r="R30" s="6">
        <v>19.066071260508998</v>
      </c>
      <c r="S30" s="6">
        <v>2.1625419118823599</v>
      </c>
      <c r="T30" s="6">
        <v>174478.8484622</v>
      </c>
      <c r="U30" s="6">
        <v>2.1789795967704899</v>
      </c>
      <c r="V30" s="6">
        <v>41.178631826907697</v>
      </c>
      <c r="W30" s="6">
        <v>1.2212809938556</v>
      </c>
      <c r="X30" s="6">
        <v>45906.414905799997</v>
      </c>
      <c r="Y30" s="6">
        <v>4.0671046436895404</v>
      </c>
      <c r="Z30" s="6">
        <v>10.8343410938361</v>
      </c>
      <c r="AA30" s="6">
        <v>3.82327683342195</v>
      </c>
    </row>
    <row r="31" spans="1:27" x14ac:dyDescent="0.25">
      <c r="A31" s="6" t="s">
        <v>29</v>
      </c>
      <c r="B31" s="6" t="s">
        <v>30</v>
      </c>
      <c r="C31" s="6" t="s">
        <v>15</v>
      </c>
      <c r="D31" s="6">
        <v>21020.2697716</v>
      </c>
      <c r="E31" s="6">
        <v>6.9278856423395396</v>
      </c>
      <c r="F31" s="6">
        <v>9.3005678671165093</v>
      </c>
      <c r="G31" s="6">
        <v>5.5449905834244397</v>
      </c>
      <c r="H31" s="6">
        <v>25713.526144300002</v>
      </c>
      <c r="I31" s="6">
        <v>6.1325272357847904</v>
      </c>
      <c r="J31" s="6">
        <v>11.3771325300043</v>
      </c>
      <c r="K31" s="6">
        <v>4.3875537473664901</v>
      </c>
      <c r="L31" s="6">
        <v>26082.722684199998</v>
      </c>
      <c r="M31" s="6">
        <v>6.1349024990828296</v>
      </c>
      <c r="N31" s="6">
        <v>11.540486164993499</v>
      </c>
      <c r="O31" s="6">
        <v>4.5409247806264599</v>
      </c>
      <c r="P31" s="6">
        <v>42518.693218</v>
      </c>
      <c r="Q31" s="6">
        <v>4.6506361917425103</v>
      </c>
      <c r="R31" s="6">
        <v>18.8126982285164</v>
      </c>
      <c r="S31" s="6">
        <v>3.6199097249363601</v>
      </c>
      <c r="T31" s="6">
        <v>85727.885902299997</v>
      </c>
      <c r="U31" s="6">
        <v>3.6655018889408302</v>
      </c>
      <c r="V31" s="6">
        <v>37.930912857074802</v>
      </c>
      <c r="W31" s="6">
        <v>1.8216931660987601</v>
      </c>
      <c r="X31" s="6">
        <v>24947.507996699998</v>
      </c>
      <c r="Y31" s="6">
        <v>5.0066144162803496</v>
      </c>
      <c r="Z31" s="6">
        <v>11.038202352294499</v>
      </c>
      <c r="AA31" s="6">
        <v>5.0005240266046602</v>
      </c>
    </row>
    <row r="32" spans="1:27" x14ac:dyDescent="0.25">
      <c r="A32" s="6" t="s">
        <v>31</v>
      </c>
      <c r="B32" s="6" t="s">
        <v>32</v>
      </c>
      <c r="C32" s="6" t="s">
        <v>15</v>
      </c>
      <c r="D32" s="6">
        <v>23402.934277</v>
      </c>
      <c r="E32" s="6">
        <v>4.8118326662748698</v>
      </c>
      <c r="F32" s="6">
        <v>8.6090552351061493</v>
      </c>
      <c r="G32" s="6">
        <v>4.0047830363535404</v>
      </c>
      <c r="H32" s="6">
        <v>27025.600717000001</v>
      </c>
      <c r="I32" s="6">
        <v>4.2376941349479704</v>
      </c>
      <c r="J32" s="6">
        <v>9.9416973350746201</v>
      </c>
      <c r="K32" s="6">
        <v>3.4999413990154</v>
      </c>
      <c r="L32" s="6">
        <v>34583.210133799999</v>
      </c>
      <c r="M32" s="6">
        <v>3.9317323551087999</v>
      </c>
      <c r="N32" s="6">
        <v>12.721856273457499</v>
      </c>
      <c r="O32" s="6">
        <v>3.1127939877414099</v>
      </c>
      <c r="P32" s="6">
        <v>49802.5069477</v>
      </c>
      <c r="Q32" s="6">
        <v>3.0982230743513699</v>
      </c>
      <c r="R32" s="6">
        <v>18.3204605065647</v>
      </c>
      <c r="S32" s="6">
        <v>2.5707714940906898</v>
      </c>
      <c r="T32" s="6">
        <v>107742.5397214</v>
      </c>
      <c r="U32" s="6">
        <v>2.1400320863891502</v>
      </c>
      <c r="V32" s="6">
        <v>39.634409286178403</v>
      </c>
      <c r="W32" s="6">
        <v>1.2323352763028499</v>
      </c>
      <c r="X32" s="6">
        <v>29284.120334399999</v>
      </c>
      <c r="Y32" s="6">
        <v>3.80396026614397</v>
      </c>
      <c r="Z32" s="6">
        <v>10.772521363618599</v>
      </c>
      <c r="AA32" s="6">
        <v>3.8370487953041099</v>
      </c>
    </row>
    <row r="33" spans="1:27" x14ac:dyDescent="0.25">
      <c r="A33" s="6" t="s">
        <v>33</v>
      </c>
      <c r="B33" s="6" t="s">
        <v>34</v>
      </c>
      <c r="C33" s="6" t="s">
        <v>15</v>
      </c>
      <c r="D33" s="6">
        <v>3601.3313843000001</v>
      </c>
      <c r="E33" s="6">
        <v>21.894744257567702</v>
      </c>
      <c r="F33" s="6">
        <v>9.8997630001653896</v>
      </c>
      <c r="G33" s="6">
        <v>11.6689642334808</v>
      </c>
      <c r="H33" s="6">
        <v>3579.8737938999998</v>
      </c>
      <c r="I33" s="6">
        <v>18.9534666627289</v>
      </c>
      <c r="J33" s="6">
        <v>9.8407778536052408</v>
      </c>
      <c r="K33" s="6">
        <v>10.3374664131162</v>
      </c>
      <c r="L33" s="6">
        <v>3859.1688991999999</v>
      </c>
      <c r="M33" s="6">
        <v>16.009160084065801</v>
      </c>
      <c r="N33" s="6">
        <v>10.608537066664599</v>
      </c>
      <c r="O33" s="6">
        <v>6.9316810944231699</v>
      </c>
      <c r="P33" s="6">
        <v>7130.1837773999996</v>
      </c>
      <c r="Q33" s="6">
        <v>16.198042429652201</v>
      </c>
      <c r="R33" s="6">
        <v>19.600287230330601</v>
      </c>
      <c r="S33" s="6">
        <v>4.5205864557701103</v>
      </c>
      <c r="T33" s="6">
        <v>14725.2209533</v>
      </c>
      <c r="U33" s="6">
        <v>12.4787587338273</v>
      </c>
      <c r="V33" s="6">
        <v>40.478418120101601</v>
      </c>
      <c r="W33" s="6">
        <v>4.40696134750723</v>
      </c>
      <c r="X33" s="6">
        <v>3482.1767473999998</v>
      </c>
      <c r="Y33" s="6">
        <v>12.6573144933996</v>
      </c>
      <c r="Z33" s="6">
        <v>9.5722167291326201</v>
      </c>
      <c r="AA33" s="6">
        <v>11.4058949889454</v>
      </c>
    </row>
    <row r="34" spans="1:27" x14ac:dyDescent="0.25">
      <c r="A34" s="6" t="s">
        <v>35</v>
      </c>
      <c r="B34" s="6" t="s">
        <v>36</v>
      </c>
      <c r="C34" s="6" t="s">
        <v>15</v>
      </c>
      <c r="D34" s="6">
        <v>849.99097459999996</v>
      </c>
      <c r="E34" s="6">
        <v>29.331485036750902</v>
      </c>
      <c r="F34" s="6">
        <v>6.75005992071367</v>
      </c>
      <c r="G34" s="6">
        <v>20.965732285883401</v>
      </c>
      <c r="H34" s="6">
        <v>1304.7067340000001</v>
      </c>
      <c r="I34" s="6">
        <v>25.2559932372227</v>
      </c>
      <c r="J34" s="6">
        <v>10.361108407772299</v>
      </c>
      <c r="K34" s="6">
        <v>9.1563453288282908</v>
      </c>
      <c r="L34" s="6">
        <v>1637.2731412999999</v>
      </c>
      <c r="M34" s="6">
        <v>25.852712600140201</v>
      </c>
      <c r="N34" s="6">
        <v>13.002128423246999</v>
      </c>
      <c r="O34" s="6">
        <v>6.94210424728342</v>
      </c>
      <c r="P34" s="6">
        <v>1877.7539687999999</v>
      </c>
      <c r="Q34" s="6">
        <v>25.020591001190699</v>
      </c>
      <c r="R34" s="6">
        <v>14.911866342725199</v>
      </c>
      <c r="S34" s="6">
        <v>7.6803060767239497</v>
      </c>
      <c r="T34" s="6">
        <v>5643.1166774000003</v>
      </c>
      <c r="U34" s="6">
        <v>24.189441786316401</v>
      </c>
      <c r="V34" s="6">
        <v>44.813859029449297</v>
      </c>
      <c r="W34" s="6">
        <v>3.69047569212236</v>
      </c>
      <c r="X34" s="6">
        <v>1279.5056027999999</v>
      </c>
      <c r="Y34" s="6">
        <v>28.7979849941091</v>
      </c>
      <c r="Z34" s="6">
        <v>10.160977876092501</v>
      </c>
      <c r="AA34" s="6">
        <v>21.013069715636899</v>
      </c>
    </row>
    <row r="35" spans="1:27" x14ac:dyDescent="0.25">
      <c r="A35" s="6" t="s">
        <v>37</v>
      </c>
      <c r="B35" s="6" t="s">
        <v>38</v>
      </c>
      <c r="C35" s="6" t="s">
        <v>15</v>
      </c>
      <c r="D35" s="6">
        <v>13977.8863545</v>
      </c>
      <c r="E35" s="6">
        <v>6.5971831275342003</v>
      </c>
      <c r="F35" s="6">
        <v>5.1660193366746503</v>
      </c>
      <c r="G35" s="6">
        <v>5.8231612032886497</v>
      </c>
      <c r="H35" s="6">
        <v>16913.226199100001</v>
      </c>
      <c r="I35" s="6">
        <v>6.3352226189650596</v>
      </c>
      <c r="J35" s="6">
        <v>6.2508773768913901</v>
      </c>
      <c r="K35" s="6">
        <v>5.3631918311560796</v>
      </c>
      <c r="L35" s="6">
        <v>22100.982471800002</v>
      </c>
      <c r="M35" s="6">
        <v>5.12875579992994</v>
      </c>
      <c r="N35" s="6">
        <v>8.1681950985436007</v>
      </c>
      <c r="O35" s="6">
        <v>4.20382055127192</v>
      </c>
      <c r="P35" s="6">
        <v>40541.895021800003</v>
      </c>
      <c r="Q35" s="6">
        <v>3.6714671253966902</v>
      </c>
      <c r="R35" s="6">
        <v>14.9836826767894</v>
      </c>
      <c r="S35" s="6">
        <v>3.0298622422886798</v>
      </c>
      <c r="T35" s="6">
        <v>128171.9156772</v>
      </c>
      <c r="U35" s="6">
        <v>2.5291210755948001</v>
      </c>
      <c r="V35" s="6">
        <v>47.370437705260102</v>
      </c>
      <c r="W35" s="6">
        <v>1.1368653793727499</v>
      </c>
      <c r="X35" s="6">
        <v>48867.730252300003</v>
      </c>
      <c r="Y35" s="6">
        <v>3.94110000148329</v>
      </c>
      <c r="Z35" s="6">
        <v>18.0607878058408</v>
      </c>
      <c r="AA35" s="6">
        <v>3.5175231455095499</v>
      </c>
    </row>
    <row r="36" spans="1:27" x14ac:dyDescent="0.25">
      <c r="A36" s="6" t="s">
        <v>39</v>
      </c>
      <c r="B36" s="6" t="s">
        <v>40</v>
      </c>
      <c r="C36" s="6" t="s">
        <v>15</v>
      </c>
      <c r="D36" s="6">
        <v>9565.7690987999995</v>
      </c>
      <c r="E36" s="6">
        <v>12.5283562816063</v>
      </c>
      <c r="F36" s="6">
        <v>5.2773907966123499</v>
      </c>
      <c r="G36" s="6">
        <v>11.664748250781599</v>
      </c>
      <c r="H36" s="6">
        <v>15746.420497700001</v>
      </c>
      <c r="I36" s="6">
        <v>9.5473360132363201</v>
      </c>
      <c r="J36" s="6">
        <v>8.6872277342105892</v>
      </c>
      <c r="K36" s="6">
        <v>8.03408618170422</v>
      </c>
      <c r="L36" s="6">
        <v>16598.2571637</v>
      </c>
      <c r="M36" s="6">
        <v>9.5169418681090203</v>
      </c>
      <c r="N36" s="6">
        <v>9.1571821032669405</v>
      </c>
      <c r="O36" s="6">
        <v>8.1666421150748292</v>
      </c>
      <c r="P36" s="6">
        <v>28557.433594400001</v>
      </c>
      <c r="Q36" s="6">
        <v>6.4727920657171696</v>
      </c>
      <c r="R36" s="6">
        <v>15.7550047120478</v>
      </c>
      <c r="S36" s="6">
        <v>5.9461698193226997</v>
      </c>
      <c r="T36" s="6">
        <v>85823.355047899997</v>
      </c>
      <c r="U36" s="6">
        <v>3.2733452787557602</v>
      </c>
      <c r="V36" s="6">
        <v>47.348350078928803</v>
      </c>
      <c r="W36" s="6">
        <v>2.1792897490677201</v>
      </c>
      <c r="X36" s="6">
        <v>24968.2063834</v>
      </c>
      <c r="Y36" s="6">
        <v>7.5857377600413098</v>
      </c>
      <c r="Z36" s="6">
        <v>13.774844574933599</v>
      </c>
      <c r="AA36" s="6">
        <v>8.0324370771989599</v>
      </c>
    </row>
    <row r="37" spans="1:27" x14ac:dyDescent="0.25">
      <c r="A37" s="6" t="s">
        <v>41</v>
      </c>
      <c r="B37" s="6" t="s">
        <v>42</v>
      </c>
      <c r="C37" s="6" t="s">
        <v>15</v>
      </c>
      <c r="D37" s="6">
        <v>24440.0059678</v>
      </c>
      <c r="E37" s="6">
        <v>7.31092102681583</v>
      </c>
      <c r="F37" s="6">
        <v>8.2261331018037005</v>
      </c>
      <c r="G37" s="6">
        <v>6.8523507346088799</v>
      </c>
      <c r="H37" s="6">
        <v>24851.864994700001</v>
      </c>
      <c r="I37" s="6">
        <v>7.0009298749409403</v>
      </c>
      <c r="J37" s="6">
        <v>8.3647585660905097</v>
      </c>
      <c r="K37" s="6">
        <v>6.7274102415524499</v>
      </c>
      <c r="L37" s="6">
        <v>33213.145788000002</v>
      </c>
      <c r="M37" s="6">
        <v>6.3112466324657497</v>
      </c>
      <c r="N37" s="6">
        <v>11.1790381042322</v>
      </c>
      <c r="O37" s="6">
        <v>5.2913466842655996</v>
      </c>
      <c r="P37" s="6">
        <v>57821.6213241</v>
      </c>
      <c r="Q37" s="6">
        <v>5.8767481027016899</v>
      </c>
      <c r="R37" s="6">
        <v>19.4618754922077</v>
      </c>
      <c r="S37" s="6">
        <v>4.6052235994910298</v>
      </c>
      <c r="T37" s="6">
        <v>126330.5739917</v>
      </c>
      <c r="U37" s="6">
        <v>2.7960556912165502</v>
      </c>
      <c r="V37" s="6">
        <v>42.520943646747</v>
      </c>
      <c r="W37" s="6">
        <v>1.8823673391645499</v>
      </c>
      <c r="X37" s="6">
        <v>30444.787929800001</v>
      </c>
      <c r="Y37" s="6">
        <v>6.8670781281771198</v>
      </c>
      <c r="Z37" s="6">
        <v>10.2472510889188</v>
      </c>
      <c r="AA37" s="6">
        <v>6.8444961402370001</v>
      </c>
    </row>
    <row r="38" spans="1:27" x14ac:dyDescent="0.25">
      <c r="A38" s="6" t="s">
        <v>43</v>
      </c>
      <c r="B38" s="6" t="s">
        <v>44</v>
      </c>
      <c r="C38" s="6" t="s">
        <v>15</v>
      </c>
      <c r="D38" s="6">
        <v>22245.287460399999</v>
      </c>
      <c r="E38" s="6">
        <v>6.4769097652331702</v>
      </c>
      <c r="F38" s="6">
        <v>5.6099879569020796</v>
      </c>
      <c r="G38" s="6">
        <v>5.6662561510784997</v>
      </c>
      <c r="H38" s="6">
        <v>27538.494139599999</v>
      </c>
      <c r="I38" s="6">
        <v>5.70906505292528</v>
      </c>
      <c r="J38" s="6">
        <v>6.9448695931392797</v>
      </c>
      <c r="K38" s="6">
        <v>4.9324008146386804</v>
      </c>
      <c r="L38" s="6">
        <v>38518.321926199998</v>
      </c>
      <c r="M38" s="6">
        <v>5.2518146583451699</v>
      </c>
      <c r="N38" s="6">
        <v>9.7138471467598606</v>
      </c>
      <c r="O38" s="6">
        <v>4.2877693608108496</v>
      </c>
      <c r="P38" s="6">
        <v>68349.226317199995</v>
      </c>
      <c r="Q38" s="6">
        <v>3.8432249158587402</v>
      </c>
      <c r="R38" s="6">
        <v>17.236834416531799</v>
      </c>
      <c r="S38" s="6">
        <v>3.19247433035307</v>
      </c>
      <c r="T38" s="6">
        <v>181893.65644220001</v>
      </c>
      <c r="U38" s="6">
        <v>1.96502799324463</v>
      </c>
      <c r="V38" s="6">
        <v>45.871343487654698</v>
      </c>
      <c r="W38" s="6">
        <v>1.2401194600825101</v>
      </c>
      <c r="X38" s="6">
        <v>57985.053195699998</v>
      </c>
      <c r="Y38" s="6">
        <v>4.1530573157572297</v>
      </c>
      <c r="Z38" s="6">
        <v>14.6231173990122</v>
      </c>
      <c r="AA38" s="6">
        <v>4.4305523348496898</v>
      </c>
    </row>
    <row r="39" spans="1:27" x14ac:dyDescent="0.25">
      <c r="A39" s="6" t="s">
        <v>45</v>
      </c>
      <c r="B39" s="6" t="s">
        <v>46</v>
      </c>
      <c r="C39" s="6" t="s">
        <v>15</v>
      </c>
      <c r="D39" s="6">
        <v>15534.8162472</v>
      </c>
      <c r="E39" s="6">
        <v>6.8579185675563199</v>
      </c>
      <c r="F39" s="6">
        <v>6.3208809934866101</v>
      </c>
      <c r="G39" s="6">
        <v>6.1341536849046401</v>
      </c>
      <c r="H39" s="6">
        <v>18146.441996400001</v>
      </c>
      <c r="I39" s="6">
        <v>5.0728635759765401</v>
      </c>
      <c r="J39" s="6">
        <v>7.3835118799764299</v>
      </c>
      <c r="K39" s="6">
        <v>4.1469241675708997</v>
      </c>
      <c r="L39" s="6">
        <v>23529.1163027</v>
      </c>
      <c r="M39" s="6">
        <v>4.5594253498187101</v>
      </c>
      <c r="N39" s="6">
        <v>9.5736403742837108</v>
      </c>
      <c r="O39" s="6">
        <v>3.6956141228370099</v>
      </c>
      <c r="P39" s="6">
        <v>45271.240267100002</v>
      </c>
      <c r="Q39" s="6">
        <v>3.6996658175280501</v>
      </c>
      <c r="R39" s="6">
        <v>18.420180683338</v>
      </c>
      <c r="S39" s="6">
        <v>2.9407192244726201</v>
      </c>
      <c r="T39" s="6">
        <v>109109.7040541</v>
      </c>
      <c r="U39" s="6">
        <v>1.9667308544680899</v>
      </c>
      <c r="V39" s="6">
        <v>44.395082863295301</v>
      </c>
      <c r="W39" s="6">
        <v>1.35893044424405</v>
      </c>
      <c r="X39" s="6">
        <v>34178.4759318</v>
      </c>
      <c r="Y39" s="6">
        <v>3.8675895099595099</v>
      </c>
      <c r="Z39" s="6">
        <v>13.90670320562</v>
      </c>
      <c r="AA39" s="6">
        <v>3.8981244015453602</v>
      </c>
    </row>
    <row r="40" spans="1:27" x14ac:dyDescent="0.25">
      <c r="A40" s="6" t="s">
        <v>47</v>
      </c>
      <c r="B40" s="6" t="s">
        <v>48</v>
      </c>
      <c r="C40" s="6" t="s">
        <v>15</v>
      </c>
      <c r="D40" s="6">
        <v>14880.267279199999</v>
      </c>
      <c r="E40" s="6">
        <v>8.2453494696012708</v>
      </c>
      <c r="F40" s="6">
        <v>5.5542472408671903</v>
      </c>
      <c r="G40" s="6">
        <v>6.8971575723981404</v>
      </c>
      <c r="H40" s="6">
        <v>19536.298910900001</v>
      </c>
      <c r="I40" s="6">
        <v>7.0496530529857502</v>
      </c>
      <c r="J40" s="6">
        <v>7.2921697094984399</v>
      </c>
      <c r="K40" s="6">
        <v>5.7955939433751098</v>
      </c>
      <c r="L40" s="6">
        <v>24941.651736700001</v>
      </c>
      <c r="M40" s="6">
        <v>6.9416340724285197</v>
      </c>
      <c r="N40" s="6">
        <v>9.3097857546470095</v>
      </c>
      <c r="O40" s="6">
        <v>5.0877626755043801</v>
      </c>
      <c r="P40" s="6">
        <v>45990.277299699999</v>
      </c>
      <c r="Q40" s="6">
        <v>5.6508496769764598</v>
      </c>
      <c r="R40" s="6">
        <v>17.166450441091101</v>
      </c>
      <c r="S40" s="6">
        <v>3.9870545015188399</v>
      </c>
      <c r="T40" s="6">
        <v>127825.8374486</v>
      </c>
      <c r="U40" s="6">
        <v>3.8591838222828998</v>
      </c>
      <c r="V40" s="6">
        <v>47.712604326190203</v>
      </c>
      <c r="W40" s="6">
        <v>1.6277701739919701</v>
      </c>
      <c r="X40" s="6">
        <v>34733.569762400002</v>
      </c>
      <c r="Y40" s="6">
        <v>5.6837569779070201</v>
      </c>
      <c r="Z40" s="6">
        <v>12.9647425277061</v>
      </c>
      <c r="AA40" s="6">
        <v>5.2819412773227601</v>
      </c>
    </row>
    <row r="41" spans="1:27" x14ac:dyDescent="0.25">
      <c r="A41" s="6" t="s">
        <v>49</v>
      </c>
      <c r="B41" s="6" t="s">
        <v>50</v>
      </c>
      <c r="C41" s="6" t="s">
        <v>15</v>
      </c>
      <c r="D41" s="6">
        <v>22215.917539599999</v>
      </c>
      <c r="E41" s="6">
        <v>5.9442331828102102</v>
      </c>
      <c r="F41" s="6">
        <v>8.2173933520420999</v>
      </c>
      <c r="G41" s="6">
        <v>4.8261838552500702</v>
      </c>
      <c r="H41" s="6">
        <v>24346.9697533</v>
      </c>
      <c r="I41" s="6">
        <v>5.40504720421798</v>
      </c>
      <c r="J41" s="6">
        <v>9.0056432301980696</v>
      </c>
      <c r="K41" s="6">
        <v>3.9072888757412798</v>
      </c>
      <c r="L41" s="6">
        <v>31359.684526599998</v>
      </c>
      <c r="M41" s="6">
        <v>5.13914261800804</v>
      </c>
      <c r="N41" s="6">
        <v>11.599559761224301</v>
      </c>
      <c r="O41" s="6">
        <v>3.7453314849919699</v>
      </c>
      <c r="P41" s="6">
        <v>53458.863954300003</v>
      </c>
      <c r="Q41" s="6">
        <v>4.6438816316087097</v>
      </c>
      <c r="R41" s="6">
        <v>19.773773128332301</v>
      </c>
      <c r="S41" s="6">
        <v>2.8911940611686799</v>
      </c>
      <c r="T41" s="6">
        <v>114143.863079</v>
      </c>
      <c r="U41" s="6">
        <v>3.9118553841181098</v>
      </c>
      <c r="V41" s="6">
        <v>42.2204043551138</v>
      </c>
      <c r="W41" s="6">
        <v>1.30353145996283</v>
      </c>
      <c r="X41" s="6">
        <v>24827.069445100002</v>
      </c>
      <c r="Y41" s="6">
        <v>5.4653995028167497</v>
      </c>
      <c r="Z41" s="6">
        <v>9.1832261730894693</v>
      </c>
      <c r="AA41" s="6">
        <v>5.31537214822864</v>
      </c>
    </row>
    <row r="42" spans="1:27" x14ac:dyDescent="0.25">
      <c r="A42" s="6" t="s">
        <v>51</v>
      </c>
      <c r="B42" s="6" t="s">
        <v>52</v>
      </c>
      <c r="C42" s="6" t="s">
        <v>15</v>
      </c>
      <c r="D42" s="6">
        <v>20335.706855299999</v>
      </c>
      <c r="E42" s="6">
        <v>6.3178778218943297</v>
      </c>
      <c r="F42" s="6">
        <v>7.7768479393240701</v>
      </c>
      <c r="G42" s="6">
        <v>5.2934507181586596</v>
      </c>
      <c r="H42" s="6">
        <v>24984.6932834</v>
      </c>
      <c r="I42" s="6">
        <v>5.5176046238185501</v>
      </c>
      <c r="J42" s="6">
        <v>9.5547286287229891</v>
      </c>
      <c r="K42" s="6">
        <v>4.66375294818633</v>
      </c>
      <c r="L42" s="6">
        <v>33668.1166935</v>
      </c>
      <c r="M42" s="6">
        <v>4.8100463976849399</v>
      </c>
      <c r="N42" s="6">
        <v>12.875471985894</v>
      </c>
      <c r="O42" s="6">
        <v>3.9287270465141599</v>
      </c>
      <c r="P42" s="6">
        <v>49849.712428400002</v>
      </c>
      <c r="Q42" s="6">
        <v>3.92579447570645</v>
      </c>
      <c r="R42" s="6">
        <v>19.063691079597898</v>
      </c>
      <c r="S42" s="6">
        <v>3.33608996469518</v>
      </c>
      <c r="T42" s="6">
        <v>111537.93907750001</v>
      </c>
      <c r="U42" s="6">
        <v>2.5224796200381001</v>
      </c>
      <c r="V42" s="6">
        <v>42.654705727390997</v>
      </c>
      <c r="W42" s="6">
        <v>1.5714416505528299</v>
      </c>
      <c r="X42" s="6">
        <v>21114.181144900002</v>
      </c>
      <c r="Y42" s="6">
        <v>6.12166008967806</v>
      </c>
      <c r="Z42" s="6">
        <v>8.0745546390700298</v>
      </c>
      <c r="AA42" s="6">
        <v>5.9595936233725304</v>
      </c>
    </row>
    <row r="43" spans="1:27" x14ac:dyDescent="0.25">
      <c r="A43" s="6" t="s">
        <v>53</v>
      </c>
      <c r="B43" s="6" t="s">
        <v>54</v>
      </c>
      <c r="C43" s="6" t="s">
        <v>15</v>
      </c>
      <c r="D43" s="6">
        <v>21546.295665199999</v>
      </c>
      <c r="E43" s="6">
        <v>6.7404086578398097</v>
      </c>
      <c r="F43" s="6">
        <v>7.4642161614082401</v>
      </c>
      <c r="G43" s="6">
        <v>5.3265887605580504</v>
      </c>
      <c r="H43" s="6">
        <v>26542.7110202</v>
      </c>
      <c r="I43" s="6">
        <v>5.9586649653135604</v>
      </c>
      <c r="J43" s="6">
        <v>9.1951087854305804</v>
      </c>
      <c r="K43" s="6">
        <v>5.0125617606702901</v>
      </c>
      <c r="L43" s="6">
        <v>33601.237425500003</v>
      </c>
      <c r="M43" s="6">
        <v>5.4274550658523104</v>
      </c>
      <c r="N43" s="6">
        <v>11.6403721239107</v>
      </c>
      <c r="O43" s="6">
        <v>4.2384297339741304</v>
      </c>
      <c r="P43" s="6">
        <v>53707.030356299998</v>
      </c>
      <c r="Q43" s="6">
        <v>4.8645062216463399</v>
      </c>
      <c r="R43" s="6">
        <v>18.605559405471801</v>
      </c>
      <c r="S43" s="6">
        <v>3.6912586198901298</v>
      </c>
      <c r="T43" s="6">
        <v>120189.1365463</v>
      </c>
      <c r="U43" s="6">
        <v>3.0300392543147301</v>
      </c>
      <c r="V43" s="6">
        <v>41.636748579643502</v>
      </c>
      <c r="W43" s="6">
        <v>1.54522837362652</v>
      </c>
      <c r="X43" s="6">
        <v>33074.7852766</v>
      </c>
      <c r="Y43" s="6">
        <v>4.9112031468006103</v>
      </c>
      <c r="Z43" s="6">
        <v>11.457994944135301</v>
      </c>
      <c r="AA43" s="6">
        <v>5.3113087776059</v>
      </c>
    </row>
    <row r="44" spans="1:27" x14ac:dyDescent="0.25">
      <c r="A44" s="6" t="s">
        <v>55</v>
      </c>
      <c r="B44" s="6" t="s">
        <v>56</v>
      </c>
      <c r="C44" s="6" t="s">
        <v>15</v>
      </c>
      <c r="D44" s="6">
        <v>23897.075261900001</v>
      </c>
      <c r="E44" s="6">
        <v>8.1794765766522293</v>
      </c>
      <c r="F44" s="6">
        <v>6.7780584774933601</v>
      </c>
      <c r="G44" s="6">
        <v>7.1472655805132401</v>
      </c>
      <c r="H44" s="6">
        <v>30375.733909099999</v>
      </c>
      <c r="I44" s="6">
        <v>6.7476647686645901</v>
      </c>
      <c r="J44" s="6">
        <v>8.6156359502668298</v>
      </c>
      <c r="K44" s="6">
        <v>5.51058357644499</v>
      </c>
      <c r="L44" s="6">
        <v>37083.628820999998</v>
      </c>
      <c r="M44" s="6">
        <v>6.0961003525199402</v>
      </c>
      <c r="N44" s="6">
        <v>10.518232961635301</v>
      </c>
      <c r="O44" s="6">
        <v>4.6820487353867497</v>
      </c>
      <c r="P44" s="6">
        <v>59450.982058200003</v>
      </c>
      <c r="Q44" s="6">
        <v>4.7267205034228601</v>
      </c>
      <c r="R44" s="6">
        <v>16.862407994226199</v>
      </c>
      <c r="S44" s="6">
        <v>3.6857937284620901</v>
      </c>
      <c r="T44" s="6">
        <v>148624.5259828</v>
      </c>
      <c r="U44" s="6">
        <v>3.7330133056069701</v>
      </c>
      <c r="V44" s="6">
        <v>42.155189171089098</v>
      </c>
      <c r="W44" s="6">
        <v>1.58844170768163</v>
      </c>
      <c r="X44" s="6">
        <v>53133.2515269</v>
      </c>
      <c r="Y44" s="6">
        <v>5.1774262619618696</v>
      </c>
      <c r="Z44" s="6">
        <v>15.070475445289199</v>
      </c>
      <c r="AA44" s="6">
        <v>4.4324057650093502</v>
      </c>
    </row>
    <row r="45" spans="1:27" x14ac:dyDescent="0.25">
      <c r="A45" s="6" t="s">
        <v>57</v>
      </c>
      <c r="B45" s="6" t="s">
        <v>58</v>
      </c>
      <c r="C45" s="6" t="s">
        <v>15</v>
      </c>
      <c r="D45" s="6">
        <v>16040.691312999999</v>
      </c>
      <c r="E45" s="6">
        <v>6.1194079130917203</v>
      </c>
      <c r="F45" s="6">
        <v>5.05189656648158</v>
      </c>
      <c r="G45" s="6">
        <v>5.0655851557059002</v>
      </c>
      <c r="H45" s="6">
        <v>22417.496300700001</v>
      </c>
      <c r="I45" s="6">
        <v>5.4407026154470701</v>
      </c>
      <c r="J45" s="6">
        <v>7.0602239255634203</v>
      </c>
      <c r="K45" s="6">
        <v>4.2353879226925804</v>
      </c>
      <c r="L45" s="6">
        <v>29854.050232400001</v>
      </c>
      <c r="M45" s="6">
        <v>5.1471139766415499</v>
      </c>
      <c r="N45" s="6">
        <v>9.4023113419307691</v>
      </c>
      <c r="O45" s="6">
        <v>3.8703530998395501</v>
      </c>
      <c r="P45" s="6">
        <v>53121.683413699997</v>
      </c>
      <c r="Q45" s="6">
        <v>4.3691594480285296</v>
      </c>
      <c r="R45" s="6">
        <v>16.7302795625709</v>
      </c>
      <c r="S45" s="6">
        <v>2.8899169560178901</v>
      </c>
      <c r="T45" s="6">
        <v>140253.21723370001</v>
      </c>
      <c r="U45" s="6">
        <v>3.2420720734273001</v>
      </c>
      <c r="V45" s="6">
        <v>44.171708859373901</v>
      </c>
      <c r="W45" s="6">
        <v>1.1240733051992899</v>
      </c>
      <c r="X45" s="6">
        <v>55831.066836099999</v>
      </c>
      <c r="Y45" s="6">
        <v>4.2332459131749101</v>
      </c>
      <c r="Z45" s="6">
        <v>17.583579744079401</v>
      </c>
      <c r="AA45" s="6">
        <v>3.0974571287415098</v>
      </c>
    </row>
    <row r="46" spans="1:27" x14ac:dyDescent="0.25">
      <c r="A46" s="6" t="s">
        <v>59</v>
      </c>
      <c r="B46" s="6" t="s">
        <v>60</v>
      </c>
      <c r="C46" s="6" t="s">
        <v>15</v>
      </c>
      <c r="D46" s="6">
        <v>11015.5606957</v>
      </c>
      <c r="E46" s="6">
        <v>10.1684200335624</v>
      </c>
      <c r="F46" s="6">
        <v>6.7164271522872703</v>
      </c>
      <c r="G46" s="6">
        <v>8.4830538502860602</v>
      </c>
      <c r="H46" s="6">
        <v>12280.9796933</v>
      </c>
      <c r="I46" s="6">
        <v>8.7225597547366203</v>
      </c>
      <c r="J46" s="6">
        <v>7.4879806618438396</v>
      </c>
      <c r="K46" s="6">
        <v>7.22407378677915</v>
      </c>
      <c r="L46" s="6">
        <v>17209.077044400001</v>
      </c>
      <c r="M46" s="6">
        <v>8.3335223283336894</v>
      </c>
      <c r="N46" s="6">
        <v>10.4927488958352</v>
      </c>
      <c r="O46" s="6">
        <v>6.8420284799637203</v>
      </c>
      <c r="P46" s="6">
        <v>27606.4641868</v>
      </c>
      <c r="Q46" s="6">
        <v>5.2072045529758801</v>
      </c>
      <c r="R46" s="6">
        <v>16.832262175746401</v>
      </c>
      <c r="S46" s="6">
        <v>4.2804699328351496</v>
      </c>
      <c r="T46" s="6">
        <v>72490.891530199995</v>
      </c>
      <c r="U46" s="6">
        <v>3.8352154758134098</v>
      </c>
      <c r="V46" s="6">
        <v>44.199274609507903</v>
      </c>
      <c r="W46" s="6">
        <v>1.68616198957186</v>
      </c>
      <c r="X46" s="6">
        <v>23406.2604188</v>
      </c>
      <c r="Y46" s="6">
        <v>4.9663479358436398</v>
      </c>
      <c r="Z46" s="6">
        <v>14.2713065047794</v>
      </c>
      <c r="AA46" s="6">
        <v>4.8222868005467197</v>
      </c>
    </row>
    <row r="47" spans="1:27" x14ac:dyDescent="0.25">
      <c r="A47" s="6" t="s">
        <v>61</v>
      </c>
      <c r="B47" s="6" t="s">
        <v>62</v>
      </c>
      <c r="C47" s="6" t="s">
        <v>15</v>
      </c>
      <c r="D47" s="6">
        <v>33792.253300700002</v>
      </c>
      <c r="E47" s="6">
        <v>4.3325810943936496</v>
      </c>
      <c r="F47" s="6">
        <v>7.7315958080182003</v>
      </c>
      <c r="G47" s="6">
        <v>3.7870282518196499</v>
      </c>
      <c r="H47" s="6">
        <v>41687.681840400001</v>
      </c>
      <c r="I47" s="6">
        <v>3.80556157739055</v>
      </c>
      <c r="J47" s="6">
        <v>9.5380530944515698</v>
      </c>
      <c r="K47" s="6">
        <v>3.1990094682374299</v>
      </c>
      <c r="L47" s="6">
        <v>50129.8350278</v>
      </c>
      <c r="M47" s="6">
        <v>3.46325633989591</v>
      </c>
      <c r="N47" s="6">
        <v>11.4695998194815</v>
      </c>
      <c r="O47" s="6">
        <v>2.9045865063930298</v>
      </c>
      <c r="P47" s="6">
        <v>78043.727587100002</v>
      </c>
      <c r="Q47" s="6">
        <v>2.7708274585738102</v>
      </c>
      <c r="R47" s="6">
        <v>17.856239170710701</v>
      </c>
      <c r="S47" s="6">
        <v>2.2336399558050499</v>
      </c>
      <c r="T47" s="6">
        <v>178777.60790090001</v>
      </c>
      <c r="U47" s="6">
        <v>1.75265736713153</v>
      </c>
      <c r="V47" s="6">
        <v>40.903937109914096</v>
      </c>
      <c r="W47" s="6">
        <v>1.0353869182109501</v>
      </c>
      <c r="X47" s="6">
        <v>54635.887235499998</v>
      </c>
      <c r="Y47" s="6">
        <v>3.4039310273911298</v>
      </c>
      <c r="Z47" s="6">
        <v>12.5005749974239</v>
      </c>
      <c r="AA47" s="6">
        <v>3.4603919404957701</v>
      </c>
    </row>
    <row r="48" spans="1:27" x14ac:dyDescent="0.25">
      <c r="A48" s="6" t="s">
        <v>63</v>
      </c>
      <c r="B48" s="6" t="s">
        <v>64</v>
      </c>
      <c r="C48" s="6" t="s">
        <v>15</v>
      </c>
      <c r="D48" s="6">
        <v>22300.014540200002</v>
      </c>
      <c r="E48" s="6">
        <v>4.80885999728262</v>
      </c>
      <c r="F48" s="6">
        <v>6.9288739108075701</v>
      </c>
      <c r="G48" s="6">
        <v>4.1152666406732203</v>
      </c>
      <c r="H48" s="6">
        <v>27671.815427000001</v>
      </c>
      <c r="I48" s="6">
        <v>4.71780395589618</v>
      </c>
      <c r="J48" s="6">
        <v>8.5979549309793093</v>
      </c>
      <c r="K48" s="6">
        <v>3.9197662911151498</v>
      </c>
      <c r="L48" s="6">
        <v>36770.100580899998</v>
      </c>
      <c r="M48" s="6">
        <v>4.1424661004681802</v>
      </c>
      <c r="N48" s="6">
        <v>11.4248979593035</v>
      </c>
      <c r="O48" s="6">
        <v>3.3832727718787199</v>
      </c>
      <c r="P48" s="6">
        <v>54231.682027800001</v>
      </c>
      <c r="Q48" s="6">
        <v>3.11323511376116</v>
      </c>
      <c r="R48" s="6">
        <v>16.850414427499501</v>
      </c>
      <c r="S48" s="6">
        <v>2.54306949027242</v>
      </c>
      <c r="T48" s="6">
        <v>136210.89239369999</v>
      </c>
      <c r="U48" s="6">
        <v>1.7907141373793001</v>
      </c>
      <c r="V48" s="6">
        <v>42.322308668147699</v>
      </c>
      <c r="W48" s="6">
        <v>1.07122435612821</v>
      </c>
      <c r="X48" s="6">
        <v>44657.324269299999</v>
      </c>
      <c r="Y48" s="6">
        <v>3.0328780752253701</v>
      </c>
      <c r="Z48" s="6">
        <v>13.875550103262499</v>
      </c>
      <c r="AA48" s="6">
        <v>3.2521304285511898</v>
      </c>
    </row>
    <row r="49" spans="1:27" x14ac:dyDescent="0.25">
      <c r="A49" s="6" t="s">
        <v>65</v>
      </c>
      <c r="B49" s="6" t="s">
        <v>66</v>
      </c>
      <c r="C49" s="6" t="s">
        <v>15</v>
      </c>
      <c r="D49" s="6">
        <v>13857.3539317</v>
      </c>
      <c r="E49" s="6">
        <v>5.89702991154578</v>
      </c>
      <c r="F49" s="6">
        <v>6.2224092962201301</v>
      </c>
      <c r="G49" s="6">
        <v>5.2138551345159003</v>
      </c>
      <c r="H49" s="6">
        <v>16558.385290499999</v>
      </c>
      <c r="I49" s="6">
        <v>5.2472227704941101</v>
      </c>
      <c r="J49" s="6">
        <v>7.4352615275492102</v>
      </c>
      <c r="K49" s="6">
        <v>4.6041242326999603</v>
      </c>
      <c r="L49" s="6">
        <v>21369.6798815</v>
      </c>
      <c r="M49" s="6">
        <v>4.4348736761929999</v>
      </c>
      <c r="N49" s="6">
        <v>9.59569160225535</v>
      </c>
      <c r="O49" s="6">
        <v>3.7544393867880199</v>
      </c>
      <c r="P49" s="6">
        <v>36110.832469599998</v>
      </c>
      <c r="Q49" s="6">
        <v>3.51080237684564</v>
      </c>
      <c r="R49" s="6">
        <v>16.214955666180401</v>
      </c>
      <c r="S49" s="6">
        <v>3.0398297031761299</v>
      </c>
      <c r="T49" s="6">
        <v>96979.967850500005</v>
      </c>
      <c r="U49" s="6">
        <v>1.87337168579165</v>
      </c>
      <c r="V49" s="6">
        <v>43.547206521126199</v>
      </c>
      <c r="W49" s="6">
        <v>1.10334830509631</v>
      </c>
      <c r="X49" s="6">
        <v>37824.558876299998</v>
      </c>
      <c r="Y49" s="6">
        <v>2.4034616581767798</v>
      </c>
      <c r="Z49" s="6">
        <v>16.984475386668599</v>
      </c>
      <c r="AA49" s="6">
        <v>2.91891578663135</v>
      </c>
    </row>
    <row r="50" spans="1:27" x14ac:dyDescent="0.25">
      <c r="A50" s="6" t="s">
        <v>67</v>
      </c>
      <c r="B50" s="6" t="s">
        <v>68</v>
      </c>
      <c r="C50" s="6" t="s">
        <v>15</v>
      </c>
      <c r="D50" s="6">
        <v>13667.1880829</v>
      </c>
      <c r="E50" s="6">
        <v>4.2896841650114004</v>
      </c>
      <c r="F50" s="6">
        <v>6.3813486403314403</v>
      </c>
      <c r="G50" s="6">
        <v>3.9444690858158098</v>
      </c>
      <c r="H50" s="6">
        <v>15080.1942518</v>
      </c>
      <c r="I50" s="6">
        <v>4.3480928871782201</v>
      </c>
      <c r="J50" s="6">
        <v>7.0410955421811003</v>
      </c>
      <c r="K50" s="6">
        <v>3.7623720047773999</v>
      </c>
      <c r="L50" s="6">
        <v>19131.522063299999</v>
      </c>
      <c r="M50" s="6">
        <v>3.6701746014309</v>
      </c>
      <c r="N50" s="6">
        <v>8.9327015597933794</v>
      </c>
      <c r="O50" s="6">
        <v>3.0574672874595401</v>
      </c>
      <c r="P50" s="6">
        <v>42644.848292399998</v>
      </c>
      <c r="Q50" s="6">
        <v>3.07315732592091</v>
      </c>
      <c r="R50" s="6">
        <v>19.911311896580301</v>
      </c>
      <c r="S50" s="6">
        <v>2.2749962850671701</v>
      </c>
      <c r="T50" s="6">
        <v>94183.776348900006</v>
      </c>
      <c r="U50" s="6">
        <v>2.0674017900064099</v>
      </c>
      <c r="V50" s="6">
        <v>43.975359781381201</v>
      </c>
      <c r="W50" s="6">
        <v>1.1125937366688801</v>
      </c>
      <c r="X50" s="6">
        <v>29466.4466078</v>
      </c>
      <c r="Y50" s="6">
        <v>2.7758147897207501</v>
      </c>
      <c r="Z50" s="6">
        <v>13.758182579732599</v>
      </c>
      <c r="AA50" s="6">
        <v>2.8128357999567899</v>
      </c>
    </row>
    <row r="51" spans="1:27" x14ac:dyDescent="0.25">
      <c r="A51" s="6" t="s">
        <v>69</v>
      </c>
      <c r="B51" s="6" t="s">
        <v>70</v>
      </c>
      <c r="C51" s="6" t="s">
        <v>15</v>
      </c>
      <c r="D51" s="6">
        <v>6263.1894687000004</v>
      </c>
      <c r="E51" s="6">
        <v>9.5459180196116709</v>
      </c>
      <c r="F51" s="6">
        <v>4.3059492258347198</v>
      </c>
      <c r="G51" s="6">
        <v>7.9993904676692003</v>
      </c>
      <c r="H51" s="6">
        <v>8788.3880981999991</v>
      </c>
      <c r="I51" s="6">
        <v>9.9446545235944903</v>
      </c>
      <c r="J51" s="6">
        <v>6.0420258906256601</v>
      </c>
      <c r="K51" s="6">
        <v>8.1573577806755999</v>
      </c>
      <c r="L51" s="6">
        <v>7878.1938060000002</v>
      </c>
      <c r="M51" s="6">
        <v>8.3126442981512305</v>
      </c>
      <c r="N51" s="6">
        <v>5.4162663750555096</v>
      </c>
      <c r="O51" s="6">
        <v>7.0391681250443803</v>
      </c>
      <c r="P51" s="6">
        <v>22607.354454299999</v>
      </c>
      <c r="Q51" s="6">
        <v>5.6622622929645701</v>
      </c>
      <c r="R51" s="6">
        <v>15.542579527115899</v>
      </c>
      <c r="S51" s="6">
        <v>4.5865114656681296</v>
      </c>
      <c r="T51" s="6">
        <v>73948.621802599999</v>
      </c>
      <c r="U51" s="6">
        <v>3.9058946220723998</v>
      </c>
      <c r="V51" s="6">
        <v>50.839753833687197</v>
      </c>
      <c r="W51" s="6">
        <v>1.75473649617113</v>
      </c>
      <c r="X51" s="6">
        <v>25968.579400400002</v>
      </c>
      <c r="Y51" s="6">
        <v>5.2701516471292802</v>
      </c>
      <c r="Z51" s="6">
        <v>17.853425147681101</v>
      </c>
      <c r="AA51" s="6">
        <v>4.4509660079498001</v>
      </c>
    </row>
    <row r="52" spans="1:27" x14ac:dyDescent="0.25">
      <c r="A52" s="6" t="s">
        <v>71</v>
      </c>
      <c r="B52" s="6" t="s">
        <v>72</v>
      </c>
      <c r="C52" s="6" t="s">
        <v>15</v>
      </c>
      <c r="D52" s="6">
        <v>12118.6030235</v>
      </c>
      <c r="E52" s="6">
        <v>8.0599803637640193</v>
      </c>
      <c r="F52" s="6">
        <v>4.4739428417335203</v>
      </c>
      <c r="G52" s="6">
        <v>7.36312139177444</v>
      </c>
      <c r="H52" s="6">
        <v>12723.5384084</v>
      </c>
      <c r="I52" s="6">
        <v>8.4419929318671993</v>
      </c>
      <c r="J52" s="6">
        <v>4.6972727362548898</v>
      </c>
      <c r="K52" s="6">
        <v>7.6387333812795903</v>
      </c>
      <c r="L52" s="6">
        <v>16011.157691599999</v>
      </c>
      <c r="M52" s="6">
        <v>7.4789247418899496</v>
      </c>
      <c r="N52" s="6">
        <v>5.9109952032665802</v>
      </c>
      <c r="O52" s="6">
        <v>6.4542769478769904</v>
      </c>
      <c r="P52" s="6">
        <v>36269.531688700001</v>
      </c>
      <c r="Q52" s="6">
        <v>4.11269172021795</v>
      </c>
      <c r="R52" s="6">
        <v>13.3899766629059</v>
      </c>
      <c r="S52" s="6">
        <v>3.7748515409200398</v>
      </c>
      <c r="T52" s="6">
        <v>125059.96306939999</v>
      </c>
      <c r="U52" s="6">
        <v>2.30527125525985</v>
      </c>
      <c r="V52" s="6">
        <v>46.169605974947302</v>
      </c>
      <c r="W52" s="6">
        <v>1.53370099640732</v>
      </c>
      <c r="X52" s="6">
        <v>68687.967149499993</v>
      </c>
      <c r="Y52" s="6">
        <v>3.4978303186086701</v>
      </c>
      <c r="Z52" s="6">
        <v>25.3582065808918</v>
      </c>
      <c r="AA52" s="6">
        <v>3.3890423631831901</v>
      </c>
    </row>
    <row r="53" spans="1:27" x14ac:dyDescent="0.25">
      <c r="A53" s="6" t="s">
        <v>73</v>
      </c>
      <c r="B53" s="6" t="s">
        <v>74</v>
      </c>
      <c r="C53" s="6" t="s">
        <v>15</v>
      </c>
      <c r="D53" s="6">
        <v>18918.259206399998</v>
      </c>
      <c r="E53" s="6">
        <v>6.2413218876427097</v>
      </c>
      <c r="F53" s="6">
        <v>6.5815299130382803</v>
      </c>
      <c r="G53" s="6">
        <v>5.4246199078250301</v>
      </c>
      <c r="H53" s="6">
        <v>22177.7040973</v>
      </c>
      <c r="I53" s="6">
        <v>5.3851309363866404</v>
      </c>
      <c r="J53" s="6">
        <v>7.7154679680841101</v>
      </c>
      <c r="K53" s="6">
        <v>4.7159017619747496</v>
      </c>
      <c r="L53" s="6">
        <v>26243.526799499999</v>
      </c>
      <c r="M53" s="6">
        <v>4.3906189108110896</v>
      </c>
      <c r="N53" s="6">
        <v>9.1299392174571405</v>
      </c>
      <c r="O53" s="6">
        <v>3.7171075621529299</v>
      </c>
      <c r="P53" s="6">
        <v>49752.410319100003</v>
      </c>
      <c r="Q53" s="6">
        <v>3.7447640051970099</v>
      </c>
      <c r="R53" s="6">
        <v>17.308515185696201</v>
      </c>
      <c r="S53" s="6">
        <v>3.00934000335437</v>
      </c>
      <c r="T53" s="6">
        <v>130749.4764416</v>
      </c>
      <c r="U53" s="6">
        <v>1.9875791650499</v>
      </c>
      <c r="V53" s="6">
        <v>45.4868273516079</v>
      </c>
      <c r="W53" s="6">
        <v>1.12694024954064</v>
      </c>
      <c r="X53" s="6">
        <v>39603.327579700002</v>
      </c>
      <c r="Y53" s="6">
        <v>3.45233596797986</v>
      </c>
      <c r="Z53" s="6">
        <v>13.7777203641164</v>
      </c>
      <c r="AA53" s="6">
        <v>3.4032866182046999</v>
      </c>
    </row>
    <row r="54" spans="1:27" x14ac:dyDescent="0.25">
      <c r="A54" s="6" t="s">
        <v>75</v>
      </c>
      <c r="B54" s="6" t="s">
        <v>76</v>
      </c>
      <c r="C54" s="6" t="s">
        <v>15</v>
      </c>
      <c r="D54" s="6">
        <v>8503.3804292000004</v>
      </c>
      <c r="E54" s="6">
        <v>8.1452099750347298</v>
      </c>
      <c r="F54" s="6">
        <v>3.9418857534826302</v>
      </c>
      <c r="G54" s="6">
        <v>6.9746678595273002</v>
      </c>
      <c r="H54" s="6">
        <v>12668.2913897</v>
      </c>
      <c r="I54" s="6">
        <v>7.2419467742652301</v>
      </c>
      <c r="J54" s="6">
        <v>5.8726006399225801</v>
      </c>
      <c r="K54" s="6">
        <v>5.7039297428235498</v>
      </c>
      <c r="L54" s="6">
        <v>15127.594027499999</v>
      </c>
      <c r="M54" s="6">
        <v>6.3512721990433798</v>
      </c>
      <c r="N54" s="6">
        <v>7.0126519538866798</v>
      </c>
      <c r="O54" s="6">
        <v>4.8682325897616803</v>
      </c>
      <c r="P54" s="6">
        <v>28723.9399304</v>
      </c>
      <c r="Q54" s="6">
        <v>5.2833223224414301</v>
      </c>
      <c r="R54" s="6">
        <v>13.3154679528065</v>
      </c>
      <c r="S54" s="6">
        <v>3.8106566554830898</v>
      </c>
      <c r="T54" s="6">
        <v>99178.595869199999</v>
      </c>
      <c r="U54" s="6">
        <v>3.3035330072058899</v>
      </c>
      <c r="V54" s="6">
        <v>45.975914797921298</v>
      </c>
      <c r="W54" s="6">
        <v>1.37692953595053</v>
      </c>
      <c r="X54" s="6">
        <v>51516.789936399997</v>
      </c>
      <c r="Y54" s="6">
        <v>4.1786360989792497</v>
      </c>
      <c r="Z54" s="6">
        <v>23.881478901980302</v>
      </c>
      <c r="AA54" s="6">
        <v>3.7145281072238299</v>
      </c>
    </row>
    <row r="55" spans="1:27" x14ac:dyDescent="0.25">
      <c r="A55" s="6" t="s">
        <v>77</v>
      </c>
      <c r="B55" s="6" t="s">
        <v>78</v>
      </c>
      <c r="C55" s="6" t="s">
        <v>15</v>
      </c>
      <c r="D55" s="6">
        <v>22054.915868100001</v>
      </c>
      <c r="E55" s="6">
        <v>8.8475846644029907</v>
      </c>
      <c r="F55" s="6">
        <v>7.6368941633288898</v>
      </c>
      <c r="G55" s="6">
        <v>7.6145135922747098</v>
      </c>
      <c r="H55" s="6">
        <v>21865.847156899999</v>
      </c>
      <c r="I55" s="6">
        <v>8.5538756171618608</v>
      </c>
      <c r="J55" s="6">
        <v>7.5714258683842797</v>
      </c>
      <c r="K55" s="6">
        <v>7.2483466380881598</v>
      </c>
      <c r="L55" s="6">
        <v>30805.292217499999</v>
      </c>
      <c r="M55" s="6">
        <v>7.6042023055700296</v>
      </c>
      <c r="N55" s="6">
        <v>10.666862559913</v>
      </c>
      <c r="O55" s="6">
        <v>6.07762130101192</v>
      </c>
      <c r="P55" s="6">
        <v>49472.192643299997</v>
      </c>
      <c r="Q55" s="6">
        <v>7.1818877125387202</v>
      </c>
      <c r="R55" s="6">
        <v>17.130598071841501</v>
      </c>
      <c r="S55" s="6">
        <v>5.5230482252710802</v>
      </c>
      <c r="T55" s="6">
        <v>125993.50492000001</v>
      </c>
      <c r="U55" s="6">
        <v>2.9729185249547401</v>
      </c>
      <c r="V55" s="6">
        <v>43.627419306215202</v>
      </c>
      <c r="W55" s="6">
        <v>2.5723501883076501</v>
      </c>
      <c r="X55" s="6">
        <v>38602.5580281</v>
      </c>
      <c r="Y55" s="6">
        <v>5.9586175552587104</v>
      </c>
      <c r="Z55" s="6">
        <v>13.366800030317201</v>
      </c>
      <c r="AA55" s="6">
        <v>6.7204264440262298</v>
      </c>
    </row>
    <row r="56" spans="1:27" x14ac:dyDescent="0.25">
      <c r="A56" s="6" t="s">
        <v>79</v>
      </c>
      <c r="B56" s="6" t="s">
        <v>80</v>
      </c>
      <c r="C56" s="6" t="s">
        <v>15</v>
      </c>
      <c r="D56" s="6">
        <v>19554.9049772</v>
      </c>
      <c r="E56" s="6">
        <v>5.9702000620211404</v>
      </c>
      <c r="F56" s="6">
        <v>5.1876877039967804</v>
      </c>
      <c r="G56" s="6">
        <v>5.4031363183308203</v>
      </c>
      <c r="H56" s="6">
        <v>23917.188257999998</v>
      </c>
      <c r="I56" s="6">
        <v>5.09906330356071</v>
      </c>
      <c r="J56" s="6">
        <v>6.3449504656181004</v>
      </c>
      <c r="K56" s="6">
        <v>4.4138597075714499</v>
      </c>
      <c r="L56" s="6">
        <v>32341.944573299999</v>
      </c>
      <c r="M56" s="6">
        <v>5.0080983180531398</v>
      </c>
      <c r="N56" s="6">
        <v>8.5799398351399105</v>
      </c>
      <c r="O56" s="6">
        <v>4.2517929612618204</v>
      </c>
      <c r="P56" s="6">
        <v>62906.3328521</v>
      </c>
      <c r="Q56" s="6">
        <v>3.3216370335117</v>
      </c>
      <c r="R56" s="6">
        <v>16.6883147640381</v>
      </c>
      <c r="S56" s="6">
        <v>2.7449579672168398</v>
      </c>
      <c r="T56" s="6">
        <v>170914.4423995</v>
      </c>
      <c r="U56" s="6">
        <v>2.0824424673122799</v>
      </c>
      <c r="V56" s="6">
        <v>45.341603669521298</v>
      </c>
      <c r="W56" s="6">
        <v>1.15467285875906</v>
      </c>
      <c r="X56" s="6">
        <v>67313.571133000005</v>
      </c>
      <c r="Y56" s="6">
        <v>3.22492623464391</v>
      </c>
      <c r="Z56" s="6">
        <v>17.8575035616858</v>
      </c>
      <c r="AA56" s="6">
        <v>3.1856209626763401</v>
      </c>
    </row>
    <row r="57" spans="1:27" x14ac:dyDescent="0.25">
      <c r="A57" s="6" t="s">
        <v>81</v>
      </c>
      <c r="B57" s="6" t="s">
        <v>82</v>
      </c>
      <c r="C57" s="6" t="s">
        <v>15</v>
      </c>
      <c r="D57" s="6">
        <v>8162.8169582</v>
      </c>
      <c r="E57" s="6">
        <v>6.9186794093619399</v>
      </c>
      <c r="F57" s="6">
        <v>4.28906497957355</v>
      </c>
      <c r="G57" s="6">
        <v>6.2233442924367699</v>
      </c>
      <c r="H57" s="6">
        <v>11217.997314800001</v>
      </c>
      <c r="I57" s="6">
        <v>5.5175851641635099</v>
      </c>
      <c r="J57" s="6">
        <v>5.8943768640462997</v>
      </c>
      <c r="K57" s="6">
        <v>4.6653399596682599</v>
      </c>
      <c r="L57" s="6">
        <v>15582.0661612</v>
      </c>
      <c r="M57" s="6">
        <v>5.4005429935698501</v>
      </c>
      <c r="N57" s="6">
        <v>8.1874302245947206</v>
      </c>
      <c r="O57" s="6">
        <v>4.2247960214128604</v>
      </c>
      <c r="P57" s="6">
        <v>27861.993903400002</v>
      </c>
      <c r="Q57" s="6">
        <v>4.3280412818434897</v>
      </c>
      <c r="R57" s="6">
        <v>14.639787088710699</v>
      </c>
      <c r="S57" s="6">
        <v>3.3609396007064598</v>
      </c>
      <c r="T57" s="6">
        <v>93442.804286400002</v>
      </c>
      <c r="U57" s="6">
        <v>2.5551131349023901</v>
      </c>
      <c r="V57" s="6">
        <v>49.098523403166098</v>
      </c>
      <c r="W57" s="6">
        <v>1.0310095519626701</v>
      </c>
      <c r="X57" s="6">
        <v>34049.255185000002</v>
      </c>
      <c r="Y57" s="6">
        <v>3.54810264598337</v>
      </c>
      <c r="Z57" s="6">
        <v>17.890817439908702</v>
      </c>
      <c r="AA57" s="6">
        <v>3.0386578146999201</v>
      </c>
    </row>
    <row r="58" spans="1:27" x14ac:dyDescent="0.25">
      <c r="A58" s="6" t="s">
        <v>83</v>
      </c>
      <c r="B58" s="6" t="s">
        <v>84</v>
      </c>
      <c r="C58" s="6" t="s">
        <v>15</v>
      </c>
      <c r="D58" s="6">
        <v>13042.2199733</v>
      </c>
      <c r="E58" s="6">
        <v>6.4968959575714997</v>
      </c>
      <c r="F58" s="6">
        <v>5.1349344358349898</v>
      </c>
      <c r="G58" s="6">
        <v>6.07212921067444</v>
      </c>
      <c r="H58" s="6">
        <v>16516.3521306</v>
      </c>
      <c r="I58" s="6">
        <v>5.5889154100493101</v>
      </c>
      <c r="J58" s="6">
        <v>6.5027568530064803</v>
      </c>
      <c r="K58" s="6">
        <v>5.04980908441261</v>
      </c>
      <c r="L58" s="6">
        <v>21718.6984581</v>
      </c>
      <c r="M58" s="6">
        <v>4.35795274217105</v>
      </c>
      <c r="N58" s="6">
        <v>8.5510053382266094</v>
      </c>
      <c r="O58" s="6">
        <v>3.908680047347</v>
      </c>
      <c r="P58" s="6">
        <v>42104.884688300001</v>
      </c>
      <c r="Q58" s="6">
        <v>3.5078772380853702</v>
      </c>
      <c r="R58" s="6">
        <v>16.577378908301601</v>
      </c>
      <c r="S58" s="6">
        <v>3.0941683812349901</v>
      </c>
      <c r="T58" s="6">
        <v>113782.0415856</v>
      </c>
      <c r="U58" s="6">
        <v>1.7064912487606201</v>
      </c>
      <c r="V58" s="6">
        <v>44.797843059970504</v>
      </c>
      <c r="W58" s="6">
        <v>1.0740916757906001</v>
      </c>
      <c r="X58" s="6">
        <v>46825.8031587</v>
      </c>
      <c r="Y58" s="6">
        <v>3.11155406952681</v>
      </c>
      <c r="Z58" s="6">
        <v>18.436081404659799</v>
      </c>
      <c r="AA58" s="6">
        <v>3.2059555578379899</v>
      </c>
    </row>
    <row r="59" spans="1:27" x14ac:dyDescent="0.25">
      <c r="A59" s="6" t="s">
        <v>85</v>
      </c>
      <c r="B59" s="6" t="s">
        <v>86</v>
      </c>
      <c r="C59" s="6" t="s">
        <v>15</v>
      </c>
      <c r="D59" s="6">
        <v>6521.2281284000001</v>
      </c>
      <c r="E59" s="6">
        <v>6.1267889225393999</v>
      </c>
      <c r="F59" s="6">
        <v>3.8738093905864002</v>
      </c>
      <c r="G59" s="6">
        <v>5.7198241377860599</v>
      </c>
      <c r="H59" s="6">
        <v>8093.6460109999998</v>
      </c>
      <c r="I59" s="6">
        <v>5.8055954586328697</v>
      </c>
      <c r="J59" s="6">
        <v>4.80787380906831</v>
      </c>
      <c r="K59" s="6">
        <v>5.2448367538575704</v>
      </c>
      <c r="L59" s="6">
        <v>10083.4848195</v>
      </c>
      <c r="M59" s="6">
        <v>5.1624060554100399</v>
      </c>
      <c r="N59" s="6">
        <v>5.9898990519134498</v>
      </c>
      <c r="O59" s="6">
        <v>4.5393701417325296</v>
      </c>
      <c r="P59" s="6">
        <v>25561.832870900002</v>
      </c>
      <c r="Q59" s="6">
        <v>3.2875754012280201</v>
      </c>
      <c r="R59" s="6">
        <v>15.1845122216554</v>
      </c>
      <c r="S59" s="6">
        <v>2.84058345551006</v>
      </c>
      <c r="T59" s="6">
        <v>84313.181335500005</v>
      </c>
      <c r="U59" s="6">
        <v>1.5491007585274299</v>
      </c>
      <c r="V59" s="6">
        <v>50.084613998591898</v>
      </c>
      <c r="W59" s="6">
        <v>0.977793671273124</v>
      </c>
      <c r="X59" s="6">
        <v>33768.1085877</v>
      </c>
      <c r="Y59" s="6">
        <v>2.36082426686822</v>
      </c>
      <c r="Z59" s="6">
        <v>20.059291528184598</v>
      </c>
      <c r="AA59" s="6">
        <v>2.3695656447928699</v>
      </c>
    </row>
    <row r="60" spans="1:27" x14ac:dyDescent="0.25">
      <c r="A60" s="6" t="s">
        <v>87</v>
      </c>
      <c r="B60" s="6" t="s">
        <v>88</v>
      </c>
      <c r="C60" s="6" t="s">
        <v>15</v>
      </c>
      <c r="D60" s="6">
        <v>7602.8612986999997</v>
      </c>
      <c r="E60" s="6">
        <v>7.5889021031616597</v>
      </c>
      <c r="F60" s="6">
        <v>5.1429918926588796</v>
      </c>
      <c r="G60" s="6">
        <v>6.7991794652561097</v>
      </c>
      <c r="H60" s="6">
        <v>8623.0025836000004</v>
      </c>
      <c r="I60" s="6">
        <v>7.0789006063217199</v>
      </c>
      <c r="J60" s="6">
        <v>5.8330713445231899</v>
      </c>
      <c r="K60" s="6">
        <v>6.1499241062352201</v>
      </c>
      <c r="L60" s="6">
        <v>12225.701438100001</v>
      </c>
      <c r="M60" s="6">
        <v>5.8526663780618202</v>
      </c>
      <c r="N60" s="6">
        <v>8.2701342176224397</v>
      </c>
      <c r="O60" s="6">
        <v>4.9057018099792398</v>
      </c>
      <c r="P60" s="6">
        <v>23586.307934799999</v>
      </c>
      <c r="Q60" s="6">
        <v>4.2483565127463896</v>
      </c>
      <c r="R60" s="6">
        <v>15.955070824082201</v>
      </c>
      <c r="S60" s="6">
        <v>3.5367293721942801</v>
      </c>
      <c r="T60" s="6">
        <v>68513.160376999993</v>
      </c>
      <c r="U60" s="6">
        <v>2.1869012665879599</v>
      </c>
      <c r="V60" s="6">
        <v>46.3460550595074</v>
      </c>
      <c r="W60" s="6">
        <v>1.62425561779446</v>
      </c>
      <c r="X60" s="6">
        <v>27278.5071756</v>
      </c>
      <c r="Y60" s="6">
        <v>3.9038392545874401</v>
      </c>
      <c r="Z60" s="6">
        <v>18.4526766616058</v>
      </c>
      <c r="AA60" s="6">
        <v>4.1024392353162202</v>
      </c>
    </row>
    <row r="61" spans="1:27" x14ac:dyDescent="0.25">
      <c r="A61" t="s">
        <v>16</v>
      </c>
    </row>
    <row r="62" spans="1:27" x14ac:dyDescent="0.25">
      <c r="A62" t="s">
        <v>17</v>
      </c>
    </row>
    <row r="63" spans="1:27" x14ac:dyDescent="0.25">
      <c r="A63" t="s">
        <v>18</v>
      </c>
    </row>
    <row r="64" spans="1:27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379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452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380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1395787.2593427</v>
      </c>
      <c r="E17" s="6">
        <v>0.62063271572509204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381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567897.95451831201</v>
      </c>
      <c r="E28" s="6">
        <v>9.0567030743396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463526.42342813802</v>
      </c>
      <c r="E29" s="6">
        <v>4.2986821352103597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753610.14983688097</v>
      </c>
      <c r="E30" s="6">
        <v>2.1068812405395598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566820.585994803</v>
      </c>
      <c r="E31" s="6">
        <v>3.5627451581281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575628.24860374001</v>
      </c>
      <c r="E32" s="6">
        <v>1.7017247161784099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888443.74325176398</v>
      </c>
      <c r="E33" s="6">
        <v>10.958097135332601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2837910.9794515199</v>
      </c>
      <c r="E34" s="6">
        <v>29.1495752617272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2362207.23987125</v>
      </c>
      <c r="E35" s="6">
        <v>2.5425874098550398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1253026.18419145</v>
      </c>
      <c r="E36" s="6">
        <v>3.3387884548752602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930026.45189337595</v>
      </c>
      <c r="E37" s="6">
        <v>4.2411210074577603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1244281.8671045301</v>
      </c>
      <c r="E38" s="6">
        <v>2.6669020312906802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1059948.94931953</v>
      </c>
      <c r="E39" s="6">
        <v>2.5986228326249501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1676853.25512007</v>
      </c>
      <c r="E40" s="6">
        <v>5.6226810825274001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723700.04265263805</v>
      </c>
      <c r="E41" s="6">
        <v>1.8279568455003301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739125.29106585099</v>
      </c>
      <c r="E42" s="6">
        <v>2.0406790738027101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783819.00394369697</v>
      </c>
      <c r="E43" s="6">
        <v>2.99022614037127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808646.18399161706</v>
      </c>
      <c r="E44" s="6">
        <v>1.96519008302086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1219855.3176178201</v>
      </c>
      <c r="E45" s="6">
        <v>2.28196221330853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858323.67361332604</v>
      </c>
      <c r="E46" s="6">
        <v>3.9738946113581601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692944.91225795704</v>
      </c>
      <c r="E47" s="6">
        <v>1.6562117404336001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775213.10269458406</v>
      </c>
      <c r="E48" s="6">
        <v>1.57933959469721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1142641.0274471301</v>
      </c>
      <c r="E49" s="6">
        <v>1.7793109531612099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1224804.30591968</v>
      </c>
      <c r="E50" s="6">
        <v>2.1411541268663998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4029530.7399205398</v>
      </c>
      <c r="E51" s="6">
        <v>3.4891845643233901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3695040.8793616402</v>
      </c>
      <c r="E52" s="6">
        <v>2.2618640448023402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1490560.60270426</v>
      </c>
      <c r="E53" s="6">
        <v>3.2215546637690902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2941956.9920850401</v>
      </c>
      <c r="E54" s="6">
        <v>2.5612557850500499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942363.946776542</v>
      </c>
      <c r="E55" s="6">
        <v>3.8902755993337199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1272121.5425559501</v>
      </c>
      <c r="E56" s="6">
        <v>1.8515295270783501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2408947.1852998398</v>
      </c>
      <c r="E57" s="6">
        <v>2.03165490804879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1306671.3345013601</v>
      </c>
      <c r="E58" s="6">
        <v>2.2903665011670298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2427020.1481705499</v>
      </c>
      <c r="E59" s="6">
        <v>1.56123905123171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1749771.4686819899</v>
      </c>
      <c r="E60" s="6">
        <v>2.6185120660897101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382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453</v>
      </c>
    </row>
    <row r="12" spans="1:5" x14ac:dyDescent="0.25">
      <c r="A12" s="3" t="s">
        <v>460</v>
      </c>
    </row>
    <row r="13" spans="1:5" x14ac:dyDescent="0.25">
      <c r="A13" s="3" t="s">
        <v>383</v>
      </c>
    </row>
    <row r="15" spans="1:5" ht="17.25" x14ac:dyDescent="0.3">
      <c r="A15" s="4" t="s">
        <v>384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43611.139026945602</v>
      </c>
      <c r="E17" s="6">
        <v>2.89786724001815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385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22483.333540039101</v>
      </c>
      <c r="E28" s="6">
        <v>24.631937765658201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9419.8331354171805</v>
      </c>
      <c r="E29" s="6">
        <v>13.229747674551099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35320.572119518198</v>
      </c>
      <c r="E30" s="6">
        <v>9.6255413222935893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13346.110500430001</v>
      </c>
      <c r="E31" s="6">
        <v>20.698421856106101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19686.809393072101</v>
      </c>
      <c r="E32" s="6">
        <v>11.172621253645801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28328.536349464401</v>
      </c>
      <c r="E33" s="6">
        <v>19.3232378018389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48312.982237778902</v>
      </c>
      <c r="E34" s="6">
        <v>34.4595336727225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54865.7965642294</v>
      </c>
      <c r="E35" s="6">
        <v>8.6035344077380103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38565.439062172103</v>
      </c>
      <c r="E36" s="6">
        <v>10.5572931229086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27089.526708835401</v>
      </c>
      <c r="E37" s="6">
        <v>21.777591263551201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34128.566810454096</v>
      </c>
      <c r="E38" s="6">
        <v>9.8799694454578404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35442.103453467003</v>
      </c>
      <c r="E39" s="6">
        <v>11.237920755889601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43442.132576294302</v>
      </c>
      <c r="E40" s="6">
        <v>13.3204108992736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27448.121685129499</v>
      </c>
      <c r="E41" s="6">
        <v>16.015621607866098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32068.5462832919</v>
      </c>
      <c r="E42" s="6">
        <v>18.410335294189501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26435.227208822402</v>
      </c>
      <c r="E43" s="6">
        <v>19.185170761478101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38585.341872668898</v>
      </c>
      <c r="E44" s="6">
        <v>20.174668675209201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38906.644591002201</v>
      </c>
      <c r="E45" s="6">
        <v>10.2480438640752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43579.066196921704</v>
      </c>
      <c r="E46" s="6">
        <v>19.808687203570901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19639.210122567802</v>
      </c>
      <c r="E47" s="6">
        <v>10.3950494260648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34068.436813206397</v>
      </c>
      <c r="E48" s="6">
        <v>10.7281874658029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28630.681602783301</v>
      </c>
      <c r="E49" s="6">
        <v>8.2016557501498006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33904.5430160783</v>
      </c>
      <c r="E50" s="6">
        <v>7.4407765961469297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78783.451115023796</v>
      </c>
      <c r="E51" s="6">
        <v>21.724014778018098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59958.376716095103</v>
      </c>
      <c r="E52" s="6">
        <v>8.1702293009261506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47093.876551059802</v>
      </c>
      <c r="E53" s="6">
        <v>11.0783778362151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62606.527377458602</v>
      </c>
      <c r="E54" s="6">
        <v>8.2265881598501007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21921.233022027402</v>
      </c>
      <c r="E55" s="6">
        <v>18.5613104194959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35208.5868401232</v>
      </c>
      <c r="E56" s="6">
        <v>12.396493256598101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52644.210026662797</v>
      </c>
      <c r="E57" s="6">
        <v>7.3649126270513197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40142.4093907754</v>
      </c>
      <c r="E58" s="6">
        <v>14.3588496489121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54084.911796750799</v>
      </c>
      <c r="E59" s="6">
        <v>8.7237977835073295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47463.349321825997</v>
      </c>
      <c r="E60" s="6">
        <v>12.6150877232295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386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454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387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155384.40511165099</v>
      </c>
      <c r="E17" s="6">
        <v>1.4240678796837201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388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85980.410532362104</v>
      </c>
      <c r="E28" s="6">
        <v>10.899997040099199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32317.459370550201</v>
      </c>
      <c r="E29" s="6">
        <v>13.848703562421299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87050.943985938793</v>
      </c>
      <c r="E30" s="6">
        <v>6.5374066646377598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42817.712071387003</v>
      </c>
      <c r="E31" s="6">
        <v>9.8911915248116191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47613.905034146897</v>
      </c>
      <c r="E32" s="6">
        <v>7.7559548405809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59551.732959256798</v>
      </c>
      <c r="E33" s="6">
        <v>14.740148470210199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298371.85698232899</v>
      </c>
      <c r="E34" s="6">
        <v>32.589170559515203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422060.61974705802</v>
      </c>
      <c r="E35" s="6">
        <v>4.2338233364873004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137700.78598946499</v>
      </c>
      <c r="E36" s="6">
        <v>9.1663330477661695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47262.535346455799</v>
      </c>
      <c r="E37" s="6">
        <v>10.674321867717699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105019.95680750201</v>
      </c>
      <c r="E38" s="6">
        <v>8.2727707632824092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66542.750038560902</v>
      </c>
      <c r="E39" s="6">
        <v>7.91140223211878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137988.36111756999</v>
      </c>
      <c r="E40" s="6">
        <v>10.0727414364378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59886.4499547589</v>
      </c>
      <c r="E41" s="6">
        <v>7.7814807219022502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85371.982078130299</v>
      </c>
      <c r="E42" s="6">
        <v>7.5942352290175501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60051.174540776003</v>
      </c>
      <c r="E43" s="6">
        <v>12.023778033622101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52144.443088943102</v>
      </c>
      <c r="E44" s="6">
        <v>8.0273560538326798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129394.239777296</v>
      </c>
      <c r="E45" s="6">
        <v>6.0436928409216204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78381.767715741502</v>
      </c>
      <c r="E46" s="6">
        <v>10.973715811396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55661.302435873396</v>
      </c>
      <c r="E47" s="6">
        <v>5.8380269419164703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76552.835003518398</v>
      </c>
      <c r="E48" s="6">
        <v>5.1226359057524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121128.10514544</v>
      </c>
      <c r="E49" s="6">
        <v>6.2123429566465296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103288.092746783</v>
      </c>
      <c r="E50" s="6">
        <v>5.0067454766176303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514546.74249697698</v>
      </c>
      <c r="E51" s="6">
        <v>9.4191924669428904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560082.58148713002</v>
      </c>
      <c r="E52" s="6">
        <v>3.9294464886521498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128192.458694862</v>
      </c>
      <c r="E53" s="6">
        <v>6.4202036492139296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579438.99593639001</v>
      </c>
      <c r="E54" s="6">
        <v>4.1958426999103198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76620.662645671197</v>
      </c>
      <c r="E55" s="6">
        <v>11.025660167101099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82706.519138815507</v>
      </c>
      <c r="E56" s="6">
        <v>7.2717213925196402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211354.50299878401</v>
      </c>
      <c r="E57" s="6">
        <v>4.6952727470956397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134127.68294745099</v>
      </c>
      <c r="E58" s="6">
        <v>5.3288173711428497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321583.44510600599</v>
      </c>
      <c r="E59" s="6">
        <v>3.4717879298735501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131941.71901459599</v>
      </c>
      <c r="E60" s="6">
        <v>6.2185998399580003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389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455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390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364766.45905934501</v>
      </c>
      <c r="E17" s="6">
        <v>0.594435121498887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391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157520.40849876701</v>
      </c>
      <c r="E28" s="6">
        <v>10.450541662117001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223117.55735014001</v>
      </c>
      <c r="E29" s="6">
        <v>7.1585149783118203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292377.373725212</v>
      </c>
      <c r="E30" s="6">
        <v>2.8019423110072998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249355.67174338101</v>
      </c>
      <c r="E31" s="6">
        <v>2.97196384191126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245754.06004844001</v>
      </c>
      <c r="E32" s="6">
        <v>2.8047588379282198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313946.38034184498</v>
      </c>
      <c r="E33" s="6">
        <v>5.1008815730437398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589362.35413976398</v>
      </c>
      <c r="E34" s="6">
        <v>23.648741262924499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577091.02030098997</v>
      </c>
      <c r="E35" s="6">
        <v>2.0095331031447801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421779.645315776</v>
      </c>
      <c r="E36" s="6">
        <v>3.5682034286919402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328459.19927944703</v>
      </c>
      <c r="E37" s="6">
        <v>5.3897546861997103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352295.02461642399</v>
      </c>
      <c r="E38" s="6">
        <v>2.8260247805606502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319465.38822151802</v>
      </c>
      <c r="E39" s="6">
        <v>3.7533983710348102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428963.41082603403</v>
      </c>
      <c r="E40" s="6">
        <v>4.0661422463460504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232385.52862170801</v>
      </c>
      <c r="E41" s="6">
        <v>3.1581000680644098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257188.78082221799</v>
      </c>
      <c r="E42" s="6">
        <v>2.74014644038329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271334.60950840102</v>
      </c>
      <c r="E43" s="6">
        <v>3.7180670261343902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214700.929851047</v>
      </c>
      <c r="E44" s="6">
        <v>4.8727204347636501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356178.35547022702</v>
      </c>
      <c r="E45" s="6">
        <v>2.3973252561521501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247407.297438707</v>
      </c>
      <c r="E46" s="6">
        <v>4.3579447520220604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261613.692064998</v>
      </c>
      <c r="E47" s="6">
        <v>2.2344264333589199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278883.66482094501</v>
      </c>
      <c r="E48" s="6">
        <v>2.28995816659411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318714.678021356</v>
      </c>
      <c r="E49" s="6">
        <v>2.9822419642561102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303396.58889226301</v>
      </c>
      <c r="E50" s="6">
        <v>2.6630496695296602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651229.54124104697</v>
      </c>
      <c r="E51" s="6">
        <v>3.6191065003496998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614570.23342337005</v>
      </c>
      <c r="E52" s="6">
        <v>2.4771222872268601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390371.634112851</v>
      </c>
      <c r="E53" s="6">
        <v>3.10761792345955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649985.69030536304</v>
      </c>
      <c r="E54" s="6">
        <v>2.5047887982521901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287194.92576853902</v>
      </c>
      <c r="E55" s="6">
        <v>4.8993607346678196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355309.52495169197</v>
      </c>
      <c r="E56" s="6">
        <v>2.88325100452685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537591.703392867</v>
      </c>
      <c r="E57" s="6">
        <v>2.0382259867802199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379302.679817728</v>
      </c>
      <c r="E58" s="6">
        <v>2.26774685583504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514509.91714881401</v>
      </c>
      <c r="E59" s="6">
        <v>1.81297169087226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396492.43308815098</v>
      </c>
      <c r="E60" s="6">
        <v>2.9862700262376598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392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456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393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37210.823440964203</v>
      </c>
      <c r="E17" s="6">
        <v>2.4933125394017801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394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1616.3208382964899</v>
      </c>
      <c r="E28" s="6">
        <v>42.778903218330498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989.19984572898898</v>
      </c>
      <c r="E29" s="6">
        <v>27.454800384818899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10562.830792520501</v>
      </c>
      <c r="E30" s="6">
        <v>12.226465916727101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2563.8663258060801</v>
      </c>
      <c r="E31" s="6">
        <v>21.353909258972699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3384.5529960495301</v>
      </c>
      <c r="E32" s="6">
        <v>10.874649969786701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9810.6129803358908</v>
      </c>
      <c r="E33" s="6">
        <v>22.9087797961962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196876.57801925601</v>
      </c>
      <c r="E34" s="6">
        <v>60.186952746187899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98003.568963150203</v>
      </c>
      <c r="E35" s="6">
        <v>5.78827595595686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45831.941589771603</v>
      </c>
      <c r="E36" s="6">
        <v>12.760244084837501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8586.8701204980007</v>
      </c>
      <c r="E37" s="6">
        <v>19.245533636683401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18945.8356717602</v>
      </c>
      <c r="E38" s="6">
        <v>11.913927758291999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15563.1024538334</v>
      </c>
      <c r="E39" s="6">
        <v>12.163388352442499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49885.536898961502</v>
      </c>
      <c r="E40" s="6">
        <v>25.046575353204901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5071.5504150676097</v>
      </c>
      <c r="E41" s="6">
        <v>13.4996229551361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7457.6585160905397</v>
      </c>
      <c r="E42" s="6">
        <v>13.0974991202752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8226.0743943922807</v>
      </c>
      <c r="E43" s="6">
        <v>20.628114471889798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5731.2055675662205</v>
      </c>
      <c r="E44" s="6">
        <v>19.020560983603101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25434.417105719102</v>
      </c>
      <c r="E45" s="6">
        <v>15.235467605593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9108.9310831752791</v>
      </c>
      <c r="E46" s="6">
        <v>15.0647396654023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7166.7492668292498</v>
      </c>
      <c r="E47" s="6">
        <v>13.4839449821239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8321.2548722559095</v>
      </c>
      <c r="E48" s="6">
        <v>9.1228276267915298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25833.295353773599</v>
      </c>
      <c r="E49" s="6">
        <v>8.8325068829672002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33625.068844147703</v>
      </c>
      <c r="E50" s="6">
        <v>8.7120623777201303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197289.46462311799</v>
      </c>
      <c r="E51" s="6">
        <v>8.6186034195243995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144358.160598699</v>
      </c>
      <c r="E52" s="6">
        <v>5.8368870613915096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35726.628078309397</v>
      </c>
      <c r="E53" s="6">
        <v>11.0416489567514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131614.06362542501</v>
      </c>
      <c r="E54" s="6">
        <v>6.1362761884004797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15379.2689058408</v>
      </c>
      <c r="E55" s="6">
        <v>16.392791825584499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27486.520926008601</v>
      </c>
      <c r="E56" s="6">
        <v>15.9260909168508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57624.010675189202</v>
      </c>
      <c r="E57" s="6">
        <v>7.8978345227673703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19564.2998889919</v>
      </c>
      <c r="E58" s="6">
        <v>8.9043467315476903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79945.2106396491</v>
      </c>
      <c r="E59" s="6">
        <v>5.7002309855427704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45371.293923185898</v>
      </c>
      <c r="E60" s="6">
        <v>10.3186511792467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395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457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396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395900.43093353597</v>
      </c>
      <c r="E17" s="6">
        <v>1.3526666641523599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397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58982.134299977602</v>
      </c>
      <c r="E28" s="6">
        <v>25.670971630312199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65402.953904425201</v>
      </c>
      <c r="E29" s="6">
        <v>7.6154504110276697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161858.42183204301</v>
      </c>
      <c r="E30" s="6">
        <v>5.4247168084249902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93766.779846900696</v>
      </c>
      <c r="E31" s="6">
        <v>7.2194642891901601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103821.855768247</v>
      </c>
      <c r="E32" s="6">
        <v>5.6472594166200301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152771.905882705</v>
      </c>
      <c r="E33" s="6">
        <v>28.710416331008702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1227596.0010905401</v>
      </c>
      <c r="E34" s="6">
        <v>32.426385389197002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936528.53572550905</v>
      </c>
      <c r="E35" s="6">
        <v>4.63573484141041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454982.197982991</v>
      </c>
      <c r="E36" s="6">
        <v>8.2801497703829607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241055.049551162</v>
      </c>
      <c r="E37" s="6">
        <v>8.4809091600733293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338565.93597672699</v>
      </c>
      <c r="E38" s="6">
        <v>5.9176568165982104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256050.66791313401</v>
      </c>
      <c r="E39" s="6">
        <v>4.9029457890668597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389530.79072831199</v>
      </c>
      <c r="E40" s="6">
        <v>6.7106258462314798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138964.269062409</v>
      </c>
      <c r="E41" s="6">
        <v>6.5567192680894602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125667.336225615</v>
      </c>
      <c r="E42" s="6">
        <v>5.7680694555264296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148328.81991694</v>
      </c>
      <c r="E43" s="6">
        <v>6.2146757410232096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138462.929504417</v>
      </c>
      <c r="E44" s="6">
        <v>6.94509661389207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297070.76704083098</v>
      </c>
      <c r="E45" s="6">
        <v>4.3687473504212004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233953.801100763</v>
      </c>
      <c r="E46" s="6">
        <v>6.7963270397009401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123642.345805983</v>
      </c>
      <c r="E47" s="6">
        <v>4.9108548365900502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181229.89218513499</v>
      </c>
      <c r="E48" s="6">
        <v>4.1331257357436897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288147.114668547</v>
      </c>
      <c r="E49" s="6">
        <v>4.2715273892705499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319195.91220012598</v>
      </c>
      <c r="E50" s="6">
        <v>5.4947354740720398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1074887.11823224</v>
      </c>
      <c r="E51" s="6">
        <v>5.9762674811023597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1394483.9277027801</v>
      </c>
      <c r="E52" s="6">
        <v>4.8222006823918102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520090.417870395</v>
      </c>
      <c r="E53" s="6">
        <v>5.1539788933928996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1031312.66209103</v>
      </c>
      <c r="E54" s="6">
        <v>4.6360078287089896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219789.461917907</v>
      </c>
      <c r="E55" s="6">
        <v>10.113591453299399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313007.37584206997</v>
      </c>
      <c r="E56" s="6">
        <v>5.0091088442943699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798184.59682501398</v>
      </c>
      <c r="E57" s="6">
        <v>4.0972265203544502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318275.61871990399</v>
      </c>
      <c r="E58" s="6">
        <v>4.36345864819629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668022.45199880097</v>
      </c>
      <c r="E59" s="6">
        <v>3.1625041741536601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482401.86707564403</v>
      </c>
      <c r="E60" s="6">
        <v>7.2701643177504698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7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398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458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399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159099.21676141399</v>
      </c>
      <c r="E17" s="6">
        <v>0.92482214839839005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400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75179.287852006397</v>
      </c>
      <c r="E28" s="6">
        <v>10.6726884699363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58623.129629942203</v>
      </c>
      <c r="E29" s="6">
        <v>5.1232512337822502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103378.246129397</v>
      </c>
      <c r="E30" s="6">
        <v>3.43041782932641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56148.682671840601</v>
      </c>
      <c r="E31" s="6">
        <v>3.6954519301277902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80323.416952886997</v>
      </c>
      <c r="E32" s="6">
        <v>3.5106045359336702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105945.85355663</v>
      </c>
      <c r="E33" s="6">
        <v>10.073843972206401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404721.97348124301</v>
      </c>
      <c r="E34" s="6">
        <v>34.024707415527701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288406.99274114298</v>
      </c>
      <c r="E35" s="6">
        <v>3.1130258354859799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189773.15543724701</v>
      </c>
      <c r="E36" s="6">
        <v>8.8163340615481598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96829.027923745001</v>
      </c>
      <c r="E37" s="6">
        <v>5.4580270897823597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135346.667655372</v>
      </c>
      <c r="E38" s="6">
        <v>4.0908784957219204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118220.34438670801</v>
      </c>
      <c r="E39" s="6">
        <v>4.0047855174119498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187749.38867014099</v>
      </c>
      <c r="E40" s="6">
        <v>7.1702817615205596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81968.104508094795</v>
      </c>
      <c r="E41" s="6">
        <v>3.7791156485166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92869.244288369402</v>
      </c>
      <c r="E42" s="6">
        <v>3.1258274302217699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100597.263401366</v>
      </c>
      <c r="E43" s="6">
        <v>9.1701474707251904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88905.795819271705</v>
      </c>
      <c r="E44" s="6">
        <v>4.6755125256269201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146746.23984630901</v>
      </c>
      <c r="E45" s="6">
        <v>3.490503307529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94923.777144429303</v>
      </c>
      <c r="E46" s="6">
        <v>6.0508518664453703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89951.303468504397</v>
      </c>
      <c r="E47" s="6">
        <v>3.1828554697188398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98232.888118383795</v>
      </c>
      <c r="E48" s="6">
        <v>2.6113592860211798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162435.72073304799</v>
      </c>
      <c r="E49" s="6">
        <v>4.1354942634930696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125836.60985872999</v>
      </c>
      <c r="E50" s="6">
        <v>3.6232452942844899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380057.49287023599</v>
      </c>
      <c r="E51" s="6">
        <v>5.2458493585271002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365339.13709114603</v>
      </c>
      <c r="E52" s="6">
        <v>3.7113041339936799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161432.266455979</v>
      </c>
      <c r="E53" s="6">
        <v>4.1879885540435096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376629.17442844098</v>
      </c>
      <c r="E54" s="6">
        <v>3.3290677618966402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112899.93179446799</v>
      </c>
      <c r="E55" s="6">
        <v>7.0740778911686704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142817.07552505299</v>
      </c>
      <c r="E56" s="6">
        <v>3.8969704666135101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220675.144317111</v>
      </c>
      <c r="E57" s="6">
        <v>3.2973946848916902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145606.836717536</v>
      </c>
      <c r="E58" s="6">
        <v>3.28078059428411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271892.83610431198</v>
      </c>
      <c r="E59" s="6">
        <v>2.7164072066697198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181464.80545046501</v>
      </c>
      <c r="E60" s="6">
        <v>4.3778481577157997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800-000000000000}">
  <dimension ref="A1:E66"/>
  <sheetViews>
    <sheetView workbookViewId="0"/>
  </sheetViews>
  <sheetFormatPr baseColWidth="10" defaultRowHeight="15" x14ac:dyDescent="0.25"/>
  <sheetData>
    <row r="1" spans="1:5" x14ac:dyDescent="0.25">
      <c r="E1" s="7" t="str">
        <f>HYPERLINK("#'Indice'!A1", "Ir al índice")</f>
        <v>Ir al índice</v>
      </c>
    </row>
    <row r="5" spans="1:5" ht="23.25" x14ac:dyDescent="0.35">
      <c r="A5" s="1" t="s">
        <v>0</v>
      </c>
    </row>
    <row r="7" spans="1:5" ht="21" x14ac:dyDescent="0.35">
      <c r="A7" s="2" t="s">
        <v>401</v>
      </c>
    </row>
    <row r="9" spans="1:5" x14ac:dyDescent="0.25">
      <c r="A9" t="s">
        <v>3</v>
      </c>
    </row>
    <row r="10" spans="1:5" x14ac:dyDescent="0.25">
      <c r="A10" t="s">
        <v>4</v>
      </c>
    </row>
    <row r="11" spans="1:5" x14ac:dyDescent="0.25">
      <c r="A11" t="s">
        <v>459</v>
      </c>
    </row>
    <row r="12" spans="1:5" x14ac:dyDescent="0.25">
      <c r="A12" s="3" t="s">
        <v>460</v>
      </c>
    </row>
    <row r="13" spans="1:5" x14ac:dyDescent="0.25">
      <c r="A13" s="3" t="s">
        <v>5</v>
      </c>
    </row>
    <row r="15" spans="1:5" ht="17.25" x14ac:dyDescent="0.3">
      <c r="A15" s="4" t="s">
        <v>402</v>
      </c>
    </row>
    <row r="16" spans="1:5" x14ac:dyDescent="0.25">
      <c r="A16" s="5" t="s">
        <v>7</v>
      </c>
      <c r="B16" s="5" t="s">
        <v>8</v>
      </c>
      <c r="C16" s="5" t="s">
        <v>9</v>
      </c>
      <c r="D16" s="5" t="s">
        <v>272</v>
      </c>
      <c r="E16" s="5" t="s">
        <v>273</v>
      </c>
    </row>
    <row r="17" spans="1:5" x14ac:dyDescent="0.25">
      <c r="A17" s="6" t="s">
        <v>13</v>
      </c>
      <c r="B17" s="6" t="s">
        <v>14</v>
      </c>
      <c r="C17" s="6" t="s">
        <v>15</v>
      </c>
      <c r="D17" s="6">
        <v>560971.38339595601</v>
      </c>
      <c r="E17" s="6">
        <v>1.7640297831984699</v>
      </c>
    </row>
    <row r="18" spans="1:5" x14ac:dyDescent="0.25">
      <c r="A18" t="s">
        <v>16</v>
      </c>
    </row>
    <row r="19" spans="1:5" x14ac:dyDescent="0.25">
      <c r="A19" t="s">
        <v>17</v>
      </c>
    </row>
    <row r="20" spans="1:5" x14ac:dyDescent="0.25">
      <c r="A20" t="s">
        <v>18</v>
      </c>
    </row>
    <row r="21" spans="1:5" x14ac:dyDescent="0.25">
      <c r="A21" t="s">
        <v>19</v>
      </c>
    </row>
    <row r="22" spans="1:5" x14ac:dyDescent="0.25">
      <c r="A22" t="s">
        <v>20</v>
      </c>
    </row>
    <row r="25" spans="1:5" x14ac:dyDescent="0.25">
      <c r="E25" s="7" t="str">
        <f>HYPERLINK("#'Indice'!A1", "Ir al índice")</f>
        <v>Ir al índice</v>
      </c>
    </row>
    <row r="26" spans="1:5" ht="17.25" x14ac:dyDescent="0.3">
      <c r="A26" s="4" t="s">
        <v>403</v>
      </c>
    </row>
    <row r="27" spans="1:5" x14ac:dyDescent="0.25">
      <c r="A27" s="5" t="s">
        <v>7</v>
      </c>
      <c r="B27" s="5" t="s">
        <v>23</v>
      </c>
      <c r="C27" s="5" t="s">
        <v>9</v>
      </c>
      <c r="D27" s="5" t="s">
        <v>272</v>
      </c>
      <c r="E27" s="5" t="s">
        <v>273</v>
      </c>
    </row>
    <row r="28" spans="1:5" x14ac:dyDescent="0.25">
      <c r="A28" s="6" t="s">
        <v>24</v>
      </c>
      <c r="B28" s="6" t="s">
        <v>461</v>
      </c>
      <c r="C28" s="6" t="s">
        <v>15</v>
      </c>
      <c r="D28" s="6">
        <v>318163.15764802601</v>
      </c>
      <c r="E28" s="6">
        <v>28.130227228275999</v>
      </c>
    </row>
    <row r="29" spans="1:5" x14ac:dyDescent="0.25">
      <c r="A29" s="6" t="s">
        <v>25</v>
      </c>
      <c r="B29" s="6" t="s">
        <v>26</v>
      </c>
      <c r="C29" s="6" t="s">
        <v>15</v>
      </c>
      <c r="D29" s="6">
        <v>249749.75849049399</v>
      </c>
      <c r="E29" s="6">
        <v>18.142537334042</v>
      </c>
    </row>
    <row r="30" spans="1:5" x14ac:dyDescent="0.25">
      <c r="A30" s="6" t="s">
        <v>27</v>
      </c>
      <c r="B30" s="6" t="s">
        <v>28</v>
      </c>
      <c r="C30" s="6" t="s">
        <v>15</v>
      </c>
      <c r="D30" s="6">
        <v>431626.207161928</v>
      </c>
      <c r="E30" s="6">
        <v>7.9511221860052901</v>
      </c>
    </row>
    <row r="31" spans="1:5" x14ac:dyDescent="0.25">
      <c r="A31" s="6" t="s">
        <v>29</v>
      </c>
      <c r="B31" s="6" t="s">
        <v>30</v>
      </c>
      <c r="C31" s="6" t="s">
        <v>15</v>
      </c>
      <c r="D31" s="6">
        <v>326764.04924330697</v>
      </c>
      <c r="E31" s="6">
        <v>14.173145983098999</v>
      </c>
    </row>
    <row r="32" spans="1:5" x14ac:dyDescent="0.25">
      <c r="A32" s="6" t="s">
        <v>31</v>
      </c>
      <c r="B32" s="6" t="s">
        <v>32</v>
      </c>
      <c r="C32" s="6" t="s">
        <v>15</v>
      </c>
      <c r="D32" s="6">
        <v>212513.30945958901</v>
      </c>
      <c r="E32" s="6">
        <v>6.5869773044239697</v>
      </c>
    </row>
    <row r="33" spans="1:5" x14ac:dyDescent="0.25">
      <c r="A33" s="6" t="s">
        <v>33</v>
      </c>
      <c r="B33" s="6" t="s">
        <v>34</v>
      </c>
      <c r="C33" s="6" t="s">
        <v>15</v>
      </c>
      <c r="D33" s="6">
        <v>298983.60475106799</v>
      </c>
      <c r="E33" s="6">
        <v>12.649976161761099</v>
      </c>
    </row>
    <row r="34" spans="1:5" x14ac:dyDescent="0.25">
      <c r="A34" s="6" t="s">
        <v>35</v>
      </c>
      <c r="B34" s="6" t="s">
        <v>36</v>
      </c>
      <c r="C34" s="6" t="s">
        <v>15</v>
      </c>
      <c r="D34" s="6">
        <v>1684528.8081942501</v>
      </c>
      <c r="E34" s="6">
        <v>33.521232771378997</v>
      </c>
    </row>
    <row r="35" spans="1:5" x14ac:dyDescent="0.25">
      <c r="A35" s="6" t="s">
        <v>37</v>
      </c>
      <c r="B35" s="6" t="s">
        <v>38</v>
      </c>
      <c r="C35" s="6" t="s">
        <v>15</v>
      </c>
      <c r="D35" s="6">
        <v>913056.45026767103</v>
      </c>
      <c r="E35" s="6">
        <v>5.2338369922151404</v>
      </c>
    </row>
    <row r="36" spans="1:5" x14ac:dyDescent="0.25">
      <c r="A36" s="6" t="s">
        <v>39</v>
      </c>
      <c r="B36" s="6" t="s">
        <v>40</v>
      </c>
      <c r="C36" s="6" t="s">
        <v>15</v>
      </c>
      <c r="D36" s="6">
        <v>544974.48988499097</v>
      </c>
      <c r="E36" s="6">
        <v>11.4239442894722</v>
      </c>
    </row>
    <row r="37" spans="1:5" x14ac:dyDescent="0.25">
      <c r="A37" s="6" t="s">
        <v>41</v>
      </c>
      <c r="B37" s="6" t="s">
        <v>42</v>
      </c>
      <c r="C37" s="6" t="s">
        <v>15</v>
      </c>
      <c r="D37" s="6">
        <v>384060.49561761401</v>
      </c>
      <c r="E37" s="6">
        <v>10.250327253274801</v>
      </c>
    </row>
    <row r="38" spans="1:5" x14ac:dyDescent="0.25">
      <c r="A38" s="6" t="s">
        <v>43</v>
      </c>
      <c r="B38" s="6" t="s">
        <v>44</v>
      </c>
      <c r="C38" s="6" t="s">
        <v>15</v>
      </c>
      <c r="D38" s="6">
        <v>501789.07406483701</v>
      </c>
      <c r="E38" s="6">
        <v>9.5071974091600602</v>
      </c>
    </row>
    <row r="39" spans="1:5" x14ac:dyDescent="0.25">
      <c r="A39" s="6" t="s">
        <v>45</v>
      </c>
      <c r="B39" s="6" t="s">
        <v>46</v>
      </c>
      <c r="C39" s="6" t="s">
        <v>15</v>
      </c>
      <c r="D39" s="6">
        <v>425578.11637623102</v>
      </c>
      <c r="E39" s="6">
        <v>9.4163023444431992</v>
      </c>
    </row>
    <row r="40" spans="1:5" x14ac:dyDescent="0.25">
      <c r="A40" s="6" t="s">
        <v>47</v>
      </c>
      <c r="B40" s="6" t="s">
        <v>48</v>
      </c>
      <c r="C40" s="6" t="s">
        <v>15</v>
      </c>
      <c r="D40" s="6">
        <v>805121.64638513804</v>
      </c>
      <c r="E40" s="6">
        <v>7.2234013340040697</v>
      </c>
    </row>
    <row r="41" spans="1:5" x14ac:dyDescent="0.25">
      <c r="A41" s="6" t="s">
        <v>49</v>
      </c>
      <c r="B41" s="6" t="s">
        <v>50</v>
      </c>
      <c r="C41" s="6" t="s">
        <v>15</v>
      </c>
      <c r="D41" s="6">
        <v>364859.38232402498</v>
      </c>
      <c r="E41" s="6">
        <v>8.32621828004336</v>
      </c>
    </row>
    <row r="42" spans="1:5" x14ac:dyDescent="0.25">
      <c r="A42" s="6" t="s">
        <v>51</v>
      </c>
      <c r="B42" s="6" t="s">
        <v>52</v>
      </c>
      <c r="C42" s="6" t="s">
        <v>15</v>
      </c>
      <c r="D42" s="6">
        <v>262509.32069738099</v>
      </c>
      <c r="E42" s="6">
        <v>4.41021424165264</v>
      </c>
    </row>
    <row r="43" spans="1:5" x14ac:dyDescent="0.25">
      <c r="A43" s="6" t="s">
        <v>53</v>
      </c>
      <c r="B43" s="6" t="s">
        <v>54</v>
      </c>
      <c r="C43" s="6" t="s">
        <v>15</v>
      </c>
      <c r="D43" s="6">
        <v>367086.492398225</v>
      </c>
      <c r="E43" s="6">
        <v>9.8574957524132891</v>
      </c>
    </row>
    <row r="44" spans="1:5" x14ac:dyDescent="0.25">
      <c r="A44" s="6" t="s">
        <v>55</v>
      </c>
      <c r="B44" s="6" t="s">
        <v>56</v>
      </c>
      <c r="C44" s="6" t="s">
        <v>15</v>
      </c>
      <c r="D44" s="6">
        <v>335036.74671166198</v>
      </c>
      <c r="E44" s="6">
        <v>8.5393371731561398</v>
      </c>
    </row>
    <row r="45" spans="1:5" x14ac:dyDescent="0.25">
      <c r="A45" s="6" t="s">
        <v>57</v>
      </c>
      <c r="B45" s="6" t="s">
        <v>58</v>
      </c>
      <c r="C45" s="6" t="s">
        <v>15</v>
      </c>
      <c r="D45" s="6">
        <v>430671.14603950898</v>
      </c>
      <c r="E45" s="6">
        <v>7.1998872524485602</v>
      </c>
    </row>
    <row r="46" spans="1:5" x14ac:dyDescent="0.25">
      <c r="A46" s="6" t="s">
        <v>59</v>
      </c>
      <c r="B46" s="6" t="s">
        <v>60</v>
      </c>
      <c r="C46" s="6" t="s">
        <v>15</v>
      </c>
      <c r="D46" s="6">
        <v>276769.77265821601</v>
      </c>
      <c r="E46" s="6">
        <v>14.3033158855732</v>
      </c>
    </row>
    <row r="47" spans="1:5" x14ac:dyDescent="0.25">
      <c r="A47" s="6" t="s">
        <v>61</v>
      </c>
      <c r="B47" s="6" t="s">
        <v>62</v>
      </c>
      <c r="C47" s="6" t="s">
        <v>15</v>
      </c>
      <c r="D47" s="6">
        <v>255437.344768048</v>
      </c>
      <c r="E47" s="6">
        <v>12.0143102401261</v>
      </c>
    </row>
    <row r="48" spans="1:5" x14ac:dyDescent="0.25">
      <c r="A48" s="6" t="s">
        <v>63</v>
      </c>
      <c r="B48" s="6" t="s">
        <v>64</v>
      </c>
      <c r="C48" s="6" t="s">
        <v>15</v>
      </c>
      <c r="D48" s="6">
        <v>314358.18673864403</v>
      </c>
      <c r="E48" s="6">
        <v>8.1033634358680704</v>
      </c>
    </row>
    <row r="49" spans="1:5" x14ac:dyDescent="0.25">
      <c r="A49" s="6" t="s">
        <v>65</v>
      </c>
      <c r="B49" s="6" t="s">
        <v>66</v>
      </c>
      <c r="C49" s="6" t="s">
        <v>15</v>
      </c>
      <c r="D49" s="6">
        <v>383165.60255808302</v>
      </c>
      <c r="E49" s="6">
        <v>8.0171375430732006</v>
      </c>
    </row>
    <row r="50" spans="1:5" x14ac:dyDescent="0.25">
      <c r="A50" s="6" t="s">
        <v>67</v>
      </c>
      <c r="B50" s="6" t="s">
        <v>68</v>
      </c>
      <c r="C50" s="6" t="s">
        <v>15</v>
      </c>
      <c r="D50" s="6">
        <v>498034.93395386898</v>
      </c>
      <c r="E50" s="6">
        <v>7.29754085088158</v>
      </c>
    </row>
    <row r="51" spans="1:5" x14ac:dyDescent="0.25">
      <c r="A51" s="6" t="s">
        <v>69</v>
      </c>
      <c r="B51" s="6" t="s">
        <v>70</v>
      </c>
      <c r="C51" s="6" t="s">
        <v>15</v>
      </c>
      <c r="D51" s="6">
        <v>998655.00492902205</v>
      </c>
      <c r="E51" s="6">
        <v>8.2139275902785105</v>
      </c>
    </row>
    <row r="52" spans="1:5" x14ac:dyDescent="0.25">
      <c r="A52" s="6" t="s">
        <v>71</v>
      </c>
      <c r="B52" s="6" t="s">
        <v>72</v>
      </c>
      <c r="C52" s="6" t="s">
        <v>15</v>
      </c>
      <c r="D52" s="6">
        <v>1124567.3021805901</v>
      </c>
      <c r="E52" s="6">
        <v>6.9462328767375503</v>
      </c>
    </row>
    <row r="53" spans="1:5" x14ac:dyDescent="0.25">
      <c r="A53" s="6" t="s">
        <v>73</v>
      </c>
      <c r="B53" s="6" t="s">
        <v>74</v>
      </c>
      <c r="C53" s="6" t="s">
        <v>15</v>
      </c>
      <c r="D53" s="6">
        <v>567472.72376613796</v>
      </c>
      <c r="E53" s="6">
        <v>8.45526279382225</v>
      </c>
    </row>
    <row r="54" spans="1:5" x14ac:dyDescent="0.25">
      <c r="A54" s="6" t="s">
        <v>75</v>
      </c>
      <c r="B54" s="6" t="s">
        <v>76</v>
      </c>
      <c r="C54" s="6" t="s">
        <v>15</v>
      </c>
      <c r="D54" s="6">
        <v>1013188.10806438</v>
      </c>
      <c r="E54" s="6">
        <v>6.2730984665409597</v>
      </c>
    </row>
    <row r="55" spans="1:5" x14ac:dyDescent="0.25">
      <c r="A55" s="6" t="s">
        <v>77</v>
      </c>
      <c r="B55" s="6" t="s">
        <v>78</v>
      </c>
      <c r="C55" s="6" t="s">
        <v>15</v>
      </c>
      <c r="D55" s="6">
        <v>302076.855913451</v>
      </c>
      <c r="E55" s="6">
        <v>12.5596848194206</v>
      </c>
    </row>
    <row r="56" spans="1:5" x14ac:dyDescent="0.25">
      <c r="A56" s="6" t="s">
        <v>79</v>
      </c>
      <c r="B56" s="6" t="s">
        <v>80</v>
      </c>
      <c r="C56" s="6" t="s">
        <v>15</v>
      </c>
      <c r="D56" s="6">
        <v>458039.63137080497</v>
      </c>
      <c r="E56" s="6">
        <v>11.0663794955329</v>
      </c>
    </row>
    <row r="57" spans="1:5" x14ac:dyDescent="0.25">
      <c r="A57" s="6" t="s">
        <v>81</v>
      </c>
      <c r="B57" s="6" t="s">
        <v>82</v>
      </c>
      <c r="C57" s="6" t="s">
        <v>15</v>
      </c>
      <c r="D57" s="6">
        <v>861486.33409762802</v>
      </c>
      <c r="E57" s="6">
        <v>6.4350983723046697</v>
      </c>
    </row>
    <row r="58" spans="1:5" x14ac:dyDescent="0.25">
      <c r="A58" s="6" t="s">
        <v>83</v>
      </c>
      <c r="B58" s="6" t="s">
        <v>84</v>
      </c>
      <c r="C58" s="6" t="s">
        <v>15</v>
      </c>
      <c r="D58" s="6">
        <v>341481.63922811399</v>
      </c>
      <c r="E58" s="6">
        <v>9.6708886211189</v>
      </c>
    </row>
    <row r="59" spans="1:5" x14ac:dyDescent="0.25">
      <c r="A59" s="6" t="s">
        <v>85</v>
      </c>
      <c r="B59" s="6" t="s">
        <v>86</v>
      </c>
      <c r="C59" s="6" t="s">
        <v>15</v>
      </c>
      <c r="D59" s="6">
        <v>616515.35902467102</v>
      </c>
      <c r="E59" s="6">
        <v>4.8737764572509104</v>
      </c>
    </row>
    <row r="60" spans="1:5" x14ac:dyDescent="0.25">
      <c r="A60" s="6" t="s">
        <v>87</v>
      </c>
      <c r="B60" s="6" t="s">
        <v>88</v>
      </c>
      <c r="C60" s="6" t="s">
        <v>15</v>
      </c>
      <c r="D60" s="6">
        <v>519318.20740012598</v>
      </c>
      <c r="E60" s="6">
        <v>9.4358183893298708</v>
      </c>
    </row>
    <row r="61" spans="1:5" x14ac:dyDescent="0.25">
      <c r="A61" t="s">
        <v>16</v>
      </c>
    </row>
    <row r="62" spans="1:5" x14ac:dyDescent="0.25">
      <c r="A62" t="s">
        <v>17</v>
      </c>
    </row>
    <row r="63" spans="1:5" x14ac:dyDescent="0.25">
      <c r="A63" t="s">
        <v>18</v>
      </c>
    </row>
    <row r="64" spans="1:5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6"/>
  <sheetViews>
    <sheetView workbookViewId="0"/>
  </sheetViews>
  <sheetFormatPr baseColWidth="10" defaultRowHeight="15" x14ac:dyDescent="0.25"/>
  <sheetData>
    <row r="1" spans="1:19" x14ac:dyDescent="0.25">
      <c r="L1" s="7" t="str">
        <f>HYPERLINK("#'Indice'!A1", "Ir al índice")</f>
        <v>Ir al índice</v>
      </c>
    </row>
    <row r="5" spans="1:19" ht="23.25" x14ac:dyDescent="0.35">
      <c r="A5" s="1" t="s">
        <v>0</v>
      </c>
    </row>
    <row r="7" spans="1:19" ht="21" x14ac:dyDescent="0.35">
      <c r="A7" s="2" t="s">
        <v>102</v>
      </c>
    </row>
    <row r="9" spans="1:19" x14ac:dyDescent="0.25">
      <c r="A9" t="s">
        <v>3</v>
      </c>
    </row>
    <row r="10" spans="1:19" x14ac:dyDescent="0.25">
      <c r="A10" t="s">
        <v>4</v>
      </c>
    </row>
    <row r="11" spans="1:19" x14ac:dyDescent="0.25">
      <c r="A11" t="s">
        <v>408</v>
      </c>
    </row>
    <row r="12" spans="1:19" x14ac:dyDescent="0.25">
      <c r="A12" s="3" t="s">
        <v>460</v>
      </c>
    </row>
    <row r="13" spans="1:19" x14ac:dyDescent="0.25">
      <c r="A13" s="3" t="s">
        <v>5</v>
      </c>
    </row>
    <row r="15" spans="1:19" ht="17.25" x14ac:dyDescent="0.3">
      <c r="A15" s="4" t="s">
        <v>129</v>
      </c>
    </row>
    <row r="16" spans="1:19" x14ac:dyDescent="0.25">
      <c r="A16" s="5" t="s">
        <v>7</v>
      </c>
      <c r="B16" s="5" t="s">
        <v>8</v>
      </c>
      <c r="C16" s="5" t="s">
        <v>9</v>
      </c>
      <c r="D16" s="5" t="s">
        <v>130</v>
      </c>
      <c r="E16" s="5" t="s">
        <v>131</v>
      </c>
      <c r="F16" s="5" t="s">
        <v>132</v>
      </c>
      <c r="G16" s="5" t="s">
        <v>133</v>
      </c>
      <c r="H16" s="5" t="s">
        <v>134</v>
      </c>
      <c r="I16" s="5" t="s">
        <v>135</v>
      </c>
      <c r="J16" s="5" t="s">
        <v>136</v>
      </c>
      <c r="K16" s="5" t="s">
        <v>137</v>
      </c>
      <c r="L16" s="5" t="s">
        <v>120</v>
      </c>
      <c r="M16" s="5" t="s">
        <v>121</v>
      </c>
      <c r="N16" s="5" t="s">
        <v>122</v>
      </c>
      <c r="O16" s="5" t="s">
        <v>123</v>
      </c>
      <c r="P16" s="5" t="s">
        <v>124</v>
      </c>
      <c r="Q16" s="5" t="s">
        <v>125</v>
      </c>
      <c r="R16" s="5" t="s">
        <v>126</v>
      </c>
      <c r="S16" s="5" t="s">
        <v>127</v>
      </c>
    </row>
    <row r="17" spans="1:19" x14ac:dyDescent="0.25">
      <c r="A17" s="6" t="s">
        <v>13</v>
      </c>
      <c r="B17" s="6" t="s">
        <v>14</v>
      </c>
      <c r="C17" s="6" t="s">
        <v>15</v>
      </c>
      <c r="D17" s="6">
        <v>1342419.5129298</v>
      </c>
      <c r="E17" s="6">
        <v>0.86964213565305803</v>
      </c>
      <c r="F17" s="6">
        <v>17.0890381554036</v>
      </c>
      <c r="G17" s="6">
        <v>0.66483431653358405</v>
      </c>
      <c r="H17" s="6">
        <v>1904818.0928835</v>
      </c>
      <c r="I17" s="6">
        <v>0.66591711007820897</v>
      </c>
      <c r="J17" s="6">
        <v>24.2483878957825</v>
      </c>
      <c r="K17" s="6">
        <v>0.491511984787248</v>
      </c>
      <c r="L17" s="6">
        <v>3457506.4954223</v>
      </c>
      <c r="M17" s="6">
        <v>0.40145865083279503</v>
      </c>
      <c r="N17" s="6">
        <v>44.014154929761602</v>
      </c>
      <c r="O17" s="6">
        <v>0.27025632437698199</v>
      </c>
      <c r="P17" s="6">
        <v>1150698.0876235</v>
      </c>
      <c r="Q17" s="6">
        <v>0.74932256687941601</v>
      </c>
      <c r="R17" s="6">
        <v>14.648419019052399</v>
      </c>
      <c r="S17" s="6">
        <v>0.793008453825084</v>
      </c>
    </row>
    <row r="18" spans="1:19" x14ac:dyDescent="0.25">
      <c r="A18" t="s">
        <v>16</v>
      </c>
    </row>
    <row r="19" spans="1:19" x14ac:dyDescent="0.25">
      <c r="A19" t="s">
        <v>17</v>
      </c>
    </row>
    <row r="20" spans="1:19" x14ac:dyDescent="0.25">
      <c r="A20" t="s">
        <v>18</v>
      </c>
    </row>
    <row r="21" spans="1:19" x14ac:dyDescent="0.25">
      <c r="A21" t="s">
        <v>19</v>
      </c>
    </row>
    <row r="22" spans="1:19" x14ac:dyDescent="0.25">
      <c r="A22" t="s">
        <v>20</v>
      </c>
    </row>
    <row r="25" spans="1:19" x14ac:dyDescent="0.25">
      <c r="L25" s="7" t="str">
        <f>HYPERLINK("#'Indice'!A1", "Ir al índice")</f>
        <v>Ir al índice</v>
      </c>
    </row>
    <row r="26" spans="1:19" ht="17.25" x14ac:dyDescent="0.3">
      <c r="A26" s="4" t="s">
        <v>138</v>
      </c>
    </row>
    <row r="27" spans="1:19" x14ac:dyDescent="0.25">
      <c r="A27" s="5" t="s">
        <v>22</v>
      </c>
      <c r="B27" s="5" t="s">
        <v>23</v>
      </c>
      <c r="C27" s="5" t="s">
        <v>9</v>
      </c>
      <c r="D27" s="5" t="s">
        <v>130</v>
      </c>
      <c r="E27" s="5" t="s">
        <v>131</v>
      </c>
      <c r="F27" s="5" t="s">
        <v>132</v>
      </c>
      <c r="G27" s="5" t="s">
        <v>133</v>
      </c>
      <c r="H27" s="5" t="s">
        <v>134</v>
      </c>
      <c r="I27" s="5" t="s">
        <v>135</v>
      </c>
      <c r="J27" s="5" t="s">
        <v>136</v>
      </c>
      <c r="K27" s="5" t="s">
        <v>137</v>
      </c>
      <c r="L27" s="5" t="s">
        <v>120</v>
      </c>
      <c r="M27" s="5" t="s">
        <v>121</v>
      </c>
      <c r="N27" s="5" t="s">
        <v>122</v>
      </c>
      <c r="O27" s="5" t="s">
        <v>123</v>
      </c>
      <c r="P27" s="5" t="s">
        <v>124</v>
      </c>
      <c r="Q27" s="5" t="s">
        <v>125</v>
      </c>
      <c r="R27" s="5" t="s">
        <v>126</v>
      </c>
      <c r="S27" s="5" t="s">
        <v>127</v>
      </c>
    </row>
    <row r="28" spans="1:19" x14ac:dyDescent="0.25">
      <c r="A28" s="6" t="s">
        <v>24</v>
      </c>
      <c r="B28" s="6" t="s">
        <v>461</v>
      </c>
      <c r="C28" s="6" t="s">
        <v>15</v>
      </c>
      <c r="D28" s="6">
        <v>763.35950519999994</v>
      </c>
      <c r="E28" s="6">
        <v>7.7543860988578501</v>
      </c>
      <c r="F28" s="6">
        <v>21.3098236775819</v>
      </c>
      <c r="G28" s="6">
        <v>3.39959171947278</v>
      </c>
      <c r="H28" s="6">
        <v>849.98186039999996</v>
      </c>
      <c r="I28" s="6">
        <v>7.4287916872813797</v>
      </c>
      <c r="J28" s="6">
        <v>23.727959697732999</v>
      </c>
      <c r="K28" s="6">
        <v>4.7268398393256597</v>
      </c>
      <c r="L28" s="6">
        <v>1411.2225367999999</v>
      </c>
      <c r="M28" s="6">
        <v>7.6372897454823701</v>
      </c>
      <c r="N28" s="6">
        <v>39.395465994962201</v>
      </c>
      <c r="O28" s="6">
        <v>2.2116186589617901</v>
      </c>
      <c r="P28" s="6">
        <v>557.63141159999998</v>
      </c>
      <c r="Q28" s="6">
        <v>11.293187453373699</v>
      </c>
      <c r="R28" s="6">
        <v>15.5667506297229</v>
      </c>
      <c r="S28" s="6">
        <v>10.3601907526629</v>
      </c>
    </row>
    <row r="29" spans="1:19" x14ac:dyDescent="0.25">
      <c r="A29" s="6" t="s">
        <v>25</v>
      </c>
      <c r="B29" s="6" t="s">
        <v>26</v>
      </c>
      <c r="C29" s="6" t="s">
        <v>15</v>
      </c>
      <c r="D29" s="6">
        <v>7065.4463530000003</v>
      </c>
      <c r="E29" s="6">
        <v>13.8432953269302</v>
      </c>
      <c r="F29" s="6">
        <v>27.076807192924701</v>
      </c>
      <c r="G29" s="6">
        <v>3.9094457165760201</v>
      </c>
      <c r="H29" s="6">
        <v>7216.0266579999998</v>
      </c>
      <c r="I29" s="6">
        <v>16.0834030752474</v>
      </c>
      <c r="J29" s="6">
        <v>27.6538739034809</v>
      </c>
      <c r="K29" s="6">
        <v>4.2870132156698801</v>
      </c>
      <c r="L29" s="6">
        <v>9335.0084769000005</v>
      </c>
      <c r="M29" s="6">
        <v>11.988473970788</v>
      </c>
      <c r="N29" s="6">
        <v>35.774417077841903</v>
      </c>
      <c r="O29" s="6">
        <v>2.91830776115463</v>
      </c>
      <c r="P29" s="6">
        <v>2477.6081979999999</v>
      </c>
      <c r="Q29" s="6">
        <v>11.264030744085799</v>
      </c>
      <c r="R29" s="6">
        <v>9.49490182575245</v>
      </c>
      <c r="S29" s="6">
        <v>11.4311090211588</v>
      </c>
    </row>
    <row r="30" spans="1:19" x14ac:dyDescent="0.25">
      <c r="A30" s="6" t="s">
        <v>27</v>
      </c>
      <c r="B30" s="6" t="s">
        <v>28</v>
      </c>
      <c r="C30" s="6" t="s">
        <v>15</v>
      </c>
      <c r="D30" s="6">
        <v>88232.5589167</v>
      </c>
      <c r="E30" s="6">
        <v>3.7835516570029402</v>
      </c>
      <c r="F30" s="6">
        <v>20.8237049407388</v>
      </c>
      <c r="G30" s="6">
        <v>2.4167480185584802</v>
      </c>
      <c r="H30" s="6">
        <v>115094.284508</v>
      </c>
      <c r="I30" s="6">
        <v>3.0691263533134099</v>
      </c>
      <c r="J30" s="6">
        <v>27.163322138517401</v>
      </c>
      <c r="K30" s="6">
        <v>1.7862497684226299</v>
      </c>
      <c r="L30" s="6">
        <v>174478.8484622</v>
      </c>
      <c r="M30" s="6">
        <v>2.1789795967704899</v>
      </c>
      <c r="N30" s="6">
        <v>41.178631826907697</v>
      </c>
      <c r="O30" s="6">
        <v>1.2212809938556</v>
      </c>
      <c r="P30" s="6">
        <v>45906.414905799997</v>
      </c>
      <c r="Q30" s="6">
        <v>4.0671046436895404</v>
      </c>
      <c r="R30" s="6">
        <v>10.8343410938361</v>
      </c>
      <c r="S30" s="6">
        <v>3.82327683342195</v>
      </c>
    </row>
    <row r="31" spans="1:19" x14ac:dyDescent="0.25">
      <c r="A31" s="6" t="s">
        <v>29</v>
      </c>
      <c r="B31" s="6" t="s">
        <v>30</v>
      </c>
      <c r="C31" s="6" t="s">
        <v>15</v>
      </c>
      <c r="D31" s="6">
        <v>54943.528357000003</v>
      </c>
      <c r="E31" s="6">
        <v>5.3055783455266896</v>
      </c>
      <c r="F31" s="6">
        <v>24.310154907408801</v>
      </c>
      <c r="G31" s="6">
        <v>2.96598770281709</v>
      </c>
      <c r="H31" s="6">
        <v>60391.683461100001</v>
      </c>
      <c r="I31" s="6">
        <v>3.8874667948468198</v>
      </c>
      <c r="J31" s="6">
        <v>26.7207298832219</v>
      </c>
      <c r="K31" s="6">
        <v>2.35531874420677</v>
      </c>
      <c r="L31" s="6">
        <v>85727.885902299997</v>
      </c>
      <c r="M31" s="6">
        <v>3.6655018889408302</v>
      </c>
      <c r="N31" s="6">
        <v>37.930912857074802</v>
      </c>
      <c r="O31" s="6">
        <v>1.8216931660987601</v>
      </c>
      <c r="P31" s="6">
        <v>24947.507996699998</v>
      </c>
      <c r="Q31" s="6">
        <v>5.0066144162803496</v>
      </c>
      <c r="R31" s="6">
        <v>11.038202352294499</v>
      </c>
      <c r="S31" s="6">
        <v>5.0005240266046602</v>
      </c>
    </row>
    <row r="32" spans="1:19" x14ac:dyDescent="0.25">
      <c r="A32" s="6" t="s">
        <v>31</v>
      </c>
      <c r="B32" s="6" t="s">
        <v>32</v>
      </c>
      <c r="C32" s="6" t="s">
        <v>15</v>
      </c>
      <c r="D32" s="6">
        <v>60937.825005699997</v>
      </c>
      <c r="E32" s="6">
        <v>3.3558332521529599</v>
      </c>
      <c r="F32" s="6">
        <v>22.416723269478599</v>
      </c>
      <c r="G32" s="6">
        <v>2.1821663538867</v>
      </c>
      <c r="H32" s="6">
        <v>73876.427069800004</v>
      </c>
      <c r="I32" s="6">
        <v>2.6392520324234701</v>
      </c>
      <c r="J32" s="6">
        <v>27.1763460807244</v>
      </c>
      <c r="K32" s="6">
        <v>1.80786148569432</v>
      </c>
      <c r="L32" s="6">
        <v>107742.5397214</v>
      </c>
      <c r="M32" s="6">
        <v>2.1400320863891502</v>
      </c>
      <c r="N32" s="6">
        <v>39.634409286178403</v>
      </c>
      <c r="O32" s="6">
        <v>1.2323352763028499</v>
      </c>
      <c r="P32" s="6">
        <v>29284.120334399999</v>
      </c>
      <c r="Q32" s="6">
        <v>3.80396026614397</v>
      </c>
      <c r="R32" s="6">
        <v>10.772521363618599</v>
      </c>
      <c r="S32" s="6">
        <v>3.8370487953041099</v>
      </c>
    </row>
    <row r="33" spans="1:19" x14ac:dyDescent="0.25">
      <c r="A33" s="6" t="s">
        <v>33</v>
      </c>
      <c r="B33" s="6" t="s">
        <v>34</v>
      </c>
      <c r="C33" s="6" t="s">
        <v>15</v>
      </c>
      <c r="D33" s="6">
        <v>8254.3126914999993</v>
      </c>
      <c r="E33" s="6">
        <v>19.884411313579601</v>
      </c>
      <c r="F33" s="6">
        <v>22.690424916559198</v>
      </c>
      <c r="G33" s="6">
        <v>9.7891460034821591</v>
      </c>
      <c r="H33" s="6">
        <v>9916.2451633000001</v>
      </c>
      <c r="I33" s="6">
        <v>15.3241372668769</v>
      </c>
      <c r="J33" s="6">
        <v>27.258940234206602</v>
      </c>
      <c r="K33" s="6">
        <v>3.6634373170416299</v>
      </c>
      <c r="L33" s="6">
        <v>14725.2209533</v>
      </c>
      <c r="M33" s="6">
        <v>12.4787587338273</v>
      </c>
      <c r="N33" s="6">
        <v>40.478418120101601</v>
      </c>
      <c r="O33" s="6">
        <v>4.40696134750723</v>
      </c>
      <c r="P33" s="6">
        <v>3482.1767473999998</v>
      </c>
      <c r="Q33" s="6">
        <v>12.6573144933996</v>
      </c>
      <c r="R33" s="6">
        <v>9.5722167291326201</v>
      </c>
      <c r="S33" s="6">
        <v>11.4058949889454</v>
      </c>
    </row>
    <row r="34" spans="1:19" x14ac:dyDescent="0.25">
      <c r="A34" s="6" t="s">
        <v>35</v>
      </c>
      <c r="B34" s="6" t="s">
        <v>36</v>
      </c>
      <c r="C34" s="6" t="s">
        <v>15</v>
      </c>
      <c r="D34" s="6">
        <v>2772.2228012999999</v>
      </c>
      <c r="E34" s="6">
        <v>24.2119870667862</v>
      </c>
      <c r="F34" s="6">
        <v>22.015139667982702</v>
      </c>
      <c r="G34" s="6">
        <v>6.7956435649993603</v>
      </c>
      <c r="H34" s="6">
        <v>2897.5020174000001</v>
      </c>
      <c r="I34" s="6">
        <v>24.6002220983966</v>
      </c>
      <c r="J34" s="6">
        <v>23.010023426475499</v>
      </c>
      <c r="K34" s="6">
        <v>5.5714963392066599</v>
      </c>
      <c r="L34" s="6">
        <v>5643.1166774000003</v>
      </c>
      <c r="M34" s="6">
        <v>24.189441786316401</v>
      </c>
      <c r="N34" s="6">
        <v>44.813859029449297</v>
      </c>
      <c r="O34" s="6">
        <v>3.69047569212236</v>
      </c>
      <c r="P34" s="6">
        <v>1279.5056027999999</v>
      </c>
      <c r="Q34" s="6">
        <v>28.7979849941091</v>
      </c>
      <c r="R34" s="6">
        <v>10.160977876092501</v>
      </c>
      <c r="S34" s="6">
        <v>21.013069715636899</v>
      </c>
    </row>
    <row r="35" spans="1:19" x14ac:dyDescent="0.25">
      <c r="A35" s="6" t="s">
        <v>37</v>
      </c>
      <c r="B35" s="6" t="s">
        <v>38</v>
      </c>
      <c r="C35" s="6" t="s">
        <v>15</v>
      </c>
      <c r="D35" s="6">
        <v>36890.193061500002</v>
      </c>
      <c r="E35" s="6">
        <v>4.80655829586824</v>
      </c>
      <c r="F35" s="6">
        <v>13.6340678308646</v>
      </c>
      <c r="G35" s="6">
        <v>3.6085858313794299</v>
      </c>
      <c r="H35" s="6">
        <v>56643.796985699999</v>
      </c>
      <c r="I35" s="6">
        <v>3.3834650474904802</v>
      </c>
      <c r="J35" s="6">
        <v>20.934706658034401</v>
      </c>
      <c r="K35" s="6">
        <v>2.4083791730347199</v>
      </c>
      <c r="L35" s="6">
        <v>128171.9156772</v>
      </c>
      <c r="M35" s="6">
        <v>2.5291210755948001</v>
      </c>
      <c r="N35" s="6">
        <v>47.370437705260102</v>
      </c>
      <c r="O35" s="6">
        <v>1.1368653793727499</v>
      </c>
      <c r="P35" s="6">
        <v>48867.730252300003</v>
      </c>
      <c r="Q35" s="6">
        <v>3.94110000148329</v>
      </c>
      <c r="R35" s="6">
        <v>18.0607878058408</v>
      </c>
      <c r="S35" s="6">
        <v>3.5175231455095499</v>
      </c>
    </row>
    <row r="36" spans="1:19" x14ac:dyDescent="0.25">
      <c r="A36" s="6" t="s">
        <v>39</v>
      </c>
      <c r="B36" s="6" t="s">
        <v>40</v>
      </c>
      <c r="C36" s="6" t="s">
        <v>15</v>
      </c>
      <c r="D36" s="6">
        <v>29385.226829899999</v>
      </c>
      <c r="E36" s="6">
        <v>7.8947210905129204</v>
      </c>
      <c r="F36" s="6">
        <v>16.211694431128901</v>
      </c>
      <c r="G36" s="6">
        <v>6.10330541374449</v>
      </c>
      <c r="H36" s="6">
        <v>41082.653524699999</v>
      </c>
      <c r="I36" s="6">
        <v>5.7132922242386703</v>
      </c>
      <c r="J36" s="6">
        <v>22.6651109150088</v>
      </c>
      <c r="K36" s="6">
        <v>4.6176173867365398</v>
      </c>
      <c r="L36" s="6">
        <v>85823.355047899997</v>
      </c>
      <c r="M36" s="6">
        <v>3.2733452787557602</v>
      </c>
      <c r="N36" s="6">
        <v>47.348350078928803</v>
      </c>
      <c r="O36" s="6">
        <v>2.1792897490677201</v>
      </c>
      <c r="P36" s="6">
        <v>24968.2063834</v>
      </c>
      <c r="Q36" s="6">
        <v>7.5857377600413098</v>
      </c>
      <c r="R36" s="6">
        <v>13.774844574933599</v>
      </c>
      <c r="S36" s="6">
        <v>8.0324370771989599</v>
      </c>
    </row>
    <row r="37" spans="1:19" x14ac:dyDescent="0.25">
      <c r="A37" s="6" t="s">
        <v>41</v>
      </c>
      <c r="B37" s="6" t="s">
        <v>42</v>
      </c>
      <c r="C37" s="6" t="s">
        <v>15</v>
      </c>
      <c r="D37" s="6">
        <v>59206.402784099999</v>
      </c>
      <c r="E37" s="6">
        <v>5.1546727443785798</v>
      </c>
      <c r="F37" s="6">
        <v>19.9279718025719</v>
      </c>
      <c r="G37" s="6">
        <v>4.3950390342426804</v>
      </c>
      <c r="H37" s="6">
        <v>81120.235290500001</v>
      </c>
      <c r="I37" s="6">
        <v>4.9127079570803298</v>
      </c>
      <c r="J37" s="6">
        <v>27.303833461762199</v>
      </c>
      <c r="K37" s="6">
        <v>3.46078818726374</v>
      </c>
      <c r="L37" s="6">
        <v>126330.5739917</v>
      </c>
      <c r="M37" s="6">
        <v>2.7960556912165502</v>
      </c>
      <c r="N37" s="6">
        <v>42.520943646747</v>
      </c>
      <c r="O37" s="6">
        <v>1.8823673391645499</v>
      </c>
      <c r="P37" s="6">
        <v>30444.787929800001</v>
      </c>
      <c r="Q37" s="6">
        <v>6.8670781281771198</v>
      </c>
      <c r="R37" s="6">
        <v>10.2472510889188</v>
      </c>
      <c r="S37" s="6">
        <v>6.8444961402370001</v>
      </c>
    </row>
    <row r="38" spans="1:19" x14ac:dyDescent="0.25">
      <c r="A38" s="6" t="s">
        <v>43</v>
      </c>
      <c r="B38" s="6" t="s">
        <v>44</v>
      </c>
      <c r="C38" s="6" t="s">
        <v>15</v>
      </c>
      <c r="D38" s="6">
        <v>59951.6203752</v>
      </c>
      <c r="E38" s="6">
        <v>4.7404084057524596</v>
      </c>
      <c r="F38" s="6">
        <v>15.119061459662101</v>
      </c>
      <c r="G38" s="6">
        <v>3.6146791056634302</v>
      </c>
      <c r="H38" s="6">
        <v>96699.709468200002</v>
      </c>
      <c r="I38" s="6">
        <v>3.4439471490868701</v>
      </c>
      <c r="J38" s="6">
        <v>24.386477653671001</v>
      </c>
      <c r="K38" s="6">
        <v>2.4848224877526901</v>
      </c>
      <c r="L38" s="6">
        <v>181893.65644220001</v>
      </c>
      <c r="M38" s="6">
        <v>1.96502799324463</v>
      </c>
      <c r="N38" s="6">
        <v>45.871343487654698</v>
      </c>
      <c r="O38" s="6">
        <v>1.2401194600825101</v>
      </c>
      <c r="P38" s="6">
        <v>57985.053195699998</v>
      </c>
      <c r="Q38" s="6">
        <v>4.1530573157572297</v>
      </c>
      <c r="R38" s="6">
        <v>14.6231173990122</v>
      </c>
      <c r="S38" s="6">
        <v>4.4305523348496898</v>
      </c>
    </row>
    <row r="39" spans="1:19" x14ac:dyDescent="0.25">
      <c r="A39" s="6" t="s">
        <v>45</v>
      </c>
      <c r="B39" s="6" t="s">
        <v>46</v>
      </c>
      <c r="C39" s="6" t="s">
        <v>15</v>
      </c>
      <c r="D39" s="6">
        <v>40924.788726300001</v>
      </c>
      <c r="E39" s="6">
        <v>4.43622612778079</v>
      </c>
      <c r="F39" s="6">
        <v>16.651675507854801</v>
      </c>
      <c r="G39" s="6">
        <v>3.33733970761473</v>
      </c>
      <c r="H39" s="6">
        <v>61556.826087100002</v>
      </c>
      <c r="I39" s="6">
        <v>3.18924009170679</v>
      </c>
      <c r="J39" s="6">
        <v>25.046538423229901</v>
      </c>
      <c r="K39" s="6">
        <v>2.1280771099978799</v>
      </c>
      <c r="L39" s="6">
        <v>109109.7040541</v>
      </c>
      <c r="M39" s="6">
        <v>1.9667308544680899</v>
      </c>
      <c r="N39" s="6">
        <v>44.395082863295301</v>
      </c>
      <c r="O39" s="6">
        <v>1.35893044424405</v>
      </c>
      <c r="P39" s="6">
        <v>34178.4759318</v>
      </c>
      <c r="Q39" s="6">
        <v>3.8675895099595099</v>
      </c>
      <c r="R39" s="6">
        <v>13.90670320562</v>
      </c>
      <c r="S39" s="6">
        <v>3.8981244015453602</v>
      </c>
    </row>
    <row r="40" spans="1:19" x14ac:dyDescent="0.25">
      <c r="A40" s="6" t="s">
        <v>47</v>
      </c>
      <c r="B40" s="6" t="s">
        <v>48</v>
      </c>
      <c r="C40" s="6" t="s">
        <v>15</v>
      </c>
      <c r="D40" s="6">
        <v>42236.644482900003</v>
      </c>
      <c r="E40" s="6">
        <v>5.38999461675827</v>
      </c>
      <c r="F40" s="6">
        <v>15.765359699590601</v>
      </c>
      <c r="G40" s="6">
        <v>3.40019852446824</v>
      </c>
      <c r="H40" s="6">
        <v>63111.8507436</v>
      </c>
      <c r="I40" s="6">
        <v>5.3357782015902302</v>
      </c>
      <c r="J40" s="6">
        <v>23.5572934465131</v>
      </c>
      <c r="K40" s="6">
        <v>3.1428587379691</v>
      </c>
      <c r="L40" s="6">
        <v>127825.8374486</v>
      </c>
      <c r="M40" s="6">
        <v>3.8591838222828998</v>
      </c>
      <c r="N40" s="6">
        <v>47.712604326190203</v>
      </c>
      <c r="O40" s="6">
        <v>1.6277701739919701</v>
      </c>
      <c r="P40" s="6">
        <v>34733.569762400002</v>
      </c>
      <c r="Q40" s="6">
        <v>5.6837569779070201</v>
      </c>
      <c r="R40" s="6">
        <v>12.9647425277061</v>
      </c>
      <c r="S40" s="6">
        <v>5.2819412773227601</v>
      </c>
    </row>
    <row r="41" spans="1:19" x14ac:dyDescent="0.25">
      <c r="A41" s="6" t="s">
        <v>49</v>
      </c>
      <c r="B41" s="6" t="s">
        <v>50</v>
      </c>
      <c r="C41" s="6" t="s">
        <v>15</v>
      </c>
      <c r="D41" s="6">
        <v>55169.984955400003</v>
      </c>
      <c r="E41" s="6">
        <v>4.5924182265620601</v>
      </c>
      <c r="F41" s="6">
        <v>20.406695640486699</v>
      </c>
      <c r="G41" s="6">
        <v>2.77622649371841</v>
      </c>
      <c r="H41" s="6">
        <v>76211.450818400001</v>
      </c>
      <c r="I41" s="6">
        <v>4.1699011312070304</v>
      </c>
      <c r="J41" s="6">
        <v>28.189673831309999</v>
      </c>
      <c r="K41" s="6">
        <v>2.17959436149573</v>
      </c>
      <c r="L41" s="6">
        <v>114143.863079</v>
      </c>
      <c r="M41" s="6">
        <v>3.9118553841181098</v>
      </c>
      <c r="N41" s="6">
        <v>42.2204043551138</v>
      </c>
      <c r="O41" s="6">
        <v>1.30353145996283</v>
      </c>
      <c r="P41" s="6">
        <v>24827.069445100002</v>
      </c>
      <c r="Q41" s="6">
        <v>5.4653995028167497</v>
      </c>
      <c r="R41" s="6">
        <v>9.1832261730894693</v>
      </c>
      <c r="S41" s="6">
        <v>5.31537214822864</v>
      </c>
    </row>
    <row r="42" spans="1:19" x14ac:dyDescent="0.25">
      <c r="A42" s="6" t="s">
        <v>51</v>
      </c>
      <c r="B42" s="6" t="s">
        <v>52</v>
      </c>
      <c r="C42" s="6" t="s">
        <v>15</v>
      </c>
      <c r="D42" s="6">
        <v>55473.473538899998</v>
      </c>
      <c r="E42" s="6">
        <v>4.3458957396106603</v>
      </c>
      <c r="F42" s="6">
        <v>21.214348310971399</v>
      </c>
      <c r="G42" s="6">
        <v>3.0273753166872401</v>
      </c>
      <c r="H42" s="6">
        <v>73364.755721699999</v>
      </c>
      <c r="I42" s="6">
        <v>3.39954628724663</v>
      </c>
      <c r="J42" s="6">
        <v>28.056391322567599</v>
      </c>
      <c r="K42" s="6">
        <v>2.4911918640367201</v>
      </c>
      <c r="L42" s="6">
        <v>111537.93907750001</v>
      </c>
      <c r="M42" s="6">
        <v>2.5224796200381001</v>
      </c>
      <c r="N42" s="6">
        <v>42.654705727390997</v>
      </c>
      <c r="O42" s="6">
        <v>1.5714416505528299</v>
      </c>
      <c r="P42" s="6">
        <v>21114.181144900002</v>
      </c>
      <c r="Q42" s="6">
        <v>6.12166008967806</v>
      </c>
      <c r="R42" s="6">
        <v>8.0745546390700298</v>
      </c>
      <c r="S42" s="6">
        <v>5.9595936233725304</v>
      </c>
    </row>
    <row r="43" spans="1:19" x14ac:dyDescent="0.25">
      <c r="A43" s="6" t="s">
        <v>53</v>
      </c>
      <c r="B43" s="6" t="s">
        <v>54</v>
      </c>
      <c r="C43" s="6" t="s">
        <v>15</v>
      </c>
      <c r="D43" s="6">
        <v>57594.7818358</v>
      </c>
      <c r="E43" s="6">
        <v>4.85003826753164</v>
      </c>
      <c r="F43" s="6">
        <v>19.9523810529484</v>
      </c>
      <c r="G43" s="6">
        <v>3.2308501363866302</v>
      </c>
      <c r="H43" s="6">
        <v>77802.492631400004</v>
      </c>
      <c r="I43" s="6">
        <v>4.1128810893822996</v>
      </c>
      <c r="J43" s="6">
        <v>26.9528754232729</v>
      </c>
      <c r="K43" s="6">
        <v>2.53833887776026</v>
      </c>
      <c r="L43" s="6">
        <v>120189.1365463</v>
      </c>
      <c r="M43" s="6">
        <v>3.0300392543147301</v>
      </c>
      <c r="N43" s="6">
        <v>41.636748579643502</v>
      </c>
      <c r="O43" s="6">
        <v>1.54522837362652</v>
      </c>
      <c r="P43" s="6">
        <v>33074.7852766</v>
      </c>
      <c r="Q43" s="6">
        <v>4.9112031468006103</v>
      </c>
      <c r="R43" s="6">
        <v>11.457994944135301</v>
      </c>
      <c r="S43" s="6">
        <v>5.3113087776059</v>
      </c>
    </row>
    <row r="44" spans="1:19" x14ac:dyDescent="0.25">
      <c r="A44" s="6" t="s">
        <v>55</v>
      </c>
      <c r="B44" s="6" t="s">
        <v>56</v>
      </c>
      <c r="C44" s="6" t="s">
        <v>15</v>
      </c>
      <c r="D44" s="6">
        <v>63935.756830099999</v>
      </c>
      <c r="E44" s="6">
        <v>5.7358551267466202</v>
      </c>
      <c r="F44" s="6">
        <v>18.1344492515423</v>
      </c>
      <c r="G44" s="6">
        <v>4.1072553097657503</v>
      </c>
      <c r="H44" s="6">
        <v>86871.663220100003</v>
      </c>
      <c r="I44" s="6">
        <v>4.1737213487159996</v>
      </c>
      <c r="J44" s="6">
        <v>24.6398861320794</v>
      </c>
      <c r="K44" s="6">
        <v>2.6579903084304899</v>
      </c>
      <c r="L44" s="6">
        <v>148624.5259828</v>
      </c>
      <c r="M44" s="6">
        <v>3.7330133056069701</v>
      </c>
      <c r="N44" s="6">
        <v>42.155189171089098</v>
      </c>
      <c r="O44" s="6">
        <v>1.58844170768163</v>
      </c>
      <c r="P44" s="6">
        <v>53133.2515269</v>
      </c>
      <c r="Q44" s="6">
        <v>5.1774262619618696</v>
      </c>
      <c r="R44" s="6">
        <v>15.070475445289199</v>
      </c>
      <c r="S44" s="6">
        <v>4.4324057650093502</v>
      </c>
    </row>
    <row r="45" spans="1:19" x14ac:dyDescent="0.25">
      <c r="A45" s="6" t="s">
        <v>57</v>
      </c>
      <c r="B45" s="6" t="s">
        <v>58</v>
      </c>
      <c r="C45" s="6" t="s">
        <v>15</v>
      </c>
      <c r="D45" s="6">
        <v>46902.058468099996</v>
      </c>
      <c r="E45" s="6">
        <v>4.4906073110925897</v>
      </c>
      <c r="F45" s="6">
        <v>14.7714548900947</v>
      </c>
      <c r="G45" s="6">
        <v>2.94476950227636</v>
      </c>
      <c r="H45" s="6">
        <v>74531.862791699998</v>
      </c>
      <c r="I45" s="6">
        <v>3.99867025554438</v>
      </c>
      <c r="J45" s="6">
        <v>23.473256506452</v>
      </c>
      <c r="K45" s="6">
        <v>2.21645847882492</v>
      </c>
      <c r="L45" s="6">
        <v>140253.21723370001</v>
      </c>
      <c r="M45" s="6">
        <v>3.2420720734273001</v>
      </c>
      <c r="N45" s="6">
        <v>44.171708859373901</v>
      </c>
      <c r="O45" s="6">
        <v>1.1240733051992899</v>
      </c>
      <c r="P45" s="6">
        <v>55831.066836099999</v>
      </c>
      <c r="Q45" s="6">
        <v>4.2332459131749101</v>
      </c>
      <c r="R45" s="6">
        <v>17.583579744079401</v>
      </c>
      <c r="S45" s="6">
        <v>3.0974571287415098</v>
      </c>
    </row>
    <row r="46" spans="1:19" x14ac:dyDescent="0.25">
      <c r="A46" s="6" t="s">
        <v>59</v>
      </c>
      <c r="B46" s="6" t="s">
        <v>60</v>
      </c>
      <c r="C46" s="6" t="s">
        <v>15</v>
      </c>
      <c r="D46" s="6">
        <v>29079.675376300002</v>
      </c>
      <c r="E46" s="6">
        <v>7.3756679541484003</v>
      </c>
      <c r="F46" s="6">
        <v>17.730511108102</v>
      </c>
      <c r="G46" s="6">
        <v>5.1138156506653898</v>
      </c>
      <c r="H46" s="6">
        <v>39032.406243899997</v>
      </c>
      <c r="I46" s="6">
        <v>4.5214597160498302</v>
      </c>
      <c r="J46" s="6">
        <v>23.798907777610701</v>
      </c>
      <c r="K46" s="6">
        <v>2.9836207944300002</v>
      </c>
      <c r="L46" s="6">
        <v>72490.891530199995</v>
      </c>
      <c r="M46" s="6">
        <v>3.8352154758134098</v>
      </c>
      <c r="N46" s="6">
        <v>44.199274609507903</v>
      </c>
      <c r="O46" s="6">
        <v>1.68616198957186</v>
      </c>
      <c r="P46" s="6">
        <v>23406.2604188</v>
      </c>
      <c r="Q46" s="6">
        <v>4.9663479358436398</v>
      </c>
      <c r="R46" s="6">
        <v>14.2713065047794</v>
      </c>
      <c r="S46" s="6">
        <v>4.8222868005467197</v>
      </c>
    </row>
    <row r="47" spans="1:19" x14ac:dyDescent="0.25">
      <c r="A47" s="6" t="s">
        <v>61</v>
      </c>
      <c r="B47" s="6" t="s">
        <v>62</v>
      </c>
      <c r="C47" s="6" t="s">
        <v>15</v>
      </c>
      <c r="D47" s="6">
        <v>89638.980769500005</v>
      </c>
      <c r="E47" s="6">
        <v>3.0152067517585901</v>
      </c>
      <c r="F47" s="6">
        <v>20.509208479984199</v>
      </c>
      <c r="G47" s="6">
        <v>2.20096077288563</v>
      </c>
      <c r="H47" s="6">
        <v>114014.51698650001</v>
      </c>
      <c r="I47" s="6">
        <v>2.4151716523801801</v>
      </c>
      <c r="J47" s="6">
        <v>26.086279412677801</v>
      </c>
      <c r="K47" s="6">
        <v>1.7033992829090701</v>
      </c>
      <c r="L47" s="6">
        <v>178777.60790090001</v>
      </c>
      <c r="M47" s="6">
        <v>1.75265736713153</v>
      </c>
      <c r="N47" s="6">
        <v>40.903937109914096</v>
      </c>
      <c r="O47" s="6">
        <v>1.0353869182109501</v>
      </c>
      <c r="P47" s="6">
        <v>54635.887235499998</v>
      </c>
      <c r="Q47" s="6">
        <v>3.4039310273911298</v>
      </c>
      <c r="R47" s="6">
        <v>12.5005749974239</v>
      </c>
      <c r="S47" s="6">
        <v>3.4603919404957701</v>
      </c>
    </row>
    <row r="48" spans="1:19" x14ac:dyDescent="0.25">
      <c r="A48" s="6" t="s">
        <v>63</v>
      </c>
      <c r="B48" s="6" t="s">
        <v>64</v>
      </c>
      <c r="C48" s="6" t="s">
        <v>15</v>
      </c>
      <c r="D48" s="6">
        <v>60158.047295800003</v>
      </c>
      <c r="E48" s="6">
        <v>3.6320575457611501</v>
      </c>
      <c r="F48" s="6">
        <v>18.691805051587998</v>
      </c>
      <c r="G48" s="6">
        <v>2.5779812190940499</v>
      </c>
      <c r="H48" s="6">
        <v>80815.565280099996</v>
      </c>
      <c r="I48" s="6">
        <v>2.8225777674596202</v>
      </c>
      <c r="J48" s="6">
        <v>25.110336177001798</v>
      </c>
      <c r="K48" s="6">
        <v>2.0019071787321998</v>
      </c>
      <c r="L48" s="6">
        <v>136210.89239369999</v>
      </c>
      <c r="M48" s="6">
        <v>1.7907141373793001</v>
      </c>
      <c r="N48" s="6">
        <v>42.322308668147699</v>
      </c>
      <c r="O48" s="6">
        <v>1.07122435612821</v>
      </c>
      <c r="P48" s="6">
        <v>44657.324269299999</v>
      </c>
      <c r="Q48" s="6">
        <v>3.0328780752253701</v>
      </c>
      <c r="R48" s="6">
        <v>13.875550103262499</v>
      </c>
      <c r="S48" s="6">
        <v>3.2521304285511898</v>
      </c>
    </row>
    <row r="49" spans="1:19" x14ac:dyDescent="0.25">
      <c r="A49" s="6" t="s">
        <v>65</v>
      </c>
      <c r="B49" s="6" t="s">
        <v>66</v>
      </c>
      <c r="C49" s="6" t="s">
        <v>15</v>
      </c>
      <c r="D49" s="6">
        <v>37110.381905000002</v>
      </c>
      <c r="E49" s="6">
        <v>4.2026823792519998</v>
      </c>
      <c r="F49" s="6">
        <v>16.663786354168899</v>
      </c>
      <c r="G49" s="6">
        <v>3.2088180208114898</v>
      </c>
      <c r="H49" s="6">
        <v>50785.869668300002</v>
      </c>
      <c r="I49" s="6">
        <v>2.8972722400114899</v>
      </c>
      <c r="J49" s="6">
        <v>22.8045317380362</v>
      </c>
      <c r="K49" s="6">
        <v>2.2586564381237602</v>
      </c>
      <c r="L49" s="6">
        <v>96979.967850500005</v>
      </c>
      <c r="M49" s="6">
        <v>1.87337168579165</v>
      </c>
      <c r="N49" s="6">
        <v>43.547206521126199</v>
      </c>
      <c r="O49" s="6">
        <v>1.10334830509631</v>
      </c>
      <c r="P49" s="6">
        <v>37824.558876299998</v>
      </c>
      <c r="Q49" s="6">
        <v>2.4034616581767798</v>
      </c>
      <c r="R49" s="6">
        <v>16.984475386668599</v>
      </c>
      <c r="S49" s="6">
        <v>2.91891578663135</v>
      </c>
    </row>
    <row r="50" spans="1:19" x14ac:dyDescent="0.25">
      <c r="A50" s="6" t="s">
        <v>67</v>
      </c>
      <c r="B50" s="6" t="s">
        <v>68</v>
      </c>
      <c r="C50" s="6" t="s">
        <v>15</v>
      </c>
      <c r="D50" s="6">
        <v>33738.4199801</v>
      </c>
      <c r="E50" s="6">
        <v>3.22359804707179</v>
      </c>
      <c r="F50" s="6">
        <v>15.752810246045801</v>
      </c>
      <c r="G50" s="6">
        <v>2.5778303033713099</v>
      </c>
      <c r="H50" s="6">
        <v>56785.332710299997</v>
      </c>
      <c r="I50" s="6">
        <v>2.8152201976699498</v>
      </c>
      <c r="J50" s="6">
        <v>26.513647392840401</v>
      </c>
      <c r="K50" s="6">
        <v>1.9003014569554599</v>
      </c>
      <c r="L50" s="6">
        <v>94183.776348900006</v>
      </c>
      <c r="M50" s="6">
        <v>2.0674017900064099</v>
      </c>
      <c r="N50" s="6">
        <v>43.975359781381201</v>
      </c>
      <c r="O50" s="6">
        <v>1.1125937366688801</v>
      </c>
      <c r="P50" s="6">
        <v>29466.4466078</v>
      </c>
      <c r="Q50" s="6">
        <v>2.7758147897207501</v>
      </c>
      <c r="R50" s="6">
        <v>13.758182579732599</v>
      </c>
      <c r="S50" s="6">
        <v>2.8128357999567899</v>
      </c>
    </row>
    <row r="51" spans="1:19" x14ac:dyDescent="0.25">
      <c r="A51" s="6" t="s">
        <v>69</v>
      </c>
      <c r="B51" s="6" t="s">
        <v>70</v>
      </c>
      <c r="C51" s="6" t="s">
        <v>15</v>
      </c>
      <c r="D51" s="6">
        <v>17015.837066799999</v>
      </c>
      <c r="E51" s="6">
        <v>8.0930297535603906</v>
      </c>
      <c r="F51" s="6">
        <v>11.698405550539</v>
      </c>
      <c r="G51" s="6">
        <v>5.9569613422289098</v>
      </c>
      <c r="H51" s="6">
        <v>28521.288760399999</v>
      </c>
      <c r="I51" s="6">
        <v>5.28011187802674</v>
      </c>
      <c r="J51" s="6">
        <v>19.608415468092801</v>
      </c>
      <c r="K51" s="6">
        <v>3.9645316760933098</v>
      </c>
      <c r="L51" s="6">
        <v>73948.621802599999</v>
      </c>
      <c r="M51" s="6">
        <v>3.9058946220723998</v>
      </c>
      <c r="N51" s="6">
        <v>50.839753833687197</v>
      </c>
      <c r="O51" s="6">
        <v>1.75473649617113</v>
      </c>
      <c r="P51" s="6">
        <v>25968.579400400002</v>
      </c>
      <c r="Q51" s="6">
        <v>5.2701516471292802</v>
      </c>
      <c r="R51" s="6">
        <v>17.853425147681101</v>
      </c>
      <c r="S51" s="6">
        <v>4.4509660079498001</v>
      </c>
    </row>
    <row r="52" spans="1:19" x14ac:dyDescent="0.25">
      <c r="A52" s="6" t="s">
        <v>71</v>
      </c>
      <c r="B52" s="6" t="s">
        <v>72</v>
      </c>
      <c r="C52" s="6" t="s">
        <v>15</v>
      </c>
      <c r="D52" s="6">
        <v>29904.038154999998</v>
      </c>
      <c r="E52" s="6">
        <v>6.14869877053638</v>
      </c>
      <c r="F52" s="6">
        <v>11.0399653477426</v>
      </c>
      <c r="G52" s="6">
        <v>4.9684972636127096</v>
      </c>
      <c r="H52" s="6">
        <v>47218.7926572</v>
      </c>
      <c r="I52" s="6">
        <v>3.82889005152472</v>
      </c>
      <c r="J52" s="6">
        <v>17.4322220964184</v>
      </c>
      <c r="K52" s="6">
        <v>3.1373472726727201</v>
      </c>
      <c r="L52" s="6">
        <v>125059.96306939999</v>
      </c>
      <c r="M52" s="6">
        <v>2.30527125525985</v>
      </c>
      <c r="N52" s="6">
        <v>46.169605974947302</v>
      </c>
      <c r="O52" s="6">
        <v>1.53370099640732</v>
      </c>
      <c r="P52" s="6">
        <v>68687.967149499993</v>
      </c>
      <c r="Q52" s="6">
        <v>3.4978303186086701</v>
      </c>
      <c r="R52" s="6">
        <v>25.3582065808918</v>
      </c>
      <c r="S52" s="6">
        <v>3.3890423631831901</v>
      </c>
    </row>
    <row r="53" spans="1:19" x14ac:dyDescent="0.25">
      <c r="A53" s="6" t="s">
        <v>73</v>
      </c>
      <c r="B53" s="6" t="s">
        <v>74</v>
      </c>
      <c r="C53" s="6" t="s">
        <v>15</v>
      </c>
      <c r="D53" s="6">
        <v>48734.1095632</v>
      </c>
      <c r="E53" s="6">
        <v>4.1206976623913496</v>
      </c>
      <c r="F53" s="6">
        <v>16.954255482818301</v>
      </c>
      <c r="G53" s="6">
        <v>3.0240163503069599</v>
      </c>
      <c r="H53" s="6">
        <v>68357.790859100001</v>
      </c>
      <c r="I53" s="6">
        <v>3.2257526344257701</v>
      </c>
      <c r="J53" s="6">
        <v>23.781196801457401</v>
      </c>
      <c r="K53" s="6">
        <v>2.3345312648216501</v>
      </c>
      <c r="L53" s="6">
        <v>130749.4764416</v>
      </c>
      <c r="M53" s="6">
        <v>1.9875791650499</v>
      </c>
      <c r="N53" s="6">
        <v>45.4868273516079</v>
      </c>
      <c r="O53" s="6">
        <v>1.12694024954064</v>
      </c>
      <c r="P53" s="6">
        <v>39603.327579700002</v>
      </c>
      <c r="Q53" s="6">
        <v>3.45233596797986</v>
      </c>
      <c r="R53" s="6">
        <v>13.7777203641164</v>
      </c>
      <c r="S53" s="6">
        <v>3.4032866182046999</v>
      </c>
    </row>
    <row r="54" spans="1:19" x14ac:dyDescent="0.25">
      <c r="A54" s="6" t="s">
        <v>75</v>
      </c>
      <c r="B54" s="6" t="s">
        <v>76</v>
      </c>
      <c r="C54" s="6" t="s">
        <v>15</v>
      </c>
      <c r="D54" s="6">
        <v>25241.885423299998</v>
      </c>
      <c r="E54" s="6">
        <v>6.46719139102614</v>
      </c>
      <c r="F54" s="6">
        <v>11.701302719500699</v>
      </c>
      <c r="G54" s="6">
        <v>4.7185052518094501</v>
      </c>
      <c r="H54" s="6">
        <v>39781.320353499999</v>
      </c>
      <c r="I54" s="6">
        <v>4.8977926818859503</v>
      </c>
      <c r="J54" s="6">
        <v>18.441303580597701</v>
      </c>
      <c r="K54" s="6">
        <v>3.20605093708568</v>
      </c>
      <c r="L54" s="6">
        <v>99178.595869199999</v>
      </c>
      <c r="M54" s="6">
        <v>3.3035330072058899</v>
      </c>
      <c r="N54" s="6">
        <v>45.975914797921298</v>
      </c>
      <c r="O54" s="6">
        <v>1.37692953595053</v>
      </c>
      <c r="P54" s="6">
        <v>51516.789936399997</v>
      </c>
      <c r="Q54" s="6">
        <v>4.1786360989792497</v>
      </c>
      <c r="R54" s="6">
        <v>23.881478901980302</v>
      </c>
      <c r="S54" s="6">
        <v>3.7145281072238299</v>
      </c>
    </row>
    <row r="55" spans="1:19" x14ac:dyDescent="0.25">
      <c r="A55" s="6" t="s">
        <v>77</v>
      </c>
      <c r="B55" s="6" t="s">
        <v>78</v>
      </c>
      <c r="C55" s="6" t="s">
        <v>15</v>
      </c>
      <c r="D55" s="6">
        <v>51926.161514899999</v>
      </c>
      <c r="E55" s="6">
        <v>6.6893380722429097</v>
      </c>
      <c r="F55" s="6">
        <v>17.980327024089199</v>
      </c>
      <c r="G55" s="6">
        <v>4.8681739451443304</v>
      </c>
      <c r="H55" s="6">
        <v>72272.086370899997</v>
      </c>
      <c r="I55" s="6">
        <v>6.1695331440050598</v>
      </c>
      <c r="J55" s="6">
        <v>25.025453639378402</v>
      </c>
      <c r="K55" s="6">
        <v>4.1737621317390996</v>
      </c>
      <c r="L55" s="6">
        <v>125993.50492000001</v>
      </c>
      <c r="M55" s="6">
        <v>2.9729185249547401</v>
      </c>
      <c r="N55" s="6">
        <v>43.627419306215202</v>
      </c>
      <c r="O55" s="6">
        <v>2.5723501883076501</v>
      </c>
      <c r="P55" s="6">
        <v>38602.5580281</v>
      </c>
      <c r="Q55" s="6">
        <v>5.9586175552587104</v>
      </c>
      <c r="R55" s="6">
        <v>13.366800030317201</v>
      </c>
      <c r="S55" s="6">
        <v>6.7204264440262298</v>
      </c>
    </row>
    <row r="56" spans="1:19" x14ac:dyDescent="0.25">
      <c r="A56" s="6" t="s">
        <v>79</v>
      </c>
      <c r="B56" s="6" t="s">
        <v>80</v>
      </c>
      <c r="C56" s="6" t="s">
        <v>15</v>
      </c>
      <c r="D56" s="6">
        <v>52669.736140300003</v>
      </c>
      <c r="E56" s="6">
        <v>4.1290510387133397</v>
      </c>
      <c r="F56" s="6">
        <v>13.9726653167768</v>
      </c>
      <c r="G56" s="6">
        <v>3.2484847820813099</v>
      </c>
      <c r="H56" s="6">
        <v>86050.634520299995</v>
      </c>
      <c r="I56" s="6">
        <v>3.09543671694537</v>
      </c>
      <c r="J56" s="6">
        <v>22.828227452016002</v>
      </c>
      <c r="K56" s="6">
        <v>2.2563258567361699</v>
      </c>
      <c r="L56" s="6">
        <v>170914.4423995</v>
      </c>
      <c r="M56" s="6">
        <v>2.0824424673122799</v>
      </c>
      <c r="N56" s="6">
        <v>45.341603669521298</v>
      </c>
      <c r="O56" s="6">
        <v>1.15467285875906</v>
      </c>
      <c r="P56" s="6">
        <v>67313.571133000005</v>
      </c>
      <c r="Q56" s="6">
        <v>3.22492623464391</v>
      </c>
      <c r="R56" s="6">
        <v>17.8575035616858</v>
      </c>
      <c r="S56" s="6">
        <v>3.1856209626763401</v>
      </c>
    </row>
    <row r="57" spans="1:19" x14ac:dyDescent="0.25">
      <c r="A57" s="6" t="s">
        <v>81</v>
      </c>
      <c r="B57" s="6" t="s">
        <v>82</v>
      </c>
      <c r="C57" s="6" t="s">
        <v>15</v>
      </c>
      <c r="D57" s="6">
        <v>23673.578304800001</v>
      </c>
      <c r="E57" s="6">
        <v>4.59409849480397</v>
      </c>
      <c r="F57" s="6">
        <v>12.4390288509789</v>
      </c>
      <c r="G57" s="6">
        <v>3.4258048576281999</v>
      </c>
      <c r="H57" s="6">
        <v>39151.296032799997</v>
      </c>
      <c r="I57" s="6">
        <v>3.8964411939700399</v>
      </c>
      <c r="J57" s="6">
        <v>20.5716303059463</v>
      </c>
      <c r="K57" s="6">
        <v>2.5806910749802299</v>
      </c>
      <c r="L57" s="6">
        <v>93442.804286400002</v>
      </c>
      <c r="M57" s="6">
        <v>2.5551131349023901</v>
      </c>
      <c r="N57" s="6">
        <v>49.098523403166098</v>
      </c>
      <c r="O57" s="6">
        <v>1.0310095519626701</v>
      </c>
      <c r="P57" s="6">
        <v>34049.255185000002</v>
      </c>
      <c r="Q57" s="6">
        <v>3.54810264598337</v>
      </c>
      <c r="R57" s="6">
        <v>17.890817439908702</v>
      </c>
      <c r="S57" s="6">
        <v>3.0386578146999201</v>
      </c>
    </row>
    <row r="58" spans="1:19" x14ac:dyDescent="0.25">
      <c r="A58" s="6" t="s">
        <v>83</v>
      </c>
      <c r="B58" s="6" t="s">
        <v>84</v>
      </c>
      <c r="C58" s="6" t="s">
        <v>15</v>
      </c>
      <c r="D58" s="6">
        <v>35778.487504800003</v>
      </c>
      <c r="E58" s="6">
        <v>4.0220727503684399</v>
      </c>
      <c r="F58" s="6">
        <v>14.086573292476301</v>
      </c>
      <c r="G58" s="6">
        <v>3.3419576576568302</v>
      </c>
      <c r="H58" s="6">
        <v>57603.667745500003</v>
      </c>
      <c r="I58" s="6">
        <v>3.0164485216096502</v>
      </c>
      <c r="J58" s="6">
        <v>22.6795022428933</v>
      </c>
      <c r="K58" s="6">
        <v>2.4412556405097701</v>
      </c>
      <c r="L58" s="6">
        <v>113782.0415856</v>
      </c>
      <c r="M58" s="6">
        <v>1.7064912487606201</v>
      </c>
      <c r="N58" s="6">
        <v>44.797843059970504</v>
      </c>
      <c r="O58" s="6">
        <v>1.0740916757906001</v>
      </c>
      <c r="P58" s="6">
        <v>46825.8031587</v>
      </c>
      <c r="Q58" s="6">
        <v>3.11155406952681</v>
      </c>
      <c r="R58" s="6">
        <v>18.436081404659799</v>
      </c>
      <c r="S58" s="6">
        <v>3.2059555578379899</v>
      </c>
    </row>
    <row r="59" spans="1:19" x14ac:dyDescent="0.25">
      <c r="A59" s="6" t="s">
        <v>85</v>
      </c>
      <c r="B59" s="6" t="s">
        <v>86</v>
      </c>
      <c r="C59" s="6" t="s">
        <v>15</v>
      </c>
      <c r="D59" s="6">
        <v>17586.904202400001</v>
      </c>
      <c r="E59" s="6">
        <v>4.2196826643891097</v>
      </c>
      <c r="F59" s="6">
        <v>10.4471601528401</v>
      </c>
      <c r="G59" s="6">
        <v>3.4465687403629199</v>
      </c>
      <c r="H59" s="6">
        <v>32673.287627400001</v>
      </c>
      <c r="I59" s="6">
        <v>2.9696471448222899</v>
      </c>
      <c r="J59" s="6">
        <v>19.408934320383398</v>
      </c>
      <c r="K59" s="6">
        <v>2.34591612319895</v>
      </c>
      <c r="L59" s="6">
        <v>84313.181335500005</v>
      </c>
      <c r="M59" s="6">
        <v>1.5491007585274299</v>
      </c>
      <c r="N59" s="6">
        <v>50.084613998591898</v>
      </c>
      <c r="O59" s="6">
        <v>0.977793671273124</v>
      </c>
      <c r="P59" s="6">
        <v>33768.1085877</v>
      </c>
      <c r="Q59" s="6">
        <v>2.36082426686822</v>
      </c>
      <c r="R59" s="6">
        <v>20.059291528184598</v>
      </c>
      <c r="S59" s="6">
        <v>2.3695656447928699</v>
      </c>
    </row>
    <row r="60" spans="1:19" x14ac:dyDescent="0.25">
      <c r="A60" s="6" t="s">
        <v>87</v>
      </c>
      <c r="B60" s="6" t="s">
        <v>88</v>
      </c>
      <c r="C60" s="6" t="s">
        <v>15</v>
      </c>
      <c r="D60" s="6">
        <v>19523.084209000001</v>
      </c>
      <c r="E60" s="6">
        <v>5.9311529842581496</v>
      </c>
      <c r="F60" s="6">
        <v>13.20648369894</v>
      </c>
      <c r="G60" s="6">
        <v>4.8464116728280899</v>
      </c>
      <c r="H60" s="6">
        <v>32514.7890462</v>
      </c>
      <c r="I60" s="6">
        <v>3.87705406749</v>
      </c>
      <c r="J60" s="6">
        <v>21.9947845799467</v>
      </c>
      <c r="K60" s="6">
        <v>2.8784899360726599</v>
      </c>
      <c r="L60" s="6">
        <v>68513.160376999993</v>
      </c>
      <c r="M60" s="6">
        <v>2.1869012665879599</v>
      </c>
      <c r="N60" s="6">
        <v>46.3460550595074</v>
      </c>
      <c r="O60" s="6">
        <v>1.62425561779446</v>
      </c>
      <c r="P60" s="6">
        <v>27278.5071756</v>
      </c>
      <c r="Q60" s="6">
        <v>3.9038392545874401</v>
      </c>
      <c r="R60" s="6">
        <v>18.4526766616058</v>
      </c>
      <c r="S60" s="6">
        <v>4.1024392353162202</v>
      </c>
    </row>
    <row r="61" spans="1:19" x14ac:dyDescent="0.25">
      <c r="A61" t="s">
        <v>16</v>
      </c>
    </row>
    <row r="62" spans="1:19" x14ac:dyDescent="0.25">
      <c r="A62" t="s">
        <v>17</v>
      </c>
    </row>
    <row r="63" spans="1:19" x14ac:dyDescent="0.25">
      <c r="A63" t="s">
        <v>18</v>
      </c>
    </row>
    <row r="64" spans="1:19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K66"/>
  <sheetViews>
    <sheetView workbookViewId="0"/>
  </sheetViews>
  <sheetFormatPr baseColWidth="10" defaultRowHeight="15" x14ac:dyDescent="0.25"/>
  <sheetData>
    <row r="1" spans="1:63" x14ac:dyDescent="0.25">
      <c r="L1" s="7" t="str">
        <f>HYPERLINK("#'Indice'!A1", "Ir al índice")</f>
        <v>Ir al índice</v>
      </c>
    </row>
    <row r="5" spans="1:63" ht="23.25" x14ac:dyDescent="0.35">
      <c r="A5" s="1" t="s">
        <v>0</v>
      </c>
    </row>
    <row r="7" spans="1:63" ht="21" x14ac:dyDescent="0.35">
      <c r="A7" s="2" t="s">
        <v>139</v>
      </c>
    </row>
    <row r="9" spans="1:63" x14ac:dyDescent="0.25">
      <c r="A9" t="s">
        <v>3</v>
      </c>
    </row>
    <row r="10" spans="1:63" x14ac:dyDescent="0.25">
      <c r="A10" t="s">
        <v>4</v>
      </c>
    </row>
    <row r="11" spans="1:63" x14ac:dyDescent="0.25">
      <c r="A11" t="s">
        <v>409</v>
      </c>
    </row>
    <row r="12" spans="1:63" x14ac:dyDescent="0.25">
      <c r="A12" s="3" t="s">
        <v>460</v>
      </c>
    </row>
    <row r="13" spans="1:63" x14ac:dyDescent="0.25">
      <c r="A13" s="3" t="s">
        <v>5</v>
      </c>
    </row>
    <row r="15" spans="1:63" ht="17.25" x14ac:dyDescent="0.3">
      <c r="A15" s="4" t="s">
        <v>140</v>
      </c>
    </row>
    <row r="16" spans="1:63" x14ac:dyDescent="0.25">
      <c r="A16" s="5" t="s">
        <v>7</v>
      </c>
      <c r="B16" s="5" t="s">
        <v>8</v>
      </c>
      <c r="C16" s="5" t="s">
        <v>9</v>
      </c>
      <c r="D16" s="5" t="s">
        <v>141</v>
      </c>
      <c r="E16" s="5" t="s">
        <v>142</v>
      </c>
      <c r="F16" s="5" t="s">
        <v>143</v>
      </c>
      <c r="G16" s="5" t="s">
        <v>144</v>
      </c>
      <c r="H16" s="5" t="s">
        <v>145</v>
      </c>
      <c r="I16" s="5" t="s">
        <v>146</v>
      </c>
      <c r="J16" s="5" t="s">
        <v>147</v>
      </c>
      <c r="K16" s="5" t="s">
        <v>148</v>
      </c>
      <c r="L16" s="5" t="s">
        <v>149</v>
      </c>
      <c r="M16" s="5" t="s">
        <v>150</v>
      </c>
      <c r="N16" s="5" t="s">
        <v>151</v>
      </c>
      <c r="O16" s="5" t="s">
        <v>152</v>
      </c>
      <c r="P16" s="5" t="s">
        <v>153</v>
      </c>
      <c r="Q16" s="5" t="s">
        <v>154</v>
      </c>
      <c r="R16" s="5" t="s">
        <v>155</v>
      </c>
      <c r="S16" s="5" t="s">
        <v>156</v>
      </c>
      <c r="T16" s="5" t="s">
        <v>157</v>
      </c>
      <c r="U16" s="5" t="s">
        <v>158</v>
      </c>
      <c r="V16" s="5" t="s">
        <v>159</v>
      </c>
      <c r="W16" s="5" t="s">
        <v>160</v>
      </c>
      <c r="X16" s="5" t="s">
        <v>161</v>
      </c>
      <c r="Y16" s="5" t="s">
        <v>162</v>
      </c>
      <c r="Z16" s="5" t="s">
        <v>163</v>
      </c>
      <c r="AA16" s="5" t="s">
        <v>164</v>
      </c>
      <c r="AB16" s="5" t="s">
        <v>165</v>
      </c>
      <c r="AC16" s="5" t="s">
        <v>166</v>
      </c>
      <c r="AD16" s="5" t="s">
        <v>167</v>
      </c>
      <c r="AE16" s="5" t="s">
        <v>168</v>
      </c>
      <c r="AF16" s="5" t="s">
        <v>169</v>
      </c>
      <c r="AG16" s="5" t="s">
        <v>170</v>
      </c>
      <c r="AH16" s="5" t="s">
        <v>171</v>
      </c>
      <c r="AI16" s="5" t="s">
        <v>172</v>
      </c>
      <c r="AJ16" s="5" t="s">
        <v>173</v>
      </c>
      <c r="AK16" s="5" t="s">
        <v>174</v>
      </c>
      <c r="AL16" s="5" t="s">
        <v>175</v>
      </c>
      <c r="AM16" s="5" t="s">
        <v>176</v>
      </c>
      <c r="AN16" s="5" t="s">
        <v>177</v>
      </c>
      <c r="AO16" s="5" t="s">
        <v>178</v>
      </c>
      <c r="AP16" s="5" t="s">
        <v>179</v>
      </c>
      <c r="AQ16" s="5" t="s">
        <v>180</v>
      </c>
      <c r="AR16" s="5" t="s">
        <v>181</v>
      </c>
      <c r="AS16" s="5" t="s">
        <v>182</v>
      </c>
      <c r="AT16" s="5" t="s">
        <v>183</v>
      </c>
      <c r="AU16" s="5" t="s">
        <v>184</v>
      </c>
      <c r="AV16" s="5" t="s">
        <v>185</v>
      </c>
      <c r="AW16" s="5" t="s">
        <v>186</v>
      </c>
      <c r="AX16" s="5" t="s">
        <v>187</v>
      </c>
      <c r="AY16" s="5" t="s">
        <v>188</v>
      </c>
      <c r="AZ16" s="5" t="s">
        <v>189</v>
      </c>
      <c r="BA16" s="5" t="s">
        <v>190</v>
      </c>
      <c r="BB16" s="5" t="s">
        <v>191</v>
      </c>
      <c r="BC16" s="5" t="s">
        <v>192</v>
      </c>
      <c r="BD16" s="5" t="s">
        <v>193</v>
      </c>
      <c r="BE16" s="5" t="s">
        <v>194</v>
      </c>
      <c r="BF16" s="5" t="s">
        <v>195</v>
      </c>
      <c r="BG16" s="5" t="s">
        <v>196</v>
      </c>
      <c r="BH16" s="5" t="s">
        <v>197</v>
      </c>
      <c r="BI16" s="5" t="s">
        <v>198</v>
      </c>
      <c r="BJ16" s="5" t="s">
        <v>199</v>
      </c>
      <c r="BK16" s="5" t="s">
        <v>200</v>
      </c>
    </row>
    <row r="17" spans="1:63" x14ac:dyDescent="0.25">
      <c r="A17" s="6" t="s">
        <v>13</v>
      </c>
      <c r="B17" s="6" t="s">
        <v>14</v>
      </c>
      <c r="C17" s="6" t="s">
        <v>15</v>
      </c>
      <c r="D17" s="6">
        <v>408291.8099539</v>
      </c>
      <c r="E17" s="6">
        <v>1.3767977328843499</v>
      </c>
      <c r="F17" s="6">
        <v>5.1975662239988898</v>
      </c>
      <c r="G17" s="6">
        <v>1.24148164017083</v>
      </c>
      <c r="H17" s="6">
        <v>504436.7148059</v>
      </c>
      <c r="I17" s="6">
        <v>1.1708514659460501</v>
      </c>
      <c r="J17" s="6">
        <v>6.4214935668588096</v>
      </c>
      <c r="K17" s="6">
        <v>1.04299426718403</v>
      </c>
      <c r="L17" s="6">
        <v>542901.55269859999</v>
      </c>
      <c r="M17" s="6">
        <v>1.1414928451236801</v>
      </c>
      <c r="N17" s="6">
        <v>6.91115203506385</v>
      </c>
      <c r="O17" s="6">
        <v>0.99417094477863899</v>
      </c>
      <c r="P17" s="6">
        <v>551410.88330720004</v>
      </c>
      <c r="Q17" s="6">
        <v>1.0787570650282301</v>
      </c>
      <c r="R17" s="6">
        <v>7.0194760530378897</v>
      </c>
      <c r="S17" s="6">
        <v>0.96742550105351799</v>
      </c>
      <c r="T17" s="6">
        <v>664184.06689619995</v>
      </c>
      <c r="U17" s="6">
        <v>1.02600091300421</v>
      </c>
      <c r="V17" s="6">
        <v>8.4550818518933593</v>
      </c>
      <c r="W17" s="6">
        <v>0.91817851994281197</v>
      </c>
      <c r="X17" s="6">
        <v>709215.25984479999</v>
      </c>
      <c r="Y17" s="6">
        <v>0.99956664538994899</v>
      </c>
      <c r="Z17" s="6">
        <v>9.0283302046399996</v>
      </c>
      <c r="AA17" s="6">
        <v>0.92085431435805798</v>
      </c>
      <c r="AB17" s="6">
        <v>654079.37168169999</v>
      </c>
      <c r="AC17" s="6">
        <v>1.0222484917635899</v>
      </c>
      <c r="AD17" s="6">
        <v>8.3264487976162709</v>
      </c>
      <c r="AE17" s="6">
        <v>0.97222956989965903</v>
      </c>
      <c r="AF17" s="6">
        <v>628674.32442239998</v>
      </c>
      <c r="AG17" s="6">
        <v>1.02056029445068</v>
      </c>
      <c r="AH17" s="6">
        <v>8.0030418314835394</v>
      </c>
      <c r="AI17" s="6">
        <v>0.97111357139134902</v>
      </c>
      <c r="AJ17" s="6">
        <v>588785.78891350003</v>
      </c>
      <c r="AK17" s="6">
        <v>1.0207810860425399</v>
      </c>
      <c r="AL17" s="6">
        <v>7.4952596525824999</v>
      </c>
      <c r="AM17" s="6">
        <v>0.97037582107020504</v>
      </c>
      <c r="AN17" s="6">
        <v>511144.91242010001</v>
      </c>
      <c r="AO17" s="6">
        <v>1.13796575478189</v>
      </c>
      <c r="AP17" s="6">
        <v>6.5068891111569203</v>
      </c>
      <c r="AQ17" s="6">
        <v>1.0832059850062301</v>
      </c>
      <c r="AR17" s="6">
        <v>510841.95480599999</v>
      </c>
      <c r="AS17" s="6">
        <v>1.1466020839720299</v>
      </c>
      <c r="AT17" s="6">
        <v>6.5030324522086902</v>
      </c>
      <c r="AU17" s="6">
        <v>1.1108580807713</v>
      </c>
      <c r="AV17" s="6">
        <v>430777.46148529998</v>
      </c>
      <c r="AW17" s="6">
        <v>1.0756234714806401</v>
      </c>
      <c r="AX17" s="6">
        <v>5.4838092004068901</v>
      </c>
      <c r="AY17" s="6">
        <v>1.08512581230843</v>
      </c>
      <c r="AZ17" s="6">
        <v>363303.94291839999</v>
      </c>
      <c r="BA17" s="6">
        <v>1.1744823481994</v>
      </c>
      <c r="BB17" s="6">
        <v>4.6248694113445596</v>
      </c>
      <c r="BC17" s="6">
        <v>1.1966717001614799</v>
      </c>
      <c r="BD17" s="6">
        <v>286441.64338249998</v>
      </c>
      <c r="BE17" s="6">
        <v>1.37152281931002</v>
      </c>
      <c r="BF17" s="6">
        <v>3.6464101764855799</v>
      </c>
      <c r="BG17" s="6">
        <v>1.38917825273503</v>
      </c>
      <c r="BH17" s="6">
        <v>500952.5013226</v>
      </c>
      <c r="BI17" s="6">
        <v>1.10319209314045</v>
      </c>
      <c r="BJ17" s="6">
        <v>6.37713943122223</v>
      </c>
      <c r="BK17" s="6">
        <v>1.14270481929385</v>
      </c>
    </row>
    <row r="18" spans="1:63" x14ac:dyDescent="0.25">
      <c r="A18" t="s">
        <v>16</v>
      </c>
    </row>
    <row r="19" spans="1:63" x14ac:dyDescent="0.25">
      <c r="A19" t="s">
        <v>17</v>
      </c>
    </row>
    <row r="20" spans="1:63" x14ac:dyDescent="0.25">
      <c r="A20" t="s">
        <v>18</v>
      </c>
    </row>
    <row r="21" spans="1:63" x14ac:dyDescent="0.25">
      <c r="A21" t="s">
        <v>19</v>
      </c>
    </row>
    <row r="22" spans="1:63" x14ac:dyDescent="0.25">
      <c r="A22" t="s">
        <v>20</v>
      </c>
    </row>
    <row r="25" spans="1:63" x14ac:dyDescent="0.25">
      <c r="L25" s="7" t="str">
        <f>HYPERLINK("#'Indice'!A1", "Ir al índice")</f>
        <v>Ir al índice</v>
      </c>
    </row>
    <row r="26" spans="1:63" ht="17.25" x14ac:dyDescent="0.3">
      <c r="A26" s="4" t="s">
        <v>201</v>
      </c>
    </row>
    <row r="27" spans="1:63" x14ac:dyDescent="0.25">
      <c r="A27" s="5" t="s">
        <v>22</v>
      </c>
      <c r="B27" s="5" t="s">
        <v>23</v>
      </c>
      <c r="C27" s="5" t="s">
        <v>9</v>
      </c>
      <c r="D27" s="5" t="s">
        <v>141</v>
      </c>
      <c r="E27" s="5" t="s">
        <v>142</v>
      </c>
      <c r="F27" s="5" t="s">
        <v>143</v>
      </c>
      <c r="G27" s="5" t="s">
        <v>144</v>
      </c>
      <c r="H27" s="5" t="s">
        <v>145</v>
      </c>
      <c r="I27" s="5" t="s">
        <v>146</v>
      </c>
      <c r="J27" s="5" t="s">
        <v>147</v>
      </c>
      <c r="K27" s="5" t="s">
        <v>148</v>
      </c>
      <c r="L27" s="5" t="s">
        <v>149</v>
      </c>
      <c r="M27" s="5" t="s">
        <v>150</v>
      </c>
      <c r="N27" s="5" t="s">
        <v>151</v>
      </c>
      <c r="O27" s="5" t="s">
        <v>152</v>
      </c>
      <c r="P27" s="5" t="s">
        <v>153</v>
      </c>
      <c r="Q27" s="5" t="s">
        <v>154</v>
      </c>
      <c r="R27" s="5" t="s">
        <v>155</v>
      </c>
      <c r="S27" s="5" t="s">
        <v>156</v>
      </c>
      <c r="T27" s="5" t="s">
        <v>157</v>
      </c>
      <c r="U27" s="5" t="s">
        <v>158</v>
      </c>
      <c r="V27" s="5" t="s">
        <v>159</v>
      </c>
      <c r="W27" s="5" t="s">
        <v>160</v>
      </c>
      <c r="X27" s="5" t="s">
        <v>161</v>
      </c>
      <c r="Y27" s="5" t="s">
        <v>162</v>
      </c>
      <c r="Z27" s="5" t="s">
        <v>163</v>
      </c>
      <c r="AA27" s="5" t="s">
        <v>164</v>
      </c>
      <c r="AB27" s="5" t="s">
        <v>165</v>
      </c>
      <c r="AC27" s="5" t="s">
        <v>166</v>
      </c>
      <c r="AD27" s="5" t="s">
        <v>167</v>
      </c>
      <c r="AE27" s="5" t="s">
        <v>168</v>
      </c>
      <c r="AF27" s="5" t="s">
        <v>169</v>
      </c>
      <c r="AG27" s="5" t="s">
        <v>170</v>
      </c>
      <c r="AH27" s="5" t="s">
        <v>171</v>
      </c>
      <c r="AI27" s="5" t="s">
        <v>172</v>
      </c>
      <c r="AJ27" s="5" t="s">
        <v>173</v>
      </c>
      <c r="AK27" s="5" t="s">
        <v>174</v>
      </c>
      <c r="AL27" s="5" t="s">
        <v>175</v>
      </c>
      <c r="AM27" s="5" t="s">
        <v>176</v>
      </c>
      <c r="AN27" s="5" t="s">
        <v>177</v>
      </c>
      <c r="AO27" s="5" t="s">
        <v>178</v>
      </c>
      <c r="AP27" s="5" t="s">
        <v>179</v>
      </c>
      <c r="AQ27" s="5" t="s">
        <v>180</v>
      </c>
      <c r="AR27" s="5" t="s">
        <v>181</v>
      </c>
      <c r="AS27" s="5" t="s">
        <v>182</v>
      </c>
      <c r="AT27" s="5" t="s">
        <v>183</v>
      </c>
      <c r="AU27" s="5" t="s">
        <v>184</v>
      </c>
      <c r="AV27" s="5" t="s">
        <v>185</v>
      </c>
      <c r="AW27" s="5" t="s">
        <v>186</v>
      </c>
      <c r="AX27" s="5" t="s">
        <v>187</v>
      </c>
      <c r="AY27" s="5" t="s">
        <v>188</v>
      </c>
      <c r="AZ27" s="5" t="s">
        <v>189</v>
      </c>
      <c r="BA27" s="5" t="s">
        <v>190</v>
      </c>
      <c r="BB27" s="5" t="s">
        <v>191</v>
      </c>
      <c r="BC27" s="5" t="s">
        <v>192</v>
      </c>
      <c r="BD27" s="5" t="s">
        <v>193</v>
      </c>
      <c r="BE27" s="5" t="s">
        <v>194</v>
      </c>
      <c r="BF27" s="5" t="s">
        <v>195</v>
      </c>
      <c r="BG27" s="5" t="s">
        <v>196</v>
      </c>
      <c r="BH27" s="5" t="s">
        <v>197</v>
      </c>
      <c r="BI27" s="5" t="s">
        <v>198</v>
      </c>
      <c r="BJ27" s="5" t="s">
        <v>199</v>
      </c>
      <c r="BK27" s="5" t="s">
        <v>200</v>
      </c>
    </row>
    <row r="28" spans="1:63" x14ac:dyDescent="0.25">
      <c r="A28" s="6" t="s">
        <v>24</v>
      </c>
      <c r="B28" s="6" t="s">
        <v>461</v>
      </c>
      <c r="C28" s="6" t="s">
        <v>15</v>
      </c>
      <c r="D28" s="6">
        <v>218.36052040000001</v>
      </c>
      <c r="E28" s="6">
        <v>10.462716150948999</v>
      </c>
      <c r="F28" s="6">
        <v>6.0957178841309796</v>
      </c>
      <c r="G28" s="6">
        <v>8.2738562072454105</v>
      </c>
      <c r="H28" s="6">
        <v>285.13191920000003</v>
      </c>
      <c r="I28" s="6">
        <v>8.3530354172425803</v>
      </c>
      <c r="J28" s="6">
        <v>7.9596977329974798</v>
      </c>
      <c r="K28" s="6">
        <v>6.65915856812952</v>
      </c>
      <c r="L28" s="6">
        <v>332.05236159999998</v>
      </c>
      <c r="M28" s="6">
        <v>10.3221856578661</v>
      </c>
      <c r="N28" s="6">
        <v>9.2695214105793493</v>
      </c>
      <c r="O28" s="6">
        <v>5.5952420991691998</v>
      </c>
      <c r="P28" s="6">
        <v>285.13191920000003</v>
      </c>
      <c r="Q28" s="6">
        <v>10.0616444940378</v>
      </c>
      <c r="R28" s="6">
        <v>7.9596977329974798</v>
      </c>
      <c r="S28" s="6">
        <v>9.2642040477352303</v>
      </c>
      <c r="T28" s="6">
        <v>281.52265440000002</v>
      </c>
      <c r="U28" s="6">
        <v>10.6705434948686</v>
      </c>
      <c r="V28" s="6">
        <v>7.8589420654911804</v>
      </c>
      <c r="W28" s="6">
        <v>9.9670038149434195</v>
      </c>
      <c r="X28" s="6">
        <v>254.45316840000001</v>
      </c>
      <c r="Y28" s="6">
        <v>10.740961750457901</v>
      </c>
      <c r="Z28" s="6">
        <v>7.1032745591939603</v>
      </c>
      <c r="AA28" s="6">
        <v>6.1920703176046299</v>
      </c>
      <c r="AB28" s="6">
        <v>254.45316840000001</v>
      </c>
      <c r="AC28" s="6">
        <v>7.6355378996305596</v>
      </c>
      <c r="AD28" s="6">
        <v>7.1032745591939603</v>
      </c>
      <c r="AE28" s="6">
        <v>5.8751647846215702</v>
      </c>
      <c r="AF28" s="6">
        <v>243.62537399999999</v>
      </c>
      <c r="AG28" s="6">
        <v>11.992016299170301</v>
      </c>
      <c r="AH28" s="6">
        <v>6.8010075566750601</v>
      </c>
      <c r="AI28" s="6">
        <v>8.5771441217594102</v>
      </c>
      <c r="AJ28" s="6">
        <v>212.9466232</v>
      </c>
      <c r="AK28" s="6">
        <v>11.864406779661</v>
      </c>
      <c r="AL28" s="6">
        <v>5.9445843828715397</v>
      </c>
      <c r="AM28" s="6">
        <v>9.4853476020967804</v>
      </c>
      <c r="AN28" s="6">
        <v>169.6354456</v>
      </c>
      <c r="AO28" s="6">
        <v>14.810489207291001</v>
      </c>
      <c r="AP28" s="6">
        <v>4.7355163727959697</v>
      </c>
      <c r="AQ28" s="6">
        <v>12.5695202415968</v>
      </c>
      <c r="AR28" s="6">
        <v>283.32728680000002</v>
      </c>
      <c r="AS28" s="6">
        <v>10.411272125831299</v>
      </c>
      <c r="AT28" s="6">
        <v>7.9093198992443297</v>
      </c>
      <c r="AU28" s="6">
        <v>7.2436718868446004</v>
      </c>
      <c r="AV28" s="6">
        <v>203.92346119999999</v>
      </c>
      <c r="AW28" s="6">
        <v>12.904474531978501</v>
      </c>
      <c r="AX28" s="6">
        <v>5.6926952141057896</v>
      </c>
      <c r="AY28" s="6">
        <v>10.6331157503342</v>
      </c>
      <c r="AZ28" s="6">
        <v>185.87713719999999</v>
      </c>
      <c r="BA28" s="6">
        <v>12.539622631919499</v>
      </c>
      <c r="BB28" s="6">
        <v>5.1889168765743099</v>
      </c>
      <c r="BC28" s="6">
        <v>10.6915645997901</v>
      </c>
      <c r="BD28" s="6">
        <v>122.7150032</v>
      </c>
      <c r="BE28" s="6">
        <v>12.5412186091535</v>
      </c>
      <c r="BF28" s="6">
        <v>3.42569269521411</v>
      </c>
      <c r="BG28" s="6">
        <v>12.8987931628534</v>
      </c>
      <c r="BH28" s="6">
        <v>249.0392712</v>
      </c>
      <c r="BI28" s="6">
        <v>13.3473604395781</v>
      </c>
      <c r="BJ28" s="6">
        <v>6.9521410579345098</v>
      </c>
      <c r="BK28" s="6">
        <v>12.667966744856599</v>
      </c>
    </row>
    <row r="29" spans="1:63" x14ac:dyDescent="0.25">
      <c r="A29" s="6" t="s">
        <v>25</v>
      </c>
      <c r="B29" s="6" t="s">
        <v>26</v>
      </c>
      <c r="C29" s="6" t="s">
        <v>15</v>
      </c>
      <c r="D29" s="6">
        <v>2378.3294716999999</v>
      </c>
      <c r="E29" s="6">
        <v>16.313379602528698</v>
      </c>
      <c r="F29" s="6">
        <v>9.1144374083497404</v>
      </c>
      <c r="G29" s="6">
        <v>6.8156204200963098</v>
      </c>
      <c r="H29" s="6">
        <v>2628.9306147000002</v>
      </c>
      <c r="I29" s="6">
        <v>13.7293401517097</v>
      </c>
      <c r="J29" s="6">
        <v>10.074812520172101</v>
      </c>
      <c r="K29" s="6">
        <v>5.9303548068238197</v>
      </c>
      <c r="L29" s="6">
        <v>2655.4437366000002</v>
      </c>
      <c r="M29" s="6">
        <v>14.081460215161499</v>
      </c>
      <c r="N29" s="6">
        <v>10.1764183712256</v>
      </c>
      <c r="O29" s="6">
        <v>4.8293041847850304</v>
      </c>
      <c r="P29" s="6">
        <v>2649.0131818</v>
      </c>
      <c r="Q29" s="6">
        <v>19.865296336605802</v>
      </c>
      <c r="R29" s="6">
        <v>10.1517746496878</v>
      </c>
      <c r="S29" s="6">
        <v>9.3344106472392205</v>
      </c>
      <c r="T29" s="6">
        <v>2185.9199706999998</v>
      </c>
      <c r="U29" s="6">
        <v>13.2882902920239</v>
      </c>
      <c r="V29" s="6">
        <v>8.37706927895311</v>
      </c>
      <c r="W29" s="6">
        <v>9.9655496747228298</v>
      </c>
      <c r="X29" s="6">
        <v>2135.5044981000001</v>
      </c>
      <c r="Y29" s="6">
        <v>18.9475744501961</v>
      </c>
      <c r="Z29" s="6">
        <v>8.1838627973058795</v>
      </c>
      <c r="AA29" s="6">
        <v>8.9472249132347592</v>
      </c>
      <c r="AB29" s="6">
        <v>2123.6966569000001</v>
      </c>
      <c r="AC29" s="6">
        <v>15.840951458918999</v>
      </c>
      <c r="AD29" s="6">
        <v>8.1386117793852204</v>
      </c>
      <c r="AE29" s="6">
        <v>7.2839881840882201</v>
      </c>
      <c r="AF29" s="6">
        <v>1847.6312012999999</v>
      </c>
      <c r="AG29" s="6">
        <v>15.3266674894773</v>
      </c>
      <c r="AH29" s="6">
        <v>7.0806501531202004</v>
      </c>
      <c r="AI29" s="6">
        <v>6.7638340980785303</v>
      </c>
      <c r="AJ29" s="6">
        <v>1509.6529075000001</v>
      </c>
      <c r="AK29" s="6">
        <v>13.996343808175</v>
      </c>
      <c r="AL29" s="6">
        <v>5.7854208584089601</v>
      </c>
      <c r="AM29" s="6">
        <v>10.294097835254901</v>
      </c>
      <c r="AN29" s="6">
        <v>1447.1647410999999</v>
      </c>
      <c r="AO29" s="6">
        <v>13.905949954348401</v>
      </c>
      <c r="AP29" s="6">
        <v>5.5459483680780703</v>
      </c>
      <c r="AQ29" s="6">
        <v>7.8225545836694801</v>
      </c>
      <c r="AR29" s="6">
        <v>938.24700380000002</v>
      </c>
      <c r="AS29" s="6">
        <v>14.082703367301701</v>
      </c>
      <c r="AT29" s="6">
        <v>3.59563033274536</v>
      </c>
      <c r="AU29" s="6">
        <v>9.1413341310828304</v>
      </c>
      <c r="AV29" s="6">
        <v>1116.9475037</v>
      </c>
      <c r="AW29" s="6">
        <v>13.4620098615461</v>
      </c>
      <c r="AX29" s="6">
        <v>4.2804616568155103</v>
      </c>
      <c r="AY29" s="6">
        <v>10.9547273396681</v>
      </c>
      <c r="AZ29" s="6">
        <v>836.52839859999995</v>
      </c>
      <c r="BA29" s="6">
        <v>12.1273687012874</v>
      </c>
      <c r="BB29" s="6">
        <v>3.2058156029563301</v>
      </c>
      <c r="BC29" s="6">
        <v>12.8278751543219</v>
      </c>
      <c r="BD29" s="6">
        <v>725.74310170000001</v>
      </c>
      <c r="BE29" s="6">
        <v>20.310020045245899</v>
      </c>
      <c r="BF29" s="6">
        <v>2.78125472256714</v>
      </c>
      <c r="BG29" s="6">
        <v>19.5180062569009</v>
      </c>
      <c r="BH29" s="6">
        <v>915.33669769999995</v>
      </c>
      <c r="BI29" s="6">
        <v>11.6548578604916</v>
      </c>
      <c r="BJ29" s="6">
        <v>3.5078315002289702</v>
      </c>
      <c r="BK29" s="6">
        <v>12.4552713992494</v>
      </c>
    </row>
    <row r="30" spans="1:63" x14ac:dyDescent="0.25">
      <c r="A30" s="6" t="s">
        <v>27</v>
      </c>
      <c r="B30" s="6" t="s">
        <v>28</v>
      </c>
      <c r="C30" s="6" t="s">
        <v>15</v>
      </c>
      <c r="D30" s="6">
        <v>29638.435359399999</v>
      </c>
      <c r="E30" s="6">
        <v>5.3841065433111099</v>
      </c>
      <c r="F30" s="6">
        <v>6.9949465413553797</v>
      </c>
      <c r="G30" s="6">
        <v>4.3176903923057504</v>
      </c>
      <c r="H30" s="6">
        <v>31211.8217826</v>
      </c>
      <c r="I30" s="6">
        <v>4.5470705290571196</v>
      </c>
      <c r="J30" s="6">
        <v>7.3662803781696704</v>
      </c>
      <c r="K30" s="6">
        <v>3.7049984264639102</v>
      </c>
      <c r="L30" s="6">
        <v>34681.8362032</v>
      </c>
      <c r="M30" s="6">
        <v>4.7434612545200396</v>
      </c>
      <c r="N30" s="6">
        <v>8.1852360711911398</v>
      </c>
      <c r="O30" s="6">
        <v>3.9296691712683001</v>
      </c>
      <c r="P30" s="6">
        <v>33218.448364700002</v>
      </c>
      <c r="Q30" s="6">
        <v>4.5048054325413203</v>
      </c>
      <c r="R30" s="6">
        <v>7.8398629239433202</v>
      </c>
      <c r="S30" s="6">
        <v>3.81862597694158</v>
      </c>
      <c r="T30" s="6">
        <v>39376.0014476</v>
      </c>
      <c r="U30" s="6">
        <v>4.0080782065752301</v>
      </c>
      <c r="V30" s="6">
        <v>9.2931027498028502</v>
      </c>
      <c r="W30" s="6">
        <v>2.9852955409035502</v>
      </c>
      <c r="X30" s="6">
        <v>42497.273762299999</v>
      </c>
      <c r="Y30" s="6">
        <v>4.7033612845589197</v>
      </c>
      <c r="Z30" s="6">
        <v>10.029752060658399</v>
      </c>
      <c r="AA30" s="6">
        <v>3.9798162283852401</v>
      </c>
      <c r="AB30" s="6">
        <v>36722.228690399999</v>
      </c>
      <c r="AC30" s="6">
        <v>4.1722795352759601</v>
      </c>
      <c r="AD30" s="6">
        <v>8.6667876847725402</v>
      </c>
      <c r="AE30" s="6">
        <v>3.8131654406058302</v>
      </c>
      <c r="AF30" s="6">
        <v>34820.049663899998</v>
      </c>
      <c r="AG30" s="6">
        <v>4.5881626017437602</v>
      </c>
      <c r="AH30" s="6">
        <v>8.2178557340434004</v>
      </c>
      <c r="AI30" s="6">
        <v>4.2576390763788199</v>
      </c>
      <c r="AJ30" s="6">
        <v>28687.204099999999</v>
      </c>
      <c r="AK30" s="6">
        <v>4.9189437930934501</v>
      </c>
      <c r="AL30" s="6">
        <v>6.7704471125804204</v>
      </c>
      <c r="AM30" s="6">
        <v>4.4601039988630102</v>
      </c>
      <c r="AN30" s="6">
        <v>23787.538127299998</v>
      </c>
      <c r="AO30" s="6">
        <v>4.7506864528579804</v>
      </c>
      <c r="AP30" s="6">
        <v>5.61408034983008</v>
      </c>
      <c r="AQ30" s="6">
        <v>4.2932712389030199</v>
      </c>
      <c r="AR30" s="6">
        <v>22529.6067009</v>
      </c>
      <c r="AS30" s="6">
        <v>5.6959457941808003</v>
      </c>
      <c r="AT30" s="6">
        <v>5.3171968276852999</v>
      </c>
      <c r="AU30" s="6">
        <v>5.40705793654754</v>
      </c>
      <c r="AV30" s="6">
        <v>20635.247684599999</v>
      </c>
      <c r="AW30" s="6">
        <v>5.1331620425643099</v>
      </c>
      <c r="AX30" s="6">
        <v>4.8701104721314303</v>
      </c>
      <c r="AY30" s="6">
        <v>5.0142592450007504</v>
      </c>
      <c r="AZ30" s="6">
        <v>17455.2573099</v>
      </c>
      <c r="BA30" s="6">
        <v>5.7115560770440297</v>
      </c>
      <c r="BB30" s="6">
        <v>4.1196031527227399</v>
      </c>
      <c r="BC30" s="6">
        <v>5.6501918384363403</v>
      </c>
      <c r="BD30" s="6">
        <v>11392.907071</v>
      </c>
      <c r="BE30" s="6">
        <v>6.4940253553790699</v>
      </c>
      <c r="BF30" s="6">
        <v>2.6888320839446598</v>
      </c>
      <c r="BG30" s="6">
        <v>6.37804232109018</v>
      </c>
      <c r="BH30" s="6">
        <v>17058.250524899999</v>
      </c>
      <c r="BI30" s="6">
        <v>6.2509710603395101</v>
      </c>
      <c r="BJ30" s="6">
        <v>4.0259058571686497</v>
      </c>
      <c r="BK30" s="6">
        <v>5.9672170994230704</v>
      </c>
    </row>
    <row r="31" spans="1:63" x14ac:dyDescent="0.25">
      <c r="A31" s="6" t="s">
        <v>29</v>
      </c>
      <c r="B31" s="6" t="s">
        <v>30</v>
      </c>
      <c r="C31" s="6" t="s">
        <v>15</v>
      </c>
      <c r="D31" s="6">
        <v>17526.233850299999</v>
      </c>
      <c r="E31" s="6">
        <v>7.4511819762503499</v>
      </c>
      <c r="F31" s="6">
        <v>7.7546068224062799</v>
      </c>
      <c r="G31" s="6">
        <v>6.0856857718280404</v>
      </c>
      <c r="H31" s="6">
        <v>20431.914835299998</v>
      </c>
      <c r="I31" s="6">
        <v>6.1777568311889697</v>
      </c>
      <c r="J31" s="6">
        <v>9.0402460408759993</v>
      </c>
      <c r="K31" s="6">
        <v>4.6013175494017702</v>
      </c>
      <c r="L31" s="6">
        <v>20838.3882018</v>
      </c>
      <c r="M31" s="6">
        <v>7.2721270069670902</v>
      </c>
      <c r="N31" s="6">
        <v>9.2200930729258097</v>
      </c>
      <c r="O31" s="6">
        <v>5.5310710896446302</v>
      </c>
      <c r="P31" s="6">
        <v>17617.005105600001</v>
      </c>
      <c r="Q31" s="6">
        <v>5.7235279793536904</v>
      </c>
      <c r="R31" s="6">
        <v>7.79476920992433</v>
      </c>
      <c r="S31" s="6">
        <v>4.6012294683191302</v>
      </c>
      <c r="T31" s="6">
        <v>22117.2086117</v>
      </c>
      <c r="U31" s="6">
        <v>6.2515391715413298</v>
      </c>
      <c r="V31" s="6">
        <v>9.7859162588964299</v>
      </c>
      <c r="W31" s="6">
        <v>5.0188525899740002</v>
      </c>
      <c r="X31" s="6">
        <v>20308.9268357</v>
      </c>
      <c r="Y31" s="6">
        <v>5.9797087915777301</v>
      </c>
      <c r="Z31" s="6">
        <v>8.9858291257008105</v>
      </c>
      <c r="AA31" s="6">
        <v>5.7014109380926703</v>
      </c>
      <c r="AB31" s="6">
        <v>20139.9852063</v>
      </c>
      <c r="AC31" s="6">
        <v>6.4675436674704496</v>
      </c>
      <c r="AD31" s="6">
        <v>8.9110797001754207</v>
      </c>
      <c r="AE31" s="6">
        <v>5.6199802297343702</v>
      </c>
      <c r="AF31" s="6">
        <v>15445.5426252</v>
      </c>
      <c r="AG31" s="6">
        <v>7.9182654913697901</v>
      </c>
      <c r="AH31" s="6">
        <v>6.8339901909441201</v>
      </c>
      <c r="AI31" s="6">
        <v>6.8163808340265604</v>
      </c>
      <c r="AJ31" s="6">
        <v>15354.3131393</v>
      </c>
      <c r="AK31" s="6">
        <v>6.8640692405410997</v>
      </c>
      <c r="AL31" s="6">
        <v>6.7936250560379303</v>
      </c>
      <c r="AM31" s="6">
        <v>5.7195791325252099</v>
      </c>
      <c r="AN31" s="6">
        <v>11957.9415725</v>
      </c>
      <c r="AO31" s="6">
        <v>7.3015241660079102</v>
      </c>
      <c r="AP31" s="6">
        <v>5.2908762996139602</v>
      </c>
      <c r="AQ31" s="6">
        <v>6.6483604139100301</v>
      </c>
      <c r="AR31" s="6">
        <v>10839.200213399999</v>
      </c>
      <c r="AS31" s="6">
        <v>8.6697142247169499</v>
      </c>
      <c r="AT31" s="6">
        <v>4.7958812282320702</v>
      </c>
      <c r="AU31" s="6">
        <v>8.7494672769287796</v>
      </c>
      <c r="AV31" s="6">
        <v>8486.4375232999992</v>
      </c>
      <c r="AW31" s="6">
        <v>8.6942301738457104</v>
      </c>
      <c r="AX31" s="6">
        <v>3.7548846419723199</v>
      </c>
      <c r="AY31" s="6">
        <v>8.5367963399239901</v>
      </c>
      <c r="AZ31" s="6">
        <v>7358.7710165999997</v>
      </c>
      <c r="BA31" s="6">
        <v>9.2353042556066391</v>
      </c>
      <c r="BB31" s="6">
        <v>3.2559405755547002</v>
      </c>
      <c r="BC31" s="6">
        <v>9.2037539547179001</v>
      </c>
      <c r="BD31" s="6">
        <v>6959.6482087000004</v>
      </c>
      <c r="BE31" s="6">
        <v>9.2158380543839105</v>
      </c>
      <c r="BF31" s="6">
        <v>3.07934585043831</v>
      </c>
      <c r="BG31" s="6">
        <v>8.8399402478331304</v>
      </c>
      <c r="BH31" s="6">
        <v>10629.0887714</v>
      </c>
      <c r="BI31" s="6">
        <v>8.0532705165852203</v>
      </c>
      <c r="BJ31" s="6">
        <v>4.7029159263015101</v>
      </c>
      <c r="BK31" s="6">
        <v>8.3401986909924695</v>
      </c>
    </row>
    <row r="32" spans="1:63" x14ac:dyDescent="0.25">
      <c r="A32" s="6" t="s">
        <v>31</v>
      </c>
      <c r="B32" s="6" t="s">
        <v>32</v>
      </c>
      <c r="C32" s="6" t="s">
        <v>15</v>
      </c>
      <c r="D32" s="6">
        <v>18391.366489799999</v>
      </c>
      <c r="E32" s="6">
        <v>5.3207541324188297</v>
      </c>
      <c r="F32" s="6">
        <v>6.7654888094684296</v>
      </c>
      <c r="G32" s="6">
        <v>4.5349576484699403</v>
      </c>
      <c r="H32" s="6">
        <v>22977.151955699999</v>
      </c>
      <c r="I32" s="6">
        <v>4.3080946023561397</v>
      </c>
      <c r="J32" s="6">
        <v>8.45242600738551</v>
      </c>
      <c r="K32" s="6">
        <v>3.6799131357235302</v>
      </c>
      <c r="L32" s="6">
        <v>24324.156831100001</v>
      </c>
      <c r="M32" s="6">
        <v>4.4461389840549597</v>
      </c>
      <c r="N32" s="6">
        <v>8.9479382041476399</v>
      </c>
      <c r="O32" s="6">
        <v>3.60804131625251</v>
      </c>
      <c r="P32" s="6">
        <v>23662.8070945</v>
      </c>
      <c r="Q32" s="6">
        <v>4.30940333973503</v>
      </c>
      <c r="R32" s="6">
        <v>8.7046526253085794</v>
      </c>
      <c r="S32" s="6">
        <v>3.6975255474542998</v>
      </c>
      <c r="T32" s="6">
        <v>24651.9223317</v>
      </c>
      <c r="U32" s="6">
        <v>4.4068968690482198</v>
      </c>
      <c r="V32" s="6">
        <v>9.0685107471214792</v>
      </c>
      <c r="W32" s="6">
        <v>3.98647955102106</v>
      </c>
      <c r="X32" s="6">
        <v>25849.051490500002</v>
      </c>
      <c r="Y32" s="6">
        <v>4.2242832316745504</v>
      </c>
      <c r="Z32" s="6">
        <v>9.5088893308358298</v>
      </c>
      <c r="AA32" s="6">
        <v>3.9538308701234599</v>
      </c>
      <c r="AB32" s="6">
        <v>21932.817220500001</v>
      </c>
      <c r="AC32" s="6">
        <v>4.7020236353747</v>
      </c>
      <c r="AD32" s="6">
        <v>8.0682547187401905</v>
      </c>
      <c r="AE32" s="6">
        <v>4.3754299753983998</v>
      </c>
      <c r="AF32" s="6">
        <v>19889.452690999999</v>
      </c>
      <c r="AG32" s="6">
        <v>5.1634165960034899</v>
      </c>
      <c r="AH32" s="6">
        <v>7.3165781173487696</v>
      </c>
      <c r="AI32" s="6">
        <v>4.5044220707083804</v>
      </c>
      <c r="AJ32" s="6">
        <v>17615.457193900002</v>
      </c>
      <c r="AK32" s="6">
        <v>5.2465163063792897</v>
      </c>
      <c r="AL32" s="6">
        <v>6.4800610974229196</v>
      </c>
      <c r="AM32" s="6">
        <v>4.8128458229565698</v>
      </c>
      <c r="AN32" s="6">
        <v>15259.57503</v>
      </c>
      <c r="AO32" s="6">
        <v>5.1317010242219903</v>
      </c>
      <c r="AP32" s="6">
        <v>5.6134210668884101</v>
      </c>
      <c r="AQ32" s="6">
        <v>4.8344955554909301</v>
      </c>
      <c r="AR32" s="6">
        <v>14306.9886081</v>
      </c>
      <c r="AS32" s="6">
        <v>5.4277040766389497</v>
      </c>
      <c r="AT32" s="6">
        <v>5.2630005159744604</v>
      </c>
      <c r="AU32" s="6">
        <v>5.3231848131973196</v>
      </c>
      <c r="AV32" s="6">
        <v>13696.044860100001</v>
      </c>
      <c r="AW32" s="6">
        <v>5.0648532373741197</v>
      </c>
      <c r="AX32" s="6">
        <v>5.0382573957391497</v>
      </c>
      <c r="AY32" s="6">
        <v>5.15660393966703</v>
      </c>
      <c r="AZ32" s="6">
        <v>11401.635222000001</v>
      </c>
      <c r="BA32" s="6">
        <v>5.4849726913245398</v>
      </c>
      <c r="BB32" s="6">
        <v>4.1942307846925502</v>
      </c>
      <c r="BC32" s="6">
        <v>5.6497911316610603</v>
      </c>
      <c r="BD32" s="6">
        <v>7256.2683519000002</v>
      </c>
      <c r="BE32" s="6">
        <v>7.0069947832817796</v>
      </c>
      <c r="BF32" s="6">
        <v>2.6693069468495598</v>
      </c>
      <c r="BG32" s="6">
        <v>6.9479690625938497</v>
      </c>
      <c r="BH32" s="6">
        <v>10626.2167605</v>
      </c>
      <c r="BI32" s="6">
        <v>5.9230251428846596</v>
      </c>
      <c r="BJ32" s="6">
        <v>3.9089836320765099</v>
      </c>
      <c r="BK32" s="6">
        <v>5.86279176151056</v>
      </c>
    </row>
    <row r="33" spans="1:63" x14ac:dyDescent="0.25">
      <c r="A33" s="6" t="s">
        <v>33</v>
      </c>
      <c r="B33" s="6" t="s">
        <v>34</v>
      </c>
      <c r="C33" s="6" t="s">
        <v>15</v>
      </c>
      <c r="D33" s="6">
        <v>2887.7306041000002</v>
      </c>
      <c r="E33" s="6">
        <v>23.140665334198399</v>
      </c>
      <c r="F33" s="6">
        <v>7.93813330079624</v>
      </c>
      <c r="G33" s="6">
        <v>12.769903060087699</v>
      </c>
      <c r="H33" s="6">
        <v>3100.7510179999999</v>
      </c>
      <c r="I33" s="6">
        <v>19.250768223814902</v>
      </c>
      <c r="J33" s="6">
        <v>8.5237088523827094</v>
      </c>
      <c r="K33" s="6">
        <v>10.6905275164226</v>
      </c>
      <c r="L33" s="6">
        <v>2876.1879557000002</v>
      </c>
      <c r="M33" s="6">
        <v>17.132531937967698</v>
      </c>
      <c r="N33" s="6">
        <v>7.9064035121818401</v>
      </c>
      <c r="O33" s="6">
        <v>8.1090448091812597</v>
      </c>
      <c r="P33" s="6">
        <v>2752.7322657999998</v>
      </c>
      <c r="Q33" s="6">
        <v>15.885916963264499</v>
      </c>
      <c r="R33" s="6">
        <v>7.5670340011282304</v>
      </c>
      <c r="S33" s="6">
        <v>8.0685539097233701</v>
      </c>
      <c r="T33" s="6">
        <v>3111.5410614000002</v>
      </c>
      <c r="U33" s="6">
        <v>16.8500440939276</v>
      </c>
      <c r="V33" s="6">
        <v>8.5533697919138998</v>
      </c>
      <c r="W33" s="6">
        <v>8.0420320064816497</v>
      </c>
      <c r="X33" s="6">
        <v>4036.7845256000001</v>
      </c>
      <c r="Y33" s="6">
        <v>17.511240590544698</v>
      </c>
      <c r="Z33" s="6">
        <v>11.0967877769857</v>
      </c>
      <c r="AA33" s="6">
        <v>7.2138212304239699</v>
      </c>
      <c r="AB33" s="6">
        <v>3558.8263821</v>
      </c>
      <c r="AC33" s="6">
        <v>15.6595307161364</v>
      </c>
      <c r="AD33" s="6">
        <v>9.7829202541920708</v>
      </c>
      <c r="AE33" s="6">
        <v>8.1601920633989593</v>
      </c>
      <c r="AF33" s="6">
        <v>2829.6965909</v>
      </c>
      <c r="AG33" s="6">
        <v>15.3867536360942</v>
      </c>
      <c r="AH33" s="6">
        <v>7.7786025841470803</v>
      </c>
      <c r="AI33" s="6">
        <v>9.3505389339585392</v>
      </c>
      <c r="AJ33" s="6">
        <v>2331.8312105</v>
      </c>
      <c r="AK33" s="6">
        <v>16.1953670300955</v>
      </c>
      <c r="AL33" s="6">
        <v>6.4100117087186002</v>
      </c>
      <c r="AM33" s="6">
        <v>12.302333900261701</v>
      </c>
      <c r="AN33" s="6">
        <v>1829.0066431</v>
      </c>
      <c r="AO33" s="6">
        <v>13.725023356476999</v>
      </c>
      <c r="AP33" s="6">
        <v>5.0277884371747499</v>
      </c>
      <c r="AQ33" s="6">
        <v>9.8917140911674295</v>
      </c>
      <c r="AR33" s="6">
        <v>1744.7171046999999</v>
      </c>
      <c r="AS33" s="6">
        <v>14.8137844363659</v>
      </c>
      <c r="AT33" s="6">
        <v>4.7960834468505897</v>
      </c>
      <c r="AU33" s="6">
        <v>11.6355371157071</v>
      </c>
      <c r="AV33" s="6">
        <v>1835.9734461999999</v>
      </c>
      <c r="AW33" s="6">
        <v>15.5865399809111</v>
      </c>
      <c r="AX33" s="6">
        <v>5.0469396043957104</v>
      </c>
      <c r="AY33" s="6">
        <v>9.0610247268591806</v>
      </c>
      <c r="AZ33" s="6">
        <v>1377.2356235</v>
      </c>
      <c r="BA33" s="6">
        <v>14.6717313748052</v>
      </c>
      <c r="BB33" s="6">
        <v>3.7859071585230302</v>
      </c>
      <c r="BC33" s="6">
        <v>12.966822431200301</v>
      </c>
      <c r="BD33" s="6">
        <v>850.51585969999996</v>
      </c>
      <c r="BE33" s="6">
        <v>17.008384493391102</v>
      </c>
      <c r="BF33" s="6">
        <v>2.33799796253644</v>
      </c>
      <c r="BG33" s="6">
        <v>14.191839395821701</v>
      </c>
      <c r="BH33" s="6">
        <v>1254.4252641999999</v>
      </c>
      <c r="BI33" s="6">
        <v>14.7860008747825</v>
      </c>
      <c r="BJ33" s="6">
        <v>3.4483116080731602</v>
      </c>
      <c r="BK33" s="6">
        <v>15.6955502867471</v>
      </c>
    </row>
    <row r="34" spans="1:63" x14ac:dyDescent="0.25">
      <c r="A34" s="6" t="s">
        <v>35</v>
      </c>
      <c r="B34" s="6" t="s">
        <v>36</v>
      </c>
      <c r="C34" s="6" t="s">
        <v>15</v>
      </c>
      <c r="D34" s="6">
        <v>651.51726629999996</v>
      </c>
      <c r="E34" s="6">
        <v>30.113016911942498</v>
      </c>
      <c r="F34" s="6">
        <v>5.1739144512377102</v>
      </c>
      <c r="G34" s="6">
        <v>22.377304765607601</v>
      </c>
      <c r="H34" s="6">
        <v>1014.8406221</v>
      </c>
      <c r="I34" s="6">
        <v>24.5288062325663</v>
      </c>
      <c r="J34" s="6">
        <v>8.0591855841446005</v>
      </c>
      <c r="K34" s="6">
        <v>7.6144858729090199</v>
      </c>
      <c r="L34" s="6">
        <v>1445.9730416</v>
      </c>
      <c r="M34" s="6">
        <v>27.853381815621098</v>
      </c>
      <c r="N34" s="6">
        <v>11.4829509561908</v>
      </c>
      <c r="O34" s="6">
        <v>11.013155830508399</v>
      </c>
      <c r="P34" s="6">
        <v>830.29041540000003</v>
      </c>
      <c r="Q34" s="6">
        <v>25.048531660950999</v>
      </c>
      <c r="R34" s="6">
        <v>6.5936112535567704</v>
      </c>
      <c r="S34" s="6">
        <v>11.379890723497899</v>
      </c>
      <c r="T34" s="6">
        <v>1175.7216166000001</v>
      </c>
      <c r="U34" s="6">
        <v>26.5027116397961</v>
      </c>
      <c r="V34" s="6">
        <v>9.3367948593372603</v>
      </c>
      <c r="W34" s="6">
        <v>8.8445114247720404</v>
      </c>
      <c r="X34" s="6">
        <v>690.80542260000004</v>
      </c>
      <c r="Y34" s="6">
        <v>26.2899200738986</v>
      </c>
      <c r="Z34" s="6">
        <v>5.4859147160924797</v>
      </c>
      <c r="AA34" s="6">
        <v>13.769477385572101</v>
      </c>
      <c r="AB34" s="6">
        <v>839.1016922</v>
      </c>
      <c r="AC34" s="6">
        <v>27.427480376028001</v>
      </c>
      <c r="AD34" s="6">
        <v>6.6635845216917504</v>
      </c>
      <c r="AE34" s="6">
        <v>17.591601276198499</v>
      </c>
      <c r="AF34" s="6">
        <v>1209.33574</v>
      </c>
      <c r="AG34" s="6">
        <v>25.233104576314901</v>
      </c>
      <c r="AH34" s="6">
        <v>9.6037357491967601</v>
      </c>
      <c r="AI34" s="6">
        <v>8.3684594851712308</v>
      </c>
      <c r="AJ34" s="6">
        <v>970.57664769999997</v>
      </c>
      <c r="AK34" s="6">
        <v>27.830822790087499</v>
      </c>
      <c r="AL34" s="6">
        <v>7.7076706993312198</v>
      </c>
      <c r="AM34" s="6">
        <v>15.7879044334108</v>
      </c>
      <c r="AN34" s="6">
        <v>811.81334589999994</v>
      </c>
      <c r="AO34" s="6">
        <v>26.307933518622001</v>
      </c>
      <c r="AP34" s="6">
        <v>6.4468787234344598</v>
      </c>
      <c r="AQ34" s="6">
        <v>10.777433315458101</v>
      </c>
      <c r="AR34" s="6">
        <v>960.56755220000002</v>
      </c>
      <c r="AS34" s="6">
        <v>33.242837169909301</v>
      </c>
      <c r="AT34" s="6">
        <v>7.6281851560771399</v>
      </c>
      <c r="AU34" s="6">
        <v>19.784490295839198</v>
      </c>
      <c r="AV34" s="6">
        <v>712.29813349999995</v>
      </c>
      <c r="AW34" s="6">
        <v>30.559511328044</v>
      </c>
      <c r="AX34" s="6">
        <v>5.6565954536166103</v>
      </c>
      <c r="AY34" s="6">
        <v>18.947421314296498</v>
      </c>
      <c r="AZ34" s="6">
        <v>488.4853152</v>
      </c>
      <c r="BA34" s="6">
        <v>24.140370403042098</v>
      </c>
      <c r="BB34" s="6">
        <v>3.87922371709934</v>
      </c>
      <c r="BC34" s="6">
        <v>13.2496322540481</v>
      </c>
      <c r="BD34" s="6">
        <v>401.3585248</v>
      </c>
      <c r="BE34" s="6">
        <v>48.8200598906556</v>
      </c>
      <c r="BF34" s="6">
        <v>3.1873210105132901</v>
      </c>
      <c r="BG34" s="6">
        <v>43.1580600471693</v>
      </c>
      <c r="BH34" s="6">
        <v>389.66176280000002</v>
      </c>
      <c r="BI34" s="6">
        <v>24.982901928056499</v>
      </c>
      <c r="BJ34" s="6">
        <v>3.0944331484798302</v>
      </c>
      <c r="BK34" s="6">
        <v>19.9430663778789</v>
      </c>
    </row>
    <row r="35" spans="1:63" x14ac:dyDescent="0.25">
      <c r="A35" s="6" t="s">
        <v>37</v>
      </c>
      <c r="B35" s="6" t="s">
        <v>38</v>
      </c>
      <c r="C35" s="6" t="s">
        <v>15</v>
      </c>
      <c r="D35" s="6">
        <v>11411.8524669</v>
      </c>
      <c r="E35" s="6">
        <v>6.9727717038234696</v>
      </c>
      <c r="F35" s="6">
        <v>4.2176512969218898</v>
      </c>
      <c r="G35" s="6">
        <v>6.2517269131337097</v>
      </c>
      <c r="H35" s="6">
        <v>13998.5682999</v>
      </c>
      <c r="I35" s="6">
        <v>6.6609218018618304</v>
      </c>
      <c r="J35" s="6">
        <v>5.1736630767328204</v>
      </c>
      <c r="K35" s="6">
        <v>5.8230578515682199</v>
      </c>
      <c r="L35" s="6">
        <v>14630.5779267</v>
      </c>
      <c r="M35" s="6">
        <v>6.2085046499450396</v>
      </c>
      <c r="N35" s="6">
        <v>5.4072444545040197</v>
      </c>
      <c r="O35" s="6">
        <v>5.3674221700681404</v>
      </c>
      <c r="P35" s="6">
        <v>16349.743450100001</v>
      </c>
      <c r="Q35" s="6">
        <v>5.5012373081499204</v>
      </c>
      <c r="R35" s="6">
        <v>6.04262251607837</v>
      </c>
      <c r="S35" s="6">
        <v>4.6355657846498497</v>
      </c>
      <c r="T35" s="6">
        <v>19917.231905100001</v>
      </c>
      <c r="U35" s="6">
        <v>4.7179963039213897</v>
      </c>
      <c r="V35" s="6">
        <v>7.3611133003420699</v>
      </c>
      <c r="W35" s="6">
        <v>4.1425958607998297</v>
      </c>
      <c r="X35" s="6">
        <v>21923.443965499999</v>
      </c>
      <c r="Y35" s="6">
        <v>4.8272684699031103</v>
      </c>
      <c r="Z35" s="6">
        <v>8.1025795016436497</v>
      </c>
      <c r="AA35" s="6">
        <v>4.5525732318197303</v>
      </c>
      <c r="AB35" s="6">
        <v>21520.7555694</v>
      </c>
      <c r="AC35" s="6">
        <v>5.1269460670545399</v>
      </c>
      <c r="AD35" s="6">
        <v>7.9537518471508504</v>
      </c>
      <c r="AE35" s="6">
        <v>4.8076149403142896</v>
      </c>
      <c r="AF35" s="6">
        <v>22376.4983493</v>
      </c>
      <c r="AG35" s="6">
        <v>5.1964466839806196</v>
      </c>
      <c r="AH35" s="6">
        <v>8.2700216776577999</v>
      </c>
      <c r="AI35" s="6">
        <v>4.7090661265275902</v>
      </c>
      <c r="AJ35" s="6">
        <v>22727.337937699998</v>
      </c>
      <c r="AK35" s="6">
        <v>5.0340074220039197</v>
      </c>
      <c r="AL35" s="6">
        <v>8.3996867823652703</v>
      </c>
      <c r="AM35" s="6">
        <v>4.4241072348614203</v>
      </c>
      <c r="AN35" s="6">
        <v>19376.451737399999</v>
      </c>
      <c r="AO35" s="6">
        <v>5.2473527016728596</v>
      </c>
      <c r="AP35" s="6">
        <v>7.1612489766255596</v>
      </c>
      <c r="AQ35" s="6">
        <v>4.5865840077239799</v>
      </c>
      <c r="AR35" s="6">
        <v>18935.9166181</v>
      </c>
      <c r="AS35" s="6">
        <v>5.4587144323854497</v>
      </c>
      <c r="AT35" s="6">
        <v>6.9984337349595398</v>
      </c>
      <c r="AU35" s="6">
        <v>4.7770750514093301</v>
      </c>
      <c r="AV35" s="6">
        <v>18537.527498300002</v>
      </c>
      <c r="AW35" s="6">
        <v>5.3119702137075198</v>
      </c>
      <c r="AX35" s="6">
        <v>6.8511950291773198</v>
      </c>
      <c r="AY35" s="6">
        <v>4.8814127029677703</v>
      </c>
      <c r="AZ35" s="6">
        <v>14776.953026900001</v>
      </c>
      <c r="BA35" s="6">
        <v>5.6141407554624401</v>
      </c>
      <c r="BB35" s="6">
        <v>5.4613425190370304</v>
      </c>
      <c r="BC35" s="6">
        <v>5.23398086243051</v>
      </c>
      <c r="BD35" s="6">
        <v>12440.2969565</v>
      </c>
      <c r="BE35" s="6">
        <v>6.2244725748701297</v>
      </c>
      <c r="BF35" s="6">
        <v>4.5977491160932198</v>
      </c>
      <c r="BG35" s="6">
        <v>5.9482139477523601</v>
      </c>
      <c r="BH35" s="6">
        <v>21650.480268899999</v>
      </c>
      <c r="BI35" s="6">
        <v>5.5761824303893297</v>
      </c>
      <c r="BJ35" s="6">
        <v>8.0016961707105807</v>
      </c>
      <c r="BK35" s="6">
        <v>5.3581611011795403</v>
      </c>
    </row>
    <row r="36" spans="1:63" x14ac:dyDescent="0.25">
      <c r="A36" s="6" t="s">
        <v>39</v>
      </c>
      <c r="B36" s="6" t="s">
        <v>40</v>
      </c>
      <c r="C36" s="6" t="s">
        <v>15</v>
      </c>
      <c r="D36" s="6">
        <v>7737.3560880000005</v>
      </c>
      <c r="E36" s="6">
        <v>13.2531939737722</v>
      </c>
      <c r="F36" s="6">
        <v>4.2686637516732597</v>
      </c>
      <c r="G36" s="6">
        <v>12.5042906244917</v>
      </c>
      <c r="H36" s="6">
        <v>12263.0634703</v>
      </c>
      <c r="I36" s="6">
        <v>10.3050550988106</v>
      </c>
      <c r="J36" s="6">
        <v>6.7654756902456299</v>
      </c>
      <c r="K36" s="6">
        <v>8.9067487850294</v>
      </c>
      <c r="L36" s="6">
        <v>11732.5804407</v>
      </c>
      <c r="M36" s="6">
        <v>10.559994897737001</v>
      </c>
      <c r="N36" s="6">
        <v>6.4728106437391997</v>
      </c>
      <c r="O36" s="6">
        <v>9.0620030422386897</v>
      </c>
      <c r="P36" s="6">
        <v>12047.7671751</v>
      </c>
      <c r="Q36" s="6">
        <v>9.7802751208950198</v>
      </c>
      <c r="R36" s="6">
        <v>6.6466977148316397</v>
      </c>
      <c r="S36" s="6">
        <v>8.8248436027159993</v>
      </c>
      <c r="T36" s="6">
        <v>15754.2328246</v>
      </c>
      <c r="U36" s="6">
        <v>8.2865041191170494</v>
      </c>
      <c r="V36" s="6">
        <v>8.6915377590142793</v>
      </c>
      <c r="W36" s="6">
        <v>7.8289474226831004</v>
      </c>
      <c r="X36" s="6">
        <v>13186.442399699999</v>
      </c>
      <c r="Y36" s="6">
        <v>8.0572389097171708</v>
      </c>
      <c r="Z36" s="6">
        <v>7.2748995968306902</v>
      </c>
      <c r="AA36" s="6">
        <v>7.84185527587334</v>
      </c>
      <c r="AB36" s="6">
        <v>16896.808233899999</v>
      </c>
      <c r="AC36" s="6">
        <v>8.8274491096240695</v>
      </c>
      <c r="AD36" s="6">
        <v>9.3218913549663096</v>
      </c>
      <c r="AE36" s="6">
        <v>8.0522129093785395</v>
      </c>
      <c r="AF36" s="6">
        <v>16661.2834348</v>
      </c>
      <c r="AG36" s="6">
        <v>8.5954978815093597</v>
      </c>
      <c r="AH36" s="6">
        <v>9.1919534070285707</v>
      </c>
      <c r="AI36" s="6">
        <v>7.9460733584623702</v>
      </c>
      <c r="AJ36" s="6">
        <v>15443.058142600001</v>
      </c>
      <c r="AK36" s="6">
        <v>8.1455113712865401</v>
      </c>
      <c r="AL36" s="6">
        <v>8.5198641187701707</v>
      </c>
      <c r="AM36" s="6">
        <v>7.6947892060417997</v>
      </c>
      <c r="AN36" s="6">
        <v>12430.020559299999</v>
      </c>
      <c r="AO36" s="6">
        <v>9.5766087562523392</v>
      </c>
      <c r="AP36" s="6">
        <v>6.8575851480234</v>
      </c>
      <c r="AQ36" s="6">
        <v>9.2954295993237803</v>
      </c>
      <c r="AR36" s="6">
        <v>12592.088736399999</v>
      </c>
      <c r="AS36" s="6">
        <v>7.7851327690241297</v>
      </c>
      <c r="AT36" s="6">
        <v>6.9469974156014</v>
      </c>
      <c r="AU36" s="6">
        <v>7.8307754621657502</v>
      </c>
      <c r="AV36" s="6">
        <v>9546.5338971000001</v>
      </c>
      <c r="AW36" s="6">
        <v>7.5159313831627896</v>
      </c>
      <c r="AX36" s="6">
        <v>5.2667788243418396</v>
      </c>
      <c r="AY36" s="6">
        <v>7.8731984144864704</v>
      </c>
      <c r="AZ36" s="6">
        <v>8413.0239261000006</v>
      </c>
      <c r="BA36" s="6">
        <v>9.2719457437196695</v>
      </c>
      <c r="BB36" s="6">
        <v>4.6414265889869002</v>
      </c>
      <c r="BC36" s="6">
        <v>9.1768368563948304</v>
      </c>
      <c r="BD36" s="6">
        <v>7160.2718355999996</v>
      </c>
      <c r="BE36" s="6">
        <v>12.8476596125527</v>
      </c>
      <c r="BF36" s="6">
        <v>3.9502890249753499</v>
      </c>
      <c r="BG36" s="6">
        <v>13.014518320945699</v>
      </c>
      <c r="BH36" s="6">
        <v>9394.9106217000008</v>
      </c>
      <c r="BI36" s="6">
        <v>9.8438275742623098</v>
      </c>
      <c r="BJ36" s="6">
        <v>5.1831289609713602</v>
      </c>
      <c r="BK36" s="6">
        <v>10.664173871592</v>
      </c>
    </row>
    <row r="37" spans="1:63" x14ac:dyDescent="0.25">
      <c r="A37" s="6" t="s">
        <v>41</v>
      </c>
      <c r="B37" s="6" t="s">
        <v>42</v>
      </c>
      <c r="C37" s="6" t="s">
        <v>15</v>
      </c>
      <c r="D37" s="6">
        <v>19690.400827699999</v>
      </c>
      <c r="E37" s="6">
        <v>7.9070654729567798</v>
      </c>
      <c r="F37" s="6">
        <v>6.6274884813829802</v>
      </c>
      <c r="G37" s="6">
        <v>7.5668123024742204</v>
      </c>
      <c r="H37" s="6">
        <v>21253.387117400001</v>
      </c>
      <c r="I37" s="6">
        <v>8.2277436054482394</v>
      </c>
      <c r="J37" s="6">
        <v>7.1535658183650703</v>
      </c>
      <c r="K37" s="6">
        <v>7.9244941784545997</v>
      </c>
      <c r="L37" s="6">
        <v>22575.212052300001</v>
      </c>
      <c r="M37" s="6">
        <v>7.4300293752521602</v>
      </c>
      <c r="N37" s="6">
        <v>7.5984719229747197</v>
      </c>
      <c r="O37" s="6">
        <v>6.56565524378252</v>
      </c>
      <c r="P37" s="6">
        <v>23810.911207599998</v>
      </c>
      <c r="Q37" s="6">
        <v>7.3980117235671603</v>
      </c>
      <c r="R37" s="6">
        <v>8.0143894042828894</v>
      </c>
      <c r="S37" s="6">
        <v>6.5357081078205397</v>
      </c>
      <c r="T37" s="6">
        <v>28635.0887926</v>
      </c>
      <c r="U37" s="6">
        <v>7.37985721468426</v>
      </c>
      <c r="V37" s="6">
        <v>9.6381339718264698</v>
      </c>
      <c r="W37" s="6">
        <v>6.4242459864397796</v>
      </c>
      <c r="X37" s="6">
        <v>30740.7390428</v>
      </c>
      <c r="Y37" s="6">
        <v>7.23316713757107</v>
      </c>
      <c r="Z37" s="6">
        <v>10.3468637179162</v>
      </c>
      <c r="AA37" s="6">
        <v>6.2779245221180302</v>
      </c>
      <c r="AB37" s="6">
        <v>23704.070168800001</v>
      </c>
      <c r="AC37" s="6">
        <v>7.6413140859058801</v>
      </c>
      <c r="AD37" s="6">
        <v>7.9784283408092698</v>
      </c>
      <c r="AE37" s="6">
        <v>7.7225053206384402</v>
      </c>
      <c r="AF37" s="6">
        <v>21361.822553800001</v>
      </c>
      <c r="AG37" s="6">
        <v>7.8941989917250996</v>
      </c>
      <c r="AH37" s="6">
        <v>7.1900635317434496</v>
      </c>
      <c r="AI37" s="6">
        <v>7.8082957442478698</v>
      </c>
      <c r="AJ37" s="6">
        <v>22813.722880199999</v>
      </c>
      <c r="AK37" s="6">
        <v>7.1510854826565504</v>
      </c>
      <c r="AL37" s="6">
        <v>7.6787510284345002</v>
      </c>
      <c r="AM37" s="6">
        <v>6.8641151169677901</v>
      </c>
      <c r="AN37" s="6">
        <v>18140.330405199998</v>
      </c>
      <c r="AO37" s="6">
        <v>9.3165852573909103</v>
      </c>
      <c r="AP37" s="6">
        <v>6.1057584282294002</v>
      </c>
      <c r="AQ37" s="6">
        <v>8.8921366709903005</v>
      </c>
      <c r="AR37" s="6">
        <v>21079.314948300002</v>
      </c>
      <c r="AS37" s="6">
        <v>9.7139052018385392</v>
      </c>
      <c r="AT37" s="6">
        <v>7.0949757822487598</v>
      </c>
      <c r="AU37" s="6">
        <v>8.9336458326182608</v>
      </c>
      <c r="AV37" s="6">
        <v>12852.2120696</v>
      </c>
      <c r="AW37" s="6">
        <v>8.4360900856467502</v>
      </c>
      <c r="AX37" s="6">
        <v>4.3258584828673996</v>
      </c>
      <c r="AY37" s="6">
        <v>8.98808333981742</v>
      </c>
      <c r="AZ37" s="6">
        <v>11840.006150900001</v>
      </c>
      <c r="BA37" s="6">
        <v>10.1498590520662</v>
      </c>
      <c r="BB37" s="6">
        <v>3.9851654149266702</v>
      </c>
      <c r="BC37" s="6">
        <v>9.8874088371601392</v>
      </c>
      <c r="BD37" s="6">
        <v>8217.9518418000007</v>
      </c>
      <c r="BE37" s="6">
        <v>12.093820890156801</v>
      </c>
      <c r="BF37" s="6">
        <v>2.7660371999878399</v>
      </c>
      <c r="BG37" s="6">
        <v>11.789585354555699</v>
      </c>
      <c r="BH37" s="6">
        <v>10386.829937099999</v>
      </c>
      <c r="BI37" s="6">
        <v>10.064525711286199</v>
      </c>
      <c r="BJ37" s="6">
        <v>3.4960484740043301</v>
      </c>
      <c r="BK37" s="6">
        <v>10.5891715956721</v>
      </c>
    </row>
    <row r="38" spans="1:63" x14ac:dyDescent="0.25">
      <c r="A38" s="6" t="s">
        <v>43</v>
      </c>
      <c r="B38" s="6" t="s">
        <v>44</v>
      </c>
      <c r="C38" s="6" t="s">
        <v>15</v>
      </c>
      <c r="D38" s="6">
        <v>16813.389205300002</v>
      </c>
      <c r="E38" s="6">
        <v>7.82705078460884</v>
      </c>
      <c r="F38" s="6">
        <v>4.2401300106528002</v>
      </c>
      <c r="G38" s="6">
        <v>7.0509128701506496</v>
      </c>
      <c r="H38" s="6">
        <v>23765.067939600001</v>
      </c>
      <c r="I38" s="6">
        <v>5.3965063305956296</v>
      </c>
      <c r="J38" s="6">
        <v>5.9932579056777202</v>
      </c>
      <c r="K38" s="6">
        <v>4.8949808243146702</v>
      </c>
      <c r="L38" s="6">
        <v>25558.746742399999</v>
      </c>
      <c r="M38" s="6">
        <v>6.3785275481634898</v>
      </c>
      <c r="N38" s="6">
        <v>6.4456016436568904</v>
      </c>
      <c r="O38" s="6">
        <v>5.3722420055022804</v>
      </c>
      <c r="P38" s="6">
        <v>27632.342256799999</v>
      </c>
      <c r="Q38" s="6">
        <v>5.5392568255002903</v>
      </c>
      <c r="R38" s="6">
        <v>6.9685369342876999</v>
      </c>
      <c r="S38" s="6">
        <v>4.8397378657597798</v>
      </c>
      <c r="T38" s="6">
        <v>33538.201219199997</v>
      </c>
      <c r="U38" s="6">
        <v>5.0665056312491998</v>
      </c>
      <c r="V38" s="6">
        <v>8.4579219428296604</v>
      </c>
      <c r="W38" s="6">
        <v>4.5498423010257802</v>
      </c>
      <c r="X38" s="6">
        <v>34969.459571200001</v>
      </c>
      <c r="Y38" s="6">
        <v>5.5330369798566199</v>
      </c>
      <c r="Z38" s="6">
        <v>8.8188676996434996</v>
      </c>
      <c r="AA38" s="6">
        <v>5.0486637426557204</v>
      </c>
      <c r="AB38" s="6">
        <v>34433.194019399998</v>
      </c>
      <c r="AC38" s="6">
        <v>4.7322921195555701</v>
      </c>
      <c r="AD38" s="6">
        <v>8.6836281217034603</v>
      </c>
      <c r="AE38" s="6">
        <v>4.52845461028567</v>
      </c>
      <c r="AF38" s="6">
        <v>32378.312723300001</v>
      </c>
      <c r="AG38" s="6">
        <v>5.0788055724880996</v>
      </c>
      <c r="AH38" s="6">
        <v>8.1654123268073207</v>
      </c>
      <c r="AI38" s="6">
        <v>4.6856240958858697</v>
      </c>
      <c r="AJ38" s="6">
        <v>30757.265545300001</v>
      </c>
      <c r="AK38" s="6">
        <v>5.4396008859067804</v>
      </c>
      <c r="AL38" s="6">
        <v>7.75660416182681</v>
      </c>
      <c r="AM38" s="6">
        <v>5.0876776046853101</v>
      </c>
      <c r="AN38" s="6">
        <v>25424.716550900001</v>
      </c>
      <c r="AO38" s="6">
        <v>5.6312442281785602</v>
      </c>
      <c r="AP38" s="6">
        <v>6.4118008774714799</v>
      </c>
      <c r="AQ38" s="6">
        <v>5.3218379354723897</v>
      </c>
      <c r="AR38" s="6">
        <v>30076.1726992</v>
      </c>
      <c r="AS38" s="6">
        <v>5.2506642218750503</v>
      </c>
      <c r="AT38" s="6">
        <v>7.5848409211424599</v>
      </c>
      <c r="AU38" s="6">
        <v>5.2448174409220396</v>
      </c>
      <c r="AV38" s="6">
        <v>23198.117813000001</v>
      </c>
      <c r="AW38" s="6">
        <v>4.9304690923317098</v>
      </c>
      <c r="AX38" s="6">
        <v>5.8502800552879703</v>
      </c>
      <c r="AY38" s="6">
        <v>5.0189045195420396</v>
      </c>
      <c r="AZ38" s="6">
        <v>19343.773851999998</v>
      </c>
      <c r="BA38" s="6">
        <v>5.45681573680978</v>
      </c>
      <c r="BB38" s="6">
        <v>4.8782619035126702</v>
      </c>
      <c r="BC38" s="6">
        <v>5.6629891131417196</v>
      </c>
      <c r="BD38" s="6">
        <v>14435.775535799999</v>
      </c>
      <c r="BE38" s="6">
        <v>7.2417166715036903</v>
      </c>
      <c r="BF38" s="6">
        <v>3.6405250796846098</v>
      </c>
      <c r="BG38" s="6">
        <v>7.4576193969055504</v>
      </c>
      <c r="BH38" s="6">
        <v>24205.503807900001</v>
      </c>
      <c r="BI38" s="6">
        <v>5.7830764472023004</v>
      </c>
      <c r="BJ38" s="6">
        <v>6.1043304158149398</v>
      </c>
      <c r="BK38" s="6">
        <v>5.9518971047075597</v>
      </c>
    </row>
    <row r="39" spans="1:63" x14ac:dyDescent="0.25">
      <c r="A39" s="6" t="s">
        <v>45</v>
      </c>
      <c r="B39" s="6" t="s">
        <v>46</v>
      </c>
      <c r="C39" s="6" t="s">
        <v>15</v>
      </c>
      <c r="D39" s="6">
        <v>12623.284188899999</v>
      </c>
      <c r="E39" s="6">
        <v>6.4085625544636899</v>
      </c>
      <c r="F39" s="6">
        <v>5.1362227808378202</v>
      </c>
      <c r="G39" s="6">
        <v>5.7029657222787797</v>
      </c>
      <c r="H39" s="6">
        <v>15000.807957000001</v>
      </c>
      <c r="I39" s="6">
        <v>5.9332929418344502</v>
      </c>
      <c r="J39" s="6">
        <v>6.1036011236653103</v>
      </c>
      <c r="K39" s="6">
        <v>5.1795453215791101</v>
      </c>
      <c r="L39" s="6">
        <v>16389.5391284</v>
      </c>
      <c r="M39" s="6">
        <v>5.6968957997034204</v>
      </c>
      <c r="N39" s="6">
        <v>6.6686547636107996</v>
      </c>
      <c r="O39" s="6">
        <v>4.83415700708332</v>
      </c>
      <c r="P39" s="6">
        <v>15801.277035999999</v>
      </c>
      <c r="Q39" s="6">
        <v>5.3875204394903697</v>
      </c>
      <c r="R39" s="6">
        <v>6.4292998449641097</v>
      </c>
      <c r="S39" s="6">
        <v>4.7934108682855001</v>
      </c>
      <c r="T39" s="6">
        <v>23309.776926999999</v>
      </c>
      <c r="U39" s="6">
        <v>4.8697015079702499</v>
      </c>
      <c r="V39" s="6">
        <v>9.4843945107392802</v>
      </c>
      <c r="W39" s="6">
        <v>4.13137267496601</v>
      </c>
      <c r="X39" s="6">
        <v>24044.025510700001</v>
      </c>
      <c r="Y39" s="6">
        <v>4.5767136365952998</v>
      </c>
      <c r="Z39" s="6">
        <v>9.7831491173822993</v>
      </c>
      <c r="AA39" s="6">
        <v>4.1875828713220198</v>
      </c>
      <c r="AB39" s="6">
        <v>20550.4964578</v>
      </c>
      <c r="AC39" s="6">
        <v>4.7563994214621896</v>
      </c>
      <c r="AD39" s="6">
        <v>8.3616851593101202</v>
      </c>
      <c r="AE39" s="6">
        <v>4.4960213421662001</v>
      </c>
      <c r="AF39" s="6">
        <v>18600.5282038</v>
      </c>
      <c r="AG39" s="6">
        <v>5.14663472807029</v>
      </c>
      <c r="AH39" s="6">
        <v>7.5682726671068403</v>
      </c>
      <c r="AI39" s="6">
        <v>4.8807945818856302</v>
      </c>
      <c r="AJ39" s="6">
        <v>18035.014827300001</v>
      </c>
      <c r="AK39" s="6">
        <v>5.4313092787697403</v>
      </c>
      <c r="AL39" s="6">
        <v>7.3381738557529896</v>
      </c>
      <c r="AM39" s="6">
        <v>5.0448934893819999</v>
      </c>
      <c r="AN39" s="6">
        <v>16895.464073499999</v>
      </c>
      <c r="AO39" s="6">
        <v>5.1348138058801398</v>
      </c>
      <c r="AP39" s="6">
        <v>6.8745079464696399</v>
      </c>
      <c r="AQ39" s="6">
        <v>5.0113338993807197</v>
      </c>
      <c r="AR39" s="6">
        <v>17413.751746000002</v>
      </c>
      <c r="AS39" s="6">
        <v>5.0509901616891399</v>
      </c>
      <c r="AT39" s="6">
        <v>7.0853913355058102</v>
      </c>
      <c r="AU39" s="6">
        <v>5.0906825390036001</v>
      </c>
      <c r="AV39" s="6">
        <v>12927.3528111</v>
      </c>
      <c r="AW39" s="6">
        <v>6.30590407496135</v>
      </c>
      <c r="AX39" s="6">
        <v>5.25994368903498</v>
      </c>
      <c r="AY39" s="6">
        <v>6.2051632267632497</v>
      </c>
      <c r="AZ39" s="6">
        <v>10732.890993000001</v>
      </c>
      <c r="BA39" s="6">
        <v>6.94933338571433</v>
      </c>
      <c r="BB39" s="6">
        <v>4.3670504757367201</v>
      </c>
      <c r="BC39" s="6">
        <v>7.0170037050818896</v>
      </c>
      <c r="BD39" s="6">
        <v>8589.7858261000001</v>
      </c>
      <c r="BE39" s="6">
        <v>7.8187751305965998</v>
      </c>
      <c r="BF39" s="6">
        <v>3.4950535044855999</v>
      </c>
      <c r="BG39" s="6">
        <v>7.7723274240590596</v>
      </c>
      <c r="BH39" s="6">
        <v>14855.7991127</v>
      </c>
      <c r="BI39" s="6">
        <v>6.09922048828449</v>
      </c>
      <c r="BJ39" s="6">
        <v>6.0445992253977003</v>
      </c>
      <c r="BK39" s="6">
        <v>6.1222505279483501</v>
      </c>
    </row>
    <row r="40" spans="1:63" x14ac:dyDescent="0.25">
      <c r="A40" s="6" t="s">
        <v>47</v>
      </c>
      <c r="B40" s="6" t="s">
        <v>48</v>
      </c>
      <c r="C40" s="6" t="s">
        <v>15</v>
      </c>
      <c r="D40" s="6">
        <v>11676.7367505</v>
      </c>
      <c r="E40" s="6">
        <v>9.0082161807192502</v>
      </c>
      <c r="F40" s="6">
        <v>4.3584891092281399</v>
      </c>
      <c r="G40" s="6">
        <v>7.7560146289922098</v>
      </c>
      <c r="H40" s="6">
        <v>15633.168487700001</v>
      </c>
      <c r="I40" s="6">
        <v>7.4949657418643101</v>
      </c>
      <c r="J40" s="6">
        <v>5.8352771028644996</v>
      </c>
      <c r="K40" s="6">
        <v>5.9858644866402102</v>
      </c>
      <c r="L40" s="6">
        <v>18463.472048399999</v>
      </c>
      <c r="M40" s="6">
        <v>6.6411852715312198</v>
      </c>
      <c r="N40" s="6">
        <v>6.8917235663503096</v>
      </c>
      <c r="O40" s="6">
        <v>5.3288600058149296</v>
      </c>
      <c r="P40" s="6">
        <v>16995.2725274</v>
      </c>
      <c r="Q40" s="6">
        <v>7.6484201647422996</v>
      </c>
      <c r="R40" s="6">
        <v>6.3436995970526899</v>
      </c>
      <c r="S40" s="6">
        <v>6.1401831574219701</v>
      </c>
      <c r="T40" s="6">
        <v>21606.444350099999</v>
      </c>
      <c r="U40" s="6">
        <v>6.81758053986281</v>
      </c>
      <c r="V40" s="6">
        <v>8.0648775767786596</v>
      </c>
      <c r="W40" s="6">
        <v>5.4232620678255197</v>
      </c>
      <c r="X40" s="6">
        <v>25277.077632199998</v>
      </c>
      <c r="Y40" s="6">
        <v>6.6857665634915104</v>
      </c>
      <c r="Z40" s="6">
        <v>9.4349876962277595</v>
      </c>
      <c r="AA40" s="6">
        <v>5.3490964248300497</v>
      </c>
      <c r="AB40" s="6">
        <v>25157.1985107</v>
      </c>
      <c r="AC40" s="6">
        <v>7.0433322445921904</v>
      </c>
      <c r="AD40" s="6">
        <v>9.3902413037513508</v>
      </c>
      <c r="AE40" s="6">
        <v>5.9090012189380099</v>
      </c>
      <c r="AF40" s="6">
        <v>21994.106657299999</v>
      </c>
      <c r="AG40" s="6">
        <v>6.4894951788154902</v>
      </c>
      <c r="AH40" s="6">
        <v>8.2095774171614799</v>
      </c>
      <c r="AI40" s="6">
        <v>5.69430561492553</v>
      </c>
      <c r="AJ40" s="6">
        <v>22717.2765306</v>
      </c>
      <c r="AK40" s="6">
        <v>6.44508476710749</v>
      </c>
      <c r="AL40" s="6">
        <v>8.4795096837054604</v>
      </c>
      <c r="AM40" s="6">
        <v>5.4711177928016301</v>
      </c>
      <c r="AN40" s="6">
        <v>19222.5777218</v>
      </c>
      <c r="AO40" s="6">
        <v>6.6266463875782398</v>
      </c>
      <c r="AP40" s="6">
        <v>7.1750693230426101</v>
      </c>
      <c r="AQ40" s="6">
        <v>5.3948577097667796</v>
      </c>
      <c r="AR40" s="6">
        <v>19158.729968700001</v>
      </c>
      <c r="AS40" s="6">
        <v>6.61991980422503</v>
      </c>
      <c r="AT40" s="6">
        <v>7.1512373447698199</v>
      </c>
      <c r="AU40" s="6">
        <v>5.5042279035108104</v>
      </c>
      <c r="AV40" s="6">
        <v>15272.271489700001</v>
      </c>
      <c r="AW40" s="6">
        <v>7.7324168929687804</v>
      </c>
      <c r="AX40" s="6">
        <v>5.7005677513610697</v>
      </c>
      <c r="AY40" s="6">
        <v>7.2740682744048701</v>
      </c>
      <c r="AZ40" s="6">
        <v>12200.024511</v>
      </c>
      <c r="BA40" s="6">
        <v>8.4881795895519794</v>
      </c>
      <c r="BB40" s="6">
        <v>4.5538128588223099</v>
      </c>
      <c r="BC40" s="6">
        <v>7.9290722512294503</v>
      </c>
      <c r="BD40" s="6">
        <v>9030.2759375000005</v>
      </c>
      <c r="BE40" s="6">
        <v>9.0892041868175397</v>
      </c>
      <c r="BF40" s="6">
        <v>3.3706642675860099</v>
      </c>
      <c r="BG40" s="6">
        <v>8.9711939974377302</v>
      </c>
      <c r="BH40" s="6">
        <v>13503.2693139</v>
      </c>
      <c r="BI40" s="6">
        <v>8.7544583976526091</v>
      </c>
      <c r="BJ40" s="6">
        <v>5.0402654012978099</v>
      </c>
      <c r="BK40" s="6">
        <v>8.6617093600761006</v>
      </c>
    </row>
    <row r="41" spans="1:63" x14ac:dyDescent="0.25">
      <c r="A41" s="6" t="s">
        <v>49</v>
      </c>
      <c r="B41" s="6" t="s">
        <v>50</v>
      </c>
      <c r="C41" s="6" t="s">
        <v>15</v>
      </c>
      <c r="D41" s="6">
        <v>18075.432285800001</v>
      </c>
      <c r="E41" s="6">
        <v>6.1311794631219199</v>
      </c>
      <c r="F41" s="6">
        <v>6.6858790250665603</v>
      </c>
      <c r="G41" s="6">
        <v>4.9256045012099197</v>
      </c>
      <c r="H41" s="6">
        <v>20458.2046883</v>
      </c>
      <c r="I41" s="6">
        <v>5.8773722617878397</v>
      </c>
      <c r="J41" s="6">
        <v>7.5672370902840402</v>
      </c>
      <c r="K41" s="6">
        <v>4.7094619725335098</v>
      </c>
      <c r="L41" s="6">
        <v>21087.985736899998</v>
      </c>
      <c r="M41" s="6">
        <v>6.04248334900391</v>
      </c>
      <c r="N41" s="6">
        <v>7.8001853172831304</v>
      </c>
      <c r="O41" s="6">
        <v>4.8615411709964498</v>
      </c>
      <c r="P41" s="6">
        <v>23209.9614741</v>
      </c>
      <c r="Q41" s="6">
        <v>5.5070925565513704</v>
      </c>
      <c r="R41" s="6">
        <v>8.5850779189494801</v>
      </c>
      <c r="S41" s="6">
        <v>4.2731456781255996</v>
      </c>
      <c r="T41" s="6">
        <v>26064.321649400001</v>
      </c>
      <c r="U41" s="6">
        <v>5.3878695877368497</v>
      </c>
      <c r="V41" s="6">
        <v>9.6408704734111499</v>
      </c>
      <c r="W41" s="6">
        <v>3.8451458482180301</v>
      </c>
      <c r="X41" s="6">
        <v>26917.1743603</v>
      </c>
      <c r="Y41" s="6">
        <v>5.6145593562086002</v>
      </c>
      <c r="Z41" s="6">
        <v>9.9563301515598699</v>
      </c>
      <c r="AA41" s="6">
        <v>4.4881424085170298</v>
      </c>
      <c r="AB41" s="6">
        <v>22159.591974800001</v>
      </c>
      <c r="AC41" s="6">
        <v>6.2314886888853502</v>
      </c>
      <c r="AD41" s="6">
        <v>8.1965592216978305</v>
      </c>
      <c r="AE41" s="6">
        <v>5.1195764060054696</v>
      </c>
      <c r="AF41" s="6">
        <v>21973.122579499999</v>
      </c>
      <c r="AG41" s="6">
        <v>6.1670908338200299</v>
      </c>
      <c r="AH41" s="6">
        <v>8.1275864967781306</v>
      </c>
      <c r="AI41" s="6">
        <v>5.2350483372740202</v>
      </c>
      <c r="AJ41" s="6">
        <v>18478.7006678</v>
      </c>
      <c r="AK41" s="6">
        <v>6.8081169693060399</v>
      </c>
      <c r="AL41" s="6">
        <v>6.83504301594962</v>
      </c>
      <c r="AM41" s="6">
        <v>5.2611623731497197</v>
      </c>
      <c r="AN41" s="6">
        <v>18042.8355213</v>
      </c>
      <c r="AO41" s="6">
        <v>7.0746113149440397</v>
      </c>
      <c r="AP41" s="6">
        <v>6.6738218847111002</v>
      </c>
      <c r="AQ41" s="6">
        <v>5.6994369664545204</v>
      </c>
      <c r="AR41" s="6">
        <v>17728.878616499998</v>
      </c>
      <c r="AS41" s="6">
        <v>6.6100929297878297</v>
      </c>
      <c r="AT41" s="6">
        <v>6.5576931055268703</v>
      </c>
      <c r="AU41" s="6">
        <v>5.54921269337874</v>
      </c>
      <c r="AV41" s="6">
        <v>11329.0892981</v>
      </c>
      <c r="AW41" s="6">
        <v>7.2441968436713102</v>
      </c>
      <c r="AX41" s="6">
        <v>4.19049012569275</v>
      </c>
      <c r="AY41" s="6">
        <v>6.422536647177</v>
      </c>
      <c r="AZ41" s="6">
        <v>9572.1287599999996</v>
      </c>
      <c r="BA41" s="6">
        <v>7.3022051699074497</v>
      </c>
      <c r="BB41" s="6">
        <v>3.5406121352902402</v>
      </c>
      <c r="BC41" s="6">
        <v>7.1315047795376802</v>
      </c>
      <c r="BD41" s="6">
        <v>6446.7292472999998</v>
      </c>
      <c r="BE41" s="6">
        <v>9.8510745014463303</v>
      </c>
      <c r="BF41" s="6">
        <v>2.3845654794473199</v>
      </c>
      <c r="BG41" s="6">
        <v>9.4517625433977894</v>
      </c>
      <c r="BH41" s="6">
        <v>8808.2114378000006</v>
      </c>
      <c r="BI41" s="6">
        <v>8.7930831922055397</v>
      </c>
      <c r="BJ41" s="6">
        <v>3.2580485583519199</v>
      </c>
      <c r="BK41" s="6">
        <v>9.0043508590467596</v>
      </c>
    </row>
    <row r="42" spans="1:63" x14ac:dyDescent="0.25">
      <c r="A42" s="6" t="s">
        <v>51</v>
      </c>
      <c r="B42" s="6" t="s">
        <v>52</v>
      </c>
      <c r="C42" s="6" t="s">
        <v>15</v>
      </c>
      <c r="D42" s="6">
        <v>15702.9674125</v>
      </c>
      <c r="E42" s="6">
        <v>6.9237750741326298</v>
      </c>
      <c r="F42" s="6">
        <v>6.0051804755115397</v>
      </c>
      <c r="G42" s="6">
        <v>5.9451278003346504</v>
      </c>
      <c r="H42" s="6">
        <v>20663.9452566</v>
      </c>
      <c r="I42" s="6">
        <v>6.1745118581660696</v>
      </c>
      <c r="J42" s="6">
        <v>7.9023739489641898</v>
      </c>
      <c r="K42" s="6">
        <v>5.3936647368458699</v>
      </c>
      <c r="L42" s="6">
        <v>23769.116266100002</v>
      </c>
      <c r="M42" s="6">
        <v>5.7671892448603996</v>
      </c>
      <c r="N42" s="6">
        <v>9.0898636653683802</v>
      </c>
      <c r="O42" s="6">
        <v>4.8992385503726501</v>
      </c>
      <c r="P42" s="6">
        <v>23326.012964599999</v>
      </c>
      <c r="Q42" s="6">
        <v>4.8240014281835899</v>
      </c>
      <c r="R42" s="6">
        <v>8.9204106425795509</v>
      </c>
      <c r="S42" s="6">
        <v>4.44964485988117</v>
      </c>
      <c r="T42" s="6">
        <v>23871.877912700002</v>
      </c>
      <c r="U42" s="6">
        <v>5.40300846149609</v>
      </c>
      <c r="V42" s="6">
        <v>9.1291621124442095</v>
      </c>
      <c r="W42" s="6">
        <v>4.6515546507776904</v>
      </c>
      <c r="X42" s="6">
        <v>25868.170625399998</v>
      </c>
      <c r="Y42" s="6">
        <v>5.36587665563275</v>
      </c>
      <c r="Z42" s="6">
        <v>9.8925909413271604</v>
      </c>
      <c r="AA42" s="6">
        <v>5.0624070524925804</v>
      </c>
      <c r="AB42" s="6">
        <v>22343.679644200001</v>
      </c>
      <c r="AC42" s="6">
        <v>6.6477636195947998</v>
      </c>
      <c r="AD42" s="6">
        <v>8.5447435013859305</v>
      </c>
      <c r="AE42" s="6">
        <v>5.8234386981365098</v>
      </c>
      <c r="AF42" s="6">
        <v>20525.180485600002</v>
      </c>
      <c r="AG42" s="6">
        <v>5.6808555506664398</v>
      </c>
      <c r="AH42" s="6">
        <v>7.8493070685709503</v>
      </c>
      <c r="AI42" s="6">
        <v>5.7855836794606903</v>
      </c>
      <c r="AJ42" s="6">
        <v>19617.813975900001</v>
      </c>
      <c r="AK42" s="6">
        <v>5.8766213077570697</v>
      </c>
      <c r="AL42" s="6">
        <v>7.5023089818369701</v>
      </c>
      <c r="AM42" s="6">
        <v>5.86000820330114</v>
      </c>
      <c r="AN42" s="6">
        <v>16372.1271127</v>
      </c>
      <c r="AO42" s="6">
        <v>6.4439650851461803</v>
      </c>
      <c r="AP42" s="6">
        <v>6.2610827302306902</v>
      </c>
      <c r="AQ42" s="6">
        <v>6.0210188220773198</v>
      </c>
      <c r="AR42" s="6">
        <v>15926.4570938</v>
      </c>
      <c r="AS42" s="6">
        <v>7.3019527389901304</v>
      </c>
      <c r="AT42" s="6">
        <v>6.0906481349268304</v>
      </c>
      <c r="AU42" s="6">
        <v>6.9019959235695101</v>
      </c>
      <c r="AV42" s="6">
        <v>12388.819588</v>
      </c>
      <c r="AW42" s="6">
        <v>8.0960398902880009</v>
      </c>
      <c r="AX42" s="6">
        <v>4.7377731577835602</v>
      </c>
      <c r="AY42" s="6">
        <v>7.9309196988443604</v>
      </c>
      <c r="AZ42" s="6">
        <v>8753.5507357999995</v>
      </c>
      <c r="BA42" s="6">
        <v>8.9321305436530896</v>
      </c>
      <c r="BB42" s="6">
        <v>3.3475616798504801</v>
      </c>
      <c r="BC42" s="6">
        <v>8.4627686264804591</v>
      </c>
      <c r="BD42" s="6">
        <v>6243.1004371999998</v>
      </c>
      <c r="BE42" s="6">
        <v>10.523498178842599</v>
      </c>
      <c r="BF42" s="6">
        <v>2.3875070149026199</v>
      </c>
      <c r="BG42" s="6">
        <v>10.4602141905367</v>
      </c>
      <c r="BH42" s="6">
        <v>6117.5299719000004</v>
      </c>
      <c r="BI42" s="6">
        <v>10.375127621532</v>
      </c>
      <c r="BJ42" s="6">
        <v>2.3394859443169298</v>
      </c>
      <c r="BK42" s="6">
        <v>10.673483613366701</v>
      </c>
    </row>
    <row r="43" spans="1:63" x14ac:dyDescent="0.25">
      <c r="A43" s="6" t="s">
        <v>53</v>
      </c>
      <c r="B43" s="6" t="s">
        <v>54</v>
      </c>
      <c r="C43" s="6" t="s">
        <v>15</v>
      </c>
      <c r="D43" s="6">
        <v>17889.5751404</v>
      </c>
      <c r="E43" s="6">
        <v>7.00291974504165</v>
      </c>
      <c r="F43" s="6">
        <v>6.1974298486663404</v>
      </c>
      <c r="G43" s="6">
        <v>5.5807750084692396</v>
      </c>
      <c r="H43" s="6">
        <v>20634.041828900001</v>
      </c>
      <c r="I43" s="6">
        <v>6.6947654002610104</v>
      </c>
      <c r="J43" s="6">
        <v>7.14818690357089</v>
      </c>
      <c r="K43" s="6">
        <v>5.5974042321565296</v>
      </c>
      <c r="L43" s="6">
        <v>24463.329961899999</v>
      </c>
      <c r="M43" s="6">
        <v>5.7177280119969902</v>
      </c>
      <c r="N43" s="6">
        <v>8.4747552758406606</v>
      </c>
      <c r="O43" s="6">
        <v>4.8704131075567396</v>
      </c>
      <c r="P43" s="6">
        <v>23227.9805629</v>
      </c>
      <c r="Q43" s="6">
        <v>6.4751260111965996</v>
      </c>
      <c r="R43" s="6">
        <v>8.0467970275977905</v>
      </c>
      <c r="S43" s="6">
        <v>5.4666913167934101</v>
      </c>
      <c r="T43" s="6">
        <v>26119.746337699999</v>
      </c>
      <c r="U43" s="6">
        <v>5.92678233858609</v>
      </c>
      <c r="V43" s="6">
        <v>9.0485824466167806</v>
      </c>
      <c r="W43" s="6">
        <v>5.17152885433556</v>
      </c>
      <c r="X43" s="6">
        <v>29049.063498</v>
      </c>
      <c r="Y43" s="6">
        <v>6.16220343999818</v>
      </c>
      <c r="Z43" s="6">
        <v>10.063376675265401</v>
      </c>
      <c r="AA43" s="6">
        <v>5.1090433778907096</v>
      </c>
      <c r="AB43" s="6">
        <v>26466.336868099999</v>
      </c>
      <c r="AC43" s="6">
        <v>6.1613159971237996</v>
      </c>
      <c r="AD43" s="6">
        <v>9.1686507255730199</v>
      </c>
      <c r="AE43" s="6">
        <v>5.4102358122995602</v>
      </c>
      <c r="AF43" s="6">
        <v>21091.241723700001</v>
      </c>
      <c r="AG43" s="6">
        <v>5.80640552299774</v>
      </c>
      <c r="AH43" s="6">
        <v>7.3065732404516304</v>
      </c>
      <c r="AI43" s="6">
        <v>5.12730115443755</v>
      </c>
      <c r="AJ43" s="6">
        <v>18461.061849099999</v>
      </c>
      <c r="AK43" s="6">
        <v>6.15735212307324</v>
      </c>
      <c r="AL43" s="6">
        <v>6.3954082108587</v>
      </c>
      <c r="AM43" s="6">
        <v>6.0394237655252203</v>
      </c>
      <c r="AN43" s="6">
        <v>18559.695028900001</v>
      </c>
      <c r="AO43" s="6">
        <v>6.3412986616538403</v>
      </c>
      <c r="AP43" s="6">
        <v>6.4295773964186704</v>
      </c>
      <c r="AQ43" s="6">
        <v>5.9872935981679003</v>
      </c>
      <c r="AR43" s="6">
        <v>17323.544081299999</v>
      </c>
      <c r="AS43" s="6">
        <v>7.3093574734654796</v>
      </c>
      <c r="AT43" s="6">
        <v>6.0013414701884997</v>
      </c>
      <c r="AU43" s="6">
        <v>6.2727174792064098</v>
      </c>
      <c r="AV43" s="6">
        <v>12300.7941326</v>
      </c>
      <c r="AW43" s="6">
        <v>6.8071841561269597</v>
      </c>
      <c r="AX43" s="6">
        <v>4.2613258348163603</v>
      </c>
      <c r="AY43" s="6">
        <v>6.8940773194015001</v>
      </c>
      <c r="AZ43" s="6">
        <v>12386.6594609</v>
      </c>
      <c r="BA43" s="6">
        <v>7.0024366932691304</v>
      </c>
      <c r="BB43" s="6">
        <v>4.2910718933110799</v>
      </c>
      <c r="BC43" s="6">
        <v>7.6440686802950202</v>
      </c>
      <c r="BD43" s="6">
        <v>8428.9118152999999</v>
      </c>
      <c r="BE43" s="6">
        <v>9.6592908390493104</v>
      </c>
      <c r="BF43" s="6">
        <v>2.9200016918204299</v>
      </c>
      <c r="BG43" s="6">
        <v>9.6415276707762398</v>
      </c>
      <c r="BH43" s="6">
        <v>12259.214000399999</v>
      </c>
      <c r="BI43" s="6">
        <v>7.0617393391055998</v>
      </c>
      <c r="BJ43" s="6">
        <v>4.2469213590037498</v>
      </c>
      <c r="BK43" s="6">
        <v>7.1863328870256797</v>
      </c>
    </row>
    <row r="44" spans="1:63" x14ac:dyDescent="0.25">
      <c r="A44" s="6" t="s">
        <v>55</v>
      </c>
      <c r="B44" s="6" t="s">
        <v>56</v>
      </c>
      <c r="C44" s="6" t="s">
        <v>15</v>
      </c>
      <c r="D44" s="6">
        <v>18890.2870339</v>
      </c>
      <c r="E44" s="6">
        <v>9.4595376772699904</v>
      </c>
      <c r="F44" s="6">
        <v>5.3579556815702398</v>
      </c>
      <c r="G44" s="6">
        <v>8.4739974921583201</v>
      </c>
      <c r="H44" s="6">
        <v>25145.961710799998</v>
      </c>
      <c r="I44" s="6">
        <v>7.0035131985797401</v>
      </c>
      <c r="J44" s="6">
        <v>7.1322869882889597</v>
      </c>
      <c r="K44" s="6">
        <v>6.0476885619181298</v>
      </c>
      <c r="L44" s="6">
        <v>25971.714442</v>
      </c>
      <c r="M44" s="6">
        <v>7.3580421069927802</v>
      </c>
      <c r="N44" s="6">
        <v>7.3664997628098199</v>
      </c>
      <c r="O44" s="6">
        <v>5.9539575670014901</v>
      </c>
      <c r="P44" s="6">
        <v>25970.4626346</v>
      </c>
      <c r="Q44" s="6">
        <v>6.1835626212055699</v>
      </c>
      <c r="R44" s="6">
        <v>7.3661447058136504</v>
      </c>
      <c r="S44" s="6">
        <v>5.1651682892168198</v>
      </c>
      <c r="T44" s="6">
        <v>29566.023345000001</v>
      </c>
      <c r="U44" s="6">
        <v>6.3676427453815698</v>
      </c>
      <c r="V44" s="6">
        <v>8.3859733035552395</v>
      </c>
      <c r="W44" s="6">
        <v>5.5421322161435702</v>
      </c>
      <c r="X44" s="6">
        <v>31505.868816499999</v>
      </c>
      <c r="Y44" s="6">
        <v>5.9351361353287198</v>
      </c>
      <c r="Z44" s="6">
        <v>8.9361823102653908</v>
      </c>
      <c r="AA44" s="6">
        <v>5.2573696984207796</v>
      </c>
      <c r="AB44" s="6">
        <v>27418.0032398</v>
      </c>
      <c r="AC44" s="6">
        <v>7.0015733553027202</v>
      </c>
      <c r="AD44" s="6">
        <v>7.7767185841256303</v>
      </c>
      <c r="AE44" s="6">
        <v>5.8307440780202597</v>
      </c>
      <c r="AF44" s="6">
        <v>26888.247318999998</v>
      </c>
      <c r="AG44" s="6">
        <v>6.4513424711895802</v>
      </c>
      <c r="AH44" s="6">
        <v>7.62646100780601</v>
      </c>
      <c r="AI44" s="6">
        <v>5.18698616889814</v>
      </c>
      <c r="AJ44" s="6">
        <v>23784.4721479</v>
      </c>
      <c r="AK44" s="6">
        <v>6.3848992827151596</v>
      </c>
      <c r="AL44" s="6">
        <v>6.74612023889825</v>
      </c>
      <c r="AM44" s="6">
        <v>5.7104381117496397</v>
      </c>
      <c r="AN44" s="6">
        <v>22288.2905173</v>
      </c>
      <c r="AO44" s="6">
        <v>7.41075889930136</v>
      </c>
      <c r="AP44" s="6">
        <v>6.3217500398669602</v>
      </c>
      <c r="AQ44" s="6">
        <v>6.9688857030147897</v>
      </c>
      <c r="AR44" s="6">
        <v>22652.017469900002</v>
      </c>
      <c r="AS44" s="6">
        <v>8.4667226326700096</v>
      </c>
      <c r="AT44" s="6">
        <v>6.4249159096457502</v>
      </c>
      <c r="AU44" s="6">
        <v>7.6072779042710401</v>
      </c>
      <c r="AV44" s="6">
        <v>19350.597356300001</v>
      </c>
      <c r="AW44" s="6">
        <v>6.9394119294138399</v>
      </c>
      <c r="AX44" s="6">
        <v>5.4885160220649301</v>
      </c>
      <c r="AY44" s="6">
        <v>6.1430495832538901</v>
      </c>
      <c r="AZ44" s="6">
        <v>13802.1354851</v>
      </c>
      <c r="BA44" s="6">
        <v>7.6204603548254104</v>
      </c>
      <c r="BB44" s="6">
        <v>3.9147753608763498</v>
      </c>
      <c r="BC44" s="6">
        <v>7.0836022488607702</v>
      </c>
      <c r="BD44" s="6">
        <v>13172.4377093</v>
      </c>
      <c r="BE44" s="6">
        <v>8.2451218399489399</v>
      </c>
      <c r="BF44" s="6">
        <v>3.7361707282699199</v>
      </c>
      <c r="BG44" s="6">
        <v>7.6556000351544498</v>
      </c>
      <c r="BH44" s="6">
        <v>26158.6783325</v>
      </c>
      <c r="BI44" s="6">
        <v>7.3524613011127196</v>
      </c>
      <c r="BJ44" s="6">
        <v>7.4195293561428999</v>
      </c>
      <c r="BK44" s="6">
        <v>6.9571349940553402</v>
      </c>
    </row>
    <row r="45" spans="1:63" x14ac:dyDescent="0.25">
      <c r="A45" s="6" t="s">
        <v>57</v>
      </c>
      <c r="B45" s="6" t="s">
        <v>58</v>
      </c>
      <c r="C45" s="6" t="s">
        <v>15</v>
      </c>
      <c r="D45" s="6">
        <v>12730.6558152</v>
      </c>
      <c r="E45" s="6">
        <v>6.7622287566281196</v>
      </c>
      <c r="F45" s="6">
        <v>4.0094254759297803</v>
      </c>
      <c r="G45" s="6">
        <v>5.69350094045181</v>
      </c>
      <c r="H45" s="6">
        <v>18648.3528663</v>
      </c>
      <c r="I45" s="6">
        <v>5.9606811983411898</v>
      </c>
      <c r="J45" s="6">
        <v>5.8731602009850299</v>
      </c>
      <c r="K45" s="6">
        <v>4.9288178510339398</v>
      </c>
      <c r="L45" s="6">
        <v>20057.052266999999</v>
      </c>
      <c r="M45" s="6">
        <v>5.5246136418551304</v>
      </c>
      <c r="N45" s="6">
        <v>6.3168196123367997</v>
      </c>
      <c r="O45" s="6">
        <v>4.4654403431366498</v>
      </c>
      <c r="P45" s="6">
        <v>21188.825993999999</v>
      </c>
      <c r="Q45" s="6">
        <v>5.3799407019760404</v>
      </c>
      <c r="R45" s="6">
        <v>6.6732633399728796</v>
      </c>
      <c r="S45" s="6">
        <v>4.2329509420188201</v>
      </c>
      <c r="T45" s="6">
        <v>26265.6451146</v>
      </c>
      <c r="U45" s="6">
        <v>5.2727395457020396</v>
      </c>
      <c r="V45" s="6">
        <v>8.2721698075028307</v>
      </c>
      <c r="W45" s="6">
        <v>4.0140432407373901</v>
      </c>
      <c r="X45" s="6">
        <v>27534.4234297</v>
      </c>
      <c r="Y45" s="6">
        <v>5.0995740111657</v>
      </c>
      <c r="Z45" s="6">
        <v>8.6717621123859292</v>
      </c>
      <c r="AA45" s="6">
        <v>4.0148978691900199</v>
      </c>
      <c r="AB45" s="6">
        <v>24532.6770431</v>
      </c>
      <c r="AC45" s="6">
        <v>5.5901314476904496</v>
      </c>
      <c r="AD45" s="6">
        <v>7.7263843871987898</v>
      </c>
      <c r="AE45" s="6">
        <v>4.70843565316697</v>
      </c>
      <c r="AF45" s="6">
        <v>25390.555230999998</v>
      </c>
      <c r="AG45" s="6">
        <v>5.1036357226400604</v>
      </c>
      <c r="AH45" s="6">
        <v>7.9965667495012802</v>
      </c>
      <c r="AI45" s="6">
        <v>4.1886198287041099</v>
      </c>
      <c r="AJ45" s="6">
        <v>24351.714102400001</v>
      </c>
      <c r="AK45" s="6">
        <v>5.1161165805358904</v>
      </c>
      <c r="AL45" s="6">
        <v>7.6693914533567202</v>
      </c>
      <c r="AM45" s="6">
        <v>4.0380237397691703</v>
      </c>
      <c r="AN45" s="6">
        <v>20531.951507599999</v>
      </c>
      <c r="AO45" s="6">
        <v>5.4765336983285202</v>
      </c>
      <c r="AP45" s="6">
        <v>6.4663856002482696</v>
      </c>
      <c r="AQ45" s="6">
        <v>4.5158847869649099</v>
      </c>
      <c r="AR45" s="6">
        <v>20766.051209199999</v>
      </c>
      <c r="AS45" s="6">
        <v>6.1714449539278204</v>
      </c>
      <c r="AT45" s="6">
        <v>6.5401135621952102</v>
      </c>
      <c r="AU45" s="6">
        <v>5.1501665699014403</v>
      </c>
      <c r="AV45" s="6">
        <v>19689.233913399999</v>
      </c>
      <c r="AW45" s="6">
        <v>5.4931910103285002</v>
      </c>
      <c r="AX45" s="6">
        <v>6.2009779543070804</v>
      </c>
      <c r="AY45" s="6">
        <v>4.7953185425176601</v>
      </c>
      <c r="AZ45" s="6">
        <v>17432.468775599998</v>
      </c>
      <c r="BA45" s="6">
        <v>5.9927209318092096</v>
      </c>
      <c r="BB45" s="6">
        <v>5.4902265391378799</v>
      </c>
      <c r="BC45" s="6">
        <v>5.1243235090069899</v>
      </c>
      <c r="BD45" s="6">
        <v>12927.561476700001</v>
      </c>
      <c r="BE45" s="6">
        <v>5.8802660509150702</v>
      </c>
      <c r="BF45" s="6">
        <v>4.0714394512530498</v>
      </c>
      <c r="BG45" s="6">
        <v>5.3768799543530497</v>
      </c>
      <c r="BH45" s="6">
        <v>25471.0365838</v>
      </c>
      <c r="BI45" s="6">
        <v>5.43157720479444</v>
      </c>
      <c r="BJ45" s="6">
        <v>8.0219137536884695</v>
      </c>
      <c r="BK45" s="6">
        <v>4.55356312048752</v>
      </c>
    </row>
    <row r="46" spans="1:63" x14ac:dyDescent="0.25">
      <c r="A46" s="6" t="s">
        <v>59</v>
      </c>
      <c r="B46" s="6" t="s">
        <v>60</v>
      </c>
      <c r="C46" s="6" t="s">
        <v>15</v>
      </c>
      <c r="D46" s="6">
        <v>8965.2457109000006</v>
      </c>
      <c r="E46" s="6">
        <v>11.0927716113814</v>
      </c>
      <c r="F46" s="6">
        <v>5.4663054730496698</v>
      </c>
      <c r="G46" s="6">
        <v>9.5937369907994992</v>
      </c>
      <c r="H46" s="6">
        <v>10444.369257300001</v>
      </c>
      <c r="I46" s="6">
        <v>9.5750194996342906</v>
      </c>
      <c r="J46" s="6">
        <v>6.3681592981124604</v>
      </c>
      <c r="K46" s="6">
        <v>7.9767994104687396</v>
      </c>
      <c r="L46" s="6">
        <v>12327.574353399999</v>
      </c>
      <c r="M46" s="6">
        <v>8.8608083032206206</v>
      </c>
      <c r="N46" s="6">
        <v>7.5163904404191104</v>
      </c>
      <c r="O46" s="6">
        <v>7.0392047488166298</v>
      </c>
      <c r="P46" s="6">
        <v>11399.8656517</v>
      </c>
      <c r="Q46" s="6">
        <v>7.8882969383809298</v>
      </c>
      <c r="R46" s="6">
        <v>6.9507462498384802</v>
      </c>
      <c r="S46" s="6">
        <v>7.2335920784126202</v>
      </c>
      <c r="T46" s="6">
        <v>13414.6374727</v>
      </c>
      <c r="U46" s="6">
        <v>6.985866507201</v>
      </c>
      <c r="V46" s="6">
        <v>8.1791964883733197</v>
      </c>
      <c r="W46" s="6">
        <v>6.5631503351529901</v>
      </c>
      <c r="X46" s="6">
        <v>15254.411631200001</v>
      </c>
      <c r="Y46" s="6">
        <v>7.1362114507856802</v>
      </c>
      <c r="Z46" s="6">
        <v>9.30094684258356</v>
      </c>
      <c r="AA46" s="6">
        <v>6.0233802352874202</v>
      </c>
      <c r="AB46" s="6">
        <v>12956.146483099999</v>
      </c>
      <c r="AC46" s="6">
        <v>7.3007570698794799</v>
      </c>
      <c r="AD46" s="6">
        <v>7.8996445511913498</v>
      </c>
      <c r="AE46" s="6">
        <v>6.0896233727386697</v>
      </c>
      <c r="AF46" s="6">
        <v>11810.3177774</v>
      </c>
      <c r="AG46" s="6">
        <v>8.1594978103741607</v>
      </c>
      <c r="AH46" s="6">
        <v>7.2010078459496603</v>
      </c>
      <c r="AI46" s="6">
        <v>6.8697947897654004</v>
      </c>
      <c r="AJ46" s="6">
        <v>11203.1748811</v>
      </c>
      <c r="AK46" s="6">
        <v>8.0129015466348505</v>
      </c>
      <c r="AL46" s="6">
        <v>6.8308196052712304</v>
      </c>
      <c r="AM46" s="6">
        <v>7.4078385560456299</v>
      </c>
      <c r="AN46" s="6">
        <v>10178.475359599999</v>
      </c>
      <c r="AO46" s="6">
        <v>9.4930237023692499</v>
      </c>
      <c r="AP46" s="6">
        <v>6.2060380004796603</v>
      </c>
      <c r="AQ46" s="6">
        <v>9.1960610398072902</v>
      </c>
      <c r="AR46" s="6">
        <v>12627.9555466</v>
      </c>
      <c r="AS46" s="6">
        <v>7.4039336025384799</v>
      </c>
      <c r="AT46" s="6">
        <v>7.6995393928671199</v>
      </c>
      <c r="AU46" s="6">
        <v>6.7711553638035999</v>
      </c>
      <c r="AV46" s="6">
        <v>10020.7990254</v>
      </c>
      <c r="AW46" s="6">
        <v>7.3910587544357496</v>
      </c>
      <c r="AX46" s="6">
        <v>6.10989930708502</v>
      </c>
      <c r="AY46" s="6">
        <v>6.8466070969370598</v>
      </c>
      <c r="AZ46" s="6">
        <v>7939.1439367000003</v>
      </c>
      <c r="BA46" s="6">
        <v>7.3157863742120304</v>
      </c>
      <c r="BB46" s="6">
        <v>4.84066888426148</v>
      </c>
      <c r="BC46" s="6">
        <v>6.9921407040096204</v>
      </c>
      <c r="BD46" s="6">
        <v>5235.0012169000001</v>
      </c>
      <c r="BE46" s="6">
        <v>10.5295430324809</v>
      </c>
      <c r="BF46" s="6">
        <v>3.1918942019146801</v>
      </c>
      <c r="BG46" s="6">
        <v>10.335829330973899</v>
      </c>
      <c r="BH46" s="6">
        <v>10232.1152652</v>
      </c>
      <c r="BI46" s="6">
        <v>7.6994636643986603</v>
      </c>
      <c r="BJ46" s="6">
        <v>6.2387434186031898</v>
      </c>
      <c r="BK46" s="6">
        <v>7.8560087804399199</v>
      </c>
    </row>
    <row r="47" spans="1:63" x14ac:dyDescent="0.25">
      <c r="A47" s="6" t="s">
        <v>61</v>
      </c>
      <c r="B47" s="6" t="s">
        <v>62</v>
      </c>
      <c r="C47" s="6" t="s">
        <v>15</v>
      </c>
      <c r="D47" s="6">
        <v>26569.0780983</v>
      </c>
      <c r="E47" s="6">
        <v>4.4556526799952501</v>
      </c>
      <c r="F47" s="6">
        <v>6.0789486578413303</v>
      </c>
      <c r="G47" s="6">
        <v>3.9653189721123101</v>
      </c>
      <c r="H47" s="6">
        <v>34584.827824200001</v>
      </c>
      <c r="I47" s="6">
        <v>4.0326661023858801</v>
      </c>
      <c r="J47" s="6">
        <v>7.9129351762132103</v>
      </c>
      <c r="K47" s="6">
        <v>3.48107426799102</v>
      </c>
      <c r="L47" s="6">
        <v>36045.393402299997</v>
      </c>
      <c r="M47" s="6">
        <v>3.83670907950613</v>
      </c>
      <c r="N47" s="6">
        <v>8.2471094794325701</v>
      </c>
      <c r="O47" s="6">
        <v>3.2001673597236802</v>
      </c>
      <c r="P47" s="6">
        <v>35191.100337000003</v>
      </c>
      <c r="Q47" s="6">
        <v>3.8490277307005099</v>
      </c>
      <c r="R47" s="6">
        <v>8.0516490399135598</v>
      </c>
      <c r="S47" s="6">
        <v>3.3649208207553301</v>
      </c>
      <c r="T47" s="6">
        <v>38088.8205113</v>
      </c>
      <c r="U47" s="6">
        <v>3.51715673745933</v>
      </c>
      <c r="V47" s="6">
        <v>8.7146412633994004</v>
      </c>
      <c r="W47" s="6">
        <v>3.1492878232868899</v>
      </c>
      <c r="X47" s="6">
        <v>40376.445056199998</v>
      </c>
      <c r="Y47" s="6">
        <v>3.7868222426882099</v>
      </c>
      <c r="Z47" s="6">
        <v>9.2380449022239794</v>
      </c>
      <c r="AA47" s="6">
        <v>3.48225190745582</v>
      </c>
      <c r="AB47" s="6">
        <v>34067.831933200003</v>
      </c>
      <c r="AC47" s="6">
        <v>3.9576121012475101</v>
      </c>
      <c r="AD47" s="6">
        <v>7.7946476140299703</v>
      </c>
      <c r="AE47" s="6">
        <v>3.5600226716916801</v>
      </c>
      <c r="AF47" s="6">
        <v>35732.058409999998</v>
      </c>
      <c r="AG47" s="6">
        <v>4.1591555717826196</v>
      </c>
      <c r="AH47" s="6">
        <v>8.1754190984622692</v>
      </c>
      <c r="AI47" s="6">
        <v>3.7304807076172102</v>
      </c>
      <c r="AJ47" s="6">
        <v>31153.016243599999</v>
      </c>
      <c r="AK47" s="6">
        <v>4.0033520726706602</v>
      </c>
      <c r="AL47" s="6">
        <v>7.1277439729404302</v>
      </c>
      <c r="AM47" s="6">
        <v>3.7328612080327299</v>
      </c>
      <c r="AN47" s="6">
        <v>27009.521057999998</v>
      </c>
      <c r="AO47" s="6">
        <v>4.3329557436557504</v>
      </c>
      <c r="AP47" s="6">
        <v>6.1797210718791096</v>
      </c>
      <c r="AQ47" s="6">
        <v>4.1273208525651297</v>
      </c>
      <c r="AR47" s="6">
        <v>25469.765272600001</v>
      </c>
      <c r="AS47" s="6">
        <v>4.4121147849615703</v>
      </c>
      <c r="AT47" s="6">
        <v>5.8274282173649103</v>
      </c>
      <c r="AU47" s="6">
        <v>4.4117123967258198</v>
      </c>
      <c r="AV47" s="6">
        <v>18143.247510199999</v>
      </c>
      <c r="AW47" s="6">
        <v>5.7755138544825302</v>
      </c>
      <c r="AX47" s="6">
        <v>4.1511365088753402</v>
      </c>
      <c r="AY47" s="6">
        <v>5.6922546037831303</v>
      </c>
      <c r="AZ47" s="6">
        <v>18224.7894376</v>
      </c>
      <c r="BA47" s="6">
        <v>5.5784089489484501</v>
      </c>
      <c r="BB47" s="6">
        <v>4.16979312873592</v>
      </c>
      <c r="BC47" s="6">
        <v>5.5136418606230597</v>
      </c>
      <c r="BD47" s="6">
        <v>15974.661933199999</v>
      </c>
      <c r="BE47" s="6">
        <v>6.0933125031138404</v>
      </c>
      <c r="BF47" s="6">
        <v>3.6549687331646101</v>
      </c>
      <c r="BG47" s="6">
        <v>6.1235153159967801</v>
      </c>
      <c r="BH47" s="6">
        <v>20436.435864700001</v>
      </c>
      <c r="BI47" s="6">
        <v>5.02802157828045</v>
      </c>
      <c r="BJ47" s="6">
        <v>4.67581313552341</v>
      </c>
      <c r="BK47" s="6">
        <v>5.1642395797292</v>
      </c>
    </row>
    <row r="48" spans="1:63" x14ac:dyDescent="0.25">
      <c r="A48" s="6" t="s">
        <v>63</v>
      </c>
      <c r="B48" s="6" t="s">
        <v>64</v>
      </c>
      <c r="C48" s="6" t="s">
        <v>15</v>
      </c>
      <c r="D48" s="6">
        <v>17567.568510599998</v>
      </c>
      <c r="E48" s="6">
        <v>5.4807767622596</v>
      </c>
      <c r="F48" s="6">
        <v>5.4584478817263298</v>
      </c>
      <c r="G48" s="6">
        <v>4.8168111056078802</v>
      </c>
      <c r="H48" s="6">
        <v>22976.556126700001</v>
      </c>
      <c r="I48" s="6">
        <v>4.8913840493777601</v>
      </c>
      <c r="J48" s="6">
        <v>7.1390832512465998</v>
      </c>
      <c r="K48" s="6">
        <v>4.1740167600649301</v>
      </c>
      <c r="L48" s="6">
        <v>25895.542031100002</v>
      </c>
      <c r="M48" s="6">
        <v>4.5319668774674202</v>
      </c>
      <c r="N48" s="6">
        <v>8.0460461253089601</v>
      </c>
      <c r="O48" s="6">
        <v>3.8521279826607202</v>
      </c>
      <c r="P48" s="6">
        <v>25302.862971999999</v>
      </c>
      <c r="Q48" s="6">
        <v>4.6614762648033503</v>
      </c>
      <c r="R48" s="6">
        <v>7.8618938476197702</v>
      </c>
      <c r="S48" s="6">
        <v>4.0417296301279002</v>
      </c>
      <c r="T48" s="6">
        <v>27614.0241365</v>
      </c>
      <c r="U48" s="6">
        <v>4.4009827353615396</v>
      </c>
      <c r="V48" s="6">
        <v>8.5799985047942204</v>
      </c>
      <c r="W48" s="6">
        <v>3.9542223241152801</v>
      </c>
      <c r="X48" s="6">
        <v>27290.0545466</v>
      </c>
      <c r="Y48" s="6">
        <v>3.84146956662596</v>
      </c>
      <c r="Z48" s="6">
        <v>8.4793373848067706</v>
      </c>
      <c r="AA48" s="6">
        <v>3.4184664593282901</v>
      </c>
      <c r="AB48" s="6">
        <v>25343.1358416</v>
      </c>
      <c r="AC48" s="6">
        <v>4.4142231559008804</v>
      </c>
      <c r="AD48" s="6">
        <v>7.8744070966574196</v>
      </c>
      <c r="AE48" s="6">
        <v>4.0798659086954601</v>
      </c>
      <c r="AF48" s="6">
        <v>24085.1066096</v>
      </c>
      <c r="AG48" s="6">
        <v>4.7796045353896401</v>
      </c>
      <c r="AH48" s="6">
        <v>7.4835227809129403</v>
      </c>
      <c r="AI48" s="6">
        <v>4.3054399915568302</v>
      </c>
      <c r="AJ48" s="6">
        <v>23572.244863899999</v>
      </c>
      <c r="AK48" s="6">
        <v>4.4165721838239902</v>
      </c>
      <c r="AL48" s="6">
        <v>7.3241706709299601</v>
      </c>
      <c r="AM48" s="6">
        <v>4.1963332223154204</v>
      </c>
      <c r="AN48" s="6">
        <v>19568.570454799999</v>
      </c>
      <c r="AO48" s="6">
        <v>4.8369472738948502</v>
      </c>
      <c r="AP48" s="6">
        <v>6.0801824613898896</v>
      </c>
      <c r="AQ48" s="6">
        <v>4.66275247759586</v>
      </c>
      <c r="AR48" s="6">
        <v>20555.537265499999</v>
      </c>
      <c r="AS48" s="6">
        <v>4.4519817159808497</v>
      </c>
      <c r="AT48" s="6">
        <v>6.38684452984569</v>
      </c>
      <c r="AU48" s="6">
        <v>4.3628561347689399</v>
      </c>
      <c r="AV48" s="6">
        <v>17413.3016107</v>
      </c>
      <c r="AW48" s="6">
        <v>4.4333060965497504</v>
      </c>
      <c r="AX48" s="6">
        <v>5.4105153614989803</v>
      </c>
      <c r="AY48" s="6">
        <v>4.5309147087507204</v>
      </c>
      <c r="AZ48" s="6">
        <v>14348.325161500001</v>
      </c>
      <c r="BA48" s="6">
        <v>4.72705630654447</v>
      </c>
      <c r="BB48" s="6">
        <v>4.4581915270091796</v>
      </c>
      <c r="BC48" s="6">
        <v>4.8843462846190899</v>
      </c>
      <c r="BD48" s="6">
        <v>11335.713061</v>
      </c>
      <c r="BE48" s="6">
        <v>5.8535061489781199</v>
      </c>
      <c r="BF48" s="6">
        <v>3.5221379047611698</v>
      </c>
      <c r="BG48" s="6">
        <v>5.9706276786320096</v>
      </c>
      <c r="BH48" s="6">
        <v>18973.2860468</v>
      </c>
      <c r="BI48" s="6">
        <v>4.6821273534756997</v>
      </c>
      <c r="BJ48" s="6">
        <v>5.8952206714921198</v>
      </c>
      <c r="BK48" s="6">
        <v>4.8161246807443101</v>
      </c>
    </row>
    <row r="49" spans="1:63" x14ac:dyDescent="0.25">
      <c r="A49" s="6" t="s">
        <v>65</v>
      </c>
      <c r="B49" s="6" t="s">
        <v>66</v>
      </c>
      <c r="C49" s="6" t="s">
        <v>15</v>
      </c>
      <c r="D49" s="6">
        <v>11060.5750988</v>
      </c>
      <c r="E49" s="6">
        <v>6.5027685740198997</v>
      </c>
      <c r="F49" s="6">
        <v>4.9665632887440303</v>
      </c>
      <c r="G49" s="6">
        <v>5.8306184478550502</v>
      </c>
      <c r="H49" s="6">
        <v>13666.856853499999</v>
      </c>
      <c r="I49" s="6">
        <v>5.3702982507129402</v>
      </c>
      <c r="J49" s="6">
        <v>6.1368698204921603</v>
      </c>
      <c r="K49" s="6">
        <v>4.7338998985680298</v>
      </c>
      <c r="L49" s="6">
        <v>14968.778437999999</v>
      </c>
      <c r="M49" s="6">
        <v>5.5885392619965701</v>
      </c>
      <c r="N49" s="6">
        <v>6.7214755836321602</v>
      </c>
      <c r="O49" s="6">
        <v>4.90923245125951</v>
      </c>
      <c r="P49" s="6">
        <v>15155.9273531</v>
      </c>
      <c r="Q49" s="6">
        <v>4.8756794988228602</v>
      </c>
      <c r="R49" s="6">
        <v>6.8055116236175204</v>
      </c>
      <c r="S49" s="6">
        <v>4.5610414724691601</v>
      </c>
      <c r="T49" s="6">
        <v>17970.066788</v>
      </c>
      <c r="U49" s="6">
        <v>4.76439361044436</v>
      </c>
      <c r="V49" s="6">
        <v>8.0691531144020008</v>
      </c>
      <c r="W49" s="6">
        <v>4.2734986142438602</v>
      </c>
      <c r="X49" s="6">
        <v>18907.4040575</v>
      </c>
      <c r="Y49" s="6">
        <v>4.48788569117725</v>
      </c>
      <c r="Z49" s="6">
        <v>8.4900484865038806</v>
      </c>
      <c r="AA49" s="6">
        <v>4.3319553416892598</v>
      </c>
      <c r="AB49" s="6">
        <v>17772.636956099999</v>
      </c>
      <c r="AC49" s="6">
        <v>4.9255348410802897</v>
      </c>
      <c r="AD49" s="6">
        <v>7.9805006034377302</v>
      </c>
      <c r="AE49" s="6">
        <v>4.5007971426758502</v>
      </c>
      <c r="AF49" s="6">
        <v>15376.4581311</v>
      </c>
      <c r="AG49" s="6">
        <v>4.7868259198358398</v>
      </c>
      <c r="AH49" s="6">
        <v>6.90453722185896</v>
      </c>
      <c r="AI49" s="6">
        <v>4.35964807888067</v>
      </c>
      <c r="AJ49" s="6">
        <v>16054.0422872</v>
      </c>
      <c r="AK49" s="6">
        <v>5.0716613116298399</v>
      </c>
      <c r="AL49" s="6">
        <v>7.2087948725380802</v>
      </c>
      <c r="AM49" s="6">
        <v>4.7717524591382503</v>
      </c>
      <c r="AN49" s="6">
        <v>14905.947457</v>
      </c>
      <c r="AO49" s="6">
        <v>5.0679480211183696</v>
      </c>
      <c r="AP49" s="6">
        <v>6.6932623993408402</v>
      </c>
      <c r="AQ49" s="6">
        <v>4.7417643130481002</v>
      </c>
      <c r="AR49" s="6">
        <v>15206.9050979</v>
      </c>
      <c r="AS49" s="6">
        <v>4.7385557893950798</v>
      </c>
      <c r="AT49" s="6">
        <v>6.8284023136227896</v>
      </c>
      <c r="AU49" s="6">
        <v>4.6736204144381199</v>
      </c>
      <c r="AV49" s="6">
        <v>13830.620905600001</v>
      </c>
      <c r="AW49" s="6">
        <v>4.1347689632268203</v>
      </c>
      <c r="AX49" s="6">
        <v>6.2104052851412002</v>
      </c>
      <c r="AY49" s="6">
        <v>4.2195702939020503</v>
      </c>
      <c r="AZ49" s="6">
        <v>11765.6047798</v>
      </c>
      <c r="BA49" s="6">
        <v>4.5297271853832797</v>
      </c>
      <c r="BB49" s="6">
        <v>5.2831448859802697</v>
      </c>
      <c r="BC49" s="6">
        <v>4.6293032084872996</v>
      </c>
      <c r="BD49" s="6">
        <v>9004.8948543000006</v>
      </c>
      <c r="BE49" s="6">
        <v>5.5338259498523099</v>
      </c>
      <c r="BF49" s="6">
        <v>4.0434950084303098</v>
      </c>
      <c r="BG49" s="6">
        <v>5.9076757277569696</v>
      </c>
      <c r="BH49" s="6">
        <v>17054.059242200001</v>
      </c>
      <c r="BI49" s="6">
        <v>3.9608682714074601</v>
      </c>
      <c r="BJ49" s="6">
        <v>7.6578354922580596</v>
      </c>
      <c r="BK49" s="6">
        <v>4.34573979839021</v>
      </c>
    </row>
    <row r="50" spans="1:63" x14ac:dyDescent="0.25">
      <c r="A50" s="6" t="s">
        <v>67</v>
      </c>
      <c r="B50" s="6" t="s">
        <v>68</v>
      </c>
      <c r="C50" s="6" t="s">
        <v>15</v>
      </c>
      <c r="D50" s="6">
        <v>11334.4472147</v>
      </c>
      <c r="E50" s="6">
        <v>4.5803421864539597</v>
      </c>
      <c r="F50" s="6">
        <v>5.2921682853644496</v>
      </c>
      <c r="G50" s="6">
        <v>4.3265821542212102</v>
      </c>
      <c r="H50" s="6">
        <v>12245.013241500001</v>
      </c>
      <c r="I50" s="6">
        <v>4.6933818827632399</v>
      </c>
      <c r="J50" s="6">
        <v>5.7173207923620097</v>
      </c>
      <c r="K50" s="6">
        <v>4.1470385597835504</v>
      </c>
      <c r="L50" s="6">
        <v>12364.799313899999</v>
      </c>
      <c r="M50" s="6">
        <v>4.3841121115687303</v>
      </c>
      <c r="N50" s="6">
        <v>5.7732501236629199</v>
      </c>
      <c r="O50" s="6">
        <v>3.8918669998728999</v>
      </c>
      <c r="P50" s="6">
        <v>15587.6252291</v>
      </c>
      <c r="Q50" s="6">
        <v>4.1841586549873604</v>
      </c>
      <c r="R50" s="6">
        <v>7.2780202085729302</v>
      </c>
      <c r="S50" s="6">
        <v>3.5446478514536501</v>
      </c>
      <c r="T50" s="6">
        <v>20940.4416537</v>
      </c>
      <c r="U50" s="6">
        <v>3.7006437737761901</v>
      </c>
      <c r="V50" s="6">
        <v>9.7773044509404397</v>
      </c>
      <c r="W50" s="6">
        <v>3.1189010179511598</v>
      </c>
      <c r="X50" s="6">
        <v>22062.852828499999</v>
      </c>
      <c r="Y50" s="6">
        <v>3.8774071074471301</v>
      </c>
      <c r="Z50" s="6">
        <v>10.3013696047056</v>
      </c>
      <c r="AA50" s="6">
        <v>3.2064254676303299</v>
      </c>
      <c r="AB50" s="6">
        <v>19580.468747200001</v>
      </c>
      <c r="AC50" s="6">
        <v>3.9511427643460801</v>
      </c>
      <c r="AD50" s="6">
        <v>9.14231931682645</v>
      </c>
      <c r="AE50" s="6">
        <v>3.30758613867483</v>
      </c>
      <c r="AF50" s="6">
        <v>17268.905630599998</v>
      </c>
      <c r="AG50" s="6">
        <v>3.6748235471609001</v>
      </c>
      <c r="AH50" s="6">
        <v>8.0630270687295909</v>
      </c>
      <c r="AI50" s="6">
        <v>3.1387315790958001</v>
      </c>
      <c r="AJ50" s="6">
        <v>15536.4947457</v>
      </c>
      <c r="AK50" s="6">
        <v>4.1137887039060699</v>
      </c>
      <c r="AL50" s="6">
        <v>7.2541468676380596</v>
      </c>
      <c r="AM50" s="6">
        <v>3.74972576245719</v>
      </c>
      <c r="AN50" s="6">
        <v>13072.3175952</v>
      </c>
      <c r="AO50" s="6">
        <v>4.2001940582085302</v>
      </c>
      <c r="AP50" s="6">
        <v>6.1035975802865998</v>
      </c>
      <c r="AQ50" s="6">
        <v>3.8314649040755202</v>
      </c>
      <c r="AR50" s="6">
        <v>14167.1882599</v>
      </c>
      <c r="AS50" s="6">
        <v>3.9680901651252101</v>
      </c>
      <c r="AT50" s="6">
        <v>6.6148037907479704</v>
      </c>
      <c r="AU50" s="6">
        <v>3.8083554583419699</v>
      </c>
      <c r="AV50" s="6">
        <v>10546.9745793</v>
      </c>
      <c r="AW50" s="6">
        <v>3.8655744347795999</v>
      </c>
      <c r="AX50" s="6">
        <v>4.9244893304303803</v>
      </c>
      <c r="AY50" s="6">
        <v>3.8422022068533401</v>
      </c>
      <c r="AZ50" s="6">
        <v>9299.1246073999991</v>
      </c>
      <c r="BA50" s="6">
        <v>3.9312781590426402</v>
      </c>
      <c r="BB50" s="6">
        <v>4.3418555309083899</v>
      </c>
      <c r="BC50" s="6">
        <v>3.9096174774272501</v>
      </c>
      <c r="BD50" s="6">
        <v>7904.0563959999999</v>
      </c>
      <c r="BE50" s="6">
        <v>4.4734296231055497</v>
      </c>
      <c r="BF50" s="6">
        <v>3.6904840432264798</v>
      </c>
      <c r="BG50" s="6">
        <v>4.5588066003943499</v>
      </c>
      <c r="BH50" s="6">
        <v>12263.2656044</v>
      </c>
      <c r="BI50" s="6">
        <v>4.0831605703671396</v>
      </c>
      <c r="BJ50" s="6">
        <v>5.7258430055977003</v>
      </c>
      <c r="BK50" s="6">
        <v>4.0989143262383196</v>
      </c>
    </row>
    <row r="51" spans="1:63" x14ac:dyDescent="0.25">
      <c r="A51" s="6" t="s">
        <v>69</v>
      </c>
      <c r="B51" s="6" t="s">
        <v>70</v>
      </c>
      <c r="C51" s="6" t="s">
        <v>15</v>
      </c>
      <c r="D51" s="6">
        <v>5110.7349918999998</v>
      </c>
      <c r="E51" s="6">
        <v>10.077003836698699</v>
      </c>
      <c r="F51" s="6">
        <v>3.51363558324317</v>
      </c>
      <c r="G51" s="6">
        <v>8.77999576149797</v>
      </c>
      <c r="H51" s="6">
        <v>7058.2924370000001</v>
      </c>
      <c r="I51" s="6">
        <v>10.826981931918599</v>
      </c>
      <c r="J51" s="6">
        <v>4.8525833374035798</v>
      </c>
      <c r="K51" s="6">
        <v>8.9660178704738893</v>
      </c>
      <c r="L51" s="6">
        <v>6038.1680636999999</v>
      </c>
      <c r="M51" s="6">
        <v>9.8562031934240295</v>
      </c>
      <c r="N51" s="6">
        <v>4.1512467775855999</v>
      </c>
      <c r="O51" s="6">
        <v>8.4912299781365999</v>
      </c>
      <c r="P51" s="6">
        <v>6567.4691450999999</v>
      </c>
      <c r="Q51" s="6">
        <v>8.5673058442789696</v>
      </c>
      <c r="R51" s="6">
        <v>4.5151418174974101</v>
      </c>
      <c r="S51" s="6">
        <v>7.41933121939533</v>
      </c>
      <c r="T51" s="6">
        <v>9191.6822768999991</v>
      </c>
      <c r="U51" s="6">
        <v>7.8668162218526803</v>
      </c>
      <c r="V51" s="6">
        <v>6.3192910548419601</v>
      </c>
      <c r="W51" s="6">
        <v>7.17855583190841</v>
      </c>
      <c r="X51" s="6">
        <v>14682.0430411</v>
      </c>
      <c r="Y51" s="6">
        <v>7.2541491679850703</v>
      </c>
      <c r="Z51" s="6">
        <v>10.093919748466201</v>
      </c>
      <c r="AA51" s="6">
        <v>6.3259330509587102</v>
      </c>
      <c r="AB51" s="6">
        <v>15158.9632397</v>
      </c>
      <c r="AC51" s="6">
        <v>6.2309965162502001</v>
      </c>
      <c r="AD51" s="6">
        <v>10.4218028773751</v>
      </c>
      <c r="AE51" s="6">
        <v>5.73562057422214</v>
      </c>
      <c r="AF51" s="6">
        <v>14400.2363424</v>
      </c>
      <c r="AG51" s="6">
        <v>6.1235771024682801</v>
      </c>
      <c r="AH51" s="6">
        <v>9.9001773521733405</v>
      </c>
      <c r="AI51" s="6">
        <v>5.35535264413401</v>
      </c>
      <c r="AJ51" s="6">
        <v>13377.2110335</v>
      </c>
      <c r="AK51" s="6">
        <v>6.5218672232323298</v>
      </c>
      <c r="AL51" s="6">
        <v>9.1968463961354399</v>
      </c>
      <c r="AM51" s="6">
        <v>5.3069663344881004</v>
      </c>
      <c r="AN51" s="6">
        <v>9927.9220504000004</v>
      </c>
      <c r="AO51" s="6">
        <v>7.5898505509513701</v>
      </c>
      <c r="AP51" s="6">
        <v>6.8254566592155896</v>
      </c>
      <c r="AQ51" s="6">
        <v>6.3780629086272196</v>
      </c>
      <c r="AR51" s="6">
        <v>9068.2660816999996</v>
      </c>
      <c r="AS51" s="6">
        <v>6.9056541342263396</v>
      </c>
      <c r="AT51" s="6">
        <v>6.2344422932273398</v>
      </c>
      <c r="AU51" s="6">
        <v>5.8438553076874404</v>
      </c>
      <c r="AV51" s="6">
        <v>8904.7589263999998</v>
      </c>
      <c r="AW51" s="6">
        <v>6.4497465921166404</v>
      </c>
      <c r="AX51" s="6">
        <v>6.1220309551541501</v>
      </c>
      <c r="AY51" s="6">
        <v>5.2910028610236202</v>
      </c>
      <c r="AZ51" s="6">
        <v>7202.6696830000001</v>
      </c>
      <c r="BA51" s="6">
        <v>6.8964300819037501</v>
      </c>
      <c r="BB51" s="6">
        <v>4.9518428430833401</v>
      </c>
      <c r="BC51" s="6">
        <v>6.3164996635723396</v>
      </c>
      <c r="BD51" s="6">
        <v>6878.6583234</v>
      </c>
      <c r="BE51" s="6">
        <v>8.0791375945688895</v>
      </c>
      <c r="BF51" s="6">
        <v>4.7290846988497099</v>
      </c>
      <c r="BG51" s="6">
        <v>7.1572456315112598</v>
      </c>
      <c r="BH51" s="6">
        <v>11887.251394000001</v>
      </c>
      <c r="BI51" s="6">
        <v>6.8234098000173402</v>
      </c>
      <c r="BJ51" s="6">
        <v>8.1724976057480294</v>
      </c>
      <c r="BK51" s="6">
        <v>6.4755826567975303</v>
      </c>
    </row>
    <row r="52" spans="1:63" x14ac:dyDescent="0.25">
      <c r="A52" s="6" t="s">
        <v>71</v>
      </c>
      <c r="B52" s="6" t="s">
        <v>72</v>
      </c>
      <c r="C52" s="6" t="s">
        <v>15</v>
      </c>
      <c r="D52" s="6">
        <v>9989.3103159999991</v>
      </c>
      <c r="E52" s="6">
        <v>8.4691825066417099</v>
      </c>
      <c r="F52" s="6">
        <v>3.6878510910423001</v>
      </c>
      <c r="G52" s="6">
        <v>7.8405305623376096</v>
      </c>
      <c r="H52" s="6">
        <v>10333.4024899</v>
      </c>
      <c r="I52" s="6">
        <v>8.7752710042736908</v>
      </c>
      <c r="J52" s="6">
        <v>3.8148829539831999</v>
      </c>
      <c r="K52" s="6">
        <v>7.9898839141837303</v>
      </c>
      <c r="L52" s="6">
        <v>11731.082238499999</v>
      </c>
      <c r="M52" s="6">
        <v>8.5744278791781792</v>
      </c>
      <c r="N52" s="6">
        <v>4.3308780149781798</v>
      </c>
      <c r="O52" s="6">
        <v>7.6086636903082203</v>
      </c>
      <c r="P52" s="6">
        <v>11394.453757499999</v>
      </c>
      <c r="Q52" s="6">
        <v>7.2564558092298101</v>
      </c>
      <c r="R52" s="6">
        <v>4.2066015963206</v>
      </c>
      <c r="S52" s="6">
        <v>6.4459405999018999</v>
      </c>
      <c r="T52" s="6">
        <v>17058.866405799999</v>
      </c>
      <c r="U52" s="6">
        <v>5.6022215335553298</v>
      </c>
      <c r="V52" s="6">
        <v>6.2977880450675103</v>
      </c>
      <c r="W52" s="6">
        <v>5.2338022296259803</v>
      </c>
      <c r="X52" s="6">
        <v>20362.245346200001</v>
      </c>
      <c r="Y52" s="6">
        <v>5.9753333221023004</v>
      </c>
      <c r="Z52" s="6">
        <v>7.5173286583936996</v>
      </c>
      <c r="AA52" s="6">
        <v>5.9396694152059801</v>
      </c>
      <c r="AB52" s="6">
        <v>22424.7373243</v>
      </c>
      <c r="AC52" s="6">
        <v>5.3593137392126904</v>
      </c>
      <c r="AD52" s="6">
        <v>8.2787589324656992</v>
      </c>
      <c r="AE52" s="6">
        <v>5.4923093274543699</v>
      </c>
      <c r="AF52" s="6">
        <v>26544.695102000001</v>
      </c>
      <c r="AG52" s="6">
        <v>5.1187481140236502</v>
      </c>
      <c r="AH52" s="6">
        <v>9.7997639172846291</v>
      </c>
      <c r="AI52" s="6">
        <v>5.0148093095020396</v>
      </c>
      <c r="AJ52" s="6">
        <v>20196.481922300001</v>
      </c>
      <c r="AK52" s="6">
        <v>5.8010805839980701</v>
      </c>
      <c r="AL52" s="6">
        <v>7.4561321589010996</v>
      </c>
      <c r="AM52" s="6">
        <v>5.4741662966429603</v>
      </c>
      <c r="AN52" s="6">
        <v>17963.0314641</v>
      </c>
      <c r="AO52" s="6">
        <v>6.8977089891689403</v>
      </c>
      <c r="AP52" s="6">
        <v>6.6315874757842801</v>
      </c>
      <c r="AQ52" s="6">
        <v>6.1668315784440999</v>
      </c>
      <c r="AR52" s="6">
        <v>16221.237639499999</v>
      </c>
      <c r="AS52" s="6">
        <v>6.5279279573955398</v>
      </c>
      <c r="AT52" s="6">
        <v>5.9885524660365803</v>
      </c>
      <c r="AU52" s="6">
        <v>6.1296021410678998</v>
      </c>
      <c r="AV52" s="6">
        <v>17963.249875500002</v>
      </c>
      <c r="AW52" s="6">
        <v>4.97595869143447</v>
      </c>
      <c r="AX52" s="6">
        <v>6.6316681088504597</v>
      </c>
      <c r="AY52" s="6">
        <v>4.7364467003797603</v>
      </c>
      <c r="AZ52" s="6">
        <v>17674.647703800001</v>
      </c>
      <c r="BA52" s="6">
        <v>5.1615847256498402</v>
      </c>
      <c r="BB52" s="6">
        <v>6.5251220310820797</v>
      </c>
      <c r="BC52" s="6">
        <v>4.9192468427018499</v>
      </c>
      <c r="BD52" s="6">
        <v>15645.5075566</v>
      </c>
      <c r="BE52" s="6">
        <v>5.4010475460657297</v>
      </c>
      <c r="BF52" s="6">
        <v>5.77600457762352</v>
      </c>
      <c r="BG52" s="6">
        <v>5.5457411316394003</v>
      </c>
      <c r="BH52" s="6">
        <v>35367.811889099998</v>
      </c>
      <c r="BI52" s="6">
        <v>4.6569876736513596</v>
      </c>
      <c r="BJ52" s="6">
        <v>13.0570799721862</v>
      </c>
      <c r="BK52" s="6">
        <v>4.55550882341453</v>
      </c>
    </row>
    <row r="53" spans="1:63" x14ac:dyDescent="0.25">
      <c r="A53" s="6" t="s">
        <v>73</v>
      </c>
      <c r="B53" s="6" t="s">
        <v>74</v>
      </c>
      <c r="C53" s="6" t="s">
        <v>15</v>
      </c>
      <c r="D53" s="6">
        <v>15219.8233728</v>
      </c>
      <c r="E53" s="6">
        <v>6.3831287555701204</v>
      </c>
      <c r="F53" s="6">
        <v>5.2948699828235304</v>
      </c>
      <c r="G53" s="6">
        <v>5.6182680714098403</v>
      </c>
      <c r="H53" s="6">
        <v>17895.6038544</v>
      </c>
      <c r="I53" s="6">
        <v>5.6128519492221196</v>
      </c>
      <c r="J53" s="6">
        <v>6.2257552766679396</v>
      </c>
      <c r="K53" s="6">
        <v>4.9300961306399396</v>
      </c>
      <c r="L53" s="6">
        <v>19471.367192999998</v>
      </c>
      <c r="M53" s="6">
        <v>5.3037034020134302</v>
      </c>
      <c r="N53" s="6">
        <v>6.7739523087371802</v>
      </c>
      <c r="O53" s="6">
        <v>4.5908263682410801</v>
      </c>
      <c r="P53" s="6">
        <v>18759.6917818</v>
      </c>
      <c r="Q53" s="6">
        <v>5.09197422347866</v>
      </c>
      <c r="R53" s="6">
        <v>6.5263654163024896</v>
      </c>
      <c r="S53" s="6">
        <v>4.5830741774928896</v>
      </c>
      <c r="T53" s="6">
        <v>25077.009465499999</v>
      </c>
      <c r="U53" s="6">
        <v>4.7570253219546696</v>
      </c>
      <c r="V53" s="6">
        <v>8.7241160048646496</v>
      </c>
      <c r="W53" s="6">
        <v>4.2187674925239902</v>
      </c>
      <c r="X53" s="6">
        <v>25739.112373</v>
      </c>
      <c r="Y53" s="6">
        <v>4.7524413399744097</v>
      </c>
      <c r="Z53" s="6">
        <v>8.9544569703667296</v>
      </c>
      <c r="AA53" s="6">
        <v>4.2267191097489798</v>
      </c>
      <c r="AB53" s="6">
        <v>23759.6370795</v>
      </c>
      <c r="AC53" s="6">
        <v>4.5503500470129898</v>
      </c>
      <c r="AD53" s="6">
        <v>8.2658113759621994</v>
      </c>
      <c r="AE53" s="6">
        <v>4.2174792668655003</v>
      </c>
      <c r="AF53" s="6">
        <v>24595.4640258</v>
      </c>
      <c r="AG53" s="6">
        <v>4.4891151602761701</v>
      </c>
      <c r="AH53" s="6">
        <v>8.5565897181542692</v>
      </c>
      <c r="AI53" s="6">
        <v>4.1403275067547902</v>
      </c>
      <c r="AJ53" s="6">
        <v>23345.3128555</v>
      </c>
      <c r="AK53" s="6">
        <v>4.8385981955552904</v>
      </c>
      <c r="AL53" s="6">
        <v>8.1216708795136707</v>
      </c>
      <c r="AM53" s="6">
        <v>4.4017192381122996</v>
      </c>
      <c r="AN53" s="6">
        <v>20106.9237478</v>
      </c>
      <c r="AO53" s="6">
        <v>5.2834231658330602</v>
      </c>
      <c r="AP53" s="6">
        <v>6.9950579840114004</v>
      </c>
      <c r="AQ53" s="6">
        <v>4.9828418384513604</v>
      </c>
      <c r="AR53" s="6">
        <v>19028.101035299998</v>
      </c>
      <c r="AS53" s="6">
        <v>5.0973232218578097</v>
      </c>
      <c r="AT53" s="6">
        <v>6.6197431162046501</v>
      </c>
      <c r="AU53" s="6">
        <v>4.9257912496862097</v>
      </c>
      <c r="AV53" s="6">
        <v>14843.3300795</v>
      </c>
      <c r="AW53" s="6">
        <v>4.7587121022463998</v>
      </c>
      <c r="AX53" s="6">
        <v>5.1638906022749298</v>
      </c>
      <c r="AY53" s="6">
        <v>4.7742546954567002</v>
      </c>
      <c r="AZ53" s="6">
        <v>12677.8571235</v>
      </c>
      <c r="BA53" s="6">
        <v>5.9268511366468699</v>
      </c>
      <c r="BB53" s="6">
        <v>4.4105377234345804</v>
      </c>
      <c r="BC53" s="6">
        <v>5.7994503115222198</v>
      </c>
      <c r="BD53" s="6">
        <v>9536.4858232000006</v>
      </c>
      <c r="BE53" s="6">
        <v>5.8138593440770503</v>
      </c>
      <c r="BF53" s="6">
        <v>3.3176766438120899</v>
      </c>
      <c r="BG53" s="6">
        <v>5.69151108991601</v>
      </c>
      <c r="BH53" s="6">
        <v>17388.984633</v>
      </c>
      <c r="BI53" s="6">
        <v>4.6959498783023301</v>
      </c>
      <c r="BJ53" s="6">
        <v>6.0495059968697102</v>
      </c>
      <c r="BK53" s="6">
        <v>4.8111631390640603</v>
      </c>
    </row>
    <row r="54" spans="1:63" x14ac:dyDescent="0.25">
      <c r="A54" s="6" t="s">
        <v>75</v>
      </c>
      <c r="B54" s="6" t="s">
        <v>76</v>
      </c>
      <c r="C54" s="6" t="s">
        <v>15</v>
      </c>
      <c r="D54" s="6">
        <v>6653.0403883999998</v>
      </c>
      <c r="E54" s="6">
        <v>8.4602514136038103</v>
      </c>
      <c r="F54" s="6">
        <v>3.0841293462917299</v>
      </c>
      <c r="G54" s="6">
        <v>7.3684185884205498</v>
      </c>
      <c r="H54" s="6">
        <v>10329.373888</v>
      </c>
      <c r="I54" s="6">
        <v>8.0352095549987403</v>
      </c>
      <c r="J54" s="6">
        <v>4.7883558909916202</v>
      </c>
      <c r="K54" s="6">
        <v>6.62379433942235</v>
      </c>
      <c r="L54" s="6">
        <v>10219.511500500001</v>
      </c>
      <c r="M54" s="6">
        <v>7.4683014180599097</v>
      </c>
      <c r="N54" s="6">
        <v>4.73742732396635</v>
      </c>
      <c r="O54" s="6">
        <v>6.1452714766735799</v>
      </c>
      <c r="P54" s="6">
        <v>11542.3356958</v>
      </c>
      <c r="Q54" s="6">
        <v>6.6505510156939298</v>
      </c>
      <c r="R54" s="6">
        <v>5.35064484295554</v>
      </c>
      <c r="S54" s="6">
        <v>5.4111552824934703</v>
      </c>
      <c r="T54" s="6">
        <v>13662.890529599999</v>
      </c>
      <c r="U54" s="6">
        <v>5.9639126713343202</v>
      </c>
      <c r="V54" s="6">
        <v>6.33366388560954</v>
      </c>
      <c r="W54" s="6">
        <v>4.7257495997671501</v>
      </c>
      <c r="X54" s="6">
        <v>15890.392093099999</v>
      </c>
      <c r="Y54" s="6">
        <v>7.1876314155493803</v>
      </c>
      <c r="Z54" s="6">
        <v>7.3662598928243996</v>
      </c>
      <c r="AA54" s="6">
        <v>5.9469279108859503</v>
      </c>
      <c r="AB54" s="6">
        <v>15800.522172700001</v>
      </c>
      <c r="AC54" s="6">
        <v>6.0656876369284696</v>
      </c>
      <c r="AD54" s="6">
        <v>7.3245991719098198</v>
      </c>
      <c r="AE54" s="6">
        <v>5.0849113010103499</v>
      </c>
      <c r="AF54" s="6">
        <v>15567.1570588</v>
      </c>
      <c r="AG54" s="6">
        <v>5.85258132582433</v>
      </c>
      <c r="AH54" s="6">
        <v>7.2164188281628299</v>
      </c>
      <c r="AI54" s="6">
        <v>5.1758105809542396</v>
      </c>
      <c r="AJ54" s="6">
        <v>18092.701197900002</v>
      </c>
      <c r="AK54" s="6">
        <v>5.6541629292096101</v>
      </c>
      <c r="AL54" s="6">
        <v>8.3871775099129398</v>
      </c>
      <c r="AM54" s="6">
        <v>4.8052003542738904</v>
      </c>
      <c r="AN54" s="6">
        <v>15413.8735653</v>
      </c>
      <c r="AO54" s="6">
        <v>5.31845832599757</v>
      </c>
      <c r="AP54" s="6">
        <v>7.1453616733874403</v>
      </c>
      <c r="AQ54" s="6">
        <v>4.4592235029111098</v>
      </c>
      <c r="AR54" s="6">
        <v>15603.0630795</v>
      </c>
      <c r="AS54" s="6">
        <v>5.74490492183517</v>
      </c>
      <c r="AT54" s="6">
        <v>7.2330636710744303</v>
      </c>
      <c r="AU54" s="6">
        <v>5.1475178912201196</v>
      </c>
      <c r="AV54" s="6">
        <v>15426.940476399999</v>
      </c>
      <c r="AW54" s="6">
        <v>5.4431996123577697</v>
      </c>
      <c r="AX54" s="6">
        <v>7.1514190609330202</v>
      </c>
      <c r="AY54" s="6">
        <v>4.6207293919999701</v>
      </c>
      <c r="AZ54" s="6">
        <v>13577.4886506</v>
      </c>
      <c r="BA54" s="6">
        <v>5.1877484029731002</v>
      </c>
      <c r="BB54" s="6">
        <v>6.2940744008212599</v>
      </c>
      <c r="BC54" s="6">
        <v>4.9180245805723501</v>
      </c>
      <c r="BD54" s="6">
        <v>12393.2466936</v>
      </c>
      <c r="BE54" s="6">
        <v>5.92483597076445</v>
      </c>
      <c r="BF54" s="6">
        <v>5.74509902122462</v>
      </c>
      <c r="BG54" s="6">
        <v>5.6084868932698404</v>
      </c>
      <c r="BH54" s="6">
        <v>25546.054592199998</v>
      </c>
      <c r="BI54" s="6">
        <v>5.50976706844608</v>
      </c>
      <c r="BJ54" s="6">
        <v>11.842305479934501</v>
      </c>
      <c r="BK54" s="6">
        <v>5.1175023093603302</v>
      </c>
    </row>
    <row r="55" spans="1:63" x14ac:dyDescent="0.25">
      <c r="A55" s="6" t="s">
        <v>77</v>
      </c>
      <c r="B55" s="6" t="s">
        <v>78</v>
      </c>
      <c r="C55" s="6" t="s">
        <v>15</v>
      </c>
      <c r="D55" s="6">
        <v>18541.751688</v>
      </c>
      <c r="E55" s="6">
        <v>10.1199131456478</v>
      </c>
      <c r="F55" s="6">
        <v>6.42040060777523</v>
      </c>
      <c r="G55" s="6">
        <v>8.7405060732894508</v>
      </c>
      <c r="H55" s="6">
        <v>18995.105750399998</v>
      </c>
      <c r="I55" s="6">
        <v>8.7395826523189495</v>
      </c>
      <c r="J55" s="6">
        <v>6.5773822536708604</v>
      </c>
      <c r="K55" s="6">
        <v>7.5823366044892797</v>
      </c>
      <c r="L55" s="6">
        <v>18847.142562199999</v>
      </c>
      <c r="M55" s="6">
        <v>8.7585109644486803</v>
      </c>
      <c r="N55" s="6">
        <v>6.5261474534517196</v>
      </c>
      <c r="O55" s="6">
        <v>7.3867872792410996</v>
      </c>
      <c r="P55" s="6">
        <v>22572.535930400001</v>
      </c>
      <c r="Q55" s="6">
        <v>8.4810650318066099</v>
      </c>
      <c r="R55" s="6">
        <v>7.8161290176462597</v>
      </c>
      <c r="S55" s="6">
        <v>7.5518707256735604</v>
      </c>
      <c r="T55" s="6">
        <v>23952.774906300001</v>
      </c>
      <c r="U55" s="6">
        <v>10.2547888961114</v>
      </c>
      <c r="V55" s="6">
        <v>8.2940605156437606</v>
      </c>
      <c r="W55" s="6">
        <v>8.6509465636039096</v>
      </c>
      <c r="X55" s="6">
        <v>27315.424187299999</v>
      </c>
      <c r="Y55" s="6">
        <v>7.3457227278814301</v>
      </c>
      <c r="Z55" s="6">
        <v>9.4584356971666494</v>
      </c>
      <c r="AA55" s="6">
        <v>6.5453790753638597</v>
      </c>
      <c r="AB55" s="6">
        <v>21868.919330299999</v>
      </c>
      <c r="AC55" s="6">
        <v>9.0679954285031403</v>
      </c>
      <c r="AD55" s="6">
        <v>7.57248966129319</v>
      </c>
      <c r="AE55" s="6">
        <v>8.8045857061980399</v>
      </c>
      <c r="AF55" s="6">
        <v>24804.899798099999</v>
      </c>
      <c r="AG55" s="6">
        <v>7.5560589246232199</v>
      </c>
      <c r="AH55" s="6">
        <v>8.5891234236835494</v>
      </c>
      <c r="AI55" s="6">
        <v>7.9268714955578696</v>
      </c>
      <c r="AJ55" s="6">
        <v>22327.033945300002</v>
      </c>
      <c r="AK55" s="6">
        <v>7.4741919409092796</v>
      </c>
      <c r="AL55" s="6">
        <v>7.7311197304511303</v>
      </c>
      <c r="AM55" s="6">
        <v>6.9281479612594996</v>
      </c>
      <c r="AN55" s="6">
        <v>20116.821608999999</v>
      </c>
      <c r="AO55" s="6">
        <v>9.9302039977266805</v>
      </c>
      <c r="AP55" s="6">
        <v>6.9657956733677402</v>
      </c>
      <c r="AQ55" s="6">
        <v>9.2806620413435805</v>
      </c>
      <c r="AR55" s="6">
        <v>16023.901128699999</v>
      </c>
      <c r="AS55" s="6">
        <v>9.1845850660920192</v>
      </c>
      <c r="AT55" s="6">
        <v>5.5485515218186396</v>
      </c>
      <c r="AU55" s="6">
        <v>9.2832668652493702</v>
      </c>
      <c r="AV55" s="6">
        <v>14825.4419698</v>
      </c>
      <c r="AW55" s="6">
        <v>8.4160010467330295</v>
      </c>
      <c r="AX55" s="6">
        <v>5.1335644137141099</v>
      </c>
      <c r="AY55" s="6">
        <v>8.8765481695303805</v>
      </c>
      <c r="AZ55" s="6">
        <v>10867.8450022</v>
      </c>
      <c r="BA55" s="6">
        <v>11.1313050087214</v>
      </c>
      <c r="BB55" s="6">
        <v>3.7631783572255499</v>
      </c>
      <c r="BC55" s="6">
        <v>11.705472909206501</v>
      </c>
      <c r="BD55" s="6">
        <v>8925.7822238999997</v>
      </c>
      <c r="BE55" s="6">
        <v>13.2102848594613</v>
      </c>
      <c r="BF55" s="6">
        <v>3.0907056991969801</v>
      </c>
      <c r="BG55" s="6">
        <v>13.6298884011123</v>
      </c>
      <c r="BH55" s="6">
        <v>18808.930801999999</v>
      </c>
      <c r="BI55" s="6">
        <v>7.2737751850477599</v>
      </c>
      <c r="BJ55" s="6">
        <v>6.5129159738946401</v>
      </c>
      <c r="BK55" s="6">
        <v>7.7337425245414497</v>
      </c>
    </row>
    <row r="56" spans="1:63" x14ac:dyDescent="0.25">
      <c r="A56" s="6" t="s">
        <v>79</v>
      </c>
      <c r="B56" s="6" t="s">
        <v>80</v>
      </c>
      <c r="C56" s="6" t="s">
        <v>15</v>
      </c>
      <c r="D56" s="6">
        <v>15225.679334599999</v>
      </c>
      <c r="E56" s="6">
        <v>6.6044459742712398</v>
      </c>
      <c r="F56" s="6">
        <v>4.0391947473636902</v>
      </c>
      <c r="G56" s="6">
        <v>6.1242669467398798</v>
      </c>
      <c r="H56" s="6">
        <v>19535.784712600002</v>
      </c>
      <c r="I56" s="6">
        <v>5.5415516280704402</v>
      </c>
      <c r="J56" s="6">
        <v>5.1826153213041399</v>
      </c>
      <c r="K56" s="6">
        <v>4.9088799332049096</v>
      </c>
      <c r="L56" s="6">
        <v>22399.5373607</v>
      </c>
      <c r="M56" s="6">
        <v>5.5436487550056599</v>
      </c>
      <c r="N56" s="6">
        <v>5.9423354230974397</v>
      </c>
      <c r="O56" s="6">
        <v>4.8588919861664497</v>
      </c>
      <c r="P56" s="6">
        <v>23357.9084501</v>
      </c>
      <c r="Q56" s="6">
        <v>5.5317660867562699</v>
      </c>
      <c r="R56" s="6">
        <v>6.1965800702661697</v>
      </c>
      <c r="S56" s="6">
        <v>4.9791548676554997</v>
      </c>
      <c r="T56" s="6">
        <v>31547.103560399999</v>
      </c>
      <c r="U56" s="6">
        <v>5.0028692230379201</v>
      </c>
      <c r="V56" s="6">
        <v>8.3690778056868709</v>
      </c>
      <c r="W56" s="6">
        <v>4.44199959549164</v>
      </c>
      <c r="X56" s="6">
        <v>31919.5318682</v>
      </c>
      <c r="Y56" s="6">
        <v>4.2536693413928299</v>
      </c>
      <c r="Z56" s="6">
        <v>8.4678786822570693</v>
      </c>
      <c r="AA56" s="6">
        <v>3.9342938466690698</v>
      </c>
      <c r="AB56" s="6">
        <v>31427.096173999998</v>
      </c>
      <c r="AC56" s="6">
        <v>4.4894440298066902</v>
      </c>
      <c r="AD56" s="6">
        <v>8.3372412488975591</v>
      </c>
      <c r="AE56" s="6">
        <v>4.2237216218827403</v>
      </c>
      <c r="AF56" s="6">
        <v>28510.644752200002</v>
      </c>
      <c r="AG56" s="6">
        <v>4.92990556066946</v>
      </c>
      <c r="AH56" s="6">
        <v>7.5635407784623396</v>
      </c>
      <c r="AI56" s="6">
        <v>4.7137711836978502</v>
      </c>
      <c r="AJ56" s="6">
        <v>28152.047300800001</v>
      </c>
      <c r="AK56" s="6">
        <v>5.07066506471722</v>
      </c>
      <c r="AL56" s="6">
        <v>7.4684090664196896</v>
      </c>
      <c r="AM56" s="6">
        <v>4.5699664364775403</v>
      </c>
      <c r="AN56" s="6">
        <v>25239.3844642</v>
      </c>
      <c r="AO56" s="6">
        <v>5.2847288509414199</v>
      </c>
      <c r="AP56" s="6">
        <v>6.6957136633514702</v>
      </c>
      <c r="AQ56" s="6">
        <v>4.7686203108312801</v>
      </c>
      <c r="AR56" s="6">
        <v>27502.5468158</v>
      </c>
      <c r="AS56" s="6">
        <v>4.8463151426535296</v>
      </c>
      <c r="AT56" s="6">
        <v>7.2961041800649404</v>
      </c>
      <c r="AU56" s="6">
        <v>4.5579771245255403</v>
      </c>
      <c r="AV56" s="6">
        <v>24817.548266500002</v>
      </c>
      <c r="AW56" s="6">
        <v>4.5172312679771203</v>
      </c>
      <c r="AX56" s="6">
        <v>6.5838054511428004</v>
      </c>
      <c r="AY56" s="6">
        <v>4.51613478464769</v>
      </c>
      <c r="AZ56" s="6">
        <v>18936.320900300001</v>
      </c>
      <c r="BA56" s="6">
        <v>5.4153555725206601</v>
      </c>
      <c r="BB56" s="6">
        <v>5.0235845793145701</v>
      </c>
      <c r="BC56" s="6">
        <v>5.3548083759892204</v>
      </c>
      <c r="BD56" s="6">
        <v>15201.1561614</v>
      </c>
      <c r="BE56" s="6">
        <v>5.6851925307986901</v>
      </c>
      <c r="BF56" s="6">
        <v>4.0326890361765999</v>
      </c>
      <c r="BG56" s="6">
        <v>5.6542798379968504</v>
      </c>
      <c r="BH56" s="6">
        <v>33176.094071300002</v>
      </c>
      <c r="BI56" s="6">
        <v>4.6417395507839201</v>
      </c>
      <c r="BJ56" s="6">
        <v>8.8012299461946597</v>
      </c>
      <c r="BK56" s="6">
        <v>4.6440639381289799</v>
      </c>
    </row>
    <row r="57" spans="1:63" x14ac:dyDescent="0.25">
      <c r="A57" s="6" t="s">
        <v>81</v>
      </c>
      <c r="B57" s="6" t="s">
        <v>82</v>
      </c>
      <c r="C57" s="6" t="s">
        <v>15</v>
      </c>
      <c r="D57" s="6">
        <v>6337.0292737999998</v>
      </c>
      <c r="E57" s="6">
        <v>7.5759143047756101</v>
      </c>
      <c r="F57" s="6">
        <v>3.3297243429529901</v>
      </c>
      <c r="G57" s="6">
        <v>7.0249700113527096</v>
      </c>
      <c r="H57" s="6">
        <v>9242.5158661999994</v>
      </c>
      <c r="I57" s="6">
        <v>6.510300861358</v>
      </c>
      <c r="J57" s="6">
        <v>4.8563812379804796</v>
      </c>
      <c r="K57" s="6">
        <v>5.6089541277412298</v>
      </c>
      <c r="L57" s="6">
        <v>10456.6182849</v>
      </c>
      <c r="M57" s="6">
        <v>5.6151480236316198</v>
      </c>
      <c r="N57" s="6">
        <v>5.49431838545389</v>
      </c>
      <c r="O57" s="6">
        <v>4.7537974121779296</v>
      </c>
      <c r="P57" s="6">
        <v>11026.454602399999</v>
      </c>
      <c r="Q57" s="6">
        <v>6.09415749367533</v>
      </c>
      <c r="R57" s="6">
        <v>5.79373279177881</v>
      </c>
      <c r="S57" s="6">
        <v>5.1710774873066496</v>
      </c>
      <c r="T57" s="6">
        <v>14364.621675099999</v>
      </c>
      <c r="U57" s="6">
        <v>5.9798230419356999</v>
      </c>
      <c r="V57" s="6">
        <v>7.5477370235042702</v>
      </c>
      <c r="W57" s="6">
        <v>5.1312792817002801</v>
      </c>
      <c r="X57" s="6">
        <v>14079.025654700001</v>
      </c>
      <c r="Y57" s="6">
        <v>4.8347033174639398</v>
      </c>
      <c r="Z57" s="6">
        <v>7.39767364517839</v>
      </c>
      <c r="AA57" s="6">
        <v>4.3059096345553396</v>
      </c>
      <c r="AB57" s="6">
        <v>14053.6174065</v>
      </c>
      <c r="AC57" s="6">
        <v>5.0332676864400003</v>
      </c>
      <c r="AD57" s="6">
        <v>7.3843231525598503</v>
      </c>
      <c r="AE57" s="6">
        <v>4.4829209142026798</v>
      </c>
      <c r="AF57" s="6">
        <v>16142.725939</v>
      </c>
      <c r="AG57" s="6">
        <v>4.9987321964489002</v>
      </c>
      <c r="AH57" s="6">
        <v>8.4820229161534595</v>
      </c>
      <c r="AI57" s="6">
        <v>4.2606916538378101</v>
      </c>
      <c r="AJ57" s="6">
        <v>15926.0580778</v>
      </c>
      <c r="AK57" s="6">
        <v>4.6559480559053998</v>
      </c>
      <c r="AL57" s="6">
        <v>8.3681771028232408</v>
      </c>
      <c r="AM57" s="6">
        <v>4.2267013404443299</v>
      </c>
      <c r="AN57" s="6">
        <v>16050.4178293</v>
      </c>
      <c r="AO57" s="6">
        <v>4.9671675663621997</v>
      </c>
      <c r="AP57" s="6">
        <v>8.4335206059004797</v>
      </c>
      <c r="AQ57" s="6">
        <v>4.3453061919862002</v>
      </c>
      <c r="AR57" s="6">
        <v>15047.299997399999</v>
      </c>
      <c r="AS57" s="6">
        <v>5.0036060848099098</v>
      </c>
      <c r="AT57" s="6">
        <v>7.9064430559297003</v>
      </c>
      <c r="AU57" s="6">
        <v>4.3247962761723597</v>
      </c>
      <c r="AV57" s="6">
        <v>13541.294016899999</v>
      </c>
      <c r="AW57" s="6">
        <v>4.7128142250879304</v>
      </c>
      <c r="AX57" s="6">
        <v>7.1151282998757699</v>
      </c>
      <c r="AY57" s="6">
        <v>4.1294921604150501</v>
      </c>
      <c r="AZ57" s="6">
        <v>10784.6241015</v>
      </c>
      <c r="BA57" s="6">
        <v>5.1190049983142796</v>
      </c>
      <c r="BB57" s="6">
        <v>5.6666655381929001</v>
      </c>
      <c r="BC57" s="6">
        <v>4.5188619614103498</v>
      </c>
      <c r="BD57" s="6">
        <v>8147.8027814999996</v>
      </c>
      <c r="BE57" s="6">
        <v>5.5534609184153796</v>
      </c>
      <c r="BF57" s="6">
        <v>4.2811759408004404</v>
      </c>
      <c r="BG57" s="6">
        <v>5.4882143797887002</v>
      </c>
      <c r="BH57" s="6">
        <v>15116.828302</v>
      </c>
      <c r="BI57" s="6">
        <v>4.7763232942988596</v>
      </c>
      <c r="BJ57" s="6">
        <v>7.9429759609153203</v>
      </c>
      <c r="BK57" s="6">
        <v>4.4463348168596797</v>
      </c>
    </row>
    <row r="58" spans="1:63" x14ac:dyDescent="0.25">
      <c r="A58" s="6" t="s">
        <v>83</v>
      </c>
      <c r="B58" s="6" t="s">
        <v>84</v>
      </c>
      <c r="C58" s="6" t="s">
        <v>15</v>
      </c>
      <c r="D58" s="6">
        <v>9828.0832253000008</v>
      </c>
      <c r="E58" s="6">
        <v>6.8888255183615703</v>
      </c>
      <c r="F58" s="6">
        <v>3.8694764461234499</v>
      </c>
      <c r="G58" s="6">
        <v>6.4988313056014304</v>
      </c>
      <c r="H58" s="6">
        <v>13757.9695448</v>
      </c>
      <c r="I58" s="6">
        <v>5.8603026240027098</v>
      </c>
      <c r="J58" s="6">
        <v>5.41673670030021</v>
      </c>
      <c r="K58" s="6">
        <v>5.4082378903283903</v>
      </c>
      <c r="L58" s="6">
        <v>15321.9472271</v>
      </c>
      <c r="M58" s="6">
        <v>5.2714941235669599</v>
      </c>
      <c r="N58" s="6">
        <v>6.0325001879703004</v>
      </c>
      <c r="O58" s="6">
        <v>4.7720959598476602</v>
      </c>
      <c r="P58" s="6">
        <v>15997.3935569</v>
      </c>
      <c r="Q58" s="6">
        <v>4.9104580366999704</v>
      </c>
      <c r="R58" s="6">
        <v>6.2984344097169602</v>
      </c>
      <c r="S58" s="6">
        <v>4.5138483721532596</v>
      </c>
      <c r="T58" s="6">
        <v>20305.903826000002</v>
      </c>
      <c r="U58" s="6">
        <v>4.4200285494898397</v>
      </c>
      <c r="V58" s="6">
        <v>7.9947650798975198</v>
      </c>
      <c r="W58" s="6">
        <v>4.0868064236182899</v>
      </c>
      <c r="X58" s="6">
        <v>21995.3784848</v>
      </c>
      <c r="Y58" s="6">
        <v>4.5571783157740002</v>
      </c>
      <c r="Z58" s="6">
        <v>8.6599387713168401</v>
      </c>
      <c r="AA58" s="6">
        <v>4.2414352150969501</v>
      </c>
      <c r="AB58" s="6">
        <v>20835.279745799999</v>
      </c>
      <c r="AC58" s="6">
        <v>4.3144773184195699</v>
      </c>
      <c r="AD58" s="6">
        <v>8.2031890020248692</v>
      </c>
      <c r="AE58" s="6">
        <v>4.0822596949030201</v>
      </c>
      <c r="AF58" s="6">
        <v>19059.0251021</v>
      </c>
      <c r="AG58" s="6">
        <v>4.5543959331723602</v>
      </c>
      <c r="AH58" s="6">
        <v>7.5038486170735901</v>
      </c>
      <c r="AI58" s="6">
        <v>4.1546517596441204</v>
      </c>
      <c r="AJ58" s="6">
        <v>18669.583302300001</v>
      </c>
      <c r="AK58" s="6">
        <v>4.4878712411126003</v>
      </c>
      <c r="AL58" s="6">
        <v>7.3505190372443501</v>
      </c>
      <c r="AM58" s="6">
        <v>4.3151192083048704</v>
      </c>
      <c r="AN58" s="6">
        <v>17334.4259465</v>
      </c>
      <c r="AO58" s="6">
        <v>4.7678090949082597</v>
      </c>
      <c r="AP58" s="6">
        <v>6.8248458391545102</v>
      </c>
      <c r="AQ58" s="6">
        <v>4.5751531611984397</v>
      </c>
      <c r="AR58" s="6">
        <v>17439.5467417</v>
      </c>
      <c r="AS58" s="6">
        <v>4.9485748113209302</v>
      </c>
      <c r="AT58" s="6">
        <v>6.8662336084376498</v>
      </c>
      <c r="AU58" s="6">
        <v>4.8030586468795002</v>
      </c>
      <c r="AV58" s="6">
        <v>16619.660132600002</v>
      </c>
      <c r="AW58" s="6">
        <v>4.8504078118521701</v>
      </c>
      <c r="AX58" s="6">
        <v>6.5434308960798999</v>
      </c>
      <c r="AY58" s="6">
        <v>4.8993165694781498</v>
      </c>
      <c r="AZ58" s="6">
        <v>13715.740789400001</v>
      </c>
      <c r="BA58" s="6">
        <v>4.8987278350132097</v>
      </c>
      <c r="BB58" s="6">
        <v>5.4001105514751</v>
      </c>
      <c r="BC58" s="6">
        <v>5.0709495399945501</v>
      </c>
      <c r="BD58" s="6">
        <v>10500.672264500001</v>
      </c>
      <c r="BE58" s="6">
        <v>5.5218273541752501</v>
      </c>
      <c r="BF58" s="6">
        <v>4.1342857060211999</v>
      </c>
      <c r="BG58" s="6">
        <v>5.6472751074635701</v>
      </c>
      <c r="BH58" s="6">
        <v>22609.390104800001</v>
      </c>
      <c r="BI58" s="6">
        <v>4.5157818697018097</v>
      </c>
      <c r="BJ58" s="6">
        <v>8.9016851471635494</v>
      </c>
      <c r="BK58" s="6">
        <v>4.4648741145381496</v>
      </c>
    </row>
    <row r="59" spans="1:63" x14ac:dyDescent="0.25">
      <c r="A59" s="6" t="s">
        <v>85</v>
      </c>
      <c r="B59" s="6" t="s">
        <v>86</v>
      </c>
      <c r="C59" s="6" t="s">
        <v>15</v>
      </c>
      <c r="D59" s="6">
        <v>4950.1902652999997</v>
      </c>
      <c r="E59" s="6">
        <v>6.8673118869768501</v>
      </c>
      <c r="F59" s="6">
        <v>2.9405647459864901</v>
      </c>
      <c r="G59" s="6">
        <v>6.5280698597669602</v>
      </c>
      <c r="H59" s="6">
        <v>6741.5882518999997</v>
      </c>
      <c r="I59" s="6">
        <v>6.06305673089674</v>
      </c>
      <c r="J59" s="6">
        <v>4.0047100582087296</v>
      </c>
      <c r="K59" s="6">
        <v>5.5536822809173501</v>
      </c>
      <c r="L59" s="6">
        <v>7358.2214807</v>
      </c>
      <c r="M59" s="6">
        <v>5.9887139778388603</v>
      </c>
      <c r="N59" s="6">
        <v>4.3710090965555297</v>
      </c>
      <c r="O59" s="6">
        <v>5.3763795686927898</v>
      </c>
      <c r="P59" s="6">
        <v>7642.590408</v>
      </c>
      <c r="Q59" s="6">
        <v>5.6121959183333798</v>
      </c>
      <c r="R59" s="6">
        <v>4.5399329555704098</v>
      </c>
      <c r="S59" s="6">
        <v>5.0810485828873704</v>
      </c>
      <c r="T59" s="6">
        <v>12585.4095903</v>
      </c>
      <c r="U59" s="6">
        <v>4.3724318043558403</v>
      </c>
      <c r="V59" s="6">
        <v>7.4761190523236696</v>
      </c>
      <c r="W59" s="6">
        <v>3.8977138715361099</v>
      </c>
      <c r="X59" s="6">
        <v>13663.586606999999</v>
      </c>
      <c r="Y59" s="6">
        <v>3.9387141715134599</v>
      </c>
      <c r="Z59" s="6">
        <v>8.1165892474725698</v>
      </c>
      <c r="AA59" s="6">
        <v>3.8393550609977298</v>
      </c>
      <c r="AB59" s="6">
        <v>15488.5960753</v>
      </c>
      <c r="AC59" s="6">
        <v>3.6801705782897201</v>
      </c>
      <c r="AD59" s="6">
        <v>9.20070081005092</v>
      </c>
      <c r="AE59" s="6">
        <v>3.6761225981807799</v>
      </c>
      <c r="AF59" s="6">
        <v>16477.829492600002</v>
      </c>
      <c r="AG59" s="6">
        <v>3.6473012414652399</v>
      </c>
      <c r="AH59" s="6">
        <v>9.7883357809438696</v>
      </c>
      <c r="AI59" s="6">
        <v>3.4976221229979298</v>
      </c>
      <c r="AJ59" s="6">
        <v>15204.1531646</v>
      </c>
      <c r="AK59" s="6">
        <v>3.7200583314421198</v>
      </c>
      <c r="AL59" s="6">
        <v>9.0317330026287799</v>
      </c>
      <c r="AM59" s="6">
        <v>3.43433001189416</v>
      </c>
      <c r="AN59" s="6">
        <v>11465.631362300001</v>
      </c>
      <c r="AO59" s="6">
        <v>4.3085615326845197</v>
      </c>
      <c r="AP59" s="6">
        <v>6.8109364625428501</v>
      </c>
      <c r="AQ59" s="6">
        <v>3.9873438943669601</v>
      </c>
      <c r="AR59" s="6">
        <v>11999.509519200001</v>
      </c>
      <c r="AS59" s="6">
        <v>3.9808842963366402</v>
      </c>
      <c r="AT59" s="6">
        <v>7.1280764516534001</v>
      </c>
      <c r="AU59" s="6">
        <v>3.7434675124607599</v>
      </c>
      <c r="AV59" s="6">
        <v>10996.0669481</v>
      </c>
      <c r="AW59" s="6">
        <v>3.7203624663555401</v>
      </c>
      <c r="AX59" s="6">
        <v>6.5320008078781404</v>
      </c>
      <c r="AY59" s="6">
        <v>3.5247280298410502</v>
      </c>
      <c r="AZ59" s="6">
        <v>10065.8045029</v>
      </c>
      <c r="BA59" s="6">
        <v>3.7869666006033702</v>
      </c>
      <c r="BB59" s="6">
        <v>5.9793964019332497</v>
      </c>
      <c r="BC59" s="6">
        <v>3.7787565697084302</v>
      </c>
      <c r="BD59" s="6">
        <v>7979.3369555999998</v>
      </c>
      <c r="BE59" s="6">
        <v>4.3108007997713198</v>
      </c>
      <c r="BF59" s="6">
        <v>4.7399707264711699</v>
      </c>
      <c r="BG59" s="6">
        <v>4.3543739778947304</v>
      </c>
      <c r="BH59" s="6">
        <v>15722.9671292</v>
      </c>
      <c r="BI59" s="6">
        <v>3.4288486739621198</v>
      </c>
      <c r="BJ59" s="6">
        <v>9.3399243997802106</v>
      </c>
      <c r="BK59" s="6">
        <v>3.4196434971090199</v>
      </c>
    </row>
    <row r="60" spans="1:63" x14ac:dyDescent="0.25">
      <c r="A60" s="6" t="s">
        <v>87</v>
      </c>
      <c r="B60" s="6" t="s">
        <v>88</v>
      </c>
      <c r="C60" s="6" t="s">
        <v>15</v>
      </c>
      <c r="D60" s="6">
        <v>6005.3416874000004</v>
      </c>
      <c r="E60" s="6">
        <v>8.1088207794414302</v>
      </c>
      <c r="F60" s="6">
        <v>4.06234211009816</v>
      </c>
      <c r="G60" s="6">
        <v>7.4498714247676201</v>
      </c>
      <c r="H60" s="6">
        <v>7514.3423370999999</v>
      </c>
      <c r="I60" s="6">
        <v>8.0231878059731496</v>
      </c>
      <c r="J60" s="6">
        <v>5.0831128176672999</v>
      </c>
      <c r="K60" s="6">
        <v>7.0799522120474903</v>
      </c>
      <c r="L60" s="6">
        <v>7602.5039041999999</v>
      </c>
      <c r="M60" s="6">
        <v>7.5814896048225604</v>
      </c>
      <c r="N60" s="6">
        <v>5.1427501314398096</v>
      </c>
      <c r="O60" s="6">
        <v>6.8074818189836597</v>
      </c>
      <c r="P60" s="6">
        <v>9336.6828060999997</v>
      </c>
      <c r="Q60" s="6">
        <v>6.1654025843544797</v>
      </c>
      <c r="R60" s="6">
        <v>6.3158437448162399</v>
      </c>
      <c r="S60" s="6">
        <v>5.5187236534839501</v>
      </c>
      <c r="T60" s="6">
        <v>10861.386026</v>
      </c>
      <c r="U60" s="6">
        <v>5.5327349786381301</v>
      </c>
      <c r="V60" s="6">
        <v>7.3472365311080798</v>
      </c>
      <c r="W60" s="6">
        <v>4.9006660476209198</v>
      </c>
      <c r="X60" s="6">
        <v>12888.6635142</v>
      </c>
      <c r="Y60" s="6">
        <v>5.1278229073060997</v>
      </c>
      <c r="Z60" s="6">
        <v>8.7185980851805205</v>
      </c>
      <c r="AA60" s="6">
        <v>4.6986074451275499</v>
      </c>
      <c r="AB60" s="6">
        <v>12787.8624256</v>
      </c>
      <c r="AC60" s="6">
        <v>5.2220013729824899</v>
      </c>
      <c r="AD60" s="6">
        <v>8.6504107066300708</v>
      </c>
      <c r="AE60" s="6">
        <v>4.9773063168318696</v>
      </c>
      <c r="AF60" s="6">
        <v>12772.5671033</v>
      </c>
      <c r="AG60" s="6">
        <v>5.6997475318871</v>
      </c>
      <c r="AH60" s="6">
        <v>8.6400641126973401</v>
      </c>
      <c r="AI60" s="6">
        <v>5.1877639090965397</v>
      </c>
      <c r="AJ60" s="6">
        <v>12106.8126631</v>
      </c>
      <c r="AK60" s="6">
        <v>5.1442612802179601</v>
      </c>
      <c r="AL60" s="6">
        <v>8.1897113370869707</v>
      </c>
      <c r="AM60" s="6">
        <v>5.1711329821495999</v>
      </c>
      <c r="AN60" s="6">
        <v>10244.5128152</v>
      </c>
      <c r="AO60" s="6">
        <v>5.8755714121932003</v>
      </c>
      <c r="AP60" s="6">
        <v>6.9299496969414003</v>
      </c>
      <c r="AQ60" s="6">
        <v>5.7306100662616704</v>
      </c>
      <c r="AR60" s="6">
        <v>9625.5536673999995</v>
      </c>
      <c r="AS60" s="6">
        <v>5.91160193197297</v>
      </c>
      <c r="AT60" s="6">
        <v>6.5112518207133103</v>
      </c>
      <c r="AU60" s="6">
        <v>5.6516611629973497</v>
      </c>
      <c r="AV60" s="6">
        <v>8804.8046826000009</v>
      </c>
      <c r="AW60" s="6">
        <v>5.9700008772795004</v>
      </c>
      <c r="AX60" s="6">
        <v>5.9560522440149697</v>
      </c>
      <c r="AY60" s="6">
        <v>5.9818685438272796</v>
      </c>
      <c r="AZ60" s="6">
        <v>7866.5508379000003</v>
      </c>
      <c r="BA60" s="6">
        <v>6.0968102406938902</v>
      </c>
      <c r="BB60" s="6">
        <v>5.3213659427703099</v>
      </c>
      <c r="BC60" s="6">
        <v>6.1449583973072999</v>
      </c>
      <c r="BD60" s="6">
        <v>6976.4123972999996</v>
      </c>
      <c r="BE60" s="6">
        <v>6.6582934279787001</v>
      </c>
      <c r="BF60" s="6">
        <v>4.7192275367819496</v>
      </c>
      <c r="BG60" s="6">
        <v>6.6622057039342399</v>
      </c>
      <c r="BH60" s="6">
        <v>12435.543940400001</v>
      </c>
      <c r="BI60" s="6">
        <v>5.1378402560079603</v>
      </c>
      <c r="BJ60" s="6">
        <v>8.4120831820535908</v>
      </c>
      <c r="BK60" s="6">
        <v>5.4298454960003202</v>
      </c>
    </row>
    <row r="61" spans="1:63" x14ac:dyDescent="0.25">
      <c r="A61" t="s">
        <v>16</v>
      </c>
    </row>
    <row r="62" spans="1:63" x14ac:dyDescent="0.25">
      <c r="A62" t="s">
        <v>17</v>
      </c>
    </row>
    <row r="63" spans="1:63" x14ac:dyDescent="0.25">
      <c r="A63" t="s">
        <v>18</v>
      </c>
    </row>
    <row r="64" spans="1:63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66"/>
  <sheetViews>
    <sheetView workbookViewId="0"/>
  </sheetViews>
  <sheetFormatPr baseColWidth="10" defaultRowHeight="15" x14ac:dyDescent="0.25"/>
  <sheetData>
    <row r="1" spans="1:27" x14ac:dyDescent="0.25">
      <c r="L1" s="7" t="str">
        <f>HYPERLINK("#'Indice'!A1", "Ir al índice")</f>
        <v>Ir al índice</v>
      </c>
    </row>
    <row r="5" spans="1:27" ht="23.25" x14ac:dyDescent="0.35">
      <c r="A5" s="1" t="s">
        <v>0</v>
      </c>
    </row>
    <row r="7" spans="1:27" ht="21" x14ac:dyDescent="0.35">
      <c r="A7" s="2" t="s">
        <v>202</v>
      </c>
    </row>
    <row r="9" spans="1:27" x14ac:dyDescent="0.25">
      <c r="A9" t="s">
        <v>3</v>
      </c>
    </row>
    <row r="10" spans="1:27" x14ac:dyDescent="0.25">
      <c r="A10" t="s">
        <v>4</v>
      </c>
    </row>
    <row r="11" spans="1:27" x14ac:dyDescent="0.25">
      <c r="A11" t="s">
        <v>410</v>
      </c>
    </row>
    <row r="12" spans="1:27" x14ac:dyDescent="0.25">
      <c r="A12" s="3" t="s">
        <v>460</v>
      </c>
    </row>
    <row r="13" spans="1:27" x14ac:dyDescent="0.25">
      <c r="A13" s="3" t="s">
        <v>5</v>
      </c>
    </row>
    <row r="15" spans="1:27" ht="17.25" x14ac:dyDescent="0.3">
      <c r="A15" s="4" t="s">
        <v>203</v>
      </c>
    </row>
    <row r="16" spans="1:27" x14ac:dyDescent="0.25">
      <c r="A16" s="5" t="s">
        <v>7</v>
      </c>
      <c r="B16" s="5" t="s">
        <v>8</v>
      </c>
      <c r="C16" s="5" t="s">
        <v>9</v>
      </c>
      <c r="D16" s="5" t="s">
        <v>204</v>
      </c>
      <c r="E16" s="5" t="s">
        <v>205</v>
      </c>
      <c r="F16" s="5" t="s">
        <v>206</v>
      </c>
      <c r="G16" s="5" t="s">
        <v>207</v>
      </c>
      <c r="H16" s="5" t="s">
        <v>208</v>
      </c>
      <c r="I16" s="5" t="s">
        <v>209</v>
      </c>
      <c r="J16" s="5" t="s">
        <v>210</v>
      </c>
      <c r="K16" s="5" t="s">
        <v>211</v>
      </c>
      <c r="L16" s="5" t="s">
        <v>212</v>
      </c>
      <c r="M16" s="5" t="s">
        <v>213</v>
      </c>
      <c r="N16" s="5" t="s">
        <v>214</v>
      </c>
      <c r="O16" s="5" t="s">
        <v>215</v>
      </c>
      <c r="P16" s="5" t="s">
        <v>216</v>
      </c>
      <c r="Q16" s="5" t="s">
        <v>217</v>
      </c>
      <c r="R16" s="5" t="s">
        <v>218</v>
      </c>
      <c r="S16" s="5" t="s">
        <v>219</v>
      </c>
      <c r="T16" s="5" t="s">
        <v>220</v>
      </c>
      <c r="U16" s="5" t="s">
        <v>221</v>
      </c>
      <c r="V16" s="5" t="s">
        <v>222</v>
      </c>
      <c r="W16" s="5" t="s">
        <v>223</v>
      </c>
      <c r="X16" s="5" t="s">
        <v>224</v>
      </c>
      <c r="Y16" s="5" t="s">
        <v>225</v>
      </c>
      <c r="Z16" s="5" t="s">
        <v>226</v>
      </c>
      <c r="AA16" s="5" t="s">
        <v>227</v>
      </c>
    </row>
    <row r="17" spans="1:27" x14ac:dyDescent="0.25">
      <c r="A17" s="6" t="s">
        <v>13</v>
      </c>
      <c r="B17" s="6" t="s">
        <v>14</v>
      </c>
      <c r="C17" s="6" t="s">
        <v>15</v>
      </c>
      <c r="D17" s="6">
        <v>68288.297172100007</v>
      </c>
      <c r="E17" s="6">
        <v>2.94671737616931</v>
      </c>
      <c r="F17" s="6">
        <v>1.7872201449209599</v>
      </c>
      <c r="G17" s="6">
        <v>2.9252641082983999</v>
      </c>
      <c r="H17" s="6">
        <v>738206.02385410003</v>
      </c>
      <c r="I17" s="6">
        <v>1.0222393003544099</v>
      </c>
      <c r="J17" s="6">
        <v>19.320099220062001</v>
      </c>
      <c r="K17" s="6">
        <v>0.95589456166953102</v>
      </c>
      <c r="L17" s="6">
        <v>1413241.4264481</v>
      </c>
      <c r="M17" s="6">
        <v>0.73355973887705905</v>
      </c>
      <c r="N17" s="6">
        <v>36.986916522745098</v>
      </c>
      <c r="O17" s="6">
        <v>0.61145430839811199</v>
      </c>
      <c r="P17" s="6">
        <v>491787.24184089998</v>
      </c>
      <c r="Q17" s="6">
        <v>1.2175781163934101</v>
      </c>
      <c r="R17" s="6">
        <v>12.8709032444914</v>
      </c>
      <c r="S17" s="6">
        <v>1.1582685728798601</v>
      </c>
      <c r="T17" s="6">
        <v>98518.470658200007</v>
      </c>
      <c r="U17" s="6">
        <v>2.2693796592536</v>
      </c>
      <c r="V17" s="6">
        <v>2.5783948743574299</v>
      </c>
      <c r="W17" s="6">
        <v>2.2501407679655099</v>
      </c>
      <c r="X17" s="6">
        <v>1010881.0696974</v>
      </c>
      <c r="Y17" s="6">
        <v>0.926506385131876</v>
      </c>
      <c r="Z17" s="6">
        <v>26.456465993423201</v>
      </c>
      <c r="AA17" s="6">
        <v>0.86318425394423504</v>
      </c>
    </row>
    <row r="18" spans="1:27" x14ac:dyDescent="0.25">
      <c r="A18" t="s">
        <v>16</v>
      </c>
    </row>
    <row r="19" spans="1:27" x14ac:dyDescent="0.25">
      <c r="A19" t="s">
        <v>17</v>
      </c>
    </row>
    <row r="20" spans="1:27" x14ac:dyDescent="0.25">
      <c r="A20" t="s">
        <v>18</v>
      </c>
    </row>
    <row r="21" spans="1:27" x14ac:dyDescent="0.25">
      <c r="A21" t="s">
        <v>19</v>
      </c>
    </row>
    <row r="22" spans="1:27" x14ac:dyDescent="0.25">
      <c r="A22" t="s">
        <v>20</v>
      </c>
    </row>
    <row r="25" spans="1:27" x14ac:dyDescent="0.25">
      <c r="L25" s="7" t="str">
        <f>HYPERLINK("#'Indice'!A1", "Ir al índice")</f>
        <v>Ir al índice</v>
      </c>
    </row>
    <row r="26" spans="1:27" ht="17.25" x14ac:dyDescent="0.3">
      <c r="A26" s="4" t="s">
        <v>228</v>
      </c>
    </row>
    <row r="27" spans="1:27" x14ac:dyDescent="0.25">
      <c r="A27" s="5" t="s">
        <v>22</v>
      </c>
      <c r="B27" s="5" t="s">
        <v>23</v>
      </c>
      <c r="C27" s="5" t="s">
        <v>9</v>
      </c>
      <c r="D27" s="5" t="s">
        <v>204</v>
      </c>
      <c r="E27" s="5" t="s">
        <v>205</v>
      </c>
      <c r="F27" s="5" t="s">
        <v>206</v>
      </c>
      <c r="G27" s="5" t="s">
        <v>207</v>
      </c>
      <c r="H27" s="5" t="s">
        <v>208</v>
      </c>
      <c r="I27" s="5" t="s">
        <v>209</v>
      </c>
      <c r="J27" s="5" t="s">
        <v>210</v>
      </c>
      <c r="K27" s="5" t="s">
        <v>211</v>
      </c>
      <c r="L27" s="5" t="s">
        <v>212</v>
      </c>
      <c r="M27" s="5" t="s">
        <v>213</v>
      </c>
      <c r="N27" s="5" t="s">
        <v>214</v>
      </c>
      <c r="O27" s="5" t="s">
        <v>215</v>
      </c>
      <c r="P27" s="5" t="s">
        <v>216</v>
      </c>
      <c r="Q27" s="5" t="s">
        <v>217</v>
      </c>
      <c r="R27" s="5" t="s">
        <v>218</v>
      </c>
      <c r="S27" s="5" t="s">
        <v>219</v>
      </c>
      <c r="T27" s="5" t="s">
        <v>220</v>
      </c>
      <c r="U27" s="5" t="s">
        <v>221</v>
      </c>
      <c r="V27" s="5" t="s">
        <v>222</v>
      </c>
      <c r="W27" s="5" t="s">
        <v>223</v>
      </c>
      <c r="X27" s="5" t="s">
        <v>224</v>
      </c>
      <c r="Y27" s="5" t="s">
        <v>225</v>
      </c>
      <c r="Z27" s="5" t="s">
        <v>226</v>
      </c>
      <c r="AA27" s="5" t="s">
        <v>227</v>
      </c>
    </row>
    <row r="28" spans="1:27" x14ac:dyDescent="0.25">
      <c r="A28" s="6" t="s">
        <v>24</v>
      </c>
      <c r="B28" s="6" t="s">
        <v>461</v>
      </c>
      <c r="C28" s="6" t="s">
        <v>15</v>
      </c>
      <c r="D28" s="6">
        <v>110.08257639999999</v>
      </c>
      <c r="E28" s="6">
        <v>14.6210259838663</v>
      </c>
      <c r="F28" s="6">
        <v>6.5874730021598298</v>
      </c>
      <c r="G28" s="6">
        <v>14.4423136484743</v>
      </c>
      <c r="H28" s="6">
        <v>909.53472959999999</v>
      </c>
      <c r="I28" s="6">
        <v>8.6096230951125694</v>
      </c>
      <c r="J28" s="6">
        <v>54.427645788336903</v>
      </c>
      <c r="K28" s="6">
        <v>3.0543537648150201</v>
      </c>
      <c r="L28" s="6">
        <v>566.65457360000005</v>
      </c>
      <c r="M28" s="6">
        <v>8.1591066157971994</v>
      </c>
      <c r="N28" s="6">
        <v>33.9092872570194</v>
      </c>
      <c r="O28" s="6">
        <v>4.2678487038652397</v>
      </c>
      <c r="P28" s="6">
        <v>37.8972804</v>
      </c>
      <c r="Q28" s="6">
        <v>27.355060221609701</v>
      </c>
      <c r="R28" s="6">
        <v>2.26781857451404</v>
      </c>
      <c r="S28" s="6">
        <v>28.0077662796247</v>
      </c>
      <c r="T28" s="6">
        <v>1.8046324</v>
      </c>
      <c r="U28" s="6">
        <v>100</v>
      </c>
      <c r="V28" s="6">
        <v>0.107991360691145</v>
      </c>
      <c r="W28" s="6">
        <v>101.929200544295</v>
      </c>
      <c r="X28" s="6">
        <v>45.115810000000003</v>
      </c>
      <c r="Y28" s="6">
        <v>31.519113970010999</v>
      </c>
      <c r="Z28" s="6">
        <v>2.6997840172786201</v>
      </c>
      <c r="AA28" s="6">
        <v>28.427270961519099</v>
      </c>
    </row>
    <row r="29" spans="1:27" x14ac:dyDescent="0.25">
      <c r="A29" s="6" t="s">
        <v>25</v>
      </c>
      <c r="B29" s="6" t="s">
        <v>26</v>
      </c>
      <c r="C29" s="6" t="s">
        <v>15</v>
      </c>
      <c r="D29" s="6">
        <v>506.40151209999999</v>
      </c>
      <c r="E29" s="6">
        <v>21.0355529337285</v>
      </c>
      <c r="F29" s="6">
        <v>5.4234536693737603</v>
      </c>
      <c r="G29" s="6">
        <v>16.816659767557599</v>
      </c>
      <c r="H29" s="6">
        <v>5401.0007470999999</v>
      </c>
      <c r="I29" s="6">
        <v>10.0408868830832</v>
      </c>
      <c r="J29" s="6">
        <v>57.843581861907197</v>
      </c>
      <c r="K29" s="6">
        <v>2.94950242344675</v>
      </c>
      <c r="L29" s="6">
        <v>2970.4860184999998</v>
      </c>
      <c r="M29" s="6">
        <v>13.505320795528799</v>
      </c>
      <c r="N29" s="6">
        <v>31.8132803949368</v>
      </c>
      <c r="O29" s="6">
        <v>5.6262059615599398</v>
      </c>
      <c r="P29" s="6">
        <v>343.12552670000002</v>
      </c>
      <c r="Q29" s="6">
        <v>26.136144213132301</v>
      </c>
      <c r="R29" s="6">
        <v>3.6748022120230899</v>
      </c>
      <c r="S29" s="6">
        <v>25.070875596807898</v>
      </c>
      <c r="T29" s="6">
        <v>28.9038395</v>
      </c>
      <c r="U29" s="6">
        <v>37.789145598831198</v>
      </c>
      <c r="V29" s="6">
        <v>0.30955404091350702</v>
      </c>
      <c r="W29" s="6">
        <v>39.204210450682197</v>
      </c>
      <c r="X29" s="6">
        <v>87.333911499999999</v>
      </c>
      <c r="Y29" s="6">
        <v>23.339566049891101</v>
      </c>
      <c r="Z29" s="6">
        <v>0.93532782084565702</v>
      </c>
      <c r="AA29" s="6">
        <v>25.259221021580299</v>
      </c>
    </row>
    <row r="30" spans="1:27" x14ac:dyDescent="0.25">
      <c r="A30" s="6" t="s">
        <v>27</v>
      </c>
      <c r="B30" s="6" t="s">
        <v>28</v>
      </c>
      <c r="C30" s="6" t="s">
        <v>15</v>
      </c>
      <c r="D30" s="6">
        <v>4919.6638958000003</v>
      </c>
      <c r="E30" s="6">
        <v>11.603868658586901</v>
      </c>
      <c r="F30" s="6">
        <v>2.7894617948683602</v>
      </c>
      <c r="G30" s="6">
        <v>11.3378631412423</v>
      </c>
      <c r="H30" s="6">
        <v>50352.239479600001</v>
      </c>
      <c r="I30" s="6">
        <v>4.20037890397096</v>
      </c>
      <c r="J30" s="6">
        <v>28.549846349120699</v>
      </c>
      <c r="K30" s="6">
        <v>3.4581498335115302</v>
      </c>
      <c r="L30" s="6">
        <v>82380.303080099999</v>
      </c>
      <c r="M30" s="6">
        <v>3.2585211395205098</v>
      </c>
      <c r="N30" s="6">
        <v>46.709838915580598</v>
      </c>
      <c r="O30" s="6">
        <v>2.1671705179801699</v>
      </c>
      <c r="P30" s="6">
        <v>19184.100068299998</v>
      </c>
      <c r="Q30" s="6">
        <v>6.5150251476520902</v>
      </c>
      <c r="R30" s="6">
        <v>10.877432959422199</v>
      </c>
      <c r="S30" s="6">
        <v>6.1737106513681903</v>
      </c>
      <c r="T30" s="6">
        <v>3101.331138</v>
      </c>
      <c r="U30" s="6">
        <v>13.144597973075699</v>
      </c>
      <c r="V30" s="6">
        <v>1.7584625506779401</v>
      </c>
      <c r="W30" s="6">
        <v>12.9435463863399</v>
      </c>
      <c r="X30" s="6">
        <v>16428.423520699998</v>
      </c>
      <c r="Y30" s="6">
        <v>7.8711655160666796</v>
      </c>
      <c r="Z30" s="6">
        <v>9.3149574303301996</v>
      </c>
      <c r="AA30" s="6">
        <v>7.9148881485900304</v>
      </c>
    </row>
    <row r="31" spans="1:27" x14ac:dyDescent="0.25">
      <c r="A31" s="6" t="s">
        <v>29</v>
      </c>
      <c r="B31" s="6" t="s">
        <v>30</v>
      </c>
      <c r="C31" s="6" t="s">
        <v>15</v>
      </c>
      <c r="D31" s="6">
        <v>5171.8160398</v>
      </c>
      <c r="E31" s="6">
        <v>12.7412207244763</v>
      </c>
      <c r="F31" s="6">
        <v>5.9425025828072204</v>
      </c>
      <c r="G31" s="6">
        <v>12.1065498007031</v>
      </c>
      <c r="H31" s="6">
        <v>35707.813780500001</v>
      </c>
      <c r="I31" s="6">
        <v>4.6027658129681104</v>
      </c>
      <c r="J31" s="6">
        <v>41.028871480360401</v>
      </c>
      <c r="K31" s="6">
        <v>3.4761022557322199</v>
      </c>
      <c r="L31" s="6">
        <v>40008.559911299999</v>
      </c>
      <c r="M31" s="6">
        <v>4.8464396913953101</v>
      </c>
      <c r="N31" s="6">
        <v>45.970500260966702</v>
      </c>
      <c r="O31" s="6">
        <v>3.0937173840402501</v>
      </c>
      <c r="P31" s="6">
        <v>4057.771596</v>
      </c>
      <c r="Q31" s="6">
        <v>13.211416951841199</v>
      </c>
      <c r="R31" s="6">
        <v>4.6624470020020796</v>
      </c>
      <c r="S31" s="6">
        <v>12.694326327808501</v>
      </c>
      <c r="T31" s="6">
        <v>472.02731189999997</v>
      </c>
      <c r="U31" s="6">
        <v>40.990779041049301</v>
      </c>
      <c r="V31" s="6">
        <v>0.54236722623834299</v>
      </c>
      <c r="W31" s="6">
        <v>40.945378446744101</v>
      </c>
      <c r="X31" s="6">
        <v>1612.9544309</v>
      </c>
      <c r="Y31" s="6">
        <v>19.9625480737554</v>
      </c>
      <c r="Z31" s="6">
        <v>1.8533114476253201</v>
      </c>
      <c r="AA31" s="6">
        <v>19.483130471511899</v>
      </c>
    </row>
    <row r="32" spans="1:27" x14ac:dyDescent="0.25">
      <c r="A32" s="6" t="s">
        <v>31</v>
      </c>
      <c r="B32" s="6" t="s">
        <v>32</v>
      </c>
      <c r="C32" s="6" t="s">
        <v>15</v>
      </c>
      <c r="D32" s="6">
        <v>4848.9276003000004</v>
      </c>
      <c r="E32" s="6">
        <v>9.8774022596136408</v>
      </c>
      <c r="F32" s="6">
        <v>4.4060476125640298</v>
      </c>
      <c r="G32" s="6">
        <v>9.4361404770008992</v>
      </c>
      <c r="H32" s="6">
        <v>40781.192651899997</v>
      </c>
      <c r="I32" s="6">
        <v>3.32755077716378</v>
      </c>
      <c r="J32" s="6">
        <v>37.056415631015199</v>
      </c>
      <c r="K32" s="6">
        <v>2.6899731637138502</v>
      </c>
      <c r="L32" s="6">
        <v>52355.142827900003</v>
      </c>
      <c r="M32" s="6">
        <v>3.02368143588411</v>
      </c>
      <c r="N32" s="6">
        <v>47.573251464518798</v>
      </c>
      <c r="O32" s="6">
        <v>2.0324347898933701</v>
      </c>
      <c r="P32" s="6">
        <v>7904.5234026999997</v>
      </c>
      <c r="Q32" s="6">
        <v>7.2496904151343697</v>
      </c>
      <c r="R32" s="6">
        <v>7.1825585650666497</v>
      </c>
      <c r="S32" s="6">
        <v>7.0702443272403501</v>
      </c>
      <c r="T32" s="6">
        <v>1165.7666244</v>
      </c>
      <c r="U32" s="6">
        <v>18.981984734125898</v>
      </c>
      <c r="V32" s="6">
        <v>1.0592905639437999</v>
      </c>
      <c r="W32" s="6">
        <v>18.665411350333802</v>
      </c>
      <c r="X32" s="6">
        <v>2996.0856103000001</v>
      </c>
      <c r="Y32" s="6">
        <v>12.043807652187599</v>
      </c>
      <c r="Z32" s="6">
        <v>2.7224361628915701</v>
      </c>
      <c r="AA32" s="6">
        <v>11.8688499649221</v>
      </c>
    </row>
    <row r="33" spans="1:27" x14ac:dyDescent="0.25">
      <c r="A33" s="6" t="s">
        <v>33</v>
      </c>
      <c r="B33" s="6" t="s">
        <v>34</v>
      </c>
      <c r="C33" s="6" t="s">
        <v>15</v>
      </c>
      <c r="D33" s="6">
        <v>498.75689139999997</v>
      </c>
      <c r="E33" s="6">
        <v>17.207345424667899</v>
      </c>
      <c r="F33" s="6">
        <v>3.5490118373334698</v>
      </c>
      <c r="G33" s="6">
        <v>13.582934195900201</v>
      </c>
      <c r="H33" s="6">
        <v>4434.9300317999996</v>
      </c>
      <c r="I33" s="6">
        <v>14.620110978997101</v>
      </c>
      <c r="J33" s="6">
        <v>31.557697651902402</v>
      </c>
      <c r="K33" s="6">
        <v>7.9533529289629703</v>
      </c>
      <c r="L33" s="6">
        <v>5996.4958752000002</v>
      </c>
      <c r="M33" s="6">
        <v>12.609169712854801</v>
      </c>
      <c r="N33" s="6">
        <v>42.669354971455199</v>
      </c>
      <c r="O33" s="6">
        <v>5.4023455502877198</v>
      </c>
      <c r="P33" s="6">
        <v>1367.7096383000001</v>
      </c>
      <c r="Q33" s="6">
        <v>20.367931523630201</v>
      </c>
      <c r="R33" s="6">
        <v>9.7322318349058801</v>
      </c>
      <c r="S33" s="6">
        <v>15.346830752891099</v>
      </c>
      <c r="T33" s="6">
        <v>197.45454430000001</v>
      </c>
      <c r="U33" s="6">
        <v>24.935673294376699</v>
      </c>
      <c r="V33" s="6">
        <v>1.40503024046233</v>
      </c>
      <c r="W33" s="6">
        <v>25.016401078219001</v>
      </c>
      <c r="X33" s="6">
        <v>1558.0547618000001</v>
      </c>
      <c r="Y33" s="6">
        <v>27.636205210250299</v>
      </c>
      <c r="Z33" s="6">
        <v>11.0866734639408</v>
      </c>
      <c r="AA33" s="6">
        <v>24.730482488848399</v>
      </c>
    </row>
    <row r="34" spans="1:27" x14ac:dyDescent="0.25">
      <c r="A34" s="6" t="s">
        <v>35</v>
      </c>
      <c r="B34" s="6" t="s">
        <v>36</v>
      </c>
      <c r="C34" s="6" t="s">
        <v>15</v>
      </c>
      <c r="D34" s="6">
        <v>76.380029800000003</v>
      </c>
      <c r="E34" s="6">
        <v>46.084789057270903</v>
      </c>
      <c r="F34" s="6">
        <v>1.2849727976515399</v>
      </c>
      <c r="G34" s="6">
        <v>42.902665852226598</v>
      </c>
      <c r="H34" s="6">
        <v>1103.3115708</v>
      </c>
      <c r="I34" s="6">
        <v>24.3032299185822</v>
      </c>
      <c r="J34" s="6">
        <v>18.561466387542399</v>
      </c>
      <c r="K34" s="6">
        <v>17.5247762075747</v>
      </c>
      <c r="L34" s="6">
        <v>1880.0828862000001</v>
      </c>
      <c r="M34" s="6">
        <v>27.7442013416346</v>
      </c>
      <c r="N34" s="6">
        <v>31.629411148739699</v>
      </c>
      <c r="O34" s="6">
        <v>17.763685770873899</v>
      </c>
      <c r="P34" s="6">
        <v>483.94788060000002</v>
      </c>
      <c r="Q34" s="6">
        <v>35.9861795668388</v>
      </c>
      <c r="R34" s="6">
        <v>8.1416551378736592</v>
      </c>
      <c r="S34" s="6">
        <v>26.7732459550651</v>
      </c>
      <c r="T34" s="6">
        <v>218.9227933</v>
      </c>
      <c r="U34" s="6">
        <v>32.871954844416003</v>
      </c>
      <c r="V34" s="6">
        <v>3.6830285993995502</v>
      </c>
      <c r="W34" s="6">
        <v>22.796249882270502</v>
      </c>
      <c r="X34" s="6">
        <v>2181.4518613999999</v>
      </c>
      <c r="Y34" s="6">
        <v>37.458053947864499</v>
      </c>
      <c r="Z34" s="6">
        <v>36.699465928793202</v>
      </c>
      <c r="AA34" s="6">
        <v>23.990078700811502</v>
      </c>
    </row>
    <row r="35" spans="1:27" x14ac:dyDescent="0.25">
      <c r="A35" s="6" t="s">
        <v>37</v>
      </c>
      <c r="B35" s="6" t="s">
        <v>38</v>
      </c>
      <c r="C35" s="6" t="s">
        <v>15</v>
      </c>
      <c r="D35" s="6">
        <v>1117.9393101000001</v>
      </c>
      <c r="E35" s="6">
        <v>18.3989284574564</v>
      </c>
      <c r="F35" s="6">
        <v>0.74123357005133095</v>
      </c>
      <c r="G35" s="6">
        <v>18.318898140030001</v>
      </c>
      <c r="H35" s="6">
        <v>8143.8026762</v>
      </c>
      <c r="I35" s="6">
        <v>9.7555393335556193</v>
      </c>
      <c r="J35" s="6">
        <v>5.3996311579144196</v>
      </c>
      <c r="K35" s="6">
        <v>9.4076816562246908</v>
      </c>
      <c r="L35" s="6">
        <v>26079.072340999999</v>
      </c>
      <c r="M35" s="6">
        <v>5.3735878361178697</v>
      </c>
      <c r="N35" s="6">
        <v>17.291353582706702</v>
      </c>
      <c r="O35" s="6">
        <v>4.6954290380322101</v>
      </c>
      <c r="P35" s="6">
        <v>18679.311887</v>
      </c>
      <c r="Q35" s="6">
        <v>5.3147436177202003</v>
      </c>
      <c r="R35" s="6">
        <v>12.385048911881199</v>
      </c>
      <c r="S35" s="6">
        <v>4.8143445388005697</v>
      </c>
      <c r="T35" s="6">
        <v>5916.1653695000005</v>
      </c>
      <c r="U35" s="6">
        <v>8.2859401424317394</v>
      </c>
      <c r="V35" s="6">
        <v>3.922628302118</v>
      </c>
      <c r="W35" s="6">
        <v>7.9796430746735698</v>
      </c>
      <c r="X35" s="6">
        <v>90885.170809300005</v>
      </c>
      <c r="Y35" s="6">
        <v>3.3735886351411102</v>
      </c>
      <c r="Z35" s="6">
        <v>60.260104475328298</v>
      </c>
      <c r="AA35" s="6">
        <v>2.1742427693953799</v>
      </c>
    </row>
    <row r="36" spans="1:27" x14ac:dyDescent="0.25">
      <c r="A36" s="6" t="s">
        <v>39</v>
      </c>
      <c r="B36" s="6" t="s">
        <v>40</v>
      </c>
      <c r="C36" s="6" t="s">
        <v>15</v>
      </c>
      <c r="D36" s="6">
        <v>1016.2727307</v>
      </c>
      <c r="E36" s="6">
        <v>27.5687236727304</v>
      </c>
      <c r="F36" s="6">
        <v>1.1089693596372201</v>
      </c>
      <c r="G36" s="6">
        <v>27.389789652395599</v>
      </c>
      <c r="H36" s="6">
        <v>13315.7453867</v>
      </c>
      <c r="I36" s="6">
        <v>12.1274203387818</v>
      </c>
      <c r="J36" s="6">
        <v>14.530305880007001</v>
      </c>
      <c r="K36" s="6">
        <v>11.2357787807207</v>
      </c>
      <c r="L36" s="6">
        <v>30852.7814287</v>
      </c>
      <c r="M36" s="6">
        <v>6.1876569884136501</v>
      </c>
      <c r="N36" s="6">
        <v>33.666936276491199</v>
      </c>
      <c r="O36" s="6">
        <v>5.6957543806415201</v>
      </c>
      <c r="P36" s="6">
        <v>17410.3965527</v>
      </c>
      <c r="Q36" s="6">
        <v>6.53498376561594</v>
      </c>
      <c r="R36" s="6">
        <v>18.9984398211481</v>
      </c>
      <c r="S36" s="6">
        <v>6.1465059884585598</v>
      </c>
      <c r="T36" s="6">
        <v>3306.4343936</v>
      </c>
      <c r="U36" s="6">
        <v>13.3231492025881</v>
      </c>
      <c r="V36" s="6">
        <v>3.6080220607980502</v>
      </c>
      <c r="W36" s="6">
        <v>13.2989549148196</v>
      </c>
      <c r="X36" s="6">
        <v>25739.560661200001</v>
      </c>
      <c r="Y36" s="6">
        <v>8.9074059413945292</v>
      </c>
      <c r="Z36" s="6">
        <v>28.087326601918399</v>
      </c>
      <c r="AA36" s="6">
        <v>8.6718703260649903</v>
      </c>
    </row>
    <row r="37" spans="1:27" x14ac:dyDescent="0.25">
      <c r="A37" s="6" t="s">
        <v>41</v>
      </c>
      <c r="B37" s="6" t="s">
        <v>42</v>
      </c>
      <c r="C37" s="6" t="s">
        <v>15</v>
      </c>
      <c r="D37" s="6">
        <v>2129.3196079999998</v>
      </c>
      <c r="E37" s="6">
        <v>21.179481634780501</v>
      </c>
      <c r="F37" s="6">
        <v>1.6807031236689101</v>
      </c>
      <c r="G37" s="6">
        <v>21.056176616581901</v>
      </c>
      <c r="H37" s="6">
        <v>33115.655341899997</v>
      </c>
      <c r="I37" s="6">
        <v>8.1774739465383899</v>
      </c>
      <c r="J37" s="6">
        <v>26.138671323161098</v>
      </c>
      <c r="K37" s="6">
        <v>7.7074195721650902</v>
      </c>
      <c r="L37" s="6">
        <v>60566.842424000002</v>
      </c>
      <c r="M37" s="6">
        <v>5.4640671469756104</v>
      </c>
      <c r="N37" s="6">
        <v>47.806294964048099</v>
      </c>
      <c r="O37" s="6">
        <v>4.46874036262557</v>
      </c>
      <c r="P37" s="6">
        <v>16335.0237843</v>
      </c>
      <c r="Q37" s="6">
        <v>12.901506742716601</v>
      </c>
      <c r="R37" s="6">
        <v>12.893473293690199</v>
      </c>
      <c r="S37" s="6">
        <v>12.6074775471231</v>
      </c>
      <c r="T37" s="6">
        <v>2682.6166876000002</v>
      </c>
      <c r="U37" s="6">
        <v>21.680436261466799</v>
      </c>
      <c r="V37" s="6">
        <v>2.1174286046661202</v>
      </c>
      <c r="W37" s="6">
        <v>21.523928681609799</v>
      </c>
      <c r="X37" s="6">
        <v>11862.732941099999</v>
      </c>
      <c r="Y37" s="6">
        <v>13.155669271121599</v>
      </c>
      <c r="Z37" s="6">
        <v>9.3634286907655309</v>
      </c>
      <c r="AA37" s="6">
        <v>12.954524770647801</v>
      </c>
    </row>
    <row r="38" spans="1:27" x14ac:dyDescent="0.25">
      <c r="A38" s="6" t="s">
        <v>43</v>
      </c>
      <c r="B38" s="6" t="s">
        <v>44</v>
      </c>
      <c r="C38" s="6" t="s">
        <v>15</v>
      </c>
      <c r="D38" s="6">
        <v>1912.5111869</v>
      </c>
      <c r="E38" s="6">
        <v>19.119777589799199</v>
      </c>
      <c r="F38" s="6">
        <v>0.95711873016813098</v>
      </c>
      <c r="G38" s="6">
        <v>19.180458345853001</v>
      </c>
      <c r="H38" s="6">
        <v>31977.196324500001</v>
      </c>
      <c r="I38" s="6">
        <v>5.1836470595986297</v>
      </c>
      <c r="J38" s="6">
        <v>16.003029812365099</v>
      </c>
      <c r="K38" s="6">
        <v>5.0683853049499401</v>
      </c>
      <c r="L38" s="6">
        <v>72800.4566242</v>
      </c>
      <c r="M38" s="6">
        <v>3.7148643271684199</v>
      </c>
      <c r="N38" s="6">
        <v>36.433083935449801</v>
      </c>
      <c r="O38" s="6">
        <v>3.1209515571046502</v>
      </c>
      <c r="P38" s="6">
        <v>34649.0833957</v>
      </c>
      <c r="Q38" s="6">
        <v>5.0488339494795698</v>
      </c>
      <c r="R38" s="6">
        <v>17.340179199127501</v>
      </c>
      <c r="S38" s="6">
        <v>4.8188297129532804</v>
      </c>
      <c r="T38" s="6">
        <v>6088.0928119</v>
      </c>
      <c r="U38" s="6">
        <v>10.3459001073462</v>
      </c>
      <c r="V38" s="6">
        <v>3.04679402723731</v>
      </c>
      <c r="W38" s="6">
        <v>10.192265723017</v>
      </c>
      <c r="X38" s="6">
        <v>52392.298184200001</v>
      </c>
      <c r="Y38" s="6">
        <v>5.4964295737437698</v>
      </c>
      <c r="Z38" s="6">
        <v>26.2197942956522</v>
      </c>
      <c r="AA38" s="6">
        <v>5.0330031042707599</v>
      </c>
    </row>
    <row r="39" spans="1:27" x14ac:dyDescent="0.25">
      <c r="A39" s="6" t="s">
        <v>45</v>
      </c>
      <c r="B39" s="6" t="s">
        <v>46</v>
      </c>
      <c r="C39" s="6" t="s">
        <v>15</v>
      </c>
      <c r="D39" s="6">
        <v>1991.1518603</v>
      </c>
      <c r="E39" s="6">
        <v>14.782921479628</v>
      </c>
      <c r="F39" s="6">
        <v>1.6866937309591501</v>
      </c>
      <c r="G39" s="6">
        <v>14.9377015160215</v>
      </c>
      <c r="H39" s="6">
        <v>24093.898461699999</v>
      </c>
      <c r="I39" s="6">
        <v>5.4739014364834402</v>
      </c>
      <c r="J39" s="6">
        <v>20.4098081617907</v>
      </c>
      <c r="K39" s="6">
        <v>5.0380103325191596</v>
      </c>
      <c r="L39" s="6">
        <v>50160.859330899999</v>
      </c>
      <c r="M39" s="6">
        <v>3.3864046481761698</v>
      </c>
      <c r="N39" s="6">
        <v>42.490986579097701</v>
      </c>
      <c r="O39" s="6">
        <v>2.6748949007871801</v>
      </c>
      <c r="P39" s="6">
        <v>19778.838049400001</v>
      </c>
      <c r="Q39" s="6">
        <v>5.2598547471103299</v>
      </c>
      <c r="R39" s="6">
        <v>16.754544346282501</v>
      </c>
      <c r="S39" s="6">
        <v>4.8949398198810004</v>
      </c>
      <c r="T39" s="6">
        <v>3066.7879496999999</v>
      </c>
      <c r="U39" s="6">
        <v>13.369101506612299</v>
      </c>
      <c r="V39" s="6">
        <v>2.5978591146537102</v>
      </c>
      <c r="W39" s="6">
        <v>13.417128023697799</v>
      </c>
      <c r="X39" s="6">
        <v>18959.051941500002</v>
      </c>
      <c r="Y39" s="6">
        <v>7.6401165639940603</v>
      </c>
      <c r="Z39" s="6">
        <v>16.060108067216401</v>
      </c>
      <c r="AA39" s="6">
        <v>7.3828953536150701</v>
      </c>
    </row>
    <row r="40" spans="1:27" x14ac:dyDescent="0.25">
      <c r="A40" s="6" t="s">
        <v>47</v>
      </c>
      <c r="B40" s="6" t="s">
        <v>48</v>
      </c>
      <c r="C40" s="6" t="s">
        <v>15</v>
      </c>
      <c r="D40" s="6">
        <v>1060.3727924</v>
      </c>
      <c r="E40" s="6">
        <v>25.759720889921301</v>
      </c>
      <c r="F40" s="6">
        <v>0.79668255947430699</v>
      </c>
      <c r="G40" s="6">
        <v>25.5193403134741</v>
      </c>
      <c r="H40" s="6">
        <v>16732.328176899999</v>
      </c>
      <c r="I40" s="6">
        <v>9.1566146359045995</v>
      </c>
      <c r="J40" s="6">
        <v>12.5713844541083</v>
      </c>
      <c r="K40" s="6">
        <v>8.4438986604463899</v>
      </c>
      <c r="L40" s="6">
        <v>45893.546875699998</v>
      </c>
      <c r="M40" s="6">
        <v>6.0857856032675199</v>
      </c>
      <c r="N40" s="6">
        <v>34.480881299804601</v>
      </c>
      <c r="O40" s="6">
        <v>4.4021011793406899</v>
      </c>
      <c r="P40" s="6">
        <v>24056.554373999999</v>
      </c>
      <c r="Q40" s="6">
        <v>6.2962784798111899</v>
      </c>
      <c r="R40" s="6">
        <v>18.074244688448601</v>
      </c>
      <c r="S40" s="6">
        <v>5.3474367115831196</v>
      </c>
      <c r="T40" s="6">
        <v>4549.9144286999999</v>
      </c>
      <c r="U40" s="6">
        <v>11.9122137793796</v>
      </c>
      <c r="V40" s="6">
        <v>3.4184557529446802</v>
      </c>
      <c r="W40" s="6">
        <v>11.6461384793151</v>
      </c>
      <c r="X40" s="6">
        <v>40805.815482799997</v>
      </c>
      <c r="Y40" s="6">
        <v>6.5029041250364701</v>
      </c>
      <c r="Z40" s="6">
        <v>30.6583512452195</v>
      </c>
      <c r="AA40" s="6">
        <v>5.6553755824085004</v>
      </c>
    </row>
    <row r="41" spans="1:27" x14ac:dyDescent="0.25">
      <c r="A41" s="6" t="s">
        <v>49</v>
      </c>
      <c r="B41" s="6" t="s">
        <v>50</v>
      </c>
      <c r="C41" s="6" t="s">
        <v>15</v>
      </c>
      <c r="D41" s="6">
        <v>3502.1131682</v>
      </c>
      <c r="E41" s="6">
        <v>11.340093522326001</v>
      </c>
      <c r="F41" s="6">
        <v>3.1163219770604802</v>
      </c>
      <c r="G41" s="6">
        <v>11.1706071220172</v>
      </c>
      <c r="H41" s="6">
        <v>34435.945620099999</v>
      </c>
      <c r="I41" s="6">
        <v>4.9036469738292796</v>
      </c>
      <c r="J41" s="6">
        <v>30.642497538688598</v>
      </c>
      <c r="K41" s="6">
        <v>4.0621328867850499</v>
      </c>
      <c r="L41" s="6">
        <v>56252.035533599999</v>
      </c>
      <c r="M41" s="6">
        <v>4.4001011833812198</v>
      </c>
      <c r="N41" s="6">
        <v>50.055336926146303</v>
      </c>
      <c r="O41" s="6">
        <v>2.2530991342887101</v>
      </c>
      <c r="P41" s="6">
        <v>10236.217534199999</v>
      </c>
      <c r="Q41" s="6">
        <v>9.6758059176774793</v>
      </c>
      <c r="R41" s="6">
        <v>9.1086004739803403</v>
      </c>
      <c r="S41" s="6">
        <v>7.9826599438372803</v>
      </c>
      <c r="T41" s="6">
        <v>1634.6950887999999</v>
      </c>
      <c r="U41" s="6">
        <v>17.500893160163699</v>
      </c>
      <c r="V41" s="6">
        <v>1.45461782254129</v>
      </c>
      <c r="W41" s="6">
        <v>16.4525792386499</v>
      </c>
      <c r="X41" s="6">
        <v>6318.6891833999998</v>
      </c>
      <c r="Y41" s="6">
        <v>11.4711686957471</v>
      </c>
      <c r="Z41" s="6">
        <v>5.6226252615829901</v>
      </c>
      <c r="AA41" s="6">
        <v>10.1377438130062</v>
      </c>
    </row>
    <row r="42" spans="1:27" x14ac:dyDescent="0.25">
      <c r="A42" s="6" t="s">
        <v>51</v>
      </c>
      <c r="B42" s="6" t="s">
        <v>52</v>
      </c>
      <c r="C42" s="6" t="s">
        <v>15</v>
      </c>
      <c r="D42" s="6">
        <v>2123.2158703</v>
      </c>
      <c r="E42" s="6">
        <v>17.216215516321199</v>
      </c>
      <c r="F42" s="6">
        <v>2.00408164561741</v>
      </c>
      <c r="G42" s="6">
        <v>17.022062957535201</v>
      </c>
      <c r="H42" s="6">
        <v>28653.206379200001</v>
      </c>
      <c r="I42" s="6">
        <v>5.5025064512982498</v>
      </c>
      <c r="J42" s="6">
        <v>27.045467112361401</v>
      </c>
      <c r="K42" s="6">
        <v>4.6276247615731503</v>
      </c>
      <c r="L42" s="6">
        <v>55770.242447999997</v>
      </c>
      <c r="M42" s="6">
        <v>3.39389903014975</v>
      </c>
      <c r="N42" s="6">
        <v>52.640958851667499</v>
      </c>
      <c r="O42" s="6">
        <v>2.3612983193658001</v>
      </c>
      <c r="P42" s="6">
        <v>12993.8048452</v>
      </c>
      <c r="Q42" s="6">
        <v>6.5998045248328499</v>
      </c>
      <c r="R42" s="6">
        <v>12.264718892347201</v>
      </c>
      <c r="S42" s="6">
        <v>6.2494785693588701</v>
      </c>
      <c r="T42" s="6">
        <v>1572.8273508</v>
      </c>
      <c r="U42" s="6">
        <v>17.9017159730613</v>
      </c>
      <c r="V42" s="6">
        <v>1.4845755768667801</v>
      </c>
      <c r="W42" s="6">
        <v>17.5188572594585</v>
      </c>
      <c r="X42" s="6">
        <v>4831.2825074000002</v>
      </c>
      <c r="Y42" s="6">
        <v>11.554583869918</v>
      </c>
      <c r="Z42" s="6">
        <v>4.5601979211396602</v>
      </c>
      <c r="AA42" s="6">
        <v>11.2243799582213</v>
      </c>
    </row>
    <row r="43" spans="1:27" x14ac:dyDescent="0.25">
      <c r="A43" s="6" t="s">
        <v>53</v>
      </c>
      <c r="B43" s="6" t="s">
        <v>54</v>
      </c>
      <c r="C43" s="6" t="s">
        <v>15</v>
      </c>
      <c r="D43" s="6">
        <v>3155.4489045999999</v>
      </c>
      <c r="E43" s="6">
        <v>13.608264945897201</v>
      </c>
      <c r="F43" s="6">
        <v>2.6118860995197499</v>
      </c>
      <c r="G43" s="6">
        <v>13.0401560450284</v>
      </c>
      <c r="H43" s="6">
        <v>38896.821735999998</v>
      </c>
      <c r="I43" s="6">
        <v>4.4229893408522898</v>
      </c>
      <c r="J43" s="6">
        <v>32.196391410316501</v>
      </c>
      <c r="K43" s="6">
        <v>3.55300684532956</v>
      </c>
      <c r="L43" s="6">
        <v>56342.789216700003</v>
      </c>
      <c r="M43" s="6">
        <v>3.7840474849652099</v>
      </c>
      <c r="N43" s="6">
        <v>46.637087911244301</v>
      </c>
      <c r="O43" s="6">
        <v>2.6480340753874798</v>
      </c>
      <c r="P43" s="6">
        <v>12009.0719307</v>
      </c>
      <c r="Q43" s="6">
        <v>8.7952452953111209</v>
      </c>
      <c r="R43" s="6">
        <v>9.9403694980458699</v>
      </c>
      <c r="S43" s="6">
        <v>8.5135904225168009</v>
      </c>
      <c r="T43" s="6">
        <v>2123.1570424000001</v>
      </c>
      <c r="U43" s="6">
        <v>18.849865126050499</v>
      </c>
      <c r="V43" s="6">
        <v>1.7574185270621501</v>
      </c>
      <c r="W43" s="6">
        <v>18.556208593697299</v>
      </c>
      <c r="X43" s="6">
        <v>8283.8332618000004</v>
      </c>
      <c r="Y43" s="6">
        <v>11.2460058150152</v>
      </c>
      <c r="Z43" s="6">
        <v>6.8568465538114802</v>
      </c>
      <c r="AA43" s="6">
        <v>10.516569973587099</v>
      </c>
    </row>
    <row r="44" spans="1:27" x14ac:dyDescent="0.25">
      <c r="A44" s="6" t="s">
        <v>55</v>
      </c>
      <c r="B44" s="6" t="s">
        <v>56</v>
      </c>
      <c r="C44" s="6" t="s">
        <v>15</v>
      </c>
      <c r="D44" s="6">
        <v>3820.0750963999999</v>
      </c>
      <c r="E44" s="6">
        <v>16.7440334449389</v>
      </c>
      <c r="F44" s="6">
        <v>2.2725437733504998</v>
      </c>
      <c r="G44" s="6">
        <v>16.276058209605502</v>
      </c>
      <c r="H44" s="6">
        <v>47006.911612099997</v>
      </c>
      <c r="I44" s="6">
        <v>4.7350167980222997</v>
      </c>
      <c r="J44" s="6">
        <v>27.9641791307156</v>
      </c>
      <c r="K44" s="6">
        <v>3.8483342681616</v>
      </c>
      <c r="L44" s="6">
        <v>82247.899900899996</v>
      </c>
      <c r="M44" s="6">
        <v>4.7424984168996804</v>
      </c>
      <c r="N44" s="6">
        <v>48.928868693468701</v>
      </c>
      <c r="O44" s="6">
        <v>2.54371126241006</v>
      </c>
      <c r="P44" s="6">
        <v>19884.967122599999</v>
      </c>
      <c r="Q44" s="6">
        <v>7.9970046890722397</v>
      </c>
      <c r="R44" s="6">
        <v>11.829468551633999</v>
      </c>
      <c r="S44" s="6">
        <v>7.0133459787547601</v>
      </c>
      <c r="T44" s="6">
        <v>2687.4665366999998</v>
      </c>
      <c r="U44" s="6">
        <v>16.894878586992601</v>
      </c>
      <c r="V44" s="6">
        <v>1.59876054526283</v>
      </c>
      <c r="W44" s="6">
        <v>16.284405836262401</v>
      </c>
      <c r="X44" s="6">
        <v>12449.556068600001</v>
      </c>
      <c r="Y44" s="6">
        <v>9.5968892874830694</v>
      </c>
      <c r="Z44" s="6">
        <v>7.40617930556839</v>
      </c>
      <c r="AA44" s="6">
        <v>8.6673963097125597</v>
      </c>
    </row>
    <row r="45" spans="1:27" x14ac:dyDescent="0.25">
      <c r="A45" s="6" t="s">
        <v>57</v>
      </c>
      <c r="B45" s="6" t="s">
        <v>58</v>
      </c>
      <c r="C45" s="6" t="s">
        <v>15</v>
      </c>
      <c r="D45" s="6">
        <v>1823.6670633000001</v>
      </c>
      <c r="E45" s="6">
        <v>15.119641533251</v>
      </c>
      <c r="F45" s="6">
        <v>1.0948972092531599</v>
      </c>
      <c r="G45" s="6">
        <v>14.846178125249301</v>
      </c>
      <c r="H45" s="6">
        <v>28652.206161099999</v>
      </c>
      <c r="I45" s="6">
        <v>5.2084400471778798</v>
      </c>
      <c r="J45" s="6">
        <v>17.202274031295602</v>
      </c>
      <c r="K45" s="6">
        <v>4.2289969163956096</v>
      </c>
      <c r="L45" s="6">
        <v>63224.793092699998</v>
      </c>
      <c r="M45" s="6">
        <v>4.0472082316835403</v>
      </c>
      <c r="N45" s="6">
        <v>37.959039183139701</v>
      </c>
      <c r="O45" s="6">
        <v>2.4029689912922998</v>
      </c>
      <c r="P45" s="6">
        <v>29498.788852599999</v>
      </c>
      <c r="Q45" s="6">
        <v>5.3913923872214804</v>
      </c>
      <c r="R45" s="6">
        <v>17.710547194187601</v>
      </c>
      <c r="S45" s="6">
        <v>4.1280593644409498</v>
      </c>
      <c r="T45" s="6">
        <v>7410.6081678999999</v>
      </c>
      <c r="U45" s="6">
        <v>8.7807533878730197</v>
      </c>
      <c r="V45" s="6">
        <v>4.4491970958887999</v>
      </c>
      <c r="W45" s="6">
        <v>8.07171898649616</v>
      </c>
      <c r="X45" s="6">
        <v>35950.509462100003</v>
      </c>
      <c r="Y45" s="6">
        <v>5.2035454114938604</v>
      </c>
      <c r="Z45" s="6">
        <v>21.584045286235199</v>
      </c>
      <c r="AA45" s="6">
        <v>4.0007157567698002</v>
      </c>
    </row>
    <row r="46" spans="1:27" x14ac:dyDescent="0.25">
      <c r="A46" s="6" t="s">
        <v>59</v>
      </c>
      <c r="B46" s="6" t="s">
        <v>60</v>
      </c>
      <c r="C46" s="6" t="s">
        <v>15</v>
      </c>
      <c r="D46" s="6">
        <v>1205.2394194000001</v>
      </c>
      <c r="E46" s="6">
        <v>19.6947662463953</v>
      </c>
      <c r="F46" s="6">
        <v>1.5208647365977901</v>
      </c>
      <c r="G46" s="6">
        <v>19.9293909027562</v>
      </c>
      <c r="H46" s="6">
        <v>16532.273843499999</v>
      </c>
      <c r="I46" s="6">
        <v>5.8200431289028698</v>
      </c>
      <c r="J46" s="6">
        <v>20.861707557552499</v>
      </c>
      <c r="K46" s="6">
        <v>5.59137122306345</v>
      </c>
      <c r="L46" s="6">
        <v>36416.026379700001</v>
      </c>
      <c r="M46" s="6">
        <v>4.6173287261208902</v>
      </c>
      <c r="N46" s="6">
        <v>45.952571311907498</v>
      </c>
      <c r="O46" s="6">
        <v>3.4013666424567299</v>
      </c>
      <c r="P46" s="6">
        <v>10701.343298899999</v>
      </c>
      <c r="Q46" s="6">
        <v>9.0597066777646695</v>
      </c>
      <c r="R46" s="6">
        <v>13.5037863809884</v>
      </c>
      <c r="S46" s="6">
        <v>7.7073877237840902</v>
      </c>
      <c r="T46" s="6">
        <v>2276.1585211000001</v>
      </c>
      <c r="U46" s="6">
        <v>15.5038539808968</v>
      </c>
      <c r="V46" s="6">
        <v>2.8722336607368</v>
      </c>
      <c r="W46" s="6">
        <v>15.4932421758656</v>
      </c>
      <c r="X46" s="6">
        <v>12115.9415463</v>
      </c>
      <c r="Y46" s="6">
        <v>11.250719582501601</v>
      </c>
      <c r="Z46" s="6">
        <v>15.2888363522171</v>
      </c>
      <c r="AA46" s="6">
        <v>9.7130660340617307</v>
      </c>
    </row>
    <row r="47" spans="1:27" x14ac:dyDescent="0.25">
      <c r="A47" s="6" t="s">
        <v>61</v>
      </c>
      <c r="B47" s="6" t="s">
        <v>62</v>
      </c>
      <c r="C47" s="6" t="s">
        <v>15</v>
      </c>
      <c r="D47" s="6">
        <v>5862.2119014999998</v>
      </c>
      <c r="E47" s="6">
        <v>8.42104245331792</v>
      </c>
      <c r="F47" s="6">
        <v>3.0509551620423498</v>
      </c>
      <c r="G47" s="6">
        <v>8.6252402490490301</v>
      </c>
      <c r="H47" s="6">
        <v>62089.480408099997</v>
      </c>
      <c r="I47" s="6">
        <v>3.0944733975946601</v>
      </c>
      <c r="J47" s="6">
        <v>32.314120325665598</v>
      </c>
      <c r="K47" s="6">
        <v>2.6832860978778399</v>
      </c>
      <c r="L47" s="6">
        <v>89753.762200800003</v>
      </c>
      <c r="M47" s="6">
        <v>2.63125115397817</v>
      </c>
      <c r="N47" s="6">
        <v>46.711839950579801</v>
      </c>
      <c r="O47" s="6">
        <v>1.8820550796697699</v>
      </c>
      <c r="P47" s="6">
        <v>21104.407923800001</v>
      </c>
      <c r="Q47" s="6">
        <v>5.8056343886801001</v>
      </c>
      <c r="R47" s="6">
        <v>10.983670221898601</v>
      </c>
      <c r="S47" s="6">
        <v>5.4555983168270101</v>
      </c>
      <c r="T47" s="6">
        <v>2275.9280100000001</v>
      </c>
      <c r="U47" s="6">
        <v>13.779914599501399</v>
      </c>
      <c r="V47" s="6">
        <v>1.1844939124035301</v>
      </c>
      <c r="W47" s="6">
        <v>13.597198786547199</v>
      </c>
      <c r="X47" s="6">
        <v>11057.7052857</v>
      </c>
      <c r="Y47" s="6">
        <v>8.7002311308523606</v>
      </c>
      <c r="Z47" s="6">
        <v>5.7549204274101697</v>
      </c>
      <c r="AA47" s="6">
        <v>8.4693617129026304</v>
      </c>
    </row>
    <row r="48" spans="1:27" x14ac:dyDescent="0.25">
      <c r="A48" s="6" t="s">
        <v>63</v>
      </c>
      <c r="B48" s="6" t="s">
        <v>64</v>
      </c>
      <c r="C48" s="6" t="s">
        <v>15</v>
      </c>
      <c r="D48" s="6">
        <v>4383.5650285000002</v>
      </c>
      <c r="E48" s="6">
        <v>10.239378665152</v>
      </c>
      <c r="F48" s="6">
        <v>2.9252612843799701</v>
      </c>
      <c r="G48" s="6">
        <v>10.1056607913384</v>
      </c>
      <c r="H48" s="6">
        <v>41858.407875600002</v>
      </c>
      <c r="I48" s="6">
        <v>3.4314229403995098</v>
      </c>
      <c r="J48" s="6">
        <v>27.933150115986301</v>
      </c>
      <c r="K48" s="6">
        <v>3.0576585977467001</v>
      </c>
      <c r="L48" s="6">
        <v>68310.259016600001</v>
      </c>
      <c r="M48" s="6">
        <v>2.6680382803346401</v>
      </c>
      <c r="N48" s="6">
        <v>45.5851241462261</v>
      </c>
      <c r="O48" s="6">
        <v>1.9745816284431199</v>
      </c>
      <c r="P48" s="6">
        <v>18696.329648800001</v>
      </c>
      <c r="Q48" s="6">
        <v>4.6606619294259204</v>
      </c>
      <c r="R48" s="6">
        <v>12.476522858919401</v>
      </c>
      <c r="S48" s="6">
        <v>4.5696534563479103</v>
      </c>
      <c r="T48" s="6">
        <v>3253.9565597000001</v>
      </c>
      <c r="U48" s="6">
        <v>11.398946217904401</v>
      </c>
      <c r="V48" s="6">
        <v>2.17144563460527</v>
      </c>
      <c r="W48" s="6">
        <v>11.2664072520716</v>
      </c>
      <c r="X48" s="6">
        <v>13349.566944599999</v>
      </c>
      <c r="Y48" s="6">
        <v>5.9102703282364502</v>
      </c>
      <c r="Z48" s="6">
        <v>8.9084959598830604</v>
      </c>
      <c r="AA48" s="6">
        <v>5.7080714094497198</v>
      </c>
    </row>
    <row r="49" spans="1:27" x14ac:dyDescent="0.25">
      <c r="A49" s="6" t="s">
        <v>65</v>
      </c>
      <c r="B49" s="6" t="s">
        <v>66</v>
      </c>
      <c r="C49" s="6" t="s">
        <v>15</v>
      </c>
      <c r="D49" s="6">
        <v>1639.3545120000001</v>
      </c>
      <c r="E49" s="6">
        <v>13.2207096949048</v>
      </c>
      <c r="F49" s="6">
        <v>1.44821180283906</v>
      </c>
      <c r="G49" s="6">
        <v>13.0848271542544</v>
      </c>
      <c r="H49" s="6">
        <v>21152.881592599999</v>
      </c>
      <c r="I49" s="6">
        <v>4.1887110964481398</v>
      </c>
      <c r="J49" s="6">
        <v>18.686533365554599</v>
      </c>
      <c r="K49" s="6">
        <v>4.0420295082431501</v>
      </c>
      <c r="L49" s="6">
        <v>46356.492093599998</v>
      </c>
      <c r="M49" s="6">
        <v>2.8616594321888398</v>
      </c>
      <c r="N49" s="6">
        <v>40.951495540927397</v>
      </c>
      <c r="O49" s="6">
        <v>2.3552863739990801</v>
      </c>
      <c r="P49" s="6">
        <v>17707.583788399999</v>
      </c>
      <c r="Q49" s="6">
        <v>4.2666975080376401</v>
      </c>
      <c r="R49" s="6">
        <v>15.6429446189992</v>
      </c>
      <c r="S49" s="6">
        <v>3.9854892852939798</v>
      </c>
      <c r="T49" s="6">
        <v>3954.1270146000002</v>
      </c>
      <c r="U49" s="6">
        <v>8.22177414854254</v>
      </c>
      <c r="V49" s="6">
        <v>3.4930903416871799</v>
      </c>
      <c r="W49" s="6">
        <v>8.1200467824945193</v>
      </c>
      <c r="X49" s="6">
        <v>22388.093753900001</v>
      </c>
      <c r="Y49" s="6">
        <v>4.9239410661076404</v>
      </c>
      <c r="Z49" s="6">
        <v>19.777724329992601</v>
      </c>
      <c r="AA49" s="6">
        <v>4.6440087831411896</v>
      </c>
    </row>
    <row r="50" spans="1:27" x14ac:dyDescent="0.25">
      <c r="A50" s="6" t="s">
        <v>67</v>
      </c>
      <c r="B50" s="6" t="s">
        <v>68</v>
      </c>
      <c r="C50" s="6" t="s">
        <v>15</v>
      </c>
      <c r="D50" s="6">
        <v>2488.9427741</v>
      </c>
      <c r="E50" s="6">
        <v>9.8892589127381392</v>
      </c>
      <c r="F50" s="6">
        <v>2.4874918842984899</v>
      </c>
      <c r="G50" s="6">
        <v>9.7423466761159503</v>
      </c>
      <c r="H50" s="6">
        <v>19491.687704100001</v>
      </c>
      <c r="I50" s="6">
        <v>3.2817062469003</v>
      </c>
      <c r="J50" s="6">
        <v>19.480325333217699</v>
      </c>
      <c r="K50" s="6">
        <v>3.2568563433320699</v>
      </c>
      <c r="L50" s="6">
        <v>37948.909192300001</v>
      </c>
      <c r="M50" s="6">
        <v>2.6876542247211499</v>
      </c>
      <c r="N50" s="6">
        <v>37.926787476245103</v>
      </c>
      <c r="O50" s="6">
        <v>2.3878157827806299</v>
      </c>
      <c r="P50" s="6">
        <v>10939.8220936</v>
      </c>
      <c r="Q50" s="6">
        <v>4.5583515574262403</v>
      </c>
      <c r="R50" s="6">
        <v>10.9334448974382</v>
      </c>
      <c r="S50" s="6">
        <v>4.2238463818359104</v>
      </c>
      <c r="T50" s="6">
        <v>2642.0254097000002</v>
      </c>
      <c r="U50" s="6">
        <v>8.7046189139918404</v>
      </c>
      <c r="V50" s="6">
        <v>2.6404852827986698</v>
      </c>
      <c r="W50" s="6">
        <v>8.4584011730584994</v>
      </c>
      <c r="X50" s="6">
        <v>26546.940244699999</v>
      </c>
      <c r="Y50" s="6">
        <v>5.0102112679235198</v>
      </c>
      <c r="Z50" s="6">
        <v>26.531465126001802</v>
      </c>
      <c r="AA50" s="6">
        <v>4.1295922754901904</v>
      </c>
    </row>
    <row r="51" spans="1:27" x14ac:dyDescent="0.25">
      <c r="A51" s="6" t="s">
        <v>69</v>
      </c>
      <c r="B51" s="6" t="s">
        <v>70</v>
      </c>
      <c r="C51" s="6" t="s">
        <v>15</v>
      </c>
      <c r="D51" s="6">
        <v>190.96657189999999</v>
      </c>
      <c r="E51" s="6">
        <v>35.698418480695999</v>
      </c>
      <c r="F51" s="6">
        <v>0.23389301884769301</v>
      </c>
      <c r="G51" s="6">
        <v>35.2193806947163</v>
      </c>
      <c r="H51" s="6">
        <v>2668.4391820999999</v>
      </c>
      <c r="I51" s="6">
        <v>18.611277156414701</v>
      </c>
      <c r="J51" s="6">
        <v>3.2682646481168698</v>
      </c>
      <c r="K51" s="6">
        <v>17.401980002816401</v>
      </c>
      <c r="L51" s="6">
        <v>10881.622735200001</v>
      </c>
      <c r="M51" s="6">
        <v>11.0557556760658</v>
      </c>
      <c r="N51" s="6">
        <v>13.3276497879974</v>
      </c>
      <c r="O51" s="6">
        <v>9.7440945991903405</v>
      </c>
      <c r="P51" s="6">
        <v>7253.5371013000004</v>
      </c>
      <c r="Q51" s="6">
        <v>8.8421171329311896</v>
      </c>
      <c r="R51" s="6">
        <v>8.8840244293394193</v>
      </c>
      <c r="S51" s="6">
        <v>8.5589888818179691</v>
      </c>
      <c r="T51" s="6">
        <v>2405.2918970999999</v>
      </c>
      <c r="U51" s="6">
        <v>11.6674119505705</v>
      </c>
      <c r="V51" s="6">
        <v>2.9459657647161999</v>
      </c>
      <c r="W51" s="6">
        <v>11.3046957569534</v>
      </c>
      <c r="X51" s="6">
        <v>58247.116347199997</v>
      </c>
      <c r="Y51" s="6">
        <v>4.2542667844663802</v>
      </c>
      <c r="Z51" s="6">
        <v>71.340202350982395</v>
      </c>
      <c r="AA51" s="6">
        <v>2.6038286848642498</v>
      </c>
    </row>
    <row r="52" spans="1:27" x14ac:dyDescent="0.25">
      <c r="A52" s="6" t="s">
        <v>71</v>
      </c>
      <c r="B52" s="6" t="s">
        <v>72</v>
      </c>
      <c r="C52" s="6" t="s">
        <v>15</v>
      </c>
      <c r="D52" s="6">
        <v>467.3914163</v>
      </c>
      <c r="E52" s="6">
        <v>30.0583070305332</v>
      </c>
      <c r="F52" s="6">
        <v>0.27891199616114998</v>
      </c>
      <c r="G52" s="6">
        <v>30.203211076699802</v>
      </c>
      <c r="H52" s="6">
        <v>3484.8053048000002</v>
      </c>
      <c r="I52" s="6">
        <v>13.331587852719</v>
      </c>
      <c r="J52" s="6">
        <v>2.07952899839067</v>
      </c>
      <c r="K52" s="6">
        <v>13.037496104165299</v>
      </c>
      <c r="L52" s="6">
        <v>18953.949183199999</v>
      </c>
      <c r="M52" s="6">
        <v>5.8370844895504002</v>
      </c>
      <c r="N52" s="6">
        <v>11.310613797045299</v>
      </c>
      <c r="O52" s="6">
        <v>5.3332354010898797</v>
      </c>
      <c r="P52" s="6">
        <v>11132.319682900001</v>
      </c>
      <c r="Q52" s="6">
        <v>7.3172931245517097</v>
      </c>
      <c r="R52" s="6">
        <v>6.6431205117998298</v>
      </c>
      <c r="S52" s="6">
        <v>6.8432682313140996</v>
      </c>
      <c r="T52" s="6">
        <v>4360.2252685000003</v>
      </c>
      <c r="U52" s="6">
        <v>10.909726341889201</v>
      </c>
      <c r="V52" s="6">
        <v>2.6019286853335002</v>
      </c>
      <c r="W52" s="6">
        <v>10.678448090685301</v>
      </c>
      <c r="X52" s="6">
        <v>129177.9722972</v>
      </c>
      <c r="Y52" s="6">
        <v>2.1933241698089301</v>
      </c>
      <c r="Z52" s="6">
        <v>77.085896011269597</v>
      </c>
      <c r="AA52" s="6">
        <v>1.18846961419527</v>
      </c>
    </row>
    <row r="53" spans="1:27" x14ac:dyDescent="0.25">
      <c r="A53" s="6" t="s">
        <v>73</v>
      </c>
      <c r="B53" s="6" t="s">
        <v>74</v>
      </c>
      <c r="C53" s="6" t="s">
        <v>15</v>
      </c>
      <c r="D53" s="6">
        <v>2192.1699202999998</v>
      </c>
      <c r="E53" s="6">
        <v>15.1604276777477</v>
      </c>
      <c r="F53" s="6">
        <v>1.5489908321105901</v>
      </c>
      <c r="G53" s="6">
        <v>15.0202945935134</v>
      </c>
      <c r="H53" s="6">
        <v>22318.2392894</v>
      </c>
      <c r="I53" s="6">
        <v>6.2044511916798202</v>
      </c>
      <c r="J53" s="6">
        <v>15.770104191284499</v>
      </c>
      <c r="K53" s="6">
        <v>5.7697063256212902</v>
      </c>
      <c r="L53" s="6">
        <v>45616.342638399998</v>
      </c>
      <c r="M53" s="6">
        <v>3.8350834426978602</v>
      </c>
      <c r="N53" s="6">
        <v>32.232581921216699</v>
      </c>
      <c r="O53" s="6">
        <v>3.41046257246933</v>
      </c>
      <c r="P53" s="6">
        <v>17656.382726299998</v>
      </c>
      <c r="Q53" s="6">
        <v>5.2766083862287703</v>
      </c>
      <c r="R53" s="6">
        <v>12.476028759454801</v>
      </c>
      <c r="S53" s="6">
        <v>4.9070764590649398</v>
      </c>
      <c r="T53" s="6">
        <v>4139.4919614</v>
      </c>
      <c r="U53" s="6">
        <v>10.0338162701345</v>
      </c>
      <c r="V53" s="6">
        <v>2.9249717544370801</v>
      </c>
      <c r="W53" s="6">
        <v>9.8115854589661904</v>
      </c>
      <c r="X53" s="6">
        <v>49599.832787799998</v>
      </c>
      <c r="Y53" s="6">
        <v>4.7971145800038402</v>
      </c>
      <c r="Z53" s="6">
        <v>35.0473225414963</v>
      </c>
      <c r="AA53" s="6">
        <v>4.3702708374428303</v>
      </c>
    </row>
    <row r="54" spans="1:27" x14ac:dyDescent="0.25">
      <c r="A54" s="6" t="s">
        <v>75</v>
      </c>
      <c r="B54" s="6" t="s">
        <v>76</v>
      </c>
      <c r="C54" s="6" t="s">
        <v>15</v>
      </c>
      <c r="D54" s="6">
        <v>711.75286930000004</v>
      </c>
      <c r="E54" s="6">
        <v>25.191905139212</v>
      </c>
      <c r="F54" s="6">
        <v>0.54076130421177604</v>
      </c>
      <c r="G54" s="6">
        <v>24.400438392138401</v>
      </c>
      <c r="H54" s="6">
        <v>7551.8861777000002</v>
      </c>
      <c r="I54" s="6">
        <v>11.225258724045</v>
      </c>
      <c r="J54" s="6">
        <v>5.7376204506604598</v>
      </c>
      <c r="K54" s="6">
        <v>9.9085584504723005</v>
      </c>
      <c r="L54" s="6">
        <v>21039.0245431</v>
      </c>
      <c r="M54" s="6">
        <v>7.0967877227873899</v>
      </c>
      <c r="N54" s="6">
        <v>15.984607638406199</v>
      </c>
      <c r="O54" s="6">
        <v>5.7011736606810803</v>
      </c>
      <c r="P54" s="6">
        <v>13209.545602800001</v>
      </c>
      <c r="Q54" s="6">
        <v>6.2780415156833804</v>
      </c>
      <c r="R54" s="6">
        <v>10.036083332182899</v>
      </c>
      <c r="S54" s="6">
        <v>5.3438731339166203</v>
      </c>
      <c r="T54" s="6">
        <v>4826.8543233999999</v>
      </c>
      <c r="U54" s="6">
        <v>9.0553408947460898</v>
      </c>
      <c r="V54" s="6">
        <v>3.6672504625504501</v>
      </c>
      <c r="W54" s="6">
        <v>8.8546055117187095</v>
      </c>
      <c r="X54" s="6">
        <v>84281.461798000004</v>
      </c>
      <c r="Y54" s="6">
        <v>3.0476369962396399</v>
      </c>
      <c r="Z54" s="6">
        <v>64.033676811988201</v>
      </c>
      <c r="AA54" s="6">
        <v>2.3197604088110499</v>
      </c>
    </row>
    <row r="55" spans="1:27" x14ac:dyDescent="0.25">
      <c r="A55" s="6" t="s">
        <v>77</v>
      </c>
      <c r="B55" s="6" t="s">
        <v>78</v>
      </c>
      <c r="C55" s="6" t="s">
        <v>15</v>
      </c>
      <c r="D55" s="6">
        <v>3355.6508570999999</v>
      </c>
      <c r="E55" s="6">
        <v>20.579167750706599</v>
      </c>
      <c r="F55" s="6">
        <v>2.454743776315</v>
      </c>
      <c r="G55" s="6">
        <v>20.552090876886599</v>
      </c>
      <c r="H55" s="6">
        <v>25105.650563300002</v>
      </c>
      <c r="I55" s="6">
        <v>8.2120251167796905</v>
      </c>
      <c r="J55" s="6">
        <v>18.365420627776398</v>
      </c>
      <c r="K55" s="6">
        <v>8.2313340205716301</v>
      </c>
      <c r="L55" s="6">
        <v>61997.262658200001</v>
      </c>
      <c r="M55" s="6">
        <v>5.2957719783202402</v>
      </c>
      <c r="N55" s="6">
        <v>45.352571271465699</v>
      </c>
      <c r="O55" s="6">
        <v>4.6239793532942999</v>
      </c>
      <c r="P55" s="6">
        <v>21252.461773899999</v>
      </c>
      <c r="Q55" s="6">
        <v>9.6946498796132801</v>
      </c>
      <c r="R55" s="6">
        <v>15.546715225295801</v>
      </c>
      <c r="S55" s="6">
        <v>8.7616587789849607</v>
      </c>
      <c r="T55" s="6">
        <v>2971.8892308999998</v>
      </c>
      <c r="U55" s="6">
        <v>20.7735587991092</v>
      </c>
      <c r="V55" s="6">
        <v>2.1740124059729999</v>
      </c>
      <c r="W55" s="6">
        <v>20.735586146175802</v>
      </c>
      <c r="X55" s="6">
        <v>22017.741395599998</v>
      </c>
      <c r="Y55" s="6">
        <v>12.000231053839901</v>
      </c>
      <c r="Z55" s="6">
        <v>16.1065366931741</v>
      </c>
      <c r="AA55" s="6">
        <v>11.4403440580331</v>
      </c>
    </row>
    <row r="56" spans="1:27" x14ac:dyDescent="0.25">
      <c r="A56" s="6" t="s">
        <v>79</v>
      </c>
      <c r="B56" s="6" t="s">
        <v>80</v>
      </c>
      <c r="C56" s="6" t="s">
        <v>15</v>
      </c>
      <c r="D56" s="6">
        <v>2651.6215711999998</v>
      </c>
      <c r="E56" s="6">
        <v>14.2730838759527</v>
      </c>
      <c r="F56" s="6">
        <v>1.3157078418191599</v>
      </c>
      <c r="G56" s="6">
        <v>14.1744236347251</v>
      </c>
      <c r="H56" s="6">
        <v>31433.239554899999</v>
      </c>
      <c r="I56" s="6">
        <v>4.7377080192657903</v>
      </c>
      <c r="J56" s="6">
        <v>15.596855986295999</v>
      </c>
      <c r="K56" s="6">
        <v>4.37461160637032</v>
      </c>
      <c r="L56" s="6">
        <v>76784.624562199999</v>
      </c>
      <c r="M56" s="6">
        <v>3.1601850183290199</v>
      </c>
      <c r="N56" s="6">
        <v>38.099755170534102</v>
      </c>
      <c r="O56" s="6">
        <v>2.7038211490880402</v>
      </c>
      <c r="P56" s="6">
        <v>34771.344204300003</v>
      </c>
      <c r="Q56" s="6">
        <v>4.5330012135968802</v>
      </c>
      <c r="R56" s="6">
        <v>17.253189797927</v>
      </c>
      <c r="S56" s="6">
        <v>3.9278307536377599</v>
      </c>
      <c r="T56" s="6">
        <v>6264.3069262999998</v>
      </c>
      <c r="U56" s="6">
        <v>9.1783935404811405</v>
      </c>
      <c r="V56" s="6">
        <v>3.10828582630857</v>
      </c>
      <c r="W56" s="6">
        <v>8.9613585687347594</v>
      </c>
      <c r="X56" s="6">
        <v>49630.605913599997</v>
      </c>
      <c r="Y56" s="6">
        <v>4.9368175865401902</v>
      </c>
      <c r="Z56" s="6">
        <v>24.626205377115198</v>
      </c>
      <c r="AA56" s="6">
        <v>4.5354413298349199</v>
      </c>
    </row>
    <row r="57" spans="1:27" x14ac:dyDescent="0.25">
      <c r="A57" s="6" t="s">
        <v>81</v>
      </c>
      <c r="B57" s="6" t="s">
        <v>82</v>
      </c>
      <c r="C57" s="6" t="s">
        <v>15</v>
      </c>
      <c r="D57" s="6">
        <v>470.91808989999998</v>
      </c>
      <c r="E57" s="6">
        <v>22.845566022041599</v>
      </c>
      <c r="F57" s="6">
        <v>0.42518113786450301</v>
      </c>
      <c r="G57" s="6">
        <v>22.7444966610439</v>
      </c>
      <c r="H57" s="6">
        <v>5773.5187150000002</v>
      </c>
      <c r="I57" s="6">
        <v>6.9894315672995004</v>
      </c>
      <c r="J57" s="6">
        <v>5.2127775708233699</v>
      </c>
      <c r="K57" s="6">
        <v>6.5286566981126004</v>
      </c>
      <c r="L57" s="6">
        <v>20538.251318999999</v>
      </c>
      <c r="M57" s="6">
        <v>4.3377539181952196</v>
      </c>
      <c r="N57" s="6">
        <v>18.543515853073099</v>
      </c>
      <c r="O57" s="6">
        <v>3.6738663759477901</v>
      </c>
      <c r="P57" s="6">
        <v>13857.677247600001</v>
      </c>
      <c r="Q57" s="6">
        <v>4.99791918763359</v>
      </c>
      <c r="R57" s="6">
        <v>12.511778813901101</v>
      </c>
      <c r="S57" s="6">
        <v>4.3172267244775897</v>
      </c>
      <c r="T57" s="6">
        <v>3092.4216157000001</v>
      </c>
      <c r="U57" s="6">
        <v>8.7961944186537693</v>
      </c>
      <c r="V57" s="6">
        <v>2.7920765192930199</v>
      </c>
      <c r="W57" s="6">
        <v>8.4340801795604108</v>
      </c>
      <c r="X57" s="6">
        <v>67024.264058200002</v>
      </c>
      <c r="Y57" s="6">
        <v>2.8464797519109899</v>
      </c>
      <c r="Z57" s="6">
        <v>60.5146701050449</v>
      </c>
      <c r="AA57" s="6">
        <v>1.5826096224225099</v>
      </c>
    </row>
    <row r="58" spans="1:27" x14ac:dyDescent="0.25">
      <c r="A58" s="6" t="s">
        <v>83</v>
      </c>
      <c r="B58" s="6" t="s">
        <v>84</v>
      </c>
      <c r="C58" s="6" t="s">
        <v>15</v>
      </c>
      <c r="D58" s="6">
        <v>1840.1962570999999</v>
      </c>
      <c r="E58" s="6">
        <v>12.5548212552455</v>
      </c>
      <c r="F58" s="6">
        <v>1.35360259534409</v>
      </c>
      <c r="G58" s="6">
        <v>12.613712635604999</v>
      </c>
      <c r="H58" s="6">
        <v>22387.971591500002</v>
      </c>
      <c r="I58" s="6">
        <v>4.3982266875000899</v>
      </c>
      <c r="J58" s="6">
        <v>16.468035044534499</v>
      </c>
      <c r="K58" s="6">
        <v>4.0281900488689901</v>
      </c>
      <c r="L58" s="6">
        <v>53973.927727100003</v>
      </c>
      <c r="M58" s="6">
        <v>2.7858597046797202</v>
      </c>
      <c r="N58" s="6">
        <v>39.701878737353901</v>
      </c>
      <c r="O58" s="6">
        <v>2.3430731611960698</v>
      </c>
      <c r="P58" s="6">
        <v>22257.146909700001</v>
      </c>
      <c r="Q58" s="6">
        <v>4.1706640929605703</v>
      </c>
      <c r="R58" s="6">
        <v>16.3718036626173</v>
      </c>
      <c r="S58" s="6">
        <v>3.9875794444674901</v>
      </c>
      <c r="T58" s="6">
        <v>4709.5241212999999</v>
      </c>
      <c r="U58" s="6">
        <v>9.1501411826326393</v>
      </c>
      <c r="V58" s="6">
        <v>3.4642088031813798</v>
      </c>
      <c r="W58" s="6">
        <v>9.03667914440509</v>
      </c>
      <c r="X58" s="6">
        <v>30779.277777200001</v>
      </c>
      <c r="Y58" s="6">
        <v>4.2433575280090103</v>
      </c>
      <c r="Z58" s="6">
        <v>22.6404711569688</v>
      </c>
      <c r="AA58" s="6">
        <v>3.8294797626602</v>
      </c>
    </row>
    <row r="59" spans="1:27" x14ac:dyDescent="0.25">
      <c r="A59" s="6" t="s">
        <v>85</v>
      </c>
      <c r="B59" s="6" t="s">
        <v>86</v>
      </c>
      <c r="C59" s="6" t="s">
        <v>15</v>
      </c>
      <c r="D59" s="6">
        <v>387.87948269999998</v>
      </c>
      <c r="E59" s="6">
        <v>23.516948407376901</v>
      </c>
      <c r="F59" s="6">
        <v>0.38822384083983702</v>
      </c>
      <c r="G59" s="6">
        <v>23.4650096561667</v>
      </c>
      <c r="H59" s="6">
        <v>3814.8626309000001</v>
      </c>
      <c r="I59" s="6">
        <v>7.6783855831507202</v>
      </c>
      <c r="J59" s="6">
        <v>3.8182494535031601</v>
      </c>
      <c r="K59" s="6">
        <v>7.3570008152619302</v>
      </c>
      <c r="L59" s="6">
        <v>14641.486742900001</v>
      </c>
      <c r="M59" s="6">
        <v>4.0910381320870703</v>
      </c>
      <c r="N59" s="6">
        <v>14.6544854070833</v>
      </c>
      <c r="O59" s="6">
        <v>3.7802114681008501</v>
      </c>
      <c r="P59" s="6">
        <v>10378.6007391</v>
      </c>
      <c r="Q59" s="6">
        <v>4.2987486390625804</v>
      </c>
      <c r="R59" s="6">
        <v>10.3878148269908</v>
      </c>
      <c r="S59" s="6">
        <v>4.0615141240022901</v>
      </c>
      <c r="T59" s="6">
        <v>3110.7958827000002</v>
      </c>
      <c r="U59" s="6">
        <v>7.5598849362672196</v>
      </c>
      <c r="V59" s="6">
        <v>3.1135576371401199</v>
      </c>
      <c r="W59" s="6">
        <v>7.2399715133512004</v>
      </c>
      <c r="X59" s="6">
        <v>67577.673596199995</v>
      </c>
      <c r="Y59" s="6">
        <v>1.70512834934392</v>
      </c>
      <c r="Z59" s="6">
        <v>67.637668834442806</v>
      </c>
      <c r="AA59" s="6">
        <v>1.19161945640474</v>
      </c>
    </row>
    <row r="60" spans="1:27" x14ac:dyDescent="0.25">
      <c r="A60" s="6" t="s">
        <v>87</v>
      </c>
      <c r="B60" s="6" t="s">
        <v>88</v>
      </c>
      <c r="C60" s="6" t="s">
        <v>15</v>
      </c>
      <c r="D60" s="6">
        <v>656.32036400000004</v>
      </c>
      <c r="E60" s="6">
        <v>23.777753886813102</v>
      </c>
      <c r="F60" s="6">
        <v>0.81194849633806998</v>
      </c>
      <c r="G60" s="6">
        <v>23.403600756598301</v>
      </c>
      <c r="H60" s="6">
        <v>8828.9385528999992</v>
      </c>
      <c r="I60" s="6">
        <v>8.8653905704799598</v>
      </c>
      <c r="J60" s="6">
        <v>10.9224759362919</v>
      </c>
      <c r="K60" s="6">
        <v>8.6191710019970404</v>
      </c>
      <c r="L60" s="6">
        <v>23680.4410666</v>
      </c>
      <c r="M60" s="6">
        <v>4.9700711558126098</v>
      </c>
      <c r="N60" s="6">
        <v>29.295599483559801</v>
      </c>
      <c r="O60" s="6">
        <v>4.3807068426019997</v>
      </c>
      <c r="P60" s="6">
        <v>11957.605378099999</v>
      </c>
      <c r="Q60" s="6">
        <v>5.1621017688237503</v>
      </c>
      <c r="R60" s="6">
        <v>14.793019139891101</v>
      </c>
      <c r="S60" s="6">
        <v>4.9864135741864297</v>
      </c>
      <c r="T60" s="6">
        <v>2010.4972044000001</v>
      </c>
      <c r="U60" s="6">
        <v>12.394352256082801</v>
      </c>
      <c r="V60" s="6">
        <v>2.4872307360014698</v>
      </c>
      <c r="W60" s="6">
        <v>12.2755230690017</v>
      </c>
      <c r="X60" s="6">
        <v>33698.955541199997</v>
      </c>
      <c r="Y60" s="6">
        <v>4.8140728764858798</v>
      </c>
      <c r="Z60" s="6">
        <v>41.689726207917602</v>
      </c>
      <c r="AA60" s="6">
        <v>4.5716930261811104</v>
      </c>
    </row>
    <row r="61" spans="1:27" x14ac:dyDescent="0.25">
      <c r="A61" t="s">
        <v>16</v>
      </c>
    </row>
    <row r="62" spans="1:27" x14ac:dyDescent="0.25">
      <c r="A62" t="s">
        <v>17</v>
      </c>
    </row>
    <row r="63" spans="1:27" x14ac:dyDescent="0.25">
      <c r="A63" t="s">
        <v>18</v>
      </c>
    </row>
    <row r="64" spans="1:27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66"/>
  <sheetViews>
    <sheetView workbookViewId="0"/>
  </sheetViews>
  <sheetFormatPr baseColWidth="10" defaultRowHeight="15" x14ac:dyDescent="0.25"/>
  <sheetData>
    <row r="1" spans="1:27" x14ac:dyDescent="0.25">
      <c r="L1" s="7" t="str">
        <f>HYPERLINK("#'Indice'!A1", "Ir al índice")</f>
        <v>Ir al índice</v>
      </c>
    </row>
    <row r="5" spans="1:27" ht="23.25" x14ac:dyDescent="0.35">
      <c r="A5" s="1" t="s">
        <v>0</v>
      </c>
    </row>
    <row r="7" spans="1:27" ht="21" x14ac:dyDescent="0.35">
      <c r="A7" s="2" t="s">
        <v>229</v>
      </c>
    </row>
    <row r="9" spans="1:27" x14ac:dyDescent="0.25">
      <c r="A9" t="s">
        <v>3</v>
      </c>
    </row>
    <row r="10" spans="1:27" x14ac:dyDescent="0.25">
      <c r="A10" t="s">
        <v>4</v>
      </c>
    </row>
    <row r="11" spans="1:27" x14ac:dyDescent="0.25">
      <c r="A11" t="s">
        <v>411</v>
      </c>
    </row>
    <row r="12" spans="1:27" x14ac:dyDescent="0.25">
      <c r="A12" s="3" t="s">
        <v>460</v>
      </c>
    </row>
    <row r="13" spans="1:27" x14ac:dyDescent="0.25">
      <c r="A13" s="3" t="s">
        <v>5</v>
      </c>
    </row>
    <row r="15" spans="1:27" ht="17.25" x14ac:dyDescent="0.3">
      <c r="A15" s="4" t="s">
        <v>230</v>
      </c>
    </row>
    <row r="16" spans="1:27" x14ac:dyDescent="0.25">
      <c r="A16" s="5" t="s">
        <v>7</v>
      </c>
      <c r="B16" s="5" t="s">
        <v>8</v>
      </c>
      <c r="C16" s="5" t="s">
        <v>9</v>
      </c>
      <c r="D16" s="5" t="s">
        <v>204</v>
      </c>
      <c r="E16" s="5" t="s">
        <v>205</v>
      </c>
      <c r="F16" s="5" t="s">
        <v>206</v>
      </c>
      <c r="G16" s="5" t="s">
        <v>207</v>
      </c>
      <c r="H16" s="5" t="s">
        <v>208</v>
      </c>
      <c r="I16" s="5" t="s">
        <v>209</v>
      </c>
      <c r="J16" s="5" t="s">
        <v>210</v>
      </c>
      <c r="K16" s="5" t="s">
        <v>211</v>
      </c>
      <c r="L16" s="5" t="s">
        <v>212</v>
      </c>
      <c r="M16" s="5" t="s">
        <v>213</v>
      </c>
      <c r="N16" s="5" t="s">
        <v>214</v>
      </c>
      <c r="O16" s="5" t="s">
        <v>215</v>
      </c>
      <c r="P16" s="5" t="s">
        <v>216</v>
      </c>
      <c r="Q16" s="5" t="s">
        <v>217</v>
      </c>
      <c r="R16" s="5" t="s">
        <v>218</v>
      </c>
      <c r="S16" s="5" t="s">
        <v>219</v>
      </c>
      <c r="T16" s="5" t="s">
        <v>220</v>
      </c>
      <c r="U16" s="5" t="s">
        <v>221</v>
      </c>
      <c r="V16" s="5" t="s">
        <v>222</v>
      </c>
      <c r="W16" s="5" t="s">
        <v>223</v>
      </c>
      <c r="X16" s="5" t="s">
        <v>224</v>
      </c>
      <c r="Y16" s="5" t="s">
        <v>225</v>
      </c>
      <c r="Z16" s="5" t="s">
        <v>226</v>
      </c>
      <c r="AA16" s="5" t="s">
        <v>227</v>
      </c>
    </row>
    <row r="17" spans="1:27" x14ac:dyDescent="0.25">
      <c r="A17" s="6" t="s">
        <v>13</v>
      </c>
      <c r="B17" s="6" t="s">
        <v>14</v>
      </c>
      <c r="C17" s="6" t="s">
        <v>15</v>
      </c>
      <c r="D17" s="6">
        <v>29599.687574700001</v>
      </c>
      <c r="E17" s="6">
        <v>4.0668001149171999</v>
      </c>
      <c r="F17" s="6">
        <v>1.05345961478221</v>
      </c>
      <c r="G17" s="6">
        <v>4.0560154770862402</v>
      </c>
      <c r="H17" s="6">
        <v>432470.41049390001</v>
      </c>
      <c r="I17" s="6">
        <v>1.14395420405829</v>
      </c>
      <c r="J17" s="6">
        <v>15.391720297514899</v>
      </c>
      <c r="K17" s="6">
        <v>1.1230754446117099</v>
      </c>
      <c r="L17" s="6">
        <v>1060886.2152827</v>
      </c>
      <c r="M17" s="6">
        <v>0.70917695828053695</v>
      </c>
      <c r="N17" s="6">
        <v>37.757181756024103</v>
      </c>
      <c r="O17" s="6">
        <v>0.63433849326579905</v>
      </c>
      <c r="P17" s="6">
        <v>393736.78392999998</v>
      </c>
      <c r="Q17" s="6">
        <v>1.15389785725204</v>
      </c>
      <c r="R17" s="6">
        <v>14.013181716114399</v>
      </c>
      <c r="S17" s="6">
        <v>1.1495299342244301</v>
      </c>
      <c r="T17" s="6">
        <v>115404.6456107</v>
      </c>
      <c r="U17" s="6">
        <v>2.11442335354735</v>
      </c>
      <c r="V17" s="6">
        <v>4.1072775921135101</v>
      </c>
      <c r="W17" s="6">
        <v>2.1079402991185798</v>
      </c>
      <c r="X17" s="6">
        <v>777662.3237831</v>
      </c>
      <c r="Y17" s="6">
        <v>0.82779591440936995</v>
      </c>
      <c r="Z17" s="6">
        <v>27.677179023450901</v>
      </c>
      <c r="AA17" s="6">
        <v>0.82627875169863296</v>
      </c>
    </row>
    <row r="18" spans="1:27" x14ac:dyDescent="0.25">
      <c r="A18" t="s">
        <v>16</v>
      </c>
    </row>
    <row r="19" spans="1:27" x14ac:dyDescent="0.25">
      <c r="A19" t="s">
        <v>17</v>
      </c>
    </row>
    <row r="20" spans="1:27" x14ac:dyDescent="0.25">
      <c r="A20" t="s">
        <v>18</v>
      </c>
    </row>
    <row r="21" spans="1:27" x14ac:dyDescent="0.25">
      <c r="A21" t="s">
        <v>19</v>
      </c>
    </row>
    <row r="22" spans="1:27" x14ac:dyDescent="0.25">
      <c r="A22" t="s">
        <v>20</v>
      </c>
    </row>
    <row r="25" spans="1:27" x14ac:dyDescent="0.25">
      <c r="L25" s="7" t="str">
        <f>HYPERLINK("#'Indice'!A1", "Ir al índice")</f>
        <v>Ir al índice</v>
      </c>
    </row>
    <row r="26" spans="1:27" ht="17.25" x14ac:dyDescent="0.3">
      <c r="A26" s="4" t="s">
        <v>231</v>
      </c>
    </row>
    <row r="27" spans="1:27" x14ac:dyDescent="0.25">
      <c r="A27" s="5" t="s">
        <v>22</v>
      </c>
      <c r="B27" s="5" t="s">
        <v>23</v>
      </c>
      <c r="C27" s="5" t="s">
        <v>9</v>
      </c>
      <c r="D27" s="5" t="s">
        <v>204</v>
      </c>
      <c r="E27" s="5" t="s">
        <v>205</v>
      </c>
      <c r="F27" s="5" t="s">
        <v>206</v>
      </c>
      <c r="G27" s="5" t="s">
        <v>207</v>
      </c>
      <c r="H27" s="5" t="s">
        <v>208</v>
      </c>
      <c r="I27" s="5" t="s">
        <v>209</v>
      </c>
      <c r="J27" s="5" t="s">
        <v>210</v>
      </c>
      <c r="K27" s="5" t="s">
        <v>211</v>
      </c>
      <c r="L27" s="5" t="s">
        <v>212</v>
      </c>
      <c r="M27" s="5" t="s">
        <v>213</v>
      </c>
      <c r="N27" s="5" t="s">
        <v>214</v>
      </c>
      <c r="O27" s="5" t="s">
        <v>215</v>
      </c>
      <c r="P27" s="5" t="s">
        <v>216</v>
      </c>
      <c r="Q27" s="5" t="s">
        <v>217</v>
      </c>
      <c r="R27" s="5" t="s">
        <v>218</v>
      </c>
      <c r="S27" s="5" t="s">
        <v>219</v>
      </c>
      <c r="T27" s="5" t="s">
        <v>220</v>
      </c>
      <c r="U27" s="5" t="s">
        <v>221</v>
      </c>
      <c r="V27" s="5" t="s">
        <v>222</v>
      </c>
      <c r="W27" s="5" t="s">
        <v>223</v>
      </c>
      <c r="X27" s="5" t="s">
        <v>224</v>
      </c>
      <c r="Y27" s="5" t="s">
        <v>225</v>
      </c>
      <c r="Z27" s="5" t="s">
        <v>226</v>
      </c>
      <c r="AA27" s="5" t="s">
        <v>227</v>
      </c>
    </row>
    <row r="28" spans="1:27" x14ac:dyDescent="0.25">
      <c r="A28" s="6" t="s">
        <v>24</v>
      </c>
      <c r="B28" s="6" t="s">
        <v>461</v>
      </c>
      <c r="C28" s="6" t="s">
        <v>15</v>
      </c>
      <c r="D28" s="6">
        <v>59.552869200000004</v>
      </c>
      <c r="E28" s="6">
        <v>17.9740191495302</v>
      </c>
      <c r="F28" s="6">
        <v>5.2547770700636898</v>
      </c>
      <c r="G28" s="6">
        <v>17.1661499750163</v>
      </c>
      <c r="H28" s="6">
        <v>539.58508759999995</v>
      </c>
      <c r="I28" s="6">
        <v>9.4051804949585307</v>
      </c>
      <c r="J28" s="6">
        <v>47.611464968152902</v>
      </c>
      <c r="K28" s="6">
        <v>3.7589164567865399</v>
      </c>
      <c r="L28" s="6">
        <v>463.79052680000001</v>
      </c>
      <c r="M28" s="6">
        <v>7.4375438147877002</v>
      </c>
      <c r="N28" s="6">
        <v>40.9235668789809</v>
      </c>
      <c r="O28" s="6">
        <v>3.9509236884728902</v>
      </c>
      <c r="P28" s="6">
        <v>28.8741184</v>
      </c>
      <c r="Q28" s="6">
        <v>33.7099931231621</v>
      </c>
      <c r="R28" s="6">
        <v>2.5477707006369399</v>
      </c>
      <c r="S28" s="6">
        <v>34.158455096572297</v>
      </c>
      <c r="T28" s="6">
        <v>7.2185296000000001</v>
      </c>
      <c r="U28" s="6">
        <v>42.640143271122099</v>
      </c>
      <c r="V28" s="6">
        <v>0.63694267515923597</v>
      </c>
      <c r="W28" s="6">
        <v>39.7958287690563</v>
      </c>
      <c r="X28" s="6">
        <v>34.288015600000001</v>
      </c>
      <c r="Y28" s="6">
        <v>31.539049756319599</v>
      </c>
      <c r="Z28" s="6">
        <v>3.0254777070063699</v>
      </c>
      <c r="AA28" s="6">
        <v>29.316144309404301</v>
      </c>
    </row>
    <row r="29" spans="1:27" x14ac:dyDescent="0.25">
      <c r="A29" s="6" t="s">
        <v>25</v>
      </c>
      <c r="B29" s="6" t="s">
        <v>26</v>
      </c>
      <c r="C29" s="6" t="s">
        <v>15</v>
      </c>
      <c r="D29" s="6">
        <v>322.98612209999999</v>
      </c>
      <c r="E29" s="6">
        <v>23.0821081032995</v>
      </c>
      <c r="F29" s="6">
        <v>4.0794385941613198</v>
      </c>
      <c r="G29" s="6">
        <v>19.430581461975201</v>
      </c>
      <c r="H29" s="6">
        <v>3553.2429327999998</v>
      </c>
      <c r="I29" s="6">
        <v>9.6487351895338396</v>
      </c>
      <c r="J29" s="6">
        <v>44.878820985402598</v>
      </c>
      <c r="K29" s="6">
        <v>5.2095374357625399</v>
      </c>
      <c r="L29" s="6">
        <v>3519.2433455</v>
      </c>
      <c r="M29" s="6">
        <v>16.214219074539798</v>
      </c>
      <c r="N29" s="6">
        <v>44.449393158239701</v>
      </c>
      <c r="O29" s="6">
        <v>5.92723019847611</v>
      </c>
      <c r="P29" s="6">
        <v>405.81661329999997</v>
      </c>
      <c r="Q29" s="6">
        <v>25.3716849860952</v>
      </c>
      <c r="R29" s="6">
        <v>5.1256194652700797</v>
      </c>
      <c r="S29" s="6">
        <v>23.385680689025001</v>
      </c>
      <c r="T29" s="6">
        <v>37.170968000000002</v>
      </c>
      <c r="U29" s="6">
        <v>35.813517555613103</v>
      </c>
      <c r="V29" s="6">
        <v>0.46948358169576998</v>
      </c>
      <c r="W29" s="6">
        <v>37.623805443479903</v>
      </c>
      <c r="X29" s="6">
        <v>78.955972599999996</v>
      </c>
      <c r="Y29" s="6">
        <v>23.115206334896701</v>
      </c>
      <c r="Z29" s="6">
        <v>0.99724421523058304</v>
      </c>
      <c r="AA29" s="6">
        <v>25.7268424331563</v>
      </c>
    </row>
    <row r="30" spans="1:27" x14ac:dyDescent="0.25">
      <c r="A30" s="6" t="s">
        <v>27</v>
      </c>
      <c r="B30" s="6" t="s">
        <v>28</v>
      </c>
      <c r="C30" s="6" t="s">
        <v>15</v>
      </c>
      <c r="D30" s="6">
        <v>2292.2311988000001</v>
      </c>
      <c r="E30" s="6">
        <v>14.638989385491801</v>
      </c>
      <c r="F30" s="6">
        <v>1.71365626634823</v>
      </c>
      <c r="G30" s="6">
        <v>14.5183815183238</v>
      </c>
      <c r="H30" s="6">
        <v>30542.0246486</v>
      </c>
      <c r="I30" s="6">
        <v>4.4269890606427502</v>
      </c>
      <c r="J30" s="6">
        <v>22.833007400577699</v>
      </c>
      <c r="K30" s="6">
        <v>3.8868751073252099</v>
      </c>
      <c r="L30" s="6">
        <v>64509.154384399997</v>
      </c>
      <c r="M30" s="6">
        <v>3.36623315925794</v>
      </c>
      <c r="N30" s="6">
        <v>48.226599788679501</v>
      </c>
      <c r="O30" s="6">
        <v>2.3658658431736201</v>
      </c>
      <c r="P30" s="6">
        <v>17919.985775599998</v>
      </c>
      <c r="Q30" s="6">
        <v>5.7688228401483101</v>
      </c>
      <c r="R30" s="6">
        <v>13.396858019079501</v>
      </c>
      <c r="S30" s="6">
        <v>5.7170375302525702</v>
      </c>
      <c r="T30" s="6">
        <v>4467.4200294000002</v>
      </c>
      <c r="U30" s="6">
        <v>10.432304709061</v>
      </c>
      <c r="V30" s="6">
        <v>3.3398124638555999</v>
      </c>
      <c r="W30" s="6">
        <v>10.4932992016059</v>
      </c>
      <c r="X30" s="6">
        <v>14031.7852394</v>
      </c>
      <c r="Y30" s="6">
        <v>7.53395898031357</v>
      </c>
      <c r="Z30" s="6">
        <v>10.490066061459499</v>
      </c>
      <c r="AA30" s="6">
        <v>7.6831790990131301</v>
      </c>
    </row>
    <row r="31" spans="1:27" x14ac:dyDescent="0.25">
      <c r="A31" s="6" t="s">
        <v>29</v>
      </c>
      <c r="B31" s="6" t="s">
        <v>30</v>
      </c>
      <c r="C31" s="6" t="s">
        <v>15</v>
      </c>
      <c r="D31" s="6">
        <v>2533.9579448</v>
      </c>
      <c r="E31" s="6">
        <v>16.037882995852101</v>
      </c>
      <c r="F31" s="6">
        <v>3.3907953701098199</v>
      </c>
      <c r="G31" s="6">
        <v>15.771327831941701</v>
      </c>
      <c r="H31" s="6">
        <v>23243.640909999998</v>
      </c>
      <c r="I31" s="6">
        <v>4.9477368319000297</v>
      </c>
      <c r="J31" s="6">
        <v>31.103290464571501</v>
      </c>
      <c r="K31" s="6">
        <v>4.2715586319851004</v>
      </c>
      <c r="L31" s="6">
        <v>40335.520341099997</v>
      </c>
      <c r="M31" s="6">
        <v>3.7299555449777801</v>
      </c>
      <c r="N31" s="6">
        <v>53.974650962238897</v>
      </c>
      <c r="O31" s="6">
        <v>2.8185070744314902</v>
      </c>
      <c r="P31" s="6">
        <v>5737.5356626000003</v>
      </c>
      <c r="Q31" s="6">
        <v>9.9702369162711495</v>
      </c>
      <c r="R31" s="6">
        <v>7.67763703439031</v>
      </c>
      <c r="S31" s="6">
        <v>9.5587076205291304</v>
      </c>
      <c r="T31" s="6">
        <v>1257.090001</v>
      </c>
      <c r="U31" s="6">
        <v>24.836451280465798</v>
      </c>
      <c r="V31" s="6">
        <v>1.6821648377982801</v>
      </c>
      <c r="W31" s="6">
        <v>24.5745319342603</v>
      </c>
      <c r="X31" s="6">
        <v>1622.7436606000001</v>
      </c>
      <c r="Y31" s="6">
        <v>19.995598768579601</v>
      </c>
      <c r="Z31" s="6">
        <v>2.1714613308911201</v>
      </c>
      <c r="AA31" s="6">
        <v>19.357225707182501</v>
      </c>
    </row>
    <row r="32" spans="1:27" x14ac:dyDescent="0.25">
      <c r="A32" s="6" t="s">
        <v>31</v>
      </c>
      <c r="B32" s="6" t="s">
        <v>32</v>
      </c>
      <c r="C32" s="6" t="s">
        <v>15</v>
      </c>
      <c r="D32" s="6">
        <v>2845.5228044</v>
      </c>
      <c r="E32" s="6">
        <v>12.1832318932227</v>
      </c>
      <c r="F32" s="6">
        <v>3.1861607094609199</v>
      </c>
      <c r="G32" s="6">
        <v>11.878551383388899</v>
      </c>
      <c r="H32" s="6">
        <v>25547.040676299999</v>
      </c>
      <c r="I32" s="6">
        <v>3.4933446480756301</v>
      </c>
      <c r="J32" s="6">
        <v>28.6052802388242</v>
      </c>
      <c r="K32" s="6">
        <v>3.1728605769764102</v>
      </c>
      <c r="L32" s="6">
        <v>47235.094654699999</v>
      </c>
      <c r="M32" s="6">
        <v>2.5312411460408502</v>
      </c>
      <c r="N32" s="6">
        <v>52.889613980165102</v>
      </c>
      <c r="O32" s="6">
        <v>1.89630835686649</v>
      </c>
      <c r="P32" s="6">
        <v>9135.6415897000006</v>
      </c>
      <c r="Q32" s="6">
        <v>6.4256360186525496</v>
      </c>
      <c r="R32" s="6">
        <v>10.2292704327691</v>
      </c>
      <c r="S32" s="6">
        <v>6.2983392850635402</v>
      </c>
      <c r="T32" s="6">
        <v>1816.6497764000001</v>
      </c>
      <c r="U32" s="6">
        <v>15.229049336469201</v>
      </c>
      <c r="V32" s="6">
        <v>2.0341211574430198</v>
      </c>
      <c r="W32" s="6">
        <v>15.1822639309112</v>
      </c>
      <c r="X32" s="6">
        <v>2728.879019</v>
      </c>
      <c r="Y32" s="6">
        <v>12.189322025952199</v>
      </c>
      <c r="Z32" s="6">
        <v>3.0555534813376402</v>
      </c>
      <c r="AA32" s="6">
        <v>12.131548219084401</v>
      </c>
    </row>
    <row r="33" spans="1:27" x14ac:dyDescent="0.25">
      <c r="A33" s="6" t="s">
        <v>33</v>
      </c>
      <c r="B33" s="6" t="s">
        <v>34</v>
      </c>
      <c r="C33" s="6" t="s">
        <v>15</v>
      </c>
      <c r="D33" s="6">
        <v>288.76346599999999</v>
      </c>
      <c r="E33" s="6">
        <v>19.426110478423801</v>
      </c>
      <c r="F33" s="6">
        <v>2.4115807458892302</v>
      </c>
      <c r="G33" s="6">
        <v>17.317367014639899</v>
      </c>
      <c r="H33" s="6">
        <v>2738.7668484000001</v>
      </c>
      <c r="I33" s="6">
        <v>14.4602572532623</v>
      </c>
      <c r="J33" s="6">
        <v>22.872552025266199</v>
      </c>
      <c r="K33" s="6">
        <v>9.2863011585344708</v>
      </c>
      <c r="L33" s="6">
        <v>6021.7994734000004</v>
      </c>
      <c r="M33" s="6">
        <v>14.6824627383501</v>
      </c>
      <c r="N33" s="6">
        <v>50.290488152186697</v>
      </c>
      <c r="O33" s="6">
        <v>5.18909367535906</v>
      </c>
      <c r="P33" s="6">
        <v>1415.2046625999999</v>
      </c>
      <c r="Q33" s="6">
        <v>18.6664874259708</v>
      </c>
      <c r="R33" s="6">
        <v>11.818947746730601</v>
      </c>
      <c r="S33" s="6">
        <v>12.9951016116462</v>
      </c>
      <c r="T33" s="6">
        <v>252.4752541</v>
      </c>
      <c r="U33" s="6">
        <v>21.350991754834101</v>
      </c>
      <c r="V33" s="6">
        <v>2.1085231800100801</v>
      </c>
      <c r="W33" s="6">
        <v>21.667110783255001</v>
      </c>
      <c r="X33" s="6">
        <v>1257.0229499</v>
      </c>
      <c r="Y33" s="6">
        <v>23.810889470652501</v>
      </c>
      <c r="Z33" s="6">
        <v>10.497908149917199</v>
      </c>
      <c r="AA33" s="6">
        <v>21.2745774718802</v>
      </c>
    </row>
    <row r="34" spans="1:27" x14ac:dyDescent="0.25">
      <c r="A34" s="6" t="s">
        <v>35</v>
      </c>
      <c r="B34" s="6" t="s">
        <v>36</v>
      </c>
      <c r="C34" s="6" t="s">
        <v>15</v>
      </c>
      <c r="D34" s="6">
        <v>50.4662182</v>
      </c>
      <c r="E34" s="6">
        <v>49.805740134737597</v>
      </c>
      <c r="F34" s="6">
        <v>1.30452096366131</v>
      </c>
      <c r="G34" s="6">
        <v>43.588569721728902</v>
      </c>
      <c r="H34" s="6">
        <v>690.11976560000005</v>
      </c>
      <c r="I34" s="6">
        <v>26.964239652485201</v>
      </c>
      <c r="J34" s="6">
        <v>17.8391750714189</v>
      </c>
      <c r="K34" s="6">
        <v>18.240337599272699</v>
      </c>
      <c r="L34" s="6">
        <v>1303.1760850000001</v>
      </c>
      <c r="M34" s="6">
        <v>27.019969623525</v>
      </c>
      <c r="N34" s="6">
        <v>33.686307055688403</v>
      </c>
      <c r="O34" s="6">
        <v>13.7490113434467</v>
      </c>
      <c r="P34" s="6">
        <v>368.07597349999998</v>
      </c>
      <c r="Q34" s="6">
        <v>32.356424763582901</v>
      </c>
      <c r="R34" s="6">
        <v>9.5145394439481592</v>
      </c>
      <c r="S34" s="6">
        <v>21.602720659842401</v>
      </c>
      <c r="T34" s="6">
        <v>189.6335752</v>
      </c>
      <c r="U34" s="6">
        <v>29.946342573482301</v>
      </c>
      <c r="V34" s="6">
        <v>4.9019122709385696</v>
      </c>
      <c r="W34" s="6">
        <v>19.147225971450499</v>
      </c>
      <c r="X34" s="6">
        <v>1267.0916027000001</v>
      </c>
      <c r="Y34" s="6">
        <v>31.694853675765899</v>
      </c>
      <c r="Z34" s="6">
        <v>32.753545194344603</v>
      </c>
      <c r="AA34" s="6">
        <v>22.144517600208001</v>
      </c>
    </row>
    <row r="35" spans="1:27" x14ac:dyDescent="0.25">
      <c r="A35" s="6" t="s">
        <v>37</v>
      </c>
      <c r="B35" s="6" t="s">
        <v>38</v>
      </c>
      <c r="C35" s="6" t="s">
        <v>15</v>
      </c>
      <c r="D35" s="6">
        <v>422.7200886</v>
      </c>
      <c r="E35" s="6">
        <v>28.5801860349337</v>
      </c>
      <c r="F35" s="6">
        <v>0.40460792149439101</v>
      </c>
      <c r="G35" s="6">
        <v>28.4927061384751</v>
      </c>
      <c r="H35" s="6">
        <v>3449.3082386999999</v>
      </c>
      <c r="I35" s="6">
        <v>14.199483585522</v>
      </c>
      <c r="J35" s="6">
        <v>3.3015167121014102</v>
      </c>
      <c r="K35" s="6">
        <v>14.047928638445301</v>
      </c>
      <c r="L35" s="6">
        <v>15677.700016299999</v>
      </c>
      <c r="M35" s="6">
        <v>5.6934432748419104</v>
      </c>
      <c r="N35" s="6">
        <v>15.005962073901101</v>
      </c>
      <c r="O35" s="6">
        <v>5.3388411549255599</v>
      </c>
      <c r="P35" s="6">
        <v>12567.894791500001</v>
      </c>
      <c r="Q35" s="6">
        <v>5.9606902034277702</v>
      </c>
      <c r="R35" s="6">
        <v>12.029401786866</v>
      </c>
      <c r="S35" s="6">
        <v>5.60023169990267</v>
      </c>
      <c r="T35" s="6">
        <v>5860.1553235000001</v>
      </c>
      <c r="U35" s="6">
        <v>7.6183878721463998</v>
      </c>
      <c r="V35" s="6">
        <v>5.6090669192664198</v>
      </c>
      <c r="W35" s="6">
        <v>7.3581862898963601</v>
      </c>
      <c r="X35" s="6">
        <v>66498.695219600006</v>
      </c>
      <c r="Y35" s="6">
        <v>2.9766549437201499</v>
      </c>
      <c r="Z35" s="6">
        <v>63.649444586370599</v>
      </c>
      <c r="AA35" s="6">
        <v>2.09149940157541</v>
      </c>
    </row>
    <row r="36" spans="1:27" x14ac:dyDescent="0.25">
      <c r="A36" s="6" t="s">
        <v>39</v>
      </c>
      <c r="B36" s="6" t="s">
        <v>40</v>
      </c>
      <c r="C36" s="6" t="s">
        <v>15</v>
      </c>
      <c r="D36" s="6">
        <v>411.79861879999999</v>
      </c>
      <c r="E36" s="6">
        <v>40.133419029757299</v>
      </c>
      <c r="F36" s="6">
        <v>0.64486165071702795</v>
      </c>
      <c r="G36" s="6">
        <v>39.844559103178298</v>
      </c>
      <c r="H36" s="6">
        <v>7395.7023274000003</v>
      </c>
      <c r="I36" s="6">
        <v>12.328162203938801</v>
      </c>
      <c r="J36" s="6">
        <v>11.581400697643501</v>
      </c>
      <c r="K36" s="6">
        <v>12.2457530109406</v>
      </c>
      <c r="L36" s="6">
        <v>19835.935637999999</v>
      </c>
      <c r="M36" s="6">
        <v>6.7209891834826703</v>
      </c>
      <c r="N36" s="6">
        <v>31.062353332588199</v>
      </c>
      <c r="O36" s="6">
        <v>6.3582816876609902</v>
      </c>
      <c r="P36" s="6">
        <v>12978.3344371</v>
      </c>
      <c r="Q36" s="6">
        <v>6.80063031510974</v>
      </c>
      <c r="R36" s="6">
        <v>20.323599416273598</v>
      </c>
      <c r="S36" s="6">
        <v>6.8808221256616404</v>
      </c>
      <c r="T36" s="6">
        <v>3196.0412907999998</v>
      </c>
      <c r="U36" s="6">
        <v>16.283441244637402</v>
      </c>
      <c r="V36" s="6">
        <v>5.00488434990611</v>
      </c>
      <c r="W36" s="6">
        <v>16.251548158116599</v>
      </c>
      <c r="X36" s="6">
        <v>20040.632106500001</v>
      </c>
      <c r="Y36" s="6">
        <v>8.2117386971217208</v>
      </c>
      <c r="Z36" s="6">
        <v>31.3829005528716</v>
      </c>
      <c r="AA36" s="6">
        <v>8.2388360473782996</v>
      </c>
    </row>
    <row r="37" spans="1:27" x14ac:dyDescent="0.25">
      <c r="A37" s="6" t="s">
        <v>41</v>
      </c>
      <c r="B37" s="6" t="s">
        <v>42</v>
      </c>
      <c r="C37" s="6" t="s">
        <v>15</v>
      </c>
      <c r="D37" s="6">
        <v>715.89782820000005</v>
      </c>
      <c r="E37" s="6">
        <v>36.717280106176503</v>
      </c>
      <c r="F37" s="6">
        <v>0.78105440545666904</v>
      </c>
      <c r="G37" s="6">
        <v>36.842625028429303</v>
      </c>
      <c r="H37" s="6">
        <v>19292.123097899999</v>
      </c>
      <c r="I37" s="6">
        <v>9.1787669591207202</v>
      </c>
      <c r="J37" s="6">
        <v>21.0479724098528</v>
      </c>
      <c r="K37" s="6">
        <v>8.99271404455863</v>
      </c>
      <c r="L37" s="6">
        <v>44999.271928800001</v>
      </c>
      <c r="M37" s="6">
        <v>4.9059066812390499</v>
      </c>
      <c r="N37" s="6">
        <v>49.094826381444101</v>
      </c>
      <c r="O37" s="6">
        <v>4.1696154057495702</v>
      </c>
      <c r="P37" s="6">
        <v>13992.836012899999</v>
      </c>
      <c r="Q37" s="6">
        <v>9.65075185722967</v>
      </c>
      <c r="R37" s="6">
        <v>15.2663771032631</v>
      </c>
      <c r="S37" s="6">
        <v>9.8587895211668304</v>
      </c>
      <c r="T37" s="6">
        <v>2732.6427929000001</v>
      </c>
      <c r="U37" s="6">
        <v>21.751132904240301</v>
      </c>
      <c r="V37" s="6">
        <v>2.98135098034924</v>
      </c>
      <c r="W37" s="6">
        <v>21.9068860078043</v>
      </c>
      <c r="X37" s="6">
        <v>9925.0979062000006</v>
      </c>
      <c r="Y37" s="6">
        <v>12.693605836209899</v>
      </c>
      <c r="Z37" s="6">
        <v>10.828418719634101</v>
      </c>
      <c r="AA37" s="6">
        <v>13.0135611831713</v>
      </c>
    </row>
    <row r="38" spans="1:27" x14ac:dyDescent="0.25">
      <c r="A38" s="6" t="s">
        <v>43</v>
      </c>
      <c r="B38" s="6" t="s">
        <v>44</v>
      </c>
      <c r="C38" s="6" t="s">
        <v>15</v>
      </c>
      <c r="D38" s="6">
        <v>775.7522907</v>
      </c>
      <c r="E38" s="6">
        <v>28.116233506313101</v>
      </c>
      <c r="F38" s="6">
        <v>0.55206632369341402</v>
      </c>
      <c r="G38" s="6">
        <v>28.1326208664027</v>
      </c>
      <c r="H38" s="6">
        <v>18442.666119000001</v>
      </c>
      <c r="I38" s="6">
        <v>5.8706566326231</v>
      </c>
      <c r="J38" s="6">
        <v>13.124775789233</v>
      </c>
      <c r="K38" s="6">
        <v>5.9626359594051701</v>
      </c>
      <c r="L38" s="6">
        <v>51832.868744899999</v>
      </c>
      <c r="M38" s="6">
        <v>3.6596821603196301</v>
      </c>
      <c r="N38" s="6">
        <v>36.887008440103102</v>
      </c>
      <c r="O38" s="6">
        <v>3.1727494881709402</v>
      </c>
      <c r="P38" s="6">
        <v>24589.381675600001</v>
      </c>
      <c r="Q38" s="6">
        <v>4.9912660616206299</v>
      </c>
      <c r="R38" s="6">
        <v>17.4991033945814</v>
      </c>
      <c r="S38" s="6">
        <v>4.8773068963236597</v>
      </c>
      <c r="T38" s="6">
        <v>6257.011321</v>
      </c>
      <c r="U38" s="6">
        <v>9.9711680687485504</v>
      </c>
      <c r="V38" s="6">
        <v>4.4528198997331598</v>
      </c>
      <c r="W38" s="6">
        <v>9.74979682564509</v>
      </c>
      <c r="X38" s="6">
        <v>38620.2716612</v>
      </c>
      <c r="Y38" s="6">
        <v>4.8062959732819301</v>
      </c>
      <c r="Z38" s="6">
        <v>27.4842261526559</v>
      </c>
      <c r="AA38" s="6">
        <v>4.7579147053050903</v>
      </c>
    </row>
    <row r="39" spans="1:27" x14ac:dyDescent="0.25">
      <c r="A39" s="6" t="s">
        <v>45</v>
      </c>
      <c r="B39" s="6" t="s">
        <v>46</v>
      </c>
      <c r="C39" s="6" t="s">
        <v>15</v>
      </c>
      <c r="D39" s="6">
        <v>883.17011239999999</v>
      </c>
      <c r="E39" s="6">
        <v>20.606270185421899</v>
      </c>
      <c r="F39" s="6">
        <v>1.0124260880181299</v>
      </c>
      <c r="G39" s="6">
        <v>20.704022333220301</v>
      </c>
      <c r="H39" s="6">
        <v>14064.6944993</v>
      </c>
      <c r="I39" s="6">
        <v>6.0717091378068302</v>
      </c>
      <c r="J39" s="6">
        <v>16.1231267127019</v>
      </c>
      <c r="K39" s="6">
        <v>6.0407588432173096</v>
      </c>
      <c r="L39" s="6">
        <v>37044.2273031</v>
      </c>
      <c r="M39" s="6">
        <v>3.4342546238703999</v>
      </c>
      <c r="N39" s="6">
        <v>42.465818991783898</v>
      </c>
      <c r="O39" s="6">
        <v>3.2010325864909901</v>
      </c>
      <c r="P39" s="6">
        <v>16213.2331156</v>
      </c>
      <c r="Q39" s="6">
        <v>5.0558845993375297</v>
      </c>
      <c r="R39" s="6">
        <v>18.586113758703</v>
      </c>
      <c r="S39" s="6">
        <v>4.9448950783762999</v>
      </c>
      <c r="T39" s="6">
        <v>2981.3286478</v>
      </c>
      <c r="U39" s="6">
        <v>11.769803211968499</v>
      </c>
      <c r="V39" s="6">
        <v>3.41765969840867</v>
      </c>
      <c r="W39" s="6">
        <v>11.6823198274387</v>
      </c>
      <c r="X39" s="6">
        <v>16046.3920574</v>
      </c>
      <c r="Y39" s="6">
        <v>7.2158570163003599</v>
      </c>
      <c r="Z39" s="6">
        <v>18.3948547503844</v>
      </c>
      <c r="AA39" s="6">
        <v>7.0654258114373301</v>
      </c>
    </row>
    <row r="40" spans="1:27" x14ac:dyDescent="0.25">
      <c r="A40" s="6" t="s">
        <v>47</v>
      </c>
      <c r="B40" s="6" t="s">
        <v>48</v>
      </c>
      <c r="C40" s="6" t="s">
        <v>15</v>
      </c>
      <c r="D40" s="6">
        <v>370.87341720000001</v>
      </c>
      <c r="E40" s="6">
        <v>38.780815964761203</v>
      </c>
      <c r="F40" s="6">
        <v>0.36109539706253702</v>
      </c>
      <c r="G40" s="6">
        <v>38.877150846208799</v>
      </c>
      <c r="H40" s="6">
        <v>9176.8845278999997</v>
      </c>
      <c r="I40" s="6">
        <v>9.9128569599422107</v>
      </c>
      <c r="J40" s="6">
        <v>8.9349373902743494</v>
      </c>
      <c r="K40" s="6">
        <v>9.5680246640863498</v>
      </c>
      <c r="L40" s="6">
        <v>33232.3186719</v>
      </c>
      <c r="M40" s="6">
        <v>6.2229994982755903</v>
      </c>
      <c r="N40" s="6">
        <v>32.356153743063402</v>
      </c>
      <c r="O40" s="6">
        <v>4.97269316090191</v>
      </c>
      <c r="P40" s="6">
        <v>20105.473473999999</v>
      </c>
      <c r="Q40" s="6">
        <v>6.2975082575726002</v>
      </c>
      <c r="R40" s="6">
        <v>19.5753957833792</v>
      </c>
      <c r="S40" s="6">
        <v>5.6644315257483298</v>
      </c>
      <c r="T40" s="6">
        <v>6186.7479039999998</v>
      </c>
      <c r="U40" s="6">
        <v>10.395113128464599</v>
      </c>
      <c r="V40" s="6">
        <v>6.0236352548178704</v>
      </c>
      <c r="W40" s="6">
        <v>10.226370664272</v>
      </c>
      <c r="X40" s="6">
        <v>33635.579263200001</v>
      </c>
      <c r="Y40" s="6">
        <v>5.8376944822895096</v>
      </c>
      <c r="Z40" s="6">
        <v>32.748782431402702</v>
      </c>
      <c r="AA40" s="6">
        <v>5.4388259954785303</v>
      </c>
    </row>
    <row r="41" spans="1:27" x14ac:dyDescent="0.25">
      <c r="A41" s="6" t="s">
        <v>49</v>
      </c>
      <c r="B41" s="6" t="s">
        <v>50</v>
      </c>
      <c r="C41" s="6" t="s">
        <v>15</v>
      </c>
      <c r="D41" s="6">
        <v>1489.1236859999999</v>
      </c>
      <c r="E41" s="6">
        <v>16.113775215299601</v>
      </c>
      <c r="F41" s="6">
        <v>1.6958787732382099</v>
      </c>
      <c r="G41" s="6">
        <v>16.214220448368501</v>
      </c>
      <c r="H41" s="6">
        <v>21006.495092100002</v>
      </c>
      <c r="I41" s="6">
        <v>4.9158659316565698</v>
      </c>
      <c r="J41" s="6">
        <v>23.923109585690302</v>
      </c>
      <c r="K41" s="6">
        <v>4.5480676669598799</v>
      </c>
      <c r="L41" s="6">
        <v>47646.2406625</v>
      </c>
      <c r="M41" s="6">
        <v>3.67635602495664</v>
      </c>
      <c r="N41" s="6">
        <v>54.261609645858002</v>
      </c>
      <c r="O41" s="6">
        <v>2.3559188697561502</v>
      </c>
      <c r="P41" s="6">
        <v>9944.0193287999991</v>
      </c>
      <c r="Q41" s="6">
        <v>8.21423227531435</v>
      </c>
      <c r="R41" s="6">
        <v>11.324681394116499</v>
      </c>
      <c r="S41" s="6">
        <v>6.8229827289423097</v>
      </c>
      <c r="T41" s="6">
        <v>2365.8940971000002</v>
      </c>
      <c r="U41" s="6">
        <v>16.783828892861401</v>
      </c>
      <c r="V41" s="6">
        <v>2.6943830231987</v>
      </c>
      <c r="W41" s="6">
        <v>15.9666300037187</v>
      </c>
      <c r="X41" s="6">
        <v>5356.6076321</v>
      </c>
      <c r="Y41" s="6">
        <v>12.078692834980099</v>
      </c>
      <c r="Z41" s="6">
        <v>6.10033757789828</v>
      </c>
      <c r="AA41" s="6">
        <v>10.9227768309997</v>
      </c>
    </row>
    <row r="42" spans="1:27" x14ac:dyDescent="0.25">
      <c r="A42" s="6" t="s">
        <v>51</v>
      </c>
      <c r="B42" s="6" t="s">
        <v>52</v>
      </c>
      <c r="C42" s="6" t="s">
        <v>15</v>
      </c>
      <c r="D42" s="6">
        <v>695.7101523</v>
      </c>
      <c r="E42" s="6">
        <v>27.125686129806599</v>
      </c>
      <c r="F42" s="6">
        <v>0.83623610636100798</v>
      </c>
      <c r="G42" s="6">
        <v>27.201245476305001</v>
      </c>
      <c r="H42" s="6">
        <v>16729.616158699999</v>
      </c>
      <c r="I42" s="6">
        <v>6.2283021873419298</v>
      </c>
      <c r="J42" s="6">
        <v>20.108818350882501</v>
      </c>
      <c r="K42" s="6">
        <v>5.5692114903187804</v>
      </c>
      <c r="L42" s="6">
        <v>44923.993367900002</v>
      </c>
      <c r="M42" s="6">
        <v>2.9224210825875501</v>
      </c>
      <c r="N42" s="6">
        <v>53.998155944634</v>
      </c>
      <c r="O42" s="6">
        <v>2.3936546126552098</v>
      </c>
      <c r="P42" s="6">
        <v>13141.4234736</v>
      </c>
      <c r="Q42" s="6">
        <v>5.8219837191152601</v>
      </c>
      <c r="R42" s="6">
        <v>15.7958494083692</v>
      </c>
      <c r="S42" s="6">
        <v>6.0882897464062298</v>
      </c>
      <c r="T42" s="6">
        <v>2789.1904828000002</v>
      </c>
      <c r="U42" s="6">
        <v>15.639421884595199</v>
      </c>
      <c r="V42" s="6">
        <v>3.3525769050874499</v>
      </c>
      <c r="W42" s="6">
        <v>14.7744378065556</v>
      </c>
      <c r="X42" s="6">
        <v>4915.4877305</v>
      </c>
      <c r="Y42" s="6">
        <v>10.9524758445166</v>
      </c>
      <c r="Z42" s="6">
        <v>5.9083632846658798</v>
      </c>
      <c r="AA42" s="6">
        <v>10.9597855773539</v>
      </c>
    </row>
    <row r="43" spans="1:27" x14ac:dyDescent="0.25">
      <c r="A43" s="6" t="s">
        <v>53</v>
      </c>
      <c r="B43" s="6" t="s">
        <v>54</v>
      </c>
      <c r="C43" s="6" t="s">
        <v>15</v>
      </c>
      <c r="D43" s="6">
        <v>1093.4894274999999</v>
      </c>
      <c r="E43" s="6">
        <v>22.216003813374201</v>
      </c>
      <c r="F43" s="6">
        <v>1.1823565381191501</v>
      </c>
      <c r="G43" s="6">
        <v>21.838599196243699</v>
      </c>
      <c r="H43" s="6">
        <v>22519.676072900002</v>
      </c>
      <c r="I43" s="6">
        <v>5.0123354580786597</v>
      </c>
      <c r="J43" s="6">
        <v>24.349834183576299</v>
      </c>
      <c r="K43" s="6">
        <v>4.8306386683117202</v>
      </c>
      <c r="L43" s="6">
        <v>46739.949082400002</v>
      </c>
      <c r="M43" s="6">
        <v>3.9772194482143202</v>
      </c>
      <c r="N43" s="6">
        <v>50.538471611269401</v>
      </c>
      <c r="O43" s="6">
        <v>2.8085753158715701</v>
      </c>
      <c r="P43" s="6">
        <v>12429.0139832</v>
      </c>
      <c r="Q43" s="6">
        <v>7.8458059459103202</v>
      </c>
      <c r="R43" s="6">
        <v>13.439111138924</v>
      </c>
      <c r="S43" s="6">
        <v>7.3635565961334501</v>
      </c>
      <c r="T43" s="6">
        <v>2844.5589877000002</v>
      </c>
      <c r="U43" s="6">
        <v>14.3900078794059</v>
      </c>
      <c r="V43" s="6">
        <v>3.0757342801768401</v>
      </c>
      <c r="W43" s="6">
        <v>14.560576727899999</v>
      </c>
      <c r="X43" s="6">
        <v>6857.2115279999998</v>
      </c>
      <c r="Y43" s="6">
        <v>9.7117768702216001</v>
      </c>
      <c r="Z43" s="6">
        <v>7.4144922479342696</v>
      </c>
      <c r="AA43" s="6">
        <v>9.5769955192650897</v>
      </c>
    </row>
    <row r="44" spans="1:27" x14ac:dyDescent="0.25">
      <c r="A44" s="6" t="s">
        <v>55</v>
      </c>
      <c r="B44" s="6" t="s">
        <v>56</v>
      </c>
      <c r="C44" s="6" t="s">
        <v>15</v>
      </c>
      <c r="D44" s="6">
        <v>1388.7851295</v>
      </c>
      <c r="E44" s="6">
        <v>23.239795697772301</v>
      </c>
      <c r="F44" s="6">
        <v>1.1596873990792</v>
      </c>
      <c r="G44" s="6">
        <v>22.892298493404098</v>
      </c>
      <c r="H44" s="6">
        <v>28302.289470600001</v>
      </c>
      <c r="I44" s="6">
        <v>5.1713990193967403</v>
      </c>
      <c r="J44" s="6">
        <v>23.633467673983201</v>
      </c>
      <c r="K44" s="6">
        <v>4.6747380439170598</v>
      </c>
      <c r="L44" s="6">
        <v>60869.289623199998</v>
      </c>
      <c r="M44" s="6">
        <v>4.1701162723315104</v>
      </c>
      <c r="N44" s="6">
        <v>50.828127884938901</v>
      </c>
      <c r="O44" s="6">
        <v>2.6508788011604101</v>
      </c>
      <c r="P44" s="6">
        <v>16706.468388000001</v>
      </c>
      <c r="Q44" s="6">
        <v>7.6591391358865604</v>
      </c>
      <c r="R44" s="6">
        <v>13.9505244268088</v>
      </c>
      <c r="S44" s="6">
        <v>6.8792622816543103</v>
      </c>
      <c r="T44" s="6">
        <v>2582.8446107999998</v>
      </c>
      <c r="U44" s="6">
        <v>18.767554102812099</v>
      </c>
      <c r="V44" s="6">
        <v>2.1567716166450999</v>
      </c>
      <c r="W44" s="6">
        <v>18.598378341776399</v>
      </c>
      <c r="X44" s="6">
        <v>9905.4508065999999</v>
      </c>
      <c r="Y44" s="6">
        <v>9.7873324887175297</v>
      </c>
      <c r="Z44" s="6">
        <v>8.2714209985447091</v>
      </c>
      <c r="AA44" s="6">
        <v>9.0592215124590307</v>
      </c>
    </row>
    <row r="45" spans="1:27" x14ac:dyDescent="0.25">
      <c r="A45" s="6" t="s">
        <v>57</v>
      </c>
      <c r="B45" s="6" t="s">
        <v>58</v>
      </c>
      <c r="C45" s="6" t="s">
        <v>15</v>
      </c>
      <c r="D45" s="6">
        <v>629.14110270000003</v>
      </c>
      <c r="E45" s="6">
        <v>22.933236166400398</v>
      </c>
      <c r="F45" s="6">
        <v>0.55774416357711398</v>
      </c>
      <c r="G45" s="6">
        <v>22.985650690976399</v>
      </c>
      <c r="H45" s="6">
        <v>15172.023446200001</v>
      </c>
      <c r="I45" s="6">
        <v>5.6917908042932002</v>
      </c>
      <c r="J45" s="6">
        <v>13.4502538309093</v>
      </c>
      <c r="K45" s="6">
        <v>5.1831261652048504</v>
      </c>
      <c r="L45" s="6">
        <v>42520.430069800001</v>
      </c>
      <c r="M45" s="6">
        <v>3.9232264383092801</v>
      </c>
      <c r="N45" s="6">
        <v>37.695076036906599</v>
      </c>
      <c r="O45" s="6">
        <v>2.7807628803395201</v>
      </c>
      <c r="P45" s="6">
        <v>21326.574397600001</v>
      </c>
      <c r="Q45" s="6">
        <v>5.2282691433420201</v>
      </c>
      <c r="R45" s="6">
        <v>18.906366709005798</v>
      </c>
      <c r="S45" s="6">
        <v>4.3015107801521903</v>
      </c>
      <c r="T45" s="6">
        <v>6721.0658784999996</v>
      </c>
      <c r="U45" s="6">
        <v>8.6251892628608697</v>
      </c>
      <c r="V45" s="6">
        <v>5.9583378842411499</v>
      </c>
      <c r="W45" s="6">
        <v>7.8249680623679101</v>
      </c>
      <c r="X45" s="6">
        <v>26431.784602200001</v>
      </c>
      <c r="Y45" s="6">
        <v>5.1432216571403897</v>
      </c>
      <c r="Z45" s="6">
        <v>23.432221375360001</v>
      </c>
      <c r="AA45" s="6">
        <v>4.4179616715097598</v>
      </c>
    </row>
    <row r="46" spans="1:27" x14ac:dyDescent="0.25">
      <c r="A46" s="6" t="s">
        <v>59</v>
      </c>
      <c r="B46" s="6" t="s">
        <v>60</v>
      </c>
      <c r="C46" s="6" t="s">
        <v>15</v>
      </c>
      <c r="D46" s="6">
        <v>703.37606270000003</v>
      </c>
      <c r="E46" s="6">
        <v>28.058939478327598</v>
      </c>
      <c r="F46" s="6">
        <v>1.08236524734427</v>
      </c>
      <c r="G46" s="6">
        <v>27.781611682093001</v>
      </c>
      <c r="H46" s="6">
        <v>9839.6631911999993</v>
      </c>
      <c r="I46" s="6">
        <v>7.0926948431779397</v>
      </c>
      <c r="J46" s="6">
        <v>15.1414158776539</v>
      </c>
      <c r="K46" s="6">
        <v>6.8233655112213603</v>
      </c>
      <c r="L46" s="6">
        <v>31299.4647602</v>
      </c>
      <c r="M46" s="6">
        <v>4.42621331600657</v>
      </c>
      <c r="N46" s="6">
        <v>48.1640685736078</v>
      </c>
      <c r="O46" s="6">
        <v>3.3892387615262498</v>
      </c>
      <c r="P46" s="6">
        <v>10128.2089251</v>
      </c>
      <c r="Q46" s="6">
        <v>7.9637567703617096</v>
      </c>
      <c r="R46" s="6">
        <v>15.585434221758399</v>
      </c>
      <c r="S46" s="6">
        <v>7.2964094411019502</v>
      </c>
      <c r="T46" s="6">
        <v>2649.6788947</v>
      </c>
      <c r="U46" s="6">
        <v>14.759830753232199</v>
      </c>
      <c r="V46" s="6">
        <v>4.0773641645352097</v>
      </c>
      <c r="W46" s="6">
        <v>14.6097865310588</v>
      </c>
      <c r="X46" s="6">
        <v>10364.7011766</v>
      </c>
      <c r="Y46" s="6">
        <v>9.6699697102884308</v>
      </c>
      <c r="Z46" s="6">
        <v>15.9493519151005</v>
      </c>
      <c r="AA46" s="6">
        <v>9.0566992891752101</v>
      </c>
    </row>
    <row r="47" spans="1:27" x14ac:dyDescent="0.25">
      <c r="A47" s="6" t="s">
        <v>61</v>
      </c>
      <c r="B47" s="6" t="s">
        <v>62</v>
      </c>
      <c r="C47" s="6" t="s">
        <v>15</v>
      </c>
      <c r="D47" s="6">
        <v>2637.1463094999999</v>
      </c>
      <c r="E47" s="6">
        <v>11.832505422256199</v>
      </c>
      <c r="F47" s="6">
        <v>1.7976685423115499</v>
      </c>
      <c r="G47" s="6">
        <v>11.910920326202801</v>
      </c>
      <c r="H47" s="6">
        <v>38192.699736299997</v>
      </c>
      <c r="I47" s="6">
        <v>3.12604999555013</v>
      </c>
      <c r="J47" s="6">
        <v>26.034890295834401</v>
      </c>
      <c r="K47" s="6">
        <v>2.8910526396305798</v>
      </c>
      <c r="L47" s="6">
        <v>74204.702369999999</v>
      </c>
      <c r="M47" s="6">
        <v>2.0443592631701599</v>
      </c>
      <c r="N47" s="6">
        <v>50.583260648678802</v>
      </c>
      <c r="O47" s="6">
        <v>1.7062252509715099</v>
      </c>
      <c r="P47" s="6">
        <v>19673.776590500001</v>
      </c>
      <c r="Q47" s="6">
        <v>5.0622794142998098</v>
      </c>
      <c r="R47" s="6">
        <v>13.411060720371101</v>
      </c>
      <c r="S47" s="6">
        <v>4.8649960348758396</v>
      </c>
      <c r="T47" s="6">
        <v>3542.9337931</v>
      </c>
      <c r="U47" s="6">
        <v>10.6039468738194</v>
      </c>
      <c r="V47" s="6">
        <v>2.4151184196359399</v>
      </c>
      <c r="W47" s="6">
        <v>10.698361447912999</v>
      </c>
      <c r="X47" s="6">
        <v>8446.8808981999991</v>
      </c>
      <c r="Y47" s="6">
        <v>8.3770604688285299</v>
      </c>
      <c r="Z47" s="6">
        <v>5.7580013731681898</v>
      </c>
      <c r="AA47" s="6">
        <v>8.3402154503604198</v>
      </c>
    </row>
    <row r="48" spans="1:27" x14ac:dyDescent="0.25">
      <c r="A48" s="6" t="s">
        <v>63</v>
      </c>
      <c r="B48" s="6" t="s">
        <v>64</v>
      </c>
      <c r="C48" s="6" t="s">
        <v>15</v>
      </c>
      <c r="D48" s="6">
        <v>1917.0027461</v>
      </c>
      <c r="E48" s="6">
        <v>14.227309643619201</v>
      </c>
      <c r="F48" s="6">
        <v>1.7670111327303499</v>
      </c>
      <c r="G48" s="6">
        <v>14.2908262124198</v>
      </c>
      <c r="H48" s="6">
        <v>25461.448974200001</v>
      </c>
      <c r="I48" s="6">
        <v>4.0923517529309104</v>
      </c>
      <c r="J48" s="6">
        <v>23.4692745664487</v>
      </c>
      <c r="K48" s="6">
        <v>3.72539839744441</v>
      </c>
      <c r="L48" s="6">
        <v>50566.714701199999</v>
      </c>
      <c r="M48" s="6">
        <v>2.5683962057985301</v>
      </c>
      <c r="N48" s="6">
        <v>46.610234651149902</v>
      </c>
      <c r="O48" s="6">
        <v>2.1707325052096</v>
      </c>
      <c r="P48" s="6">
        <v>16369.1884553</v>
      </c>
      <c r="Q48" s="6">
        <v>4.4908465107458699</v>
      </c>
      <c r="R48" s="6">
        <v>15.088417736031399</v>
      </c>
      <c r="S48" s="6">
        <v>4.5392206367761601</v>
      </c>
      <c r="T48" s="6">
        <v>3774.3647351</v>
      </c>
      <c r="U48" s="6">
        <v>10.0417553470811</v>
      </c>
      <c r="V48" s="6">
        <v>3.4790479666629701</v>
      </c>
      <c r="W48" s="6">
        <v>9.9337309787465191</v>
      </c>
      <c r="X48" s="6">
        <v>10399.7166289</v>
      </c>
      <c r="Y48" s="6">
        <v>5.91088479274124</v>
      </c>
      <c r="Z48" s="6">
        <v>9.5860139469766903</v>
      </c>
      <c r="AA48" s="6">
        <v>5.9182536655079101</v>
      </c>
    </row>
    <row r="49" spans="1:27" x14ac:dyDescent="0.25">
      <c r="A49" s="6" t="s">
        <v>65</v>
      </c>
      <c r="B49" s="6" t="s">
        <v>66</v>
      </c>
      <c r="C49" s="6" t="s">
        <v>15</v>
      </c>
      <c r="D49" s="6">
        <v>611.05421699999999</v>
      </c>
      <c r="E49" s="6">
        <v>21.261731314482802</v>
      </c>
      <c r="F49" s="6">
        <v>0.75437594295576704</v>
      </c>
      <c r="G49" s="6">
        <v>21.346031409776401</v>
      </c>
      <c r="H49" s="6">
        <v>12021.079954299999</v>
      </c>
      <c r="I49" s="6">
        <v>5.4363841184833896</v>
      </c>
      <c r="J49" s="6">
        <v>14.8406037853622</v>
      </c>
      <c r="K49" s="6">
        <v>5.4523259542501803</v>
      </c>
      <c r="L49" s="6">
        <v>33380.801661600002</v>
      </c>
      <c r="M49" s="6">
        <v>3.0385464708195502</v>
      </c>
      <c r="N49" s="6">
        <v>41.210211842935301</v>
      </c>
      <c r="O49" s="6">
        <v>2.64281608862535</v>
      </c>
      <c r="P49" s="6">
        <v>13748.791199400001</v>
      </c>
      <c r="Q49" s="6">
        <v>4.72916457666099</v>
      </c>
      <c r="R49" s="6">
        <v>16.973546760662199</v>
      </c>
      <c r="S49" s="6">
        <v>4.5137022110612097</v>
      </c>
      <c r="T49" s="6">
        <v>4276.9141799999998</v>
      </c>
      <c r="U49" s="6">
        <v>8.0164320373206195</v>
      </c>
      <c r="V49" s="6">
        <v>5.2800571172203998</v>
      </c>
      <c r="W49" s="6">
        <v>7.9473786040976497</v>
      </c>
      <c r="X49" s="6">
        <v>16962.645043699998</v>
      </c>
      <c r="Y49" s="6">
        <v>4.5628660396854901</v>
      </c>
      <c r="Z49" s="6">
        <v>20.9412045508642</v>
      </c>
      <c r="AA49" s="6">
        <v>4.56616928124929</v>
      </c>
    </row>
    <row r="50" spans="1:27" x14ac:dyDescent="0.25">
      <c r="A50" s="6" t="s">
        <v>67</v>
      </c>
      <c r="B50" s="6" t="s">
        <v>68</v>
      </c>
      <c r="C50" s="6" t="s">
        <v>15</v>
      </c>
      <c r="D50" s="6">
        <v>1157.6885253</v>
      </c>
      <c r="E50" s="6">
        <v>11.8581291568889</v>
      </c>
      <c r="F50" s="6">
        <v>1.38824340988705</v>
      </c>
      <c r="G50" s="6">
        <v>11.9496996739416</v>
      </c>
      <c r="H50" s="6">
        <v>12714.850632199999</v>
      </c>
      <c r="I50" s="6">
        <v>3.64674016976846</v>
      </c>
      <c r="J50" s="6">
        <v>15.247026477416</v>
      </c>
      <c r="K50" s="6">
        <v>4.0031487777028598</v>
      </c>
      <c r="L50" s="6">
        <v>32203.338108299999</v>
      </c>
      <c r="M50" s="6">
        <v>2.5703430285881699</v>
      </c>
      <c r="N50" s="6">
        <v>38.6166666838362</v>
      </c>
      <c r="O50" s="6">
        <v>2.78356159049331</v>
      </c>
      <c r="P50" s="6">
        <v>9493.5417775999995</v>
      </c>
      <c r="Q50" s="6">
        <v>4.4532676735070504</v>
      </c>
      <c r="R50" s="6">
        <v>11.384190584272501</v>
      </c>
      <c r="S50" s="6">
        <v>4.4394203353408299</v>
      </c>
      <c r="T50" s="6">
        <v>4710.3159422999997</v>
      </c>
      <c r="U50" s="6">
        <v>8.8640431026124702</v>
      </c>
      <c r="V50" s="6">
        <v>5.6483803047882599</v>
      </c>
      <c r="W50" s="6">
        <v>7.7421842437311303</v>
      </c>
      <c r="X50" s="6">
        <v>23112.594994399999</v>
      </c>
      <c r="Y50" s="6">
        <v>5.5865259298784897</v>
      </c>
      <c r="Z50" s="6">
        <v>27.7154925398</v>
      </c>
      <c r="AA50" s="6">
        <v>4.32759302540018</v>
      </c>
    </row>
    <row r="51" spans="1:27" x14ac:dyDescent="0.25">
      <c r="A51" s="6" t="s">
        <v>69</v>
      </c>
      <c r="B51" s="6" t="s">
        <v>70</v>
      </c>
      <c r="C51" s="6" t="s">
        <v>15</v>
      </c>
      <c r="D51" s="6">
        <v>20.912242599999999</v>
      </c>
      <c r="E51" s="6">
        <v>100</v>
      </c>
      <c r="F51" s="6">
        <v>3.1469440465547803E-2</v>
      </c>
      <c r="G51" s="6">
        <v>100.063562207068</v>
      </c>
      <c r="H51" s="6">
        <v>998.15536010000005</v>
      </c>
      <c r="I51" s="6">
        <v>26.912713863856101</v>
      </c>
      <c r="J51" s="6">
        <v>1.5020574923912899</v>
      </c>
      <c r="K51" s="6">
        <v>26.285218275448699</v>
      </c>
      <c r="L51" s="6">
        <v>6420.5639453000003</v>
      </c>
      <c r="M51" s="6">
        <v>12.152247805805199</v>
      </c>
      <c r="N51" s="6">
        <v>9.6618788666817199</v>
      </c>
      <c r="O51" s="6">
        <v>11.6483107459509</v>
      </c>
      <c r="P51" s="6">
        <v>5141.2062502999997</v>
      </c>
      <c r="Q51" s="6">
        <v>9.1641206819570407</v>
      </c>
      <c r="R51" s="6">
        <v>7.7366587175551498</v>
      </c>
      <c r="S51" s="6">
        <v>9.0063694286301494</v>
      </c>
      <c r="T51" s="6">
        <v>4472.3387985999998</v>
      </c>
      <c r="U51" s="6">
        <v>10.562922552376699</v>
      </c>
      <c r="V51" s="6">
        <v>6.7301246574244704</v>
      </c>
      <c r="W51" s="6">
        <v>10.1793043241132</v>
      </c>
      <c r="X51" s="6">
        <v>49399.363679100003</v>
      </c>
      <c r="Y51" s="6">
        <v>3.7663390038595699</v>
      </c>
      <c r="Z51" s="6">
        <v>74.337810825481796</v>
      </c>
      <c r="AA51" s="6">
        <v>2.2298427329706398</v>
      </c>
    </row>
    <row r="52" spans="1:27" x14ac:dyDescent="0.25">
      <c r="A52" s="6" t="s">
        <v>71</v>
      </c>
      <c r="B52" s="6" t="s">
        <v>72</v>
      </c>
      <c r="C52" s="6" t="s">
        <v>15</v>
      </c>
      <c r="D52" s="6">
        <v>223.45478370000001</v>
      </c>
      <c r="E52" s="6">
        <v>46.812650022751797</v>
      </c>
      <c r="F52" s="6">
        <v>0.18360120745289599</v>
      </c>
      <c r="G52" s="6">
        <v>46.892565001780099</v>
      </c>
      <c r="H52" s="6">
        <v>1088.4880447</v>
      </c>
      <c r="I52" s="6">
        <v>21.692554598633301</v>
      </c>
      <c r="J52" s="6">
        <v>0.89435417759177804</v>
      </c>
      <c r="K52" s="6">
        <v>21.753857733884999</v>
      </c>
      <c r="L52" s="6">
        <v>9127.9153201999998</v>
      </c>
      <c r="M52" s="6">
        <v>7.4816853144829798</v>
      </c>
      <c r="N52" s="6">
        <v>7.4999346470312798</v>
      </c>
      <c r="O52" s="6">
        <v>7.4574981531366999</v>
      </c>
      <c r="P52" s="6">
        <v>6728.5933382000003</v>
      </c>
      <c r="Q52" s="6">
        <v>8.7329246684266693</v>
      </c>
      <c r="R52" s="6">
        <v>5.5285362027048599</v>
      </c>
      <c r="S52" s="6">
        <v>8.7631005217111699</v>
      </c>
      <c r="T52" s="6">
        <v>5208.5146582999996</v>
      </c>
      <c r="U52" s="6">
        <v>9.4402163798321901</v>
      </c>
      <c r="V52" s="6">
        <v>4.2795663823597501</v>
      </c>
      <c r="W52" s="6">
        <v>9.4222885560108693</v>
      </c>
      <c r="X52" s="6">
        <v>99329.631975900003</v>
      </c>
      <c r="Y52" s="6">
        <v>1.5644199439289399</v>
      </c>
      <c r="Z52" s="6">
        <v>81.614007382859398</v>
      </c>
      <c r="AA52" s="6">
        <v>1.1225106592084</v>
      </c>
    </row>
    <row r="53" spans="1:27" x14ac:dyDescent="0.25">
      <c r="A53" s="6" t="s">
        <v>73</v>
      </c>
      <c r="B53" s="6" t="s">
        <v>74</v>
      </c>
      <c r="C53" s="6" t="s">
        <v>15</v>
      </c>
      <c r="D53" s="6">
        <v>962.73007680000001</v>
      </c>
      <c r="E53" s="6">
        <v>21.274504004977999</v>
      </c>
      <c r="F53" s="6">
        <v>0.93136391428055099</v>
      </c>
      <c r="G53" s="6">
        <v>21.156487777352201</v>
      </c>
      <c r="H53" s="6">
        <v>12776.0080447</v>
      </c>
      <c r="I53" s="6">
        <v>7.1146939113744398</v>
      </c>
      <c r="J53" s="6">
        <v>12.359760173841099</v>
      </c>
      <c r="K53" s="6">
        <v>6.8172525953537297</v>
      </c>
      <c r="L53" s="6">
        <v>33668.408753800002</v>
      </c>
      <c r="M53" s="6">
        <v>4.2695793559753197</v>
      </c>
      <c r="N53" s="6">
        <v>32.5714774267419</v>
      </c>
      <c r="O53" s="6">
        <v>3.82408342647294</v>
      </c>
      <c r="P53" s="6">
        <v>13878.9112451</v>
      </c>
      <c r="Q53" s="6">
        <v>4.9210962539411502</v>
      </c>
      <c r="R53" s="6">
        <v>13.426730310695399</v>
      </c>
      <c r="S53" s="6">
        <v>4.9347642839655403</v>
      </c>
      <c r="T53" s="6">
        <v>4975.8353258999996</v>
      </c>
      <c r="U53" s="6">
        <v>9.5963377832391892</v>
      </c>
      <c r="V53" s="6">
        <v>4.8137204577108204</v>
      </c>
      <c r="W53" s="6">
        <v>9.4280183774715205</v>
      </c>
      <c r="X53" s="6">
        <v>37105.8731204</v>
      </c>
      <c r="Y53" s="6">
        <v>4.3258198275817303</v>
      </c>
      <c r="Z53" s="6">
        <v>35.896947716730203</v>
      </c>
      <c r="AA53" s="6">
        <v>4.2000286672589802</v>
      </c>
    </row>
    <row r="54" spans="1:27" x14ac:dyDescent="0.25">
      <c r="A54" s="6" t="s">
        <v>75</v>
      </c>
      <c r="B54" s="6" t="s">
        <v>76</v>
      </c>
      <c r="C54" s="6" t="s">
        <v>15</v>
      </c>
      <c r="D54" s="6">
        <v>247.00075369999999</v>
      </c>
      <c r="E54" s="6">
        <v>39.6051986971557</v>
      </c>
      <c r="F54" s="6">
        <v>0.291022705117919</v>
      </c>
      <c r="G54" s="6">
        <v>38.922030754012098</v>
      </c>
      <c r="H54" s="6">
        <v>3156.9245110000002</v>
      </c>
      <c r="I54" s="6">
        <v>13.1946357265278</v>
      </c>
      <c r="J54" s="6">
        <v>3.7195704761296202</v>
      </c>
      <c r="K54" s="6">
        <v>12.2234477935509</v>
      </c>
      <c r="L54" s="6">
        <v>12073.7307874</v>
      </c>
      <c r="M54" s="6">
        <v>8.7047330616142897</v>
      </c>
      <c r="N54" s="6">
        <v>14.225583290657999</v>
      </c>
      <c r="O54" s="6">
        <v>7.5463820277559401</v>
      </c>
      <c r="P54" s="6">
        <v>7673.9551162999996</v>
      </c>
      <c r="Q54" s="6">
        <v>7.2253357385714398</v>
      </c>
      <c r="R54" s="6">
        <v>9.0416532882795</v>
      </c>
      <c r="S54" s="6">
        <v>6.4559531431647104</v>
      </c>
      <c r="T54" s="6">
        <v>3717.8459327999999</v>
      </c>
      <c r="U54" s="6">
        <v>9.4765800362682207</v>
      </c>
      <c r="V54" s="6">
        <v>4.3804626680987697</v>
      </c>
      <c r="W54" s="6">
        <v>9.0539919692604407</v>
      </c>
      <c r="X54" s="6">
        <v>58003.9047899</v>
      </c>
      <c r="Y54" s="6">
        <v>2.7967890423938702</v>
      </c>
      <c r="Z54" s="6">
        <v>68.341707571716199</v>
      </c>
      <c r="AA54" s="6">
        <v>2.2822271059950001</v>
      </c>
    </row>
    <row r="55" spans="1:27" x14ac:dyDescent="0.25">
      <c r="A55" s="6" t="s">
        <v>77</v>
      </c>
      <c r="B55" s="6" t="s">
        <v>78</v>
      </c>
      <c r="C55" s="6" t="s">
        <v>15</v>
      </c>
      <c r="D55" s="6">
        <v>1581.4124495000001</v>
      </c>
      <c r="E55" s="6">
        <v>26.083738709748602</v>
      </c>
      <c r="F55" s="6">
        <v>1.58504634476565</v>
      </c>
      <c r="G55" s="6">
        <v>25.8201027295815</v>
      </c>
      <c r="H55" s="6">
        <v>14236.380703299999</v>
      </c>
      <c r="I55" s="6">
        <v>10.1592507777478</v>
      </c>
      <c r="J55" s="6">
        <v>14.269094190824401</v>
      </c>
      <c r="K55" s="6">
        <v>10.2056888537597</v>
      </c>
      <c r="L55" s="6">
        <v>45915.617950599997</v>
      </c>
      <c r="M55" s="6">
        <v>5.9879368565754101</v>
      </c>
      <c r="N55" s="6">
        <v>46.021126508309102</v>
      </c>
      <c r="O55" s="6">
        <v>4.9820085348224996</v>
      </c>
      <c r="P55" s="6">
        <v>17327.3321364</v>
      </c>
      <c r="Q55" s="6">
        <v>8.3995561927984195</v>
      </c>
      <c r="R55" s="6">
        <v>17.367148257890999</v>
      </c>
      <c r="S55" s="6">
        <v>8.5641549501150802</v>
      </c>
      <c r="T55" s="6">
        <v>3394.4468037000001</v>
      </c>
      <c r="U55" s="6">
        <v>20.472645863915801</v>
      </c>
      <c r="V55" s="6">
        <v>3.40224683346033</v>
      </c>
      <c r="W55" s="6">
        <v>20.496293450930199</v>
      </c>
      <c r="X55" s="6">
        <v>17315.548819899999</v>
      </c>
      <c r="Y55" s="6">
        <v>10.7056213334817</v>
      </c>
      <c r="Z55" s="6">
        <v>17.355337864749501</v>
      </c>
      <c r="AA55" s="6">
        <v>10.943401927408599</v>
      </c>
    </row>
    <row r="56" spans="1:27" x14ac:dyDescent="0.25">
      <c r="A56" s="6" t="s">
        <v>79</v>
      </c>
      <c r="B56" s="6" t="s">
        <v>80</v>
      </c>
      <c r="C56" s="6" t="s">
        <v>15</v>
      </c>
      <c r="D56" s="6">
        <v>1185.0147363999999</v>
      </c>
      <c r="E56" s="6">
        <v>19.0418846767442</v>
      </c>
      <c r="F56" s="6">
        <v>0.850690271673194</v>
      </c>
      <c r="G56" s="6">
        <v>18.942211541181202</v>
      </c>
      <c r="H56" s="6">
        <v>17986.5926076</v>
      </c>
      <c r="I56" s="6">
        <v>5.5240713369213399</v>
      </c>
      <c r="J56" s="6">
        <v>12.912092045638</v>
      </c>
      <c r="K56" s="6">
        <v>5.4404757499156</v>
      </c>
      <c r="L56" s="6">
        <v>50699.886039800003</v>
      </c>
      <c r="M56" s="6">
        <v>3.27608506477989</v>
      </c>
      <c r="N56" s="6">
        <v>36.396087326325897</v>
      </c>
      <c r="O56" s="6">
        <v>2.9355475951377898</v>
      </c>
      <c r="P56" s="6">
        <v>23874.181984399998</v>
      </c>
      <c r="Q56" s="6">
        <v>4.4416931234241899</v>
      </c>
      <c r="R56" s="6">
        <v>17.138634427436401</v>
      </c>
      <c r="S56" s="6">
        <v>4.1594168637144904</v>
      </c>
      <c r="T56" s="6">
        <v>7132.5680791000004</v>
      </c>
      <c r="U56" s="6">
        <v>9.3830331150736992</v>
      </c>
      <c r="V56" s="6">
        <v>5.1202791750675898</v>
      </c>
      <c r="W56" s="6">
        <v>9.2735630148934298</v>
      </c>
      <c r="X56" s="6">
        <v>38422.131302399997</v>
      </c>
      <c r="Y56" s="6">
        <v>4.75549482786107</v>
      </c>
      <c r="Z56" s="6">
        <v>27.582216753858901</v>
      </c>
      <c r="AA56" s="6">
        <v>4.5512584863124603</v>
      </c>
    </row>
    <row r="57" spans="1:27" x14ac:dyDescent="0.25">
      <c r="A57" s="6" t="s">
        <v>81</v>
      </c>
      <c r="B57" s="6" t="s">
        <v>82</v>
      </c>
      <c r="C57" s="6" t="s">
        <v>15</v>
      </c>
      <c r="D57" s="6">
        <v>137.3818733</v>
      </c>
      <c r="E57" s="6">
        <v>38.602228055979602</v>
      </c>
      <c r="F57" s="6">
        <v>0.17857903854543999</v>
      </c>
      <c r="G57" s="6">
        <v>38.386569007451897</v>
      </c>
      <c r="H57" s="6">
        <v>2802.5064882000001</v>
      </c>
      <c r="I57" s="6">
        <v>9.6456741655304299</v>
      </c>
      <c r="J57" s="6">
        <v>3.6429035516733901</v>
      </c>
      <c r="K57" s="6">
        <v>9.3866790953075601</v>
      </c>
      <c r="L57" s="6">
        <v>12874.259160400001</v>
      </c>
      <c r="M57" s="6">
        <v>5.0753710813185204</v>
      </c>
      <c r="N57" s="6">
        <v>16.734906633778301</v>
      </c>
      <c r="O57" s="6">
        <v>4.5422867942064702</v>
      </c>
      <c r="P57" s="6">
        <v>9360.8053479999999</v>
      </c>
      <c r="Q57" s="6">
        <v>5.5493181709045896</v>
      </c>
      <c r="R57" s="6">
        <v>12.1678615883079</v>
      </c>
      <c r="S57" s="6">
        <v>4.9558891298829399</v>
      </c>
      <c r="T57" s="6">
        <v>3345.9464217999998</v>
      </c>
      <c r="U57" s="6">
        <v>8.9842842807638892</v>
      </c>
      <c r="V57" s="6">
        <v>4.3493066492462802</v>
      </c>
      <c r="W57" s="6">
        <v>8.5183970434130494</v>
      </c>
      <c r="X57" s="6">
        <v>48409.671294300002</v>
      </c>
      <c r="Y57" s="6">
        <v>2.6301018341515201</v>
      </c>
      <c r="Z57" s="6">
        <v>62.926442538448697</v>
      </c>
      <c r="AA57" s="6">
        <v>1.6774631186375899</v>
      </c>
    </row>
    <row r="58" spans="1:27" x14ac:dyDescent="0.25">
      <c r="A58" s="6" t="s">
        <v>83</v>
      </c>
      <c r="B58" s="6" t="s">
        <v>84</v>
      </c>
      <c r="C58" s="6" t="s">
        <v>15</v>
      </c>
      <c r="D58" s="6">
        <v>702.66368820000002</v>
      </c>
      <c r="E58" s="6">
        <v>20.2932603659515</v>
      </c>
      <c r="F58" s="6">
        <v>0.78127358524628798</v>
      </c>
      <c r="G58" s="6">
        <v>20.3476103352431</v>
      </c>
      <c r="H58" s="6">
        <v>12280.9891728</v>
      </c>
      <c r="I58" s="6">
        <v>5.3229951272195803</v>
      </c>
      <c r="J58" s="6">
        <v>13.6549142961737</v>
      </c>
      <c r="K58" s="6">
        <v>5.3039161121505103</v>
      </c>
      <c r="L58" s="6">
        <v>35620.427929799996</v>
      </c>
      <c r="M58" s="6">
        <v>2.8895207447244098</v>
      </c>
      <c r="N58" s="6">
        <v>39.605432732708302</v>
      </c>
      <c r="O58" s="6">
        <v>2.6913657930017099</v>
      </c>
      <c r="P58" s="6">
        <v>15193.3201997</v>
      </c>
      <c r="Q58" s="6">
        <v>4.75495159995178</v>
      </c>
      <c r="R58" s="6">
        <v>16.893059857158601</v>
      </c>
      <c r="S58" s="6">
        <v>4.6453678063305404</v>
      </c>
      <c r="T58" s="6">
        <v>4482.5315651999999</v>
      </c>
      <c r="U58" s="6">
        <v>8.9980156941274796</v>
      </c>
      <c r="V58" s="6">
        <v>4.9840109368603898</v>
      </c>
      <c r="W58" s="6">
        <v>8.9529886324704595</v>
      </c>
      <c r="X58" s="6">
        <v>21658.304378100001</v>
      </c>
      <c r="Y58" s="6">
        <v>4.3400970688429199</v>
      </c>
      <c r="Z58" s="6">
        <v>24.0813085918527</v>
      </c>
      <c r="AA58" s="6">
        <v>4.2247838622770901</v>
      </c>
    </row>
    <row r="59" spans="1:27" x14ac:dyDescent="0.25">
      <c r="A59" s="6" t="s">
        <v>85</v>
      </c>
      <c r="B59" s="6" t="s">
        <v>86</v>
      </c>
      <c r="C59" s="6" t="s">
        <v>15</v>
      </c>
      <c r="D59" s="6">
        <v>56.773758100000002</v>
      </c>
      <c r="E59" s="6">
        <v>46.812935885071902</v>
      </c>
      <c r="F59" s="6">
        <v>7.3424263428617298E-2</v>
      </c>
      <c r="G59" s="6">
        <v>46.860307864313903</v>
      </c>
      <c r="H59" s="6">
        <v>1928.7582081999999</v>
      </c>
      <c r="I59" s="6">
        <v>9.6697220367693095</v>
      </c>
      <c r="J59" s="6">
        <v>2.49442093510073</v>
      </c>
      <c r="K59" s="6">
        <v>9.5201823586955694</v>
      </c>
      <c r="L59" s="6">
        <v>9009.5914993000006</v>
      </c>
      <c r="M59" s="6">
        <v>4.5655076006831798</v>
      </c>
      <c r="N59" s="6">
        <v>11.651908236612501</v>
      </c>
      <c r="O59" s="6">
        <v>4.5051819050530399</v>
      </c>
      <c r="P59" s="6">
        <v>7605.3517264000002</v>
      </c>
      <c r="Q59" s="6">
        <v>4.7902623639422899</v>
      </c>
      <c r="R59" s="6">
        <v>9.8358355570349794</v>
      </c>
      <c r="S59" s="6">
        <v>4.7361204695242796</v>
      </c>
      <c r="T59" s="6">
        <v>4562.2459328000004</v>
      </c>
      <c r="U59" s="6">
        <v>6.9508949213483104</v>
      </c>
      <c r="V59" s="6">
        <v>5.90025318750292</v>
      </c>
      <c r="W59" s="6">
        <v>6.7216966221482304</v>
      </c>
      <c r="X59" s="6">
        <v>54160.162958599998</v>
      </c>
      <c r="Y59" s="6">
        <v>1.4077008310080199</v>
      </c>
      <c r="Z59" s="6">
        <v>70.044157820320294</v>
      </c>
      <c r="AA59" s="6">
        <v>1.1690523064556599</v>
      </c>
    </row>
    <row r="60" spans="1:27" x14ac:dyDescent="0.25">
      <c r="A60" s="6" t="s">
        <v>87</v>
      </c>
      <c r="B60" s="6" t="s">
        <v>88</v>
      </c>
      <c r="C60" s="6" t="s">
        <v>15</v>
      </c>
      <c r="D60" s="6">
        <v>186.13287439999999</v>
      </c>
      <c r="E60" s="6">
        <v>37.506695782600097</v>
      </c>
      <c r="F60" s="6">
        <v>0.33036866445741597</v>
      </c>
      <c r="G60" s="6">
        <v>37.556434315124697</v>
      </c>
      <c r="H60" s="6">
        <v>4579.9649450999996</v>
      </c>
      <c r="I60" s="6">
        <v>10.267134500405399</v>
      </c>
      <c r="J60" s="6">
        <v>8.1290148613020499</v>
      </c>
      <c r="K60" s="6">
        <v>10.201147961926299</v>
      </c>
      <c r="L60" s="6">
        <v>15110.788375100001</v>
      </c>
      <c r="M60" s="6">
        <v>5.6976346679871996</v>
      </c>
      <c r="N60" s="6">
        <v>26.820254028057001</v>
      </c>
      <c r="O60" s="6">
        <v>5.3203828970636904</v>
      </c>
      <c r="P60" s="6">
        <v>8533.8321637000008</v>
      </c>
      <c r="Q60" s="6">
        <v>5.3375213347076</v>
      </c>
      <c r="R60" s="6">
        <v>15.1467640722434</v>
      </c>
      <c r="S60" s="6">
        <v>5.3604743697051704</v>
      </c>
      <c r="T60" s="6">
        <v>2613.0250767000002</v>
      </c>
      <c r="U60" s="6">
        <v>10.5017090991466</v>
      </c>
      <c r="V60" s="6">
        <v>4.63787822310187</v>
      </c>
      <c r="W60" s="6">
        <v>10.4143588145796</v>
      </c>
      <c r="X60" s="6">
        <v>25317.215749399998</v>
      </c>
      <c r="Y60" s="6">
        <v>4.35722129180607</v>
      </c>
      <c r="Z60" s="6">
        <v>44.9357201508383</v>
      </c>
      <c r="AA60" s="6">
        <v>4.3669785535233698</v>
      </c>
    </row>
    <row r="61" spans="1:27" x14ac:dyDescent="0.25">
      <c r="A61" t="s">
        <v>16</v>
      </c>
    </row>
    <row r="62" spans="1:27" x14ac:dyDescent="0.25">
      <c r="A62" t="s">
        <v>17</v>
      </c>
    </row>
    <row r="63" spans="1:27" x14ac:dyDescent="0.25">
      <c r="A63" t="s">
        <v>18</v>
      </c>
    </row>
    <row r="64" spans="1:27" x14ac:dyDescent="0.25">
      <c r="A64" t="s">
        <v>19</v>
      </c>
    </row>
    <row r="65" spans="1:1" x14ac:dyDescent="0.25">
      <c r="A65" t="s">
        <v>20</v>
      </c>
    </row>
    <row r="66" spans="1:1" x14ac:dyDescent="0.25">
      <c r="A66" t="s">
        <v>89</v>
      </c>
    </row>
  </sheetData>
  <pageMargins left="0.7" right="0.7" top="0.75" bottom="0.75" header="0.3" footer="0.3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57</vt:i4>
      </vt:variant>
    </vt:vector>
  </HeadingPairs>
  <TitlesOfParts>
    <vt:vector size="57" baseType="lpstr">
      <vt:lpstr>Indice</vt:lpstr>
      <vt:lpstr>Tablas 1</vt:lpstr>
      <vt:lpstr>Tablas 2</vt:lpstr>
      <vt:lpstr>Tablas 3</vt:lpstr>
      <vt:lpstr>Tablas 4</vt:lpstr>
      <vt:lpstr>Tablas 5</vt:lpstr>
      <vt:lpstr>Tablas 6</vt:lpstr>
      <vt:lpstr>Tablas 7</vt:lpstr>
      <vt:lpstr>Tablas 8</vt:lpstr>
      <vt:lpstr>Tablas 9</vt:lpstr>
      <vt:lpstr>Tablas 10</vt:lpstr>
      <vt:lpstr>Tablas 11</vt:lpstr>
      <vt:lpstr>Tablas 12</vt:lpstr>
      <vt:lpstr>Tablas 13</vt:lpstr>
      <vt:lpstr>Tablas 14</vt:lpstr>
      <vt:lpstr>Tablas 15</vt:lpstr>
      <vt:lpstr>Tablas 16</vt:lpstr>
      <vt:lpstr>Tablas 17</vt:lpstr>
      <vt:lpstr>Tablas 18</vt:lpstr>
      <vt:lpstr>Tablas 19</vt:lpstr>
      <vt:lpstr>Tablas 20</vt:lpstr>
      <vt:lpstr>Tablas 21</vt:lpstr>
      <vt:lpstr>Tablas 22</vt:lpstr>
      <vt:lpstr>Tablas 23</vt:lpstr>
      <vt:lpstr>Tablas 24</vt:lpstr>
      <vt:lpstr>Tablas 25</vt:lpstr>
      <vt:lpstr>Tablas 26</vt:lpstr>
      <vt:lpstr>Tablas 27</vt:lpstr>
      <vt:lpstr>Tablas 28</vt:lpstr>
      <vt:lpstr>Tablas 29</vt:lpstr>
      <vt:lpstr>Tablas 30</vt:lpstr>
      <vt:lpstr>Tablas 31</vt:lpstr>
      <vt:lpstr>Tablas 32</vt:lpstr>
      <vt:lpstr>Tablas 33</vt:lpstr>
      <vt:lpstr>Tablas 34</vt:lpstr>
      <vt:lpstr>Tablas 35</vt:lpstr>
      <vt:lpstr>Tablas 36</vt:lpstr>
      <vt:lpstr>Tablas 37</vt:lpstr>
      <vt:lpstr>Tablas 38</vt:lpstr>
      <vt:lpstr>Tablas 39</vt:lpstr>
      <vt:lpstr>Tablas 40</vt:lpstr>
      <vt:lpstr>Tablas 41</vt:lpstr>
      <vt:lpstr>Tablas 42</vt:lpstr>
      <vt:lpstr>Tablas 43</vt:lpstr>
      <vt:lpstr>Tablas 44</vt:lpstr>
      <vt:lpstr>Tablas 45</vt:lpstr>
      <vt:lpstr>Tablas 46</vt:lpstr>
      <vt:lpstr>Tablas 47</vt:lpstr>
      <vt:lpstr>Tablas 48</vt:lpstr>
      <vt:lpstr>Tablas 49</vt:lpstr>
      <vt:lpstr>Tablas 50</vt:lpstr>
      <vt:lpstr>Tablas 51</vt:lpstr>
      <vt:lpstr>Tablas 52</vt:lpstr>
      <vt:lpstr>Tablas 53</vt:lpstr>
      <vt:lpstr>Tablas 54</vt:lpstr>
      <vt:lpstr>Tablas 55</vt:lpstr>
      <vt:lpstr>Tablas 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multiproposito</dc:creator>
  <cp:lastModifiedBy>Fabian Rey Hernández</cp:lastModifiedBy>
  <dcterms:created xsi:type="dcterms:W3CDTF">2023-09-13T12:08:39Z</dcterms:created>
  <dcterms:modified xsi:type="dcterms:W3CDTF">2023-09-14T20:09:06Z</dcterms:modified>
</cp:coreProperties>
</file>