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GIO\Desktop\2019\RC 2019\CONSOLIDADO RC 2019\RC 2019 LISTOS\5 USME 2019\"/>
    </mc:Choice>
  </mc:AlternateContent>
  <bookViews>
    <workbookView xWindow="0" yWindow="0" windowWidth="28800" windowHeight="12300"/>
  </bookViews>
  <sheets>
    <sheet name="Trabajo" sheetId="1" r:id="rId1"/>
  </sheets>
  <externalReferences>
    <externalReference r:id="rId2"/>
    <externalReference r:id="rId3"/>
  </externalReferences>
  <definedNames>
    <definedName name="_xlnm._FilterDatabase" localSheetId="0" hidden="1">Trabajo!$A$13:$BU$13</definedName>
    <definedName name="afectacion">[1]Tipo!$D$2:$D$4</definedName>
    <definedName name="Afectación">'[2]Tipo '!$D$2:$D$4</definedName>
    <definedName name="cd">[1]Tipo!$C$18:$C$27</definedName>
    <definedName name="ContratacionDirecta">'[2]Tipo '!$C$18:$C$27</definedName>
    <definedName name="Mod">'[2]Tipo '!$C$2:$C$8</definedName>
    <definedName name="modal">[1]Tipo!$C$2:$C$8</definedName>
    <definedName name="na">[1]Tipo!$C$31</definedName>
    <definedName name="programa">[1]Eje_Pilar!$C$3:$C$47</definedName>
    <definedName name="re">[1]Tipo!$C$30</definedName>
    <definedName name="RegimenEspecial">'[2]Tipo '!$C$29:$C$30</definedName>
    <definedName name="sa">[1]Tipo!$C$12:$C$15</definedName>
    <definedName name="SeleccionAbreviada">'[2]Tipo '!$C$12:$C$15</definedName>
    <definedName name="tipo">[1]Tipo!$B$2:$B$21</definedName>
    <definedName name="vacio">[1]Tipo!$C$32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S547" i="1" l="1"/>
  <c r="R547" i="1"/>
  <c r="Q547" i="1"/>
  <c r="P547" i="1"/>
  <c r="O547" i="1"/>
  <c r="AL546" i="1"/>
  <c r="AK546" i="1"/>
  <c r="AJ546" i="1"/>
  <c r="AI546" i="1"/>
  <c r="AH546" i="1"/>
  <c r="AG546" i="1"/>
  <c r="T546" i="1"/>
  <c r="AF546" i="1" s="1"/>
  <c r="K546" i="1"/>
  <c r="J546" i="1"/>
  <c r="AL545" i="1"/>
  <c r="AK545" i="1"/>
  <c r="AJ545" i="1"/>
  <c r="AI545" i="1"/>
  <c r="AH545" i="1"/>
  <c r="AG545" i="1"/>
  <c r="T545" i="1"/>
  <c r="AF545" i="1" s="1"/>
  <c r="K545" i="1"/>
  <c r="J545" i="1"/>
  <c r="AL544" i="1"/>
  <c r="AK544" i="1"/>
  <c r="AJ544" i="1"/>
  <c r="AI544" i="1"/>
  <c r="AH544" i="1"/>
  <c r="AG544" i="1"/>
  <c r="T544" i="1"/>
  <c r="AF544" i="1" s="1"/>
  <c r="K544" i="1"/>
  <c r="J544" i="1"/>
  <c r="AL543" i="1"/>
  <c r="AK543" i="1"/>
  <c r="AJ543" i="1"/>
  <c r="AI543" i="1"/>
  <c r="AH543" i="1"/>
  <c r="AG543" i="1"/>
  <c r="T543" i="1"/>
  <c r="AF543" i="1" s="1"/>
  <c r="K543" i="1"/>
  <c r="J543" i="1"/>
  <c r="AL542" i="1"/>
  <c r="AK542" i="1"/>
  <c r="AJ542" i="1"/>
  <c r="AI542" i="1"/>
  <c r="AH542" i="1"/>
  <c r="AG542" i="1"/>
  <c r="T542" i="1"/>
  <c r="AF542" i="1" s="1"/>
  <c r="K542" i="1"/>
  <c r="J542" i="1"/>
  <c r="AL541" i="1"/>
  <c r="AK541" i="1"/>
  <c r="AJ541" i="1"/>
  <c r="AI541" i="1"/>
  <c r="AH541" i="1"/>
  <c r="AG541" i="1"/>
  <c r="T541" i="1"/>
  <c r="AF541" i="1" s="1"/>
  <c r="K541" i="1"/>
  <c r="J541" i="1"/>
  <c r="AL540" i="1"/>
  <c r="AK540" i="1"/>
  <c r="AJ540" i="1"/>
  <c r="AI540" i="1"/>
  <c r="AH540" i="1"/>
  <c r="AG540" i="1"/>
  <c r="T540" i="1"/>
  <c r="AF540" i="1" s="1"/>
  <c r="K540" i="1"/>
  <c r="J540" i="1"/>
  <c r="AL539" i="1"/>
  <c r="AK539" i="1"/>
  <c r="AJ539" i="1"/>
  <c r="AI539" i="1"/>
  <c r="AH539" i="1"/>
  <c r="AG539" i="1"/>
  <c r="T539" i="1"/>
  <c r="AF539" i="1" s="1"/>
  <c r="K539" i="1"/>
  <c r="J539" i="1"/>
  <c r="AL538" i="1"/>
  <c r="AK538" i="1"/>
  <c r="AJ538" i="1"/>
  <c r="AI538" i="1"/>
  <c r="AH538" i="1"/>
  <c r="AG538" i="1"/>
  <c r="T538" i="1"/>
  <c r="AF538" i="1" s="1"/>
  <c r="K538" i="1"/>
  <c r="J538" i="1"/>
  <c r="AL537" i="1"/>
  <c r="AK537" i="1"/>
  <c r="AJ537" i="1"/>
  <c r="AI537" i="1"/>
  <c r="AH537" i="1"/>
  <c r="AG537" i="1"/>
  <c r="T537" i="1"/>
  <c r="AF537" i="1" s="1"/>
  <c r="K537" i="1"/>
  <c r="J537" i="1"/>
  <c r="AL536" i="1"/>
  <c r="AK536" i="1"/>
  <c r="AJ536" i="1"/>
  <c r="AI536" i="1"/>
  <c r="AH536" i="1"/>
  <c r="AG536" i="1"/>
  <c r="T536" i="1"/>
  <c r="AF536" i="1" s="1"/>
  <c r="K536" i="1"/>
  <c r="J536" i="1"/>
  <c r="AL535" i="1"/>
  <c r="AK535" i="1"/>
  <c r="AJ535" i="1"/>
  <c r="AI535" i="1"/>
  <c r="AH535" i="1"/>
  <c r="AG535" i="1"/>
  <c r="T535" i="1"/>
  <c r="AF535" i="1" s="1"/>
  <c r="K535" i="1"/>
  <c r="J535" i="1"/>
  <c r="AL534" i="1"/>
  <c r="AK534" i="1"/>
  <c r="AJ534" i="1"/>
  <c r="AI534" i="1"/>
  <c r="AH534" i="1"/>
  <c r="AG534" i="1"/>
  <c r="T534" i="1"/>
  <c r="AF534" i="1" s="1"/>
  <c r="K534" i="1"/>
  <c r="J534" i="1"/>
  <c r="AL533" i="1"/>
  <c r="AK533" i="1"/>
  <c r="AJ533" i="1"/>
  <c r="AI533" i="1"/>
  <c r="AH533" i="1"/>
  <c r="AG533" i="1"/>
  <c r="T533" i="1"/>
  <c r="AF533" i="1" s="1"/>
  <c r="K533" i="1"/>
  <c r="J533" i="1"/>
  <c r="AL532" i="1"/>
  <c r="AK532" i="1"/>
  <c r="AJ532" i="1"/>
  <c r="AI532" i="1"/>
  <c r="AH532" i="1"/>
  <c r="AG532" i="1"/>
  <c r="T532" i="1"/>
  <c r="AF532" i="1" s="1"/>
  <c r="K532" i="1"/>
  <c r="J532" i="1"/>
  <c r="AL531" i="1"/>
  <c r="AK531" i="1"/>
  <c r="AJ531" i="1"/>
  <c r="AI531" i="1"/>
  <c r="AH531" i="1"/>
  <c r="AG531" i="1"/>
  <c r="T531" i="1"/>
  <c r="AF531" i="1" s="1"/>
  <c r="K531" i="1"/>
  <c r="J531" i="1"/>
  <c r="AL530" i="1"/>
  <c r="AK530" i="1"/>
  <c r="AJ530" i="1"/>
  <c r="AI530" i="1"/>
  <c r="AH530" i="1"/>
  <c r="AG530" i="1"/>
  <c r="T530" i="1"/>
  <c r="AF530" i="1" s="1"/>
  <c r="K530" i="1"/>
  <c r="J530" i="1"/>
  <c r="AL529" i="1"/>
  <c r="AK529" i="1"/>
  <c r="AJ529" i="1"/>
  <c r="AI529" i="1"/>
  <c r="AH529" i="1"/>
  <c r="AG529" i="1"/>
  <c r="T529" i="1"/>
  <c r="AF529" i="1" s="1"/>
  <c r="K529" i="1"/>
  <c r="J529" i="1"/>
  <c r="AL528" i="1"/>
  <c r="AK528" i="1"/>
  <c r="AJ528" i="1"/>
  <c r="AI528" i="1"/>
  <c r="AH528" i="1"/>
  <c r="AG528" i="1"/>
  <c r="T528" i="1"/>
  <c r="AF528" i="1" s="1"/>
  <c r="K528" i="1"/>
  <c r="J528" i="1"/>
  <c r="AL527" i="1"/>
  <c r="AK527" i="1"/>
  <c r="AJ527" i="1"/>
  <c r="AI527" i="1"/>
  <c r="AH527" i="1"/>
  <c r="AG527" i="1"/>
  <c r="T527" i="1"/>
  <c r="AF527" i="1" s="1"/>
  <c r="K527" i="1"/>
  <c r="J527" i="1"/>
  <c r="AL526" i="1"/>
  <c r="AK526" i="1"/>
  <c r="AJ526" i="1"/>
  <c r="AI526" i="1"/>
  <c r="AH526" i="1"/>
  <c r="AG526" i="1"/>
  <c r="T526" i="1"/>
  <c r="AF526" i="1" s="1"/>
  <c r="K526" i="1"/>
  <c r="J526" i="1"/>
  <c r="AL525" i="1"/>
  <c r="AK525" i="1"/>
  <c r="AJ525" i="1"/>
  <c r="AI525" i="1"/>
  <c r="AH525" i="1"/>
  <c r="AG525" i="1"/>
  <c r="T525" i="1"/>
  <c r="AF525" i="1" s="1"/>
  <c r="K525" i="1"/>
  <c r="J525" i="1"/>
  <c r="AL524" i="1"/>
  <c r="AK524" i="1"/>
  <c r="AJ524" i="1"/>
  <c r="AI524" i="1"/>
  <c r="AH524" i="1"/>
  <c r="AG524" i="1"/>
  <c r="T524" i="1"/>
  <c r="AF524" i="1" s="1"/>
  <c r="K524" i="1"/>
  <c r="J524" i="1"/>
  <c r="AL523" i="1"/>
  <c r="AK523" i="1"/>
  <c r="AJ523" i="1"/>
  <c r="AI523" i="1"/>
  <c r="AH523" i="1"/>
  <c r="AG523" i="1"/>
  <c r="T523" i="1"/>
  <c r="AF523" i="1" s="1"/>
  <c r="K523" i="1"/>
  <c r="J523" i="1"/>
  <c r="AL522" i="1"/>
  <c r="AK522" i="1"/>
  <c r="AJ522" i="1"/>
  <c r="AI522" i="1"/>
  <c r="AH522" i="1"/>
  <c r="AG522" i="1"/>
  <c r="T522" i="1"/>
  <c r="AF522" i="1" s="1"/>
  <c r="K522" i="1"/>
  <c r="J522" i="1"/>
  <c r="AL521" i="1"/>
  <c r="AK521" i="1"/>
  <c r="AJ521" i="1"/>
  <c r="AI521" i="1"/>
  <c r="AH521" i="1"/>
  <c r="AG521" i="1"/>
  <c r="T521" i="1"/>
  <c r="AF521" i="1" s="1"/>
  <c r="K521" i="1"/>
  <c r="J521" i="1"/>
  <c r="AL520" i="1"/>
  <c r="AK520" i="1"/>
  <c r="AJ520" i="1"/>
  <c r="AI520" i="1"/>
  <c r="AH520" i="1"/>
  <c r="AG520" i="1"/>
  <c r="T520" i="1"/>
  <c r="AF520" i="1" s="1"/>
  <c r="K520" i="1"/>
  <c r="J520" i="1"/>
  <c r="AL519" i="1"/>
  <c r="AK519" i="1"/>
  <c r="AJ519" i="1"/>
  <c r="AI519" i="1"/>
  <c r="AH519" i="1"/>
  <c r="AG519" i="1"/>
  <c r="T519" i="1"/>
  <c r="AF519" i="1" s="1"/>
  <c r="K519" i="1"/>
  <c r="J519" i="1"/>
  <c r="AL518" i="1"/>
  <c r="AK518" i="1"/>
  <c r="AJ518" i="1"/>
  <c r="AI518" i="1"/>
  <c r="AH518" i="1"/>
  <c r="AG518" i="1"/>
  <c r="T518" i="1"/>
  <c r="AF518" i="1" s="1"/>
  <c r="K518" i="1"/>
  <c r="J518" i="1"/>
  <c r="AL517" i="1"/>
  <c r="AK517" i="1"/>
  <c r="AJ517" i="1"/>
  <c r="AI517" i="1"/>
  <c r="AH517" i="1"/>
  <c r="AG517" i="1"/>
  <c r="T517" i="1"/>
  <c r="AF517" i="1" s="1"/>
  <c r="K517" i="1"/>
  <c r="J517" i="1"/>
  <c r="AL516" i="1"/>
  <c r="AK516" i="1"/>
  <c r="AJ516" i="1"/>
  <c r="AI516" i="1"/>
  <c r="AH516" i="1"/>
  <c r="AG516" i="1"/>
  <c r="T516" i="1"/>
  <c r="AF516" i="1" s="1"/>
  <c r="K516" i="1"/>
  <c r="J516" i="1"/>
  <c r="AL515" i="1"/>
  <c r="AK515" i="1"/>
  <c r="AJ515" i="1"/>
  <c r="AI515" i="1"/>
  <c r="AH515" i="1"/>
  <c r="AG515" i="1"/>
  <c r="T515" i="1"/>
  <c r="AF515" i="1" s="1"/>
  <c r="K515" i="1"/>
  <c r="J515" i="1"/>
  <c r="AL514" i="1"/>
  <c r="AK514" i="1"/>
  <c r="AJ514" i="1"/>
  <c r="AI514" i="1"/>
  <c r="AH514" i="1"/>
  <c r="AG514" i="1"/>
  <c r="T514" i="1"/>
  <c r="AF514" i="1" s="1"/>
  <c r="K514" i="1"/>
  <c r="J514" i="1"/>
  <c r="AL513" i="1"/>
  <c r="AK513" i="1"/>
  <c r="AJ513" i="1"/>
  <c r="AI513" i="1"/>
  <c r="AH513" i="1"/>
  <c r="AG513" i="1"/>
  <c r="T513" i="1"/>
  <c r="AF513" i="1" s="1"/>
  <c r="K513" i="1"/>
  <c r="J513" i="1"/>
  <c r="AL512" i="1"/>
  <c r="AK512" i="1"/>
  <c r="AJ512" i="1"/>
  <c r="AI512" i="1"/>
  <c r="AH512" i="1"/>
  <c r="AG512" i="1"/>
  <c r="T512" i="1"/>
  <c r="AF512" i="1" s="1"/>
  <c r="K512" i="1"/>
  <c r="J512" i="1"/>
  <c r="AL511" i="1"/>
  <c r="AK511" i="1"/>
  <c r="AJ511" i="1"/>
  <c r="AI511" i="1"/>
  <c r="AH511" i="1"/>
  <c r="AG511" i="1"/>
  <c r="T511" i="1"/>
  <c r="AF511" i="1" s="1"/>
  <c r="K511" i="1"/>
  <c r="J511" i="1"/>
  <c r="AL510" i="1"/>
  <c r="AK510" i="1"/>
  <c r="AJ510" i="1"/>
  <c r="AI510" i="1"/>
  <c r="AH510" i="1"/>
  <c r="AG510" i="1"/>
  <c r="T510" i="1"/>
  <c r="AF510" i="1" s="1"/>
  <c r="K510" i="1"/>
  <c r="J510" i="1"/>
  <c r="AL509" i="1"/>
  <c r="AK509" i="1"/>
  <c r="AJ509" i="1"/>
  <c r="AI509" i="1"/>
  <c r="AH509" i="1"/>
  <c r="AG509" i="1"/>
  <c r="T509" i="1"/>
  <c r="AF509" i="1" s="1"/>
  <c r="K509" i="1"/>
  <c r="J509" i="1"/>
  <c r="AL508" i="1"/>
  <c r="AK508" i="1"/>
  <c r="AJ508" i="1"/>
  <c r="AI508" i="1"/>
  <c r="AH508" i="1"/>
  <c r="AG508" i="1"/>
  <c r="T508" i="1"/>
  <c r="AF508" i="1" s="1"/>
  <c r="K508" i="1"/>
  <c r="J508" i="1"/>
  <c r="AL507" i="1"/>
  <c r="AK507" i="1"/>
  <c r="AJ507" i="1"/>
  <c r="AI507" i="1"/>
  <c r="AH507" i="1"/>
  <c r="AG507" i="1"/>
  <c r="T507" i="1"/>
  <c r="AF507" i="1" s="1"/>
  <c r="K507" i="1"/>
  <c r="J507" i="1"/>
  <c r="AL506" i="1"/>
  <c r="AK506" i="1"/>
  <c r="AJ506" i="1"/>
  <c r="AI506" i="1"/>
  <c r="AH506" i="1"/>
  <c r="AG506" i="1"/>
  <c r="T506" i="1"/>
  <c r="AF506" i="1" s="1"/>
  <c r="K506" i="1"/>
  <c r="J506" i="1"/>
  <c r="AL505" i="1"/>
  <c r="AK505" i="1"/>
  <c r="AJ505" i="1"/>
  <c r="AI505" i="1"/>
  <c r="AH505" i="1"/>
  <c r="AG505" i="1"/>
  <c r="T505" i="1"/>
  <c r="AF505" i="1" s="1"/>
  <c r="K505" i="1"/>
  <c r="J505" i="1"/>
  <c r="AL504" i="1"/>
  <c r="AK504" i="1"/>
  <c r="AJ504" i="1"/>
  <c r="AI504" i="1"/>
  <c r="AH504" i="1"/>
  <c r="AG504" i="1"/>
  <c r="T504" i="1"/>
  <c r="AF504" i="1" s="1"/>
  <c r="K504" i="1"/>
  <c r="J504" i="1"/>
  <c r="AL503" i="1"/>
  <c r="AK503" i="1"/>
  <c r="AJ503" i="1"/>
  <c r="AI503" i="1"/>
  <c r="AH503" i="1"/>
  <c r="AG503" i="1"/>
  <c r="T503" i="1"/>
  <c r="AF503" i="1" s="1"/>
  <c r="K503" i="1"/>
  <c r="J503" i="1"/>
  <c r="AL502" i="1"/>
  <c r="AK502" i="1"/>
  <c r="AJ502" i="1"/>
  <c r="AI502" i="1"/>
  <c r="AH502" i="1"/>
  <c r="AG502" i="1"/>
  <c r="T502" i="1"/>
  <c r="AF502" i="1" s="1"/>
  <c r="K502" i="1"/>
  <c r="J502" i="1"/>
  <c r="AL501" i="1"/>
  <c r="AK501" i="1"/>
  <c r="AJ501" i="1"/>
  <c r="AI501" i="1"/>
  <c r="AH501" i="1"/>
  <c r="AG501" i="1"/>
  <c r="T501" i="1"/>
  <c r="AF501" i="1" s="1"/>
  <c r="K501" i="1"/>
  <c r="J501" i="1"/>
  <c r="AL500" i="1"/>
  <c r="AK500" i="1"/>
  <c r="AJ500" i="1"/>
  <c r="AI500" i="1"/>
  <c r="AH500" i="1"/>
  <c r="AG500" i="1"/>
  <c r="T500" i="1"/>
  <c r="AF500" i="1" s="1"/>
  <c r="K500" i="1"/>
  <c r="J500" i="1"/>
  <c r="AL499" i="1"/>
  <c r="AK499" i="1"/>
  <c r="AJ499" i="1"/>
  <c r="AI499" i="1"/>
  <c r="AH499" i="1"/>
  <c r="AG499" i="1"/>
  <c r="T499" i="1"/>
  <c r="AF499" i="1" s="1"/>
  <c r="K499" i="1"/>
  <c r="J499" i="1"/>
  <c r="AL498" i="1"/>
  <c r="AK498" i="1"/>
  <c r="AJ498" i="1"/>
  <c r="AI498" i="1"/>
  <c r="AH498" i="1"/>
  <c r="AG498" i="1"/>
  <c r="T498" i="1"/>
  <c r="AF498" i="1" s="1"/>
  <c r="K498" i="1"/>
  <c r="J498" i="1"/>
  <c r="AL497" i="1"/>
  <c r="AK497" i="1"/>
  <c r="AJ497" i="1"/>
  <c r="AI497" i="1"/>
  <c r="AH497" i="1"/>
  <c r="AG497" i="1"/>
  <c r="T497" i="1"/>
  <c r="AF497" i="1" s="1"/>
  <c r="K497" i="1"/>
  <c r="J497" i="1"/>
  <c r="AL496" i="1"/>
  <c r="AK496" i="1"/>
  <c r="AJ496" i="1"/>
  <c r="AI496" i="1"/>
  <c r="AH496" i="1"/>
  <c r="AG496" i="1"/>
  <c r="T496" i="1"/>
  <c r="AF496" i="1" s="1"/>
  <c r="K496" i="1"/>
  <c r="J496" i="1"/>
  <c r="AL495" i="1"/>
  <c r="AK495" i="1"/>
  <c r="AJ495" i="1"/>
  <c r="AI495" i="1"/>
  <c r="AH495" i="1"/>
  <c r="AG495" i="1"/>
  <c r="T495" i="1"/>
  <c r="AF495" i="1" s="1"/>
  <c r="K495" i="1"/>
  <c r="J495" i="1"/>
  <c r="AL494" i="1"/>
  <c r="AK494" i="1"/>
  <c r="AJ494" i="1"/>
  <c r="AI494" i="1"/>
  <c r="AH494" i="1"/>
  <c r="AG494" i="1"/>
  <c r="T494" i="1"/>
  <c r="AF494" i="1" s="1"/>
  <c r="K494" i="1"/>
  <c r="J494" i="1"/>
  <c r="AL493" i="1"/>
  <c r="AK493" i="1"/>
  <c r="AJ493" i="1"/>
  <c r="AI493" i="1"/>
  <c r="AH493" i="1"/>
  <c r="AG493" i="1"/>
  <c r="T493" i="1"/>
  <c r="AF493" i="1" s="1"/>
  <c r="K493" i="1"/>
  <c r="J493" i="1"/>
  <c r="AL492" i="1"/>
  <c r="AK492" i="1"/>
  <c r="AJ492" i="1"/>
  <c r="AI492" i="1"/>
  <c r="AH492" i="1"/>
  <c r="AG492" i="1"/>
  <c r="T492" i="1"/>
  <c r="AF492" i="1" s="1"/>
  <c r="K492" i="1"/>
  <c r="J492" i="1"/>
  <c r="AL491" i="1"/>
  <c r="AK491" i="1"/>
  <c r="AJ491" i="1"/>
  <c r="AI491" i="1"/>
  <c r="AH491" i="1"/>
  <c r="AG491" i="1"/>
  <c r="T491" i="1"/>
  <c r="AF491" i="1" s="1"/>
  <c r="K491" i="1"/>
  <c r="J491" i="1"/>
  <c r="AL490" i="1"/>
  <c r="AK490" i="1"/>
  <c r="AJ490" i="1"/>
  <c r="AI490" i="1"/>
  <c r="AH490" i="1"/>
  <c r="AG490" i="1"/>
  <c r="T490" i="1"/>
  <c r="AF490" i="1" s="1"/>
  <c r="K490" i="1"/>
  <c r="J490" i="1"/>
  <c r="AL489" i="1"/>
  <c r="AK489" i="1"/>
  <c r="AJ489" i="1"/>
  <c r="AI489" i="1"/>
  <c r="AH489" i="1"/>
  <c r="AG489" i="1"/>
  <c r="T489" i="1"/>
  <c r="AF489" i="1" s="1"/>
  <c r="K489" i="1"/>
  <c r="J489" i="1"/>
  <c r="AL488" i="1"/>
  <c r="AK488" i="1"/>
  <c r="AJ488" i="1"/>
  <c r="AI488" i="1"/>
  <c r="AH488" i="1"/>
  <c r="AG488" i="1"/>
  <c r="T488" i="1"/>
  <c r="AF488" i="1" s="1"/>
  <c r="K488" i="1"/>
  <c r="J488" i="1"/>
  <c r="AL487" i="1"/>
  <c r="AK487" i="1"/>
  <c r="AJ487" i="1"/>
  <c r="AI487" i="1"/>
  <c r="AH487" i="1"/>
  <c r="AG487" i="1"/>
  <c r="T487" i="1"/>
  <c r="AF487" i="1" s="1"/>
  <c r="K487" i="1"/>
  <c r="J487" i="1"/>
  <c r="AL486" i="1"/>
  <c r="AK486" i="1"/>
  <c r="AJ486" i="1"/>
  <c r="AI486" i="1"/>
  <c r="AH486" i="1"/>
  <c r="AG486" i="1"/>
  <c r="T486" i="1"/>
  <c r="AF486" i="1" s="1"/>
  <c r="K486" i="1"/>
  <c r="J486" i="1"/>
  <c r="AL485" i="1"/>
  <c r="AK485" i="1"/>
  <c r="AJ485" i="1"/>
  <c r="AI485" i="1"/>
  <c r="AH485" i="1"/>
  <c r="AG485" i="1"/>
  <c r="T485" i="1"/>
  <c r="AF485" i="1" s="1"/>
  <c r="K485" i="1"/>
  <c r="J485" i="1"/>
  <c r="AL484" i="1"/>
  <c r="AK484" i="1"/>
  <c r="AJ484" i="1"/>
  <c r="AI484" i="1"/>
  <c r="AH484" i="1"/>
  <c r="AG484" i="1"/>
  <c r="T484" i="1"/>
  <c r="AF484" i="1" s="1"/>
  <c r="K484" i="1"/>
  <c r="J484" i="1"/>
  <c r="AL483" i="1"/>
  <c r="AK483" i="1"/>
  <c r="AJ483" i="1"/>
  <c r="AI483" i="1"/>
  <c r="AH483" i="1"/>
  <c r="AG483" i="1"/>
  <c r="T483" i="1"/>
  <c r="AF483" i="1" s="1"/>
  <c r="K483" i="1"/>
  <c r="J483" i="1"/>
  <c r="AL482" i="1"/>
  <c r="AK482" i="1"/>
  <c r="AJ482" i="1"/>
  <c r="AI482" i="1"/>
  <c r="AH482" i="1"/>
  <c r="AG482" i="1"/>
  <c r="T482" i="1"/>
  <c r="AF482" i="1" s="1"/>
  <c r="K482" i="1"/>
  <c r="J482" i="1"/>
  <c r="AL481" i="1"/>
  <c r="AK481" i="1"/>
  <c r="AJ481" i="1"/>
  <c r="AI481" i="1"/>
  <c r="AH481" i="1"/>
  <c r="AG481" i="1"/>
  <c r="T481" i="1"/>
  <c r="AF481" i="1" s="1"/>
  <c r="K481" i="1"/>
  <c r="J481" i="1"/>
  <c r="AL480" i="1"/>
  <c r="AK480" i="1"/>
  <c r="AJ480" i="1"/>
  <c r="AI480" i="1"/>
  <c r="AH480" i="1"/>
  <c r="AG480" i="1"/>
  <c r="T480" i="1"/>
  <c r="AF480" i="1" s="1"/>
  <c r="K480" i="1"/>
  <c r="J480" i="1"/>
  <c r="AL479" i="1"/>
  <c r="AK479" i="1"/>
  <c r="AJ479" i="1"/>
  <c r="AI479" i="1"/>
  <c r="AH479" i="1"/>
  <c r="AG479" i="1"/>
  <c r="T479" i="1"/>
  <c r="AF479" i="1" s="1"/>
  <c r="K479" i="1"/>
  <c r="J479" i="1"/>
  <c r="AL478" i="1"/>
  <c r="AK478" i="1"/>
  <c r="AJ478" i="1"/>
  <c r="AI478" i="1"/>
  <c r="AH478" i="1"/>
  <c r="AG478" i="1"/>
  <c r="T478" i="1"/>
  <c r="AF478" i="1" s="1"/>
  <c r="K478" i="1"/>
  <c r="J478" i="1"/>
  <c r="AL477" i="1"/>
  <c r="AK477" i="1"/>
  <c r="AJ477" i="1"/>
  <c r="AI477" i="1"/>
  <c r="AH477" i="1"/>
  <c r="AG477" i="1"/>
  <c r="T477" i="1"/>
  <c r="AF477" i="1" s="1"/>
  <c r="K477" i="1"/>
  <c r="J477" i="1"/>
  <c r="AL476" i="1"/>
  <c r="AK476" i="1"/>
  <c r="AJ476" i="1"/>
  <c r="AI476" i="1"/>
  <c r="AH476" i="1"/>
  <c r="AG476" i="1"/>
  <c r="T476" i="1"/>
  <c r="AF476" i="1" s="1"/>
  <c r="K476" i="1"/>
  <c r="J476" i="1"/>
  <c r="AL475" i="1"/>
  <c r="AK475" i="1"/>
  <c r="AJ475" i="1"/>
  <c r="AI475" i="1"/>
  <c r="AH475" i="1"/>
  <c r="AG475" i="1"/>
  <c r="T475" i="1"/>
  <c r="AF475" i="1" s="1"/>
  <c r="K475" i="1"/>
  <c r="J475" i="1"/>
  <c r="AL474" i="1"/>
  <c r="AK474" i="1"/>
  <c r="AJ474" i="1"/>
  <c r="AI474" i="1"/>
  <c r="AH474" i="1"/>
  <c r="AG474" i="1"/>
  <c r="T474" i="1"/>
  <c r="AF474" i="1" s="1"/>
  <c r="K474" i="1"/>
  <c r="J474" i="1"/>
  <c r="AL473" i="1"/>
  <c r="AK473" i="1"/>
  <c r="AJ473" i="1"/>
  <c r="AI473" i="1"/>
  <c r="AH473" i="1"/>
  <c r="AG473" i="1"/>
  <c r="T473" i="1"/>
  <c r="AF473" i="1" s="1"/>
  <c r="K473" i="1"/>
  <c r="J473" i="1"/>
  <c r="AL472" i="1"/>
  <c r="AK472" i="1"/>
  <c r="AJ472" i="1"/>
  <c r="AI472" i="1"/>
  <c r="AH472" i="1"/>
  <c r="AG472" i="1"/>
  <c r="T472" i="1"/>
  <c r="AF472" i="1" s="1"/>
  <c r="K472" i="1"/>
  <c r="J472" i="1"/>
  <c r="AL471" i="1"/>
  <c r="AK471" i="1"/>
  <c r="AJ471" i="1"/>
  <c r="AI471" i="1"/>
  <c r="AH471" i="1"/>
  <c r="AG471" i="1"/>
  <c r="T471" i="1"/>
  <c r="AF471" i="1" s="1"/>
  <c r="K471" i="1"/>
  <c r="J471" i="1"/>
  <c r="AL470" i="1"/>
  <c r="AK470" i="1"/>
  <c r="AJ470" i="1"/>
  <c r="AI470" i="1"/>
  <c r="AH470" i="1"/>
  <c r="AG470" i="1"/>
  <c r="T470" i="1"/>
  <c r="AF470" i="1" s="1"/>
  <c r="K470" i="1"/>
  <c r="J470" i="1"/>
  <c r="AL469" i="1"/>
  <c r="AK469" i="1"/>
  <c r="AJ469" i="1"/>
  <c r="AI469" i="1"/>
  <c r="AH469" i="1"/>
  <c r="AG469" i="1"/>
  <c r="T469" i="1"/>
  <c r="AF469" i="1" s="1"/>
  <c r="K469" i="1"/>
  <c r="J469" i="1"/>
  <c r="AL468" i="1"/>
  <c r="AK468" i="1"/>
  <c r="AJ468" i="1"/>
  <c r="AI468" i="1"/>
  <c r="AH468" i="1"/>
  <c r="AG468" i="1"/>
  <c r="T468" i="1"/>
  <c r="AF468" i="1" s="1"/>
  <c r="K468" i="1"/>
  <c r="J468" i="1"/>
  <c r="AL467" i="1"/>
  <c r="AK467" i="1"/>
  <c r="AJ467" i="1"/>
  <c r="AI467" i="1"/>
  <c r="AH467" i="1"/>
  <c r="AG467" i="1"/>
  <c r="T467" i="1"/>
  <c r="AF467" i="1" s="1"/>
  <c r="K467" i="1"/>
  <c r="J467" i="1"/>
  <c r="AL466" i="1"/>
  <c r="AK466" i="1"/>
  <c r="AJ466" i="1"/>
  <c r="AI466" i="1"/>
  <c r="AH466" i="1"/>
  <c r="AG466" i="1"/>
  <c r="T466" i="1"/>
  <c r="AF466" i="1" s="1"/>
  <c r="K466" i="1"/>
  <c r="J466" i="1"/>
  <c r="AL465" i="1"/>
  <c r="AK465" i="1"/>
  <c r="AJ465" i="1"/>
  <c r="AI465" i="1"/>
  <c r="AH465" i="1"/>
  <c r="AG465" i="1"/>
  <c r="T465" i="1"/>
  <c r="AF465" i="1" s="1"/>
  <c r="K465" i="1"/>
  <c r="J465" i="1"/>
  <c r="AL464" i="1"/>
  <c r="AK464" i="1"/>
  <c r="AJ464" i="1"/>
  <c r="AI464" i="1"/>
  <c r="AH464" i="1"/>
  <c r="AG464" i="1"/>
  <c r="T464" i="1"/>
  <c r="AF464" i="1" s="1"/>
  <c r="K464" i="1"/>
  <c r="J464" i="1"/>
  <c r="AL463" i="1"/>
  <c r="AK463" i="1"/>
  <c r="AJ463" i="1"/>
  <c r="AI463" i="1"/>
  <c r="AH463" i="1"/>
  <c r="AG463" i="1"/>
  <c r="T463" i="1"/>
  <c r="AF463" i="1" s="1"/>
  <c r="K463" i="1"/>
  <c r="J463" i="1"/>
  <c r="AL462" i="1"/>
  <c r="AK462" i="1"/>
  <c r="AJ462" i="1"/>
  <c r="AI462" i="1"/>
  <c r="AH462" i="1"/>
  <c r="AG462" i="1"/>
  <c r="T462" i="1"/>
  <c r="AF462" i="1" s="1"/>
  <c r="K462" i="1"/>
  <c r="J462" i="1"/>
  <c r="AL461" i="1"/>
  <c r="AK461" i="1"/>
  <c r="AJ461" i="1"/>
  <c r="AI461" i="1"/>
  <c r="AH461" i="1"/>
  <c r="AG461" i="1"/>
  <c r="T461" i="1"/>
  <c r="AF461" i="1" s="1"/>
  <c r="K461" i="1"/>
  <c r="J461" i="1"/>
  <c r="AL460" i="1"/>
  <c r="AK460" i="1"/>
  <c r="AJ460" i="1"/>
  <c r="AI460" i="1"/>
  <c r="AH460" i="1"/>
  <c r="AG460" i="1"/>
  <c r="T460" i="1"/>
  <c r="AF460" i="1" s="1"/>
  <c r="K460" i="1"/>
  <c r="J460" i="1"/>
  <c r="AL459" i="1"/>
  <c r="AK459" i="1"/>
  <c r="AJ459" i="1"/>
  <c r="AI459" i="1"/>
  <c r="AH459" i="1"/>
  <c r="AG459" i="1"/>
  <c r="T459" i="1"/>
  <c r="AF459" i="1" s="1"/>
  <c r="K459" i="1"/>
  <c r="J459" i="1"/>
  <c r="AL458" i="1"/>
  <c r="AK458" i="1"/>
  <c r="AJ458" i="1"/>
  <c r="AI458" i="1"/>
  <c r="AH458" i="1"/>
  <c r="AG458" i="1"/>
  <c r="T458" i="1"/>
  <c r="AF458" i="1" s="1"/>
  <c r="K458" i="1"/>
  <c r="J458" i="1"/>
  <c r="AL457" i="1"/>
  <c r="AK457" i="1"/>
  <c r="AJ457" i="1"/>
  <c r="AI457" i="1"/>
  <c r="AH457" i="1"/>
  <c r="AG457" i="1"/>
  <c r="T457" i="1"/>
  <c r="AF457" i="1" s="1"/>
  <c r="K457" i="1"/>
  <c r="J457" i="1"/>
  <c r="AL456" i="1"/>
  <c r="AK456" i="1"/>
  <c r="AJ456" i="1"/>
  <c r="AI456" i="1"/>
  <c r="AH456" i="1"/>
  <c r="AG456" i="1"/>
  <c r="T456" i="1"/>
  <c r="AF456" i="1" s="1"/>
  <c r="K456" i="1"/>
  <c r="J456" i="1"/>
  <c r="AL455" i="1"/>
  <c r="AK455" i="1"/>
  <c r="AJ455" i="1"/>
  <c r="AI455" i="1"/>
  <c r="AH455" i="1"/>
  <c r="AG455" i="1"/>
  <c r="T455" i="1"/>
  <c r="AF455" i="1" s="1"/>
  <c r="K455" i="1"/>
  <c r="J455" i="1"/>
  <c r="AL454" i="1"/>
  <c r="AK454" i="1"/>
  <c r="AJ454" i="1"/>
  <c r="AI454" i="1"/>
  <c r="AH454" i="1"/>
  <c r="AG454" i="1"/>
  <c r="T454" i="1"/>
  <c r="AF454" i="1" s="1"/>
  <c r="K454" i="1"/>
  <c r="J454" i="1"/>
  <c r="AL453" i="1"/>
  <c r="AK453" i="1"/>
  <c r="AJ453" i="1"/>
  <c r="AI453" i="1"/>
  <c r="AH453" i="1"/>
  <c r="AG453" i="1"/>
  <c r="T453" i="1"/>
  <c r="AF453" i="1" s="1"/>
  <c r="K453" i="1"/>
  <c r="J453" i="1"/>
  <c r="AL452" i="1"/>
  <c r="AK452" i="1"/>
  <c r="AJ452" i="1"/>
  <c r="AI452" i="1"/>
  <c r="AH452" i="1"/>
  <c r="AG452" i="1"/>
  <c r="T452" i="1"/>
  <c r="AF452" i="1" s="1"/>
  <c r="K452" i="1"/>
  <c r="J452" i="1"/>
  <c r="AL451" i="1"/>
  <c r="AK451" i="1"/>
  <c r="AJ451" i="1"/>
  <c r="AI451" i="1"/>
  <c r="AH451" i="1"/>
  <c r="AG451" i="1"/>
  <c r="T451" i="1"/>
  <c r="AF451" i="1" s="1"/>
  <c r="K451" i="1"/>
  <c r="J451" i="1"/>
  <c r="AL450" i="1"/>
  <c r="AK450" i="1"/>
  <c r="AJ450" i="1"/>
  <c r="AI450" i="1"/>
  <c r="AH450" i="1"/>
  <c r="AG450" i="1"/>
  <c r="T450" i="1"/>
  <c r="AF450" i="1" s="1"/>
  <c r="K450" i="1"/>
  <c r="J450" i="1"/>
  <c r="AL449" i="1"/>
  <c r="AK449" i="1"/>
  <c r="AJ449" i="1"/>
  <c r="AI449" i="1"/>
  <c r="AH449" i="1"/>
  <c r="AG449" i="1"/>
  <c r="T449" i="1"/>
  <c r="AF449" i="1" s="1"/>
  <c r="K449" i="1"/>
  <c r="J449" i="1"/>
  <c r="AL448" i="1"/>
  <c r="AK448" i="1"/>
  <c r="AJ448" i="1"/>
  <c r="AI448" i="1"/>
  <c r="AH448" i="1"/>
  <c r="AG448" i="1"/>
  <c r="T448" i="1"/>
  <c r="AF448" i="1" s="1"/>
  <c r="K448" i="1"/>
  <c r="J448" i="1"/>
  <c r="AL447" i="1"/>
  <c r="AK447" i="1"/>
  <c r="AJ447" i="1"/>
  <c r="AI447" i="1"/>
  <c r="AH447" i="1"/>
  <c r="AG447" i="1"/>
  <c r="T447" i="1"/>
  <c r="AF447" i="1" s="1"/>
  <c r="K447" i="1"/>
  <c r="J447" i="1"/>
  <c r="AL446" i="1"/>
  <c r="AK446" i="1"/>
  <c r="AJ446" i="1"/>
  <c r="AI446" i="1"/>
  <c r="AH446" i="1"/>
  <c r="AG446" i="1"/>
  <c r="T446" i="1"/>
  <c r="AF446" i="1" s="1"/>
  <c r="K446" i="1"/>
  <c r="J446" i="1"/>
  <c r="AL445" i="1"/>
  <c r="AK445" i="1"/>
  <c r="AJ445" i="1"/>
  <c r="AI445" i="1"/>
  <c r="AH445" i="1"/>
  <c r="AG445" i="1"/>
  <c r="T445" i="1"/>
  <c r="AF445" i="1" s="1"/>
  <c r="K445" i="1"/>
  <c r="J445" i="1"/>
  <c r="AL444" i="1"/>
  <c r="AK444" i="1"/>
  <c r="AJ444" i="1"/>
  <c r="AI444" i="1"/>
  <c r="AH444" i="1"/>
  <c r="AG444" i="1"/>
  <c r="T444" i="1"/>
  <c r="AF444" i="1" s="1"/>
  <c r="K444" i="1"/>
  <c r="J444" i="1"/>
  <c r="AL443" i="1"/>
  <c r="AK443" i="1"/>
  <c r="AJ443" i="1"/>
  <c r="AI443" i="1"/>
  <c r="AH443" i="1"/>
  <c r="AG443" i="1"/>
  <c r="T443" i="1"/>
  <c r="AF443" i="1" s="1"/>
  <c r="K443" i="1"/>
  <c r="J443" i="1"/>
  <c r="AL442" i="1"/>
  <c r="AK442" i="1"/>
  <c r="AJ442" i="1"/>
  <c r="AI442" i="1"/>
  <c r="AH442" i="1"/>
  <c r="AG442" i="1"/>
  <c r="T442" i="1"/>
  <c r="AF442" i="1" s="1"/>
  <c r="K442" i="1"/>
  <c r="J442" i="1"/>
  <c r="AL441" i="1"/>
  <c r="AK441" i="1"/>
  <c r="AJ441" i="1"/>
  <c r="AI441" i="1"/>
  <c r="AH441" i="1"/>
  <c r="AG441" i="1"/>
  <c r="T441" i="1"/>
  <c r="AF441" i="1" s="1"/>
  <c r="K441" i="1"/>
  <c r="J441" i="1"/>
  <c r="AL440" i="1"/>
  <c r="AK440" i="1"/>
  <c r="AJ440" i="1"/>
  <c r="AI440" i="1"/>
  <c r="AH440" i="1"/>
  <c r="AG440" i="1"/>
  <c r="T440" i="1"/>
  <c r="AF440" i="1" s="1"/>
  <c r="K440" i="1"/>
  <c r="J440" i="1"/>
  <c r="AL439" i="1"/>
  <c r="AK439" i="1"/>
  <c r="AJ439" i="1"/>
  <c r="AI439" i="1"/>
  <c r="AH439" i="1"/>
  <c r="AG439" i="1"/>
  <c r="T439" i="1"/>
  <c r="AF439" i="1" s="1"/>
  <c r="K439" i="1"/>
  <c r="J439" i="1"/>
  <c r="AL438" i="1"/>
  <c r="AK438" i="1"/>
  <c r="AJ438" i="1"/>
  <c r="AI438" i="1"/>
  <c r="AH438" i="1"/>
  <c r="AG438" i="1"/>
  <c r="T438" i="1"/>
  <c r="AF438" i="1" s="1"/>
  <c r="K438" i="1"/>
  <c r="J438" i="1"/>
  <c r="AL437" i="1"/>
  <c r="AK437" i="1"/>
  <c r="AJ437" i="1"/>
  <c r="AI437" i="1"/>
  <c r="AH437" i="1"/>
  <c r="AG437" i="1"/>
  <c r="T437" i="1"/>
  <c r="AF437" i="1" s="1"/>
  <c r="K437" i="1"/>
  <c r="J437" i="1"/>
  <c r="AL436" i="1"/>
  <c r="AK436" i="1"/>
  <c r="AJ436" i="1"/>
  <c r="AI436" i="1"/>
  <c r="AH436" i="1"/>
  <c r="AG436" i="1"/>
  <c r="T436" i="1"/>
  <c r="AF436" i="1" s="1"/>
  <c r="K436" i="1"/>
  <c r="J436" i="1"/>
  <c r="AL435" i="1"/>
  <c r="AK435" i="1"/>
  <c r="AJ435" i="1"/>
  <c r="AI435" i="1"/>
  <c r="AH435" i="1"/>
  <c r="AG435" i="1"/>
  <c r="T435" i="1"/>
  <c r="AF435" i="1" s="1"/>
  <c r="K435" i="1"/>
  <c r="J435" i="1"/>
  <c r="AL434" i="1"/>
  <c r="AK434" i="1"/>
  <c r="AJ434" i="1"/>
  <c r="AI434" i="1"/>
  <c r="AH434" i="1"/>
  <c r="AG434" i="1"/>
  <c r="T434" i="1"/>
  <c r="AF434" i="1" s="1"/>
  <c r="K434" i="1"/>
  <c r="J434" i="1"/>
  <c r="AL433" i="1"/>
  <c r="AK433" i="1"/>
  <c r="AJ433" i="1"/>
  <c r="AI433" i="1"/>
  <c r="AH433" i="1"/>
  <c r="AG433" i="1"/>
  <c r="T433" i="1"/>
  <c r="AF433" i="1" s="1"/>
  <c r="K433" i="1"/>
  <c r="J433" i="1"/>
  <c r="AL432" i="1"/>
  <c r="AK432" i="1"/>
  <c r="AJ432" i="1"/>
  <c r="AI432" i="1"/>
  <c r="AH432" i="1"/>
  <c r="AG432" i="1"/>
  <c r="T432" i="1"/>
  <c r="AF432" i="1" s="1"/>
  <c r="K432" i="1"/>
  <c r="J432" i="1"/>
  <c r="AL431" i="1"/>
  <c r="AK431" i="1"/>
  <c r="AJ431" i="1"/>
  <c r="AI431" i="1"/>
  <c r="AH431" i="1"/>
  <c r="AG431" i="1"/>
  <c r="T431" i="1"/>
  <c r="AF431" i="1" s="1"/>
  <c r="K431" i="1"/>
  <c r="J431" i="1"/>
  <c r="AL430" i="1"/>
  <c r="AK430" i="1"/>
  <c r="AJ430" i="1"/>
  <c r="AI430" i="1"/>
  <c r="AH430" i="1"/>
  <c r="AG430" i="1"/>
  <c r="T430" i="1"/>
  <c r="AF430" i="1" s="1"/>
  <c r="K430" i="1"/>
  <c r="J430" i="1"/>
  <c r="AL429" i="1"/>
  <c r="AK429" i="1"/>
  <c r="AJ429" i="1"/>
  <c r="AI429" i="1"/>
  <c r="AH429" i="1"/>
  <c r="AG429" i="1"/>
  <c r="T429" i="1"/>
  <c r="AF429" i="1" s="1"/>
  <c r="K429" i="1"/>
  <c r="J429" i="1"/>
  <c r="AL428" i="1"/>
  <c r="AK428" i="1"/>
  <c r="AJ428" i="1"/>
  <c r="AI428" i="1"/>
  <c r="AH428" i="1"/>
  <c r="AG428" i="1"/>
  <c r="T428" i="1"/>
  <c r="AF428" i="1" s="1"/>
  <c r="K428" i="1"/>
  <c r="J428" i="1"/>
  <c r="AL427" i="1"/>
  <c r="AK427" i="1"/>
  <c r="AJ427" i="1"/>
  <c r="AI427" i="1"/>
  <c r="AH427" i="1"/>
  <c r="AG427" i="1"/>
  <c r="T427" i="1"/>
  <c r="AF427" i="1" s="1"/>
  <c r="K427" i="1"/>
  <c r="J427" i="1"/>
  <c r="AL426" i="1"/>
  <c r="AK426" i="1"/>
  <c r="AJ426" i="1"/>
  <c r="AI426" i="1"/>
  <c r="AH426" i="1"/>
  <c r="AG426" i="1"/>
  <c r="T426" i="1"/>
  <c r="AF426" i="1" s="1"/>
  <c r="K426" i="1"/>
  <c r="J426" i="1"/>
  <c r="AL425" i="1"/>
  <c r="AK425" i="1"/>
  <c r="AJ425" i="1"/>
  <c r="AI425" i="1"/>
  <c r="AH425" i="1"/>
  <c r="AG425" i="1"/>
  <c r="T425" i="1"/>
  <c r="AF425" i="1" s="1"/>
  <c r="K425" i="1"/>
  <c r="J425" i="1"/>
  <c r="AL424" i="1"/>
  <c r="AK424" i="1"/>
  <c r="AJ424" i="1"/>
  <c r="AI424" i="1"/>
  <c r="AH424" i="1"/>
  <c r="AG424" i="1"/>
  <c r="T424" i="1"/>
  <c r="AF424" i="1" s="1"/>
  <c r="K424" i="1"/>
  <c r="J424" i="1"/>
  <c r="AL423" i="1"/>
  <c r="AK423" i="1"/>
  <c r="AJ423" i="1"/>
  <c r="AI423" i="1"/>
  <c r="AH423" i="1"/>
  <c r="AG423" i="1"/>
  <c r="T423" i="1"/>
  <c r="AF423" i="1" s="1"/>
  <c r="K423" i="1"/>
  <c r="J423" i="1"/>
  <c r="AL422" i="1"/>
  <c r="AK422" i="1"/>
  <c r="AJ422" i="1"/>
  <c r="AI422" i="1"/>
  <c r="AH422" i="1"/>
  <c r="AG422" i="1"/>
  <c r="T422" i="1"/>
  <c r="AF422" i="1" s="1"/>
  <c r="K422" i="1"/>
  <c r="J422" i="1"/>
  <c r="AL421" i="1"/>
  <c r="AK421" i="1"/>
  <c r="AJ421" i="1"/>
  <c r="AI421" i="1"/>
  <c r="AH421" i="1"/>
  <c r="AG421" i="1"/>
  <c r="T421" i="1"/>
  <c r="AF421" i="1" s="1"/>
  <c r="K421" i="1"/>
  <c r="J421" i="1"/>
  <c r="AL420" i="1"/>
  <c r="AK420" i="1"/>
  <c r="AJ420" i="1"/>
  <c r="AI420" i="1"/>
  <c r="AH420" i="1"/>
  <c r="AG420" i="1"/>
  <c r="T420" i="1"/>
  <c r="AF420" i="1" s="1"/>
  <c r="K420" i="1"/>
  <c r="J420" i="1"/>
  <c r="AL419" i="1"/>
  <c r="AK419" i="1"/>
  <c r="AJ419" i="1"/>
  <c r="AI419" i="1"/>
  <c r="AH419" i="1"/>
  <c r="AG419" i="1"/>
  <c r="T419" i="1"/>
  <c r="AF419" i="1" s="1"/>
  <c r="K419" i="1"/>
  <c r="J419" i="1"/>
  <c r="AL418" i="1"/>
  <c r="AK418" i="1"/>
  <c r="AJ418" i="1"/>
  <c r="AI418" i="1"/>
  <c r="AH418" i="1"/>
  <c r="AG418" i="1"/>
  <c r="T418" i="1"/>
  <c r="AF418" i="1" s="1"/>
  <c r="K418" i="1"/>
  <c r="J418" i="1"/>
  <c r="AL417" i="1"/>
  <c r="AK417" i="1"/>
  <c r="AJ417" i="1"/>
  <c r="AI417" i="1"/>
  <c r="AH417" i="1"/>
  <c r="AG417" i="1"/>
  <c r="T417" i="1"/>
  <c r="AF417" i="1" s="1"/>
  <c r="K417" i="1"/>
  <c r="J417" i="1"/>
  <c r="AL416" i="1"/>
  <c r="AK416" i="1"/>
  <c r="AJ416" i="1"/>
  <c r="AI416" i="1"/>
  <c r="AH416" i="1"/>
  <c r="AG416" i="1"/>
  <c r="T416" i="1"/>
  <c r="AF416" i="1" s="1"/>
  <c r="K416" i="1"/>
  <c r="J416" i="1"/>
  <c r="AL415" i="1"/>
  <c r="AK415" i="1"/>
  <c r="AJ415" i="1"/>
  <c r="AI415" i="1"/>
  <c r="AH415" i="1"/>
  <c r="AG415" i="1"/>
  <c r="T415" i="1"/>
  <c r="AF415" i="1" s="1"/>
  <c r="K415" i="1"/>
  <c r="J415" i="1"/>
  <c r="AL414" i="1"/>
  <c r="AK414" i="1"/>
  <c r="AJ414" i="1"/>
  <c r="AI414" i="1"/>
  <c r="AH414" i="1"/>
  <c r="AG414" i="1"/>
  <c r="T414" i="1"/>
  <c r="AF414" i="1" s="1"/>
  <c r="K414" i="1"/>
  <c r="J414" i="1"/>
  <c r="AL413" i="1"/>
  <c r="AK413" i="1"/>
  <c r="AJ413" i="1"/>
  <c r="AI413" i="1"/>
  <c r="AH413" i="1"/>
  <c r="AG413" i="1"/>
  <c r="T413" i="1"/>
  <c r="AF413" i="1" s="1"/>
  <c r="K413" i="1"/>
  <c r="J413" i="1"/>
  <c r="AL412" i="1"/>
  <c r="AK412" i="1"/>
  <c r="AJ412" i="1"/>
  <c r="AI412" i="1"/>
  <c r="AH412" i="1"/>
  <c r="AG412" i="1"/>
  <c r="T412" i="1"/>
  <c r="AF412" i="1" s="1"/>
  <c r="K412" i="1"/>
  <c r="J412" i="1"/>
  <c r="AL411" i="1"/>
  <c r="AK411" i="1"/>
  <c r="AJ411" i="1"/>
  <c r="AI411" i="1"/>
  <c r="AH411" i="1"/>
  <c r="AG411" i="1"/>
  <c r="T411" i="1"/>
  <c r="AF411" i="1" s="1"/>
  <c r="K411" i="1"/>
  <c r="J411" i="1"/>
  <c r="AL410" i="1"/>
  <c r="AK410" i="1"/>
  <c r="AJ410" i="1"/>
  <c r="AI410" i="1"/>
  <c r="AH410" i="1"/>
  <c r="AG410" i="1"/>
  <c r="T410" i="1"/>
  <c r="AF410" i="1" s="1"/>
  <c r="K410" i="1"/>
  <c r="J410" i="1"/>
  <c r="AL409" i="1"/>
  <c r="AK409" i="1"/>
  <c r="AJ409" i="1"/>
  <c r="AI409" i="1"/>
  <c r="AH409" i="1"/>
  <c r="AG409" i="1"/>
  <c r="T409" i="1"/>
  <c r="AF409" i="1" s="1"/>
  <c r="K409" i="1"/>
  <c r="J409" i="1"/>
  <c r="AL408" i="1"/>
  <c r="AK408" i="1"/>
  <c r="AJ408" i="1"/>
  <c r="AI408" i="1"/>
  <c r="AH408" i="1"/>
  <c r="AG408" i="1"/>
  <c r="T408" i="1"/>
  <c r="AF408" i="1" s="1"/>
  <c r="K408" i="1"/>
  <c r="J408" i="1"/>
  <c r="AL407" i="1"/>
  <c r="AK407" i="1"/>
  <c r="AJ407" i="1"/>
  <c r="AI407" i="1"/>
  <c r="AH407" i="1"/>
  <c r="AG407" i="1"/>
  <c r="T407" i="1"/>
  <c r="AF407" i="1" s="1"/>
  <c r="K407" i="1"/>
  <c r="J407" i="1"/>
  <c r="AL406" i="1"/>
  <c r="AK406" i="1"/>
  <c r="AJ406" i="1"/>
  <c r="AI406" i="1"/>
  <c r="AH406" i="1"/>
  <c r="AG406" i="1"/>
  <c r="T406" i="1"/>
  <c r="AF406" i="1" s="1"/>
  <c r="K406" i="1"/>
  <c r="J406" i="1"/>
  <c r="AL405" i="1"/>
  <c r="AK405" i="1"/>
  <c r="AJ405" i="1"/>
  <c r="AI405" i="1"/>
  <c r="AH405" i="1"/>
  <c r="AG405" i="1"/>
  <c r="T405" i="1"/>
  <c r="AF405" i="1" s="1"/>
  <c r="K405" i="1"/>
  <c r="J405" i="1"/>
  <c r="AL404" i="1"/>
  <c r="AK404" i="1"/>
  <c r="AJ404" i="1"/>
  <c r="AI404" i="1"/>
  <c r="AH404" i="1"/>
  <c r="AG404" i="1"/>
  <c r="T404" i="1"/>
  <c r="AF404" i="1" s="1"/>
  <c r="K404" i="1"/>
  <c r="J404" i="1"/>
  <c r="AL403" i="1"/>
  <c r="AK403" i="1"/>
  <c r="AJ403" i="1"/>
  <c r="AI403" i="1"/>
  <c r="AH403" i="1"/>
  <c r="AG403" i="1"/>
  <c r="T403" i="1"/>
  <c r="AF403" i="1" s="1"/>
  <c r="K403" i="1"/>
  <c r="J403" i="1"/>
  <c r="AL402" i="1"/>
  <c r="AK402" i="1"/>
  <c r="AJ402" i="1"/>
  <c r="AI402" i="1"/>
  <c r="AH402" i="1"/>
  <c r="AG402" i="1"/>
  <c r="T402" i="1"/>
  <c r="AF402" i="1" s="1"/>
  <c r="K402" i="1"/>
  <c r="J402" i="1"/>
  <c r="AL401" i="1"/>
  <c r="AK401" i="1"/>
  <c r="AJ401" i="1"/>
  <c r="AI401" i="1"/>
  <c r="AH401" i="1"/>
  <c r="AG401" i="1"/>
  <c r="T401" i="1"/>
  <c r="AF401" i="1" s="1"/>
  <c r="K401" i="1"/>
  <c r="J401" i="1"/>
  <c r="AL400" i="1"/>
  <c r="AK400" i="1"/>
  <c r="AJ400" i="1"/>
  <c r="AI400" i="1"/>
  <c r="AH400" i="1"/>
  <c r="AG400" i="1"/>
  <c r="T400" i="1"/>
  <c r="AF400" i="1" s="1"/>
  <c r="K400" i="1"/>
  <c r="J400" i="1"/>
  <c r="AL399" i="1"/>
  <c r="AK399" i="1"/>
  <c r="AJ399" i="1"/>
  <c r="AI399" i="1"/>
  <c r="AH399" i="1"/>
  <c r="AG399" i="1"/>
  <c r="T399" i="1"/>
  <c r="AF399" i="1" s="1"/>
  <c r="K399" i="1"/>
  <c r="J399" i="1"/>
  <c r="AL398" i="1"/>
  <c r="AK398" i="1"/>
  <c r="AJ398" i="1"/>
  <c r="AI398" i="1"/>
  <c r="AH398" i="1"/>
  <c r="AG398" i="1"/>
  <c r="T398" i="1"/>
  <c r="AF398" i="1" s="1"/>
  <c r="K398" i="1"/>
  <c r="J398" i="1"/>
  <c r="AL397" i="1"/>
  <c r="AK397" i="1"/>
  <c r="AJ397" i="1"/>
  <c r="AI397" i="1"/>
  <c r="AH397" i="1"/>
  <c r="AG397" i="1"/>
  <c r="T397" i="1"/>
  <c r="AF397" i="1" s="1"/>
  <c r="K397" i="1"/>
  <c r="J397" i="1"/>
  <c r="AL396" i="1"/>
  <c r="AK396" i="1"/>
  <c r="AJ396" i="1"/>
  <c r="AI396" i="1"/>
  <c r="AH396" i="1"/>
  <c r="AG396" i="1"/>
  <c r="T396" i="1"/>
  <c r="AF396" i="1" s="1"/>
  <c r="K396" i="1"/>
  <c r="J396" i="1"/>
  <c r="AL395" i="1"/>
  <c r="AK395" i="1"/>
  <c r="AJ395" i="1"/>
  <c r="AI395" i="1"/>
  <c r="AH395" i="1"/>
  <c r="AG395" i="1"/>
  <c r="AF395" i="1"/>
  <c r="K395" i="1"/>
  <c r="J395" i="1"/>
  <c r="AL394" i="1"/>
  <c r="AK394" i="1"/>
  <c r="AJ394" i="1"/>
  <c r="AI394" i="1"/>
  <c r="AH394" i="1"/>
  <c r="AG394" i="1"/>
  <c r="AF394" i="1"/>
  <c r="K394" i="1"/>
  <c r="J394" i="1"/>
  <c r="AL393" i="1"/>
  <c r="AK393" i="1"/>
  <c r="AJ393" i="1"/>
  <c r="AI393" i="1"/>
  <c r="AH393" i="1"/>
  <c r="AG393" i="1"/>
  <c r="AF393" i="1"/>
  <c r="K393" i="1"/>
  <c r="J393" i="1"/>
  <c r="AL392" i="1"/>
  <c r="AK392" i="1"/>
  <c r="AJ392" i="1"/>
  <c r="AI392" i="1"/>
  <c r="AH392" i="1"/>
  <c r="AG392" i="1"/>
  <c r="AF392" i="1"/>
  <c r="K392" i="1"/>
  <c r="J392" i="1"/>
  <c r="AL391" i="1"/>
  <c r="AK391" i="1"/>
  <c r="AJ391" i="1"/>
  <c r="AI391" i="1"/>
  <c r="AH391" i="1"/>
  <c r="AG391" i="1"/>
  <c r="AF391" i="1"/>
  <c r="K391" i="1"/>
  <c r="J391" i="1"/>
  <c r="AL390" i="1"/>
  <c r="AK390" i="1"/>
  <c r="AJ390" i="1"/>
  <c r="AI390" i="1"/>
  <c r="AH390" i="1"/>
  <c r="AG390" i="1"/>
  <c r="AF390" i="1"/>
  <c r="T390" i="1"/>
  <c r="K390" i="1"/>
  <c r="J390" i="1"/>
  <c r="AL389" i="1"/>
  <c r="AK389" i="1"/>
  <c r="AJ389" i="1"/>
  <c r="AI389" i="1"/>
  <c r="AH389" i="1"/>
  <c r="AG389" i="1"/>
  <c r="T389" i="1"/>
  <c r="AF389" i="1" s="1"/>
  <c r="K389" i="1"/>
  <c r="J389" i="1"/>
  <c r="AL388" i="1"/>
  <c r="AK388" i="1"/>
  <c r="AJ388" i="1"/>
  <c r="AI388" i="1"/>
  <c r="AH388" i="1"/>
  <c r="AG388" i="1"/>
  <c r="T388" i="1"/>
  <c r="AF388" i="1" s="1"/>
  <c r="K388" i="1"/>
  <c r="J388" i="1"/>
  <c r="AL387" i="1"/>
  <c r="AK387" i="1"/>
  <c r="AJ387" i="1"/>
  <c r="AI387" i="1"/>
  <c r="AH387" i="1"/>
  <c r="AG387" i="1"/>
  <c r="AF387" i="1"/>
  <c r="T387" i="1"/>
  <c r="K387" i="1"/>
  <c r="J387" i="1"/>
  <c r="AL386" i="1"/>
  <c r="AK386" i="1"/>
  <c r="AJ386" i="1"/>
  <c r="AI386" i="1"/>
  <c r="AH386" i="1"/>
  <c r="AG386" i="1"/>
  <c r="T386" i="1"/>
  <c r="AF386" i="1" s="1"/>
  <c r="K386" i="1"/>
  <c r="J386" i="1"/>
  <c r="AL385" i="1"/>
  <c r="AK385" i="1"/>
  <c r="AJ385" i="1"/>
  <c r="AI385" i="1"/>
  <c r="AH385" i="1"/>
  <c r="AG385" i="1"/>
  <c r="AF385" i="1"/>
  <c r="T385" i="1"/>
  <c r="K385" i="1"/>
  <c r="J385" i="1"/>
  <c r="AL384" i="1"/>
  <c r="AK384" i="1"/>
  <c r="AJ384" i="1"/>
  <c r="AI384" i="1"/>
  <c r="AH384" i="1"/>
  <c r="AG384" i="1"/>
  <c r="T384" i="1"/>
  <c r="AF384" i="1" s="1"/>
  <c r="K384" i="1"/>
  <c r="J384" i="1"/>
  <c r="AL383" i="1"/>
  <c r="AK383" i="1"/>
  <c r="AJ383" i="1"/>
  <c r="AI383" i="1"/>
  <c r="AH383" i="1"/>
  <c r="AG383" i="1"/>
  <c r="AF383" i="1"/>
  <c r="T383" i="1"/>
  <c r="K383" i="1"/>
  <c r="J383" i="1"/>
  <c r="AL382" i="1"/>
  <c r="AK382" i="1"/>
  <c r="AJ382" i="1"/>
  <c r="AI382" i="1"/>
  <c r="AH382" i="1"/>
  <c r="AG382" i="1"/>
  <c r="AF382" i="1"/>
  <c r="T382" i="1"/>
  <c r="K382" i="1"/>
  <c r="J382" i="1"/>
  <c r="AL381" i="1"/>
  <c r="AK381" i="1"/>
  <c r="AJ381" i="1"/>
  <c r="AI381" i="1"/>
  <c r="AH381" i="1"/>
  <c r="AG381" i="1"/>
  <c r="AF381" i="1"/>
  <c r="T381" i="1"/>
  <c r="K381" i="1"/>
  <c r="J381" i="1"/>
  <c r="AL380" i="1"/>
  <c r="AK380" i="1"/>
  <c r="AJ380" i="1"/>
  <c r="AI380" i="1"/>
  <c r="AH380" i="1"/>
  <c r="AG380" i="1"/>
  <c r="T380" i="1"/>
  <c r="AF380" i="1" s="1"/>
  <c r="K380" i="1"/>
  <c r="J380" i="1"/>
  <c r="AL379" i="1"/>
  <c r="AK379" i="1"/>
  <c r="AJ379" i="1"/>
  <c r="AI379" i="1"/>
  <c r="AH379" i="1"/>
  <c r="T379" i="1"/>
  <c r="AF379" i="1" s="1"/>
  <c r="K379" i="1"/>
  <c r="J379" i="1"/>
  <c r="AL378" i="1"/>
  <c r="AK378" i="1"/>
  <c r="AJ378" i="1"/>
  <c r="AI378" i="1"/>
  <c r="AH378" i="1"/>
  <c r="AG378" i="1"/>
  <c r="T378" i="1"/>
  <c r="AF378" i="1" s="1"/>
  <c r="K378" i="1"/>
  <c r="J378" i="1"/>
  <c r="AL377" i="1"/>
  <c r="AK377" i="1"/>
  <c r="AJ377" i="1"/>
  <c r="AI377" i="1"/>
  <c r="AH377" i="1"/>
  <c r="AG377" i="1"/>
  <c r="T377" i="1"/>
  <c r="AF377" i="1" s="1"/>
  <c r="K377" i="1"/>
  <c r="J377" i="1"/>
  <c r="AL376" i="1"/>
  <c r="AK376" i="1"/>
  <c r="AJ376" i="1"/>
  <c r="AI376" i="1"/>
  <c r="AH376" i="1"/>
  <c r="AG376" i="1"/>
  <c r="T376" i="1"/>
  <c r="AF376" i="1" s="1"/>
  <c r="K376" i="1"/>
  <c r="J376" i="1"/>
  <c r="AL375" i="1"/>
  <c r="AK375" i="1"/>
  <c r="AJ375" i="1"/>
  <c r="AI375" i="1"/>
  <c r="AH375" i="1"/>
  <c r="AG375" i="1"/>
  <c r="T375" i="1"/>
  <c r="AF375" i="1" s="1"/>
  <c r="K375" i="1"/>
  <c r="J375" i="1"/>
  <c r="AL374" i="1"/>
  <c r="AK374" i="1"/>
  <c r="AJ374" i="1"/>
  <c r="AI374" i="1"/>
  <c r="AH374" i="1"/>
  <c r="AG374" i="1"/>
  <c r="T374" i="1"/>
  <c r="AF374" i="1" s="1"/>
  <c r="K374" i="1"/>
  <c r="J374" i="1"/>
  <c r="AL373" i="1"/>
  <c r="AK373" i="1"/>
  <c r="AJ373" i="1"/>
  <c r="AI373" i="1"/>
  <c r="AH373" i="1"/>
  <c r="AG373" i="1"/>
  <c r="T373" i="1"/>
  <c r="AF373" i="1" s="1"/>
  <c r="K373" i="1"/>
  <c r="J373" i="1"/>
  <c r="AL372" i="1"/>
  <c r="AK372" i="1"/>
  <c r="AJ372" i="1"/>
  <c r="AI372" i="1"/>
  <c r="AH372" i="1"/>
  <c r="T372" i="1"/>
  <c r="AF372" i="1" s="1"/>
  <c r="K372" i="1"/>
  <c r="J372" i="1"/>
  <c r="AL371" i="1"/>
  <c r="AK371" i="1"/>
  <c r="AJ371" i="1"/>
  <c r="AI371" i="1"/>
  <c r="AH371" i="1"/>
  <c r="AG371" i="1"/>
  <c r="T371" i="1"/>
  <c r="AF371" i="1" s="1"/>
  <c r="K371" i="1"/>
  <c r="J371" i="1"/>
  <c r="AL370" i="1"/>
  <c r="AK370" i="1"/>
  <c r="AJ370" i="1"/>
  <c r="AI370" i="1"/>
  <c r="AH370" i="1"/>
  <c r="AG370" i="1"/>
  <c r="AF370" i="1"/>
  <c r="T370" i="1"/>
  <c r="K370" i="1"/>
  <c r="J370" i="1"/>
  <c r="AL369" i="1"/>
  <c r="AK369" i="1"/>
  <c r="AJ369" i="1"/>
  <c r="AI369" i="1"/>
  <c r="AH369" i="1"/>
  <c r="AG369" i="1"/>
  <c r="T369" i="1"/>
  <c r="AF369" i="1" s="1"/>
  <c r="K369" i="1"/>
  <c r="J369" i="1"/>
  <c r="AL368" i="1"/>
  <c r="AK368" i="1"/>
  <c r="AJ368" i="1"/>
  <c r="AI368" i="1"/>
  <c r="AH368" i="1"/>
  <c r="AG368" i="1"/>
  <c r="AF368" i="1"/>
  <c r="T368" i="1"/>
  <c r="K368" i="1"/>
  <c r="J368" i="1"/>
  <c r="AL367" i="1"/>
  <c r="AK367" i="1"/>
  <c r="AJ367" i="1"/>
  <c r="AI367" i="1"/>
  <c r="AH367" i="1"/>
  <c r="AG367" i="1"/>
  <c r="U367" i="1"/>
  <c r="T367" i="1"/>
  <c r="K367" i="1"/>
  <c r="J367" i="1"/>
  <c r="AL366" i="1"/>
  <c r="AK366" i="1"/>
  <c r="AJ366" i="1"/>
  <c r="AI366" i="1"/>
  <c r="AH366" i="1"/>
  <c r="AG366" i="1"/>
  <c r="T366" i="1"/>
  <c r="AF366" i="1" s="1"/>
  <c r="K366" i="1"/>
  <c r="J366" i="1"/>
  <c r="AL365" i="1"/>
  <c r="AK365" i="1"/>
  <c r="AJ365" i="1"/>
  <c r="AI365" i="1"/>
  <c r="AH365" i="1"/>
  <c r="AG365" i="1"/>
  <c r="T365" i="1"/>
  <c r="AF365" i="1" s="1"/>
  <c r="K365" i="1"/>
  <c r="J365" i="1"/>
  <c r="AL364" i="1"/>
  <c r="AK364" i="1"/>
  <c r="AJ364" i="1"/>
  <c r="AI364" i="1"/>
  <c r="AH364" i="1"/>
  <c r="AG364" i="1"/>
  <c r="T364" i="1"/>
  <c r="AF364" i="1" s="1"/>
  <c r="K364" i="1"/>
  <c r="J364" i="1"/>
  <c r="AL363" i="1"/>
  <c r="AK363" i="1"/>
  <c r="AJ363" i="1"/>
  <c r="AI363" i="1"/>
  <c r="AH363" i="1"/>
  <c r="AG363" i="1"/>
  <c r="AF363" i="1"/>
  <c r="T363" i="1"/>
  <c r="K363" i="1"/>
  <c r="J363" i="1"/>
  <c r="AL362" i="1"/>
  <c r="AK362" i="1"/>
  <c r="AJ362" i="1"/>
  <c r="AI362" i="1"/>
  <c r="AH362" i="1"/>
  <c r="AG362" i="1"/>
  <c r="T362" i="1"/>
  <c r="AF362" i="1" s="1"/>
  <c r="K362" i="1"/>
  <c r="J362" i="1"/>
  <c r="AL361" i="1"/>
  <c r="AK361" i="1"/>
  <c r="AJ361" i="1"/>
  <c r="AI361" i="1"/>
  <c r="AH361" i="1"/>
  <c r="AG361" i="1"/>
  <c r="T361" i="1"/>
  <c r="AF361" i="1" s="1"/>
  <c r="K361" i="1"/>
  <c r="J361" i="1"/>
  <c r="AL360" i="1"/>
  <c r="AK360" i="1"/>
  <c r="AJ360" i="1"/>
  <c r="AI360" i="1"/>
  <c r="AH360" i="1"/>
  <c r="AG360" i="1"/>
  <c r="T360" i="1"/>
  <c r="AF360" i="1" s="1"/>
  <c r="K360" i="1"/>
  <c r="J360" i="1"/>
  <c r="AL359" i="1"/>
  <c r="AK359" i="1"/>
  <c r="AJ359" i="1"/>
  <c r="AI359" i="1"/>
  <c r="AH359" i="1"/>
  <c r="AG359" i="1"/>
  <c r="T359" i="1"/>
  <c r="AF359" i="1" s="1"/>
  <c r="K359" i="1"/>
  <c r="J359" i="1"/>
  <c r="AL358" i="1"/>
  <c r="AK358" i="1"/>
  <c r="AJ358" i="1"/>
  <c r="AI358" i="1"/>
  <c r="AH358" i="1"/>
  <c r="AG358" i="1"/>
  <c r="T358" i="1"/>
  <c r="AF358" i="1" s="1"/>
  <c r="K358" i="1"/>
  <c r="J358" i="1"/>
  <c r="AL357" i="1"/>
  <c r="AK357" i="1"/>
  <c r="AJ357" i="1"/>
  <c r="AI357" i="1"/>
  <c r="AH357" i="1"/>
  <c r="AG357" i="1"/>
  <c r="T357" i="1"/>
  <c r="AF357" i="1" s="1"/>
  <c r="K357" i="1"/>
  <c r="J357" i="1"/>
  <c r="AL356" i="1"/>
  <c r="AK356" i="1"/>
  <c r="AJ356" i="1"/>
  <c r="AI356" i="1"/>
  <c r="AH356" i="1"/>
  <c r="AG356" i="1"/>
  <c r="T356" i="1"/>
  <c r="AF356" i="1" s="1"/>
  <c r="K356" i="1"/>
  <c r="J356" i="1"/>
  <c r="AL355" i="1"/>
  <c r="AK355" i="1"/>
  <c r="AJ355" i="1"/>
  <c r="AI355" i="1"/>
  <c r="AH355" i="1"/>
  <c r="AG355" i="1"/>
  <c r="T355" i="1"/>
  <c r="AF355" i="1" s="1"/>
  <c r="K355" i="1"/>
  <c r="J355" i="1"/>
  <c r="AL354" i="1"/>
  <c r="AK354" i="1"/>
  <c r="AJ354" i="1"/>
  <c r="AI354" i="1"/>
  <c r="AH354" i="1"/>
  <c r="AG354" i="1"/>
  <c r="T354" i="1"/>
  <c r="AF354" i="1" s="1"/>
  <c r="K354" i="1"/>
  <c r="J354" i="1"/>
  <c r="AL353" i="1"/>
  <c r="AK353" i="1"/>
  <c r="AJ353" i="1"/>
  <c r="AI353" i="1"/>
  <c r="AH353" i="1"/>
  <c r="AG353" i="1"/>
  <c r="T353" i="1"/>
  <c r="AF353" i="1" s="1"/>
  <c r="K353" i="1"/>
  <c r="J353" i="1"/>
  <c r="AL352" i="1"/>
  <c r="AK352" i="1"/>
  <c r="AJ352" i="1"/>
  <c r="AI352" i="1"/>
  <c r="AH352" i="1"/>
  <c r="AG352" i="1"/>
  <c r="T352" i="1"/>
  <c r="AF352" i="1" s="1"/>
  <c r="K352" i="1"/>
  <c r="J352" i="1"/>
  <c r="AL351" i="1"/>
  <c r="AK351" i="1"/>
  <c r="AJ351" i="1"/>
  <c r="AI351" i="1"/>
  <c r="AH351" i="1"/>
  <c r="AG351" i="1"/>
  <c r="T351" i="1"/>
  <c r="AF351" i="1" s="1"/>
  <c r="K351" i="1"/>
  <c r="J351" i="1"/>
  <c r="AL350" i="1"/>
  <c r="AK350" i="1"/>
  <c r="AJ350" i="1"/>
  <c r="AI350" i="1"/>
  <c r="AH350" i="1"/>
  <c r="AG350" i="1"/>
  <c r="T350" i="1"/>
  <c r="AF350" i="1" s="1"/>
  <c r="K350" i="1"/>
  <c r="J350" i="1"/>
  <c r="AL349" i="1"/>
  <c r="AK349" i="1"/>
  <c r="AJ349" i="1"/>
  <c r="AI349" i="1"/>
  <c r="AH349" i="1"/>
  <c r="AG349" i="1"/>
  <c r="T349" i="1"/>
  <c r="AF349" i="1" s="1"/>
  <c r="K349" i="1"/>
  <c r="J349" i="1"/>
  <c r="AL348" i="1"/>
  <c r="AK348" i="1"/>
  <c r="AJ348" i="1"/>
  <c r="AI348" i="1"/>
  <c r="AH348" i="1"/>
  <c r="AG348" i="1"/>
  <c r="T348" i="1"/>
  <c r="AF348" i="1" s="1"/>
  <c r="K348" i="1"/>
  <c r="J348" i="1"/>
  <c r="AL347" i="1"/>
  <c r="AK347" i="1"/>
  <c r="AJ347" i="1"/>
  <c r="AI347" i="1"/>
  <c r="AH347" i="1"/>
  <c r="AG347" i="1"/>
  <c r="AF347" i="1"/>
  <c r="T347" i="1"/>
  <c r="K347" i="1"/>
  <c r="J347" i="1"/>
  <c r="AL346" i="1"/>
  <c r="AK346" i="1"/>
  <c r="AJ346" i="1"/>
  <c r="AI346" i="1"/>
  <c r="AH346" i="1"/>
  <c r="AG346" i="1"/>
  <c r="T346" i="1"/>
  <c r="AF346" i="1" s="1"/>
  <c r="K346" i="1"/>
  <c r="J346" i="1"/>
  <c r="AL345" i="1"/>
  <c r="AK345" i="1"/>
  <c r="AJ345" i="1"/>
  <c r="AI345" i="1"/>
  <c r="AH345" i="1"/>
  <c r="AG345" i="1"/>
  <c r="T345" i="1"/>
  <c r="AF345" i="1" s="1"/>
  <c r="K345" i="1"/>
  <c r="J345" i="1"/>
  <c r="AL344" i="1"/>
  <c r="AK344" i="1"/>
  <c r="AJ344" i="1"/>
  <c r="AI344" i="1"/>
  <c r="AH344" i="1"/>
  <c r="AG344" i="1"/>
  <c r="T344" i="1"/>
  <c r="AF344" i="1" s="1"/>
  <c r="K344" i="1"/>
  <c r="J344" i="1"/>
  <c r="AL343" i="1"/>
  <c r="AK343" i="1"/>
  <c r="AJ343" i="1"/>
  <c r="AI343" i="1"/>
  <c r="AH343" i="1"/>
  <c r="AG343" i="1"/>
  <c r="AF343" i="1"/>
  <c r="T343" i="1"/>
  <c r="K343" i="1"/>
  <c r="J343" i="1"/>
  <c r="AL342" i="1"/>
  <c r="AK342" i="1"/>
  <c r="AJ342" i="1"/>
  <c r="AI342" i="1"/>
  <c r="AH342" i="1"/>
  <c r="AG342" i="1"/>
  <c r="T342" i="1"/>
  <c r="AF342" i="1" s="1"/>
  <c r="K342" i="1"/>
  <c r="J342" i="1"/>
  <c r="AL341" i="1"/>
  <c r="AK341" i="1"/>
  <c r="AJ341" i="1"/>
  <c r="AI341" i="1"/>
  <c r="AH341" i="1"/>
  <c r="AG341" i="1"/>
  <c r="T341" i="1"/>
  <c r="AF341" i="1" s="1"/>
  <c r="K341" i="1"/>
  <c r="J341" i="1"/>
  <c r="AL340" i="1"/>
  <c r="AK340" i="1"/>
  <c r="AJ340" i="1"/>
  <c r="AI340" i="1"/>
  <c r="AH340" i="1"/>
  <c r="AG340" i="1"/>
  <c r="T340" i="1"/>
  <c r="AF340" i="1" s="1"/>
  <c r="K340" i="1"/>
  <c r="J340" i="1"/>
  <c r="AL339" i="1"/>
  <c r="AK339" i="1"/>
  <c r="AJ339" i="1"/>
  <c r="AI339" i="1"/>
  <c r="AH339" i="1"/>
  <c r="AG339" i="1"/>
  <c r="AF339" i="1"/>
  <c r="T339" i="1"/>
  <c r="K339" i="1"/>
  <c r="J339" i="1"/>
  <c r="AL338" i="1"/>
  <c r="AK338" i="1"/>
  <c r="AJ338" i="1"/>
  <c r="AI338" i="1"/>
  <c r="AH338" i="1"/>
  <c r="AG338" i="1"/>
  <c r="T338" i="1"/>
  <c r="AF338" i="1" s="1"/>
  <c r="K338" i="1"/>
  <c r="J338" i="1"/>
  <c r="AL337" i="1"/>
  <c r="AK337" i="1"/>
  <c r="AJ337" i="1"/>
  <c r="AI337" i="1"/>
  <c r="AH337" i="1"/>
  <c r="AG337" i="1"/>
  <c r="T337" i="1"/>
  <c r="AF337" i="1" s="1"/>
  <c r="K337" i="1"/>
  <c r="J337" i="1"/>
  <c r="AL336" i="1"/>
  <c r="AK336" i="1"/>
  <c r="AJ336" i="1"/>
  <c r="AI336" i="1"/>
  <c r="AH336" i="1"/>
  <c r="AG336" i="1"/>
  <c r="T336" i="1"/>
  <c r="AF336" i="1" s="1"/>
  <c r="K336" i="1"/>
  <c r="J336" i="1"/>
  <c r="AL335" i="1"/>
  <c r="AK335" i="1"/>
  <c r="AJ335" i="1"/>
  <c r="AI335" i="1"/>
  <c r="AH335" i="1"/>
  <c r="AG335" i="1"/>
  <c r="T335" i="1"/>
  <c r="AF335" i="1" s="1"/>
  <c r="K335" i="1"/>
  <c r="J335" i="1"/>
  <c r="AL334" i="1"/>
  <c r="AK334" i="1"/>
  <c r="AJ334" i="1"/>
  <c r="AI334" i="1"/>
  <c r="AH334" i="1"/>
  <c r="AG334" i="1"/>
  <c r="T334" i="1"/>
  <c r="AF334" i="1" s="1"/>
  <c r="K334" i="1"/>
  <c r="J334" i="1"/>
  <c r="AL333" i="1"/>
  <c r="AK333" i="1"/>
  <c r="AJ333" i="1"/>
  <c r="AI333" i="1"/>
  <c r="AH333" i="1"/>
  <c r="AG333" i="1"/>
  <c r="T333" i="1"/>
  <c r="AF333" i="1" s="1"/>
  <c r="K333" i="1"/>
  <c r="J333" i="1"/>
  <c r="AL332" i="1"/>
  <c r="AK332" i="1"/>
  <c r="AJ332" i="1"/>
  <c r="AI332" i="1"/>
  <c r="AH332" i="1"/>
  <c r="AG332" i="1"/>
  <c r="T332" i="1"/>
  <c r="AF332" i="1" s="1"/>
  <c r="K332" i="1"/>
  <c r="J332" i="1"/>
  <c r="AL331" i="1"/>
  <c r="AK331" i="1"/>
  <c r="AJ331" i="1"/>
  <c r="AI331" i="1"/>
  <c r="AH331" i="1"/>
  <c r="AG331" i="1"/>
  <c r="AF331" i="1"/>
  <c r="T331" i="1"/>
  <c r="K331" i="1"/>
  <c r="J331" i="1"/>
  <c r="AL330" i="1"/>
  <c r="AK330" i="1"/>
  <c r="AJ330" i="1"/>
  <c r="AI330" i="1"/>
  <c r="AH330" i="1"/>
  <c r="AG330" i="1"/>
  <c r="T330" i="1"/>
  <c r="AF330" i="1" s="1"/>
  <c r="K330" i="1"/>
  <c r="J330" i="1"/>
  <c r="AL329" i="1"/>
  <c r="AK329" i="1"/>
  <c r="AJ329" i="1"/>
  <c r="AI329" i="1"/>
  <c r="AH329" i="1"/>
  <c r="AG329" i="1"/>
  <c r="T329" i="1"/>
  <c r="AF329" i="1" s="1"/>
  <c r="K329" i="1"/>
  <c r="J329" i="1"/>
  <c r="AL328" i="1"/>
  <c r="AK328" i="1"/>
  <c r="AJ328" i="1"/>
  <c r="AI328" i="1"/>
  <c r="AH328" i="1"/>
  <c r="AG328" i="1"/>
  <c r="T328" i="1"/>
  <c r="AF328" i="1" s="1"/>
  <c r="K328" i="1"/>
  <c r="J328" i="1"/>
  <c r="AL327" i="1"/>
  <c r="AK327" i="1"/>
  <c r="AJ327" i="1"/>
  <c r="AI327" i="1"/>
  <c r="AH327" i="1"/>
  <c r="AG327" i="1"/>
  <c r="T327" i="1"/>
  <c r="AF327" i="1" s="1"/>
  <c r="K327" i="1"/>
  <c r="J327" i="1"/>
  <c r="AL326" i="1"/>
  <c r="AK326" i="1"/>
  <c r="AJ326" i="1"/>
  <c r="AI326" i="1"/>
  <c r="AH326" i="1"/>
  <c r="AG326" i="1"/>
  <c r="T326" i="1"/>
  <c r="AF326" i="1" s="1"/>
  <c r="K326" i="1"/>
  <c r="J326" i="1"/>
  <c r="AL325" i="1"/>
  <c r="AK325" i="1"/>
  <c r="AJ325" i="1"/>
  <c r="AI325" i="1"/>
  <c r="AH325" i="1"/>
  <c r="AG325" i="1"/>
  <c r="T325" i="1"/>
  <c r="AF325" i="1" s="1"/>
  <c r="K325" i="1"/>
  <c r="J325" i="1"/>
  <c r="AL324" i="1"/>
  <c r="AK324" i="1"/>
  <c r="AJ324" i="1"/>
  <c r="AI324" i="1"/>
  <c r="AH324" i="1"/>
  <c r="AG324" i="1"/>
  <c r="T324" i="1"/>
  <c r="AF324" i="1" s="1"/>
  <c r="K324" i="1"/>
  <c r="J324" i="1"/>
  <c r="AL323" i="1"/>
  <c r="AK323" i="1"/>
  <c r="AJ323" i="1"/>
  <c r="AI323" i="1"/>
  <c r="AH323" i="1"/>
  <c r="AG323" i="1"/>
  <c r="T323" i="1"/>
  <c r="AF323" i="1" s="1"/>
  <c r="K323" i="1"/>
  <c r="J323" i="1"/>
  <c r="AL322" i="1"/>
  <c r="AK322" i="1"/>
  <c r="AJ322" i="1"/>
  <c r="AI322" i="1"/>
  <c r="AH322" i="1"/>
  <c r="AG322" i="1"/>
  <c r="T322" i="1"/>
  <c r="AF322" i="1" s="1"/>
  <c r="K322" i="1"/>
  <c r="J322" i="1"/>
  <c r="AL321" i="1"/>
  <c r="AK321" i="1"/>
  <c r="AJ321" i="1"/>
  <c r="AI321" i="1"/>
  <c r="AH321" i="1"/>
  <c r="AG321" i="1"/>
  <c r="T321" i="1"/>
  <c r="AF321" i="1" s="1"/>
  <c r="K321" i="1"/>
  <c r="J321" i="1"/>
  <c r="AL320" i="1"/>
  <c r="AK320" i="1"/>
  <c r="AJ320" i="1"/>
  <c r="AI320" i="1"/>
  <c r="AH320" i="1"/>
  <c r="AG320" i="1"/>
  <c r="T320" i="1"/>
  <c r="AF320" i="1" s="1"/>
  <c r="K320" i="1"/>
  <c r="J320" i="1"/>
  <c r="AL319" i="1"/>
  <c r="AK319" i="1"/>
  <c r="AJ319" i="1"/>
  <c r="AI319" i="1"/>
  <c r="AH319" i="1"/>
  <c r="AG319" i="1"/>
  <c r="T319" i="1"/>
  <c r="AF319" i="1" s="1"/>
  <c r="K319" i="1"/>
  <c r="J319" i="1"/>
  <c r="AL318" i="1"/>
  <c r="AK318" i="1"/>
  <c r="AJ318" i="1"/>
  <c r="AI318" i="1"/>
  <c r="AH318" i="1"/>
  <c r="AG318" i="1"/>
  <c r="T318" i="1"/>
  <c r="AF318" i="1" s="1"/>
  <c r="K318" i="1"/>
  <c r="J318" i="1"/>
  <c r="AL317" i="1"/>
  <c r="AK317" i="1"/>
  <c r="AJ317" i="1"/>
  <c r="AI317" i="1"/>
  <c r="AH317" i="1"/>
  <c r="AG317" i="1"/>
  <c r="T317" i="1"/>
  <c r="AF317" i="1" s="1"/>
  <c r="K317" i="1"/>
  <c r="J317" i="1"/>
  <c r="AL316" i="1"/>
  <c r="AK316" i="1"/>
  <c r="AJ316" i="1"/>
  <c r="AI316" i="1"/>
  <c r="AH316" i="1"/>
  <c r="AG316" i="1"/>
  <c r="T316" i="1"/>
  <c r="AF316" i="1" s="1"/>
  <c r="K316" i="1"/>
  <c r="J316" i="1"/>
  <c r="AL315" i="1"/>
  <c r="AK315" i="1"/>
  <c r="AJ315" i="1"/>
  <c r="AI315" i="1"/>
  <c r="AH315" i="1"/>
  <c r="AG315" i="1"/>
  <c r="T315" i="1"/>
  <c r="AF315" i="1" s="1"/>
  <c r="K315" i="1"/>
  <c r="J315" i="1"/>
  <c r="AL314" i="1"/>
  <c r="AK314" i="1"/>
  <c r="AJ314" i="1"/>
  <c r="AI314" i="1"/>
  <c r="AH314" i="1"/>
  <c r="AG314" i="1"/>
  <c r="T314" i="1"/>
  <c r="AF314" i="1" s="1"/>
  <c r="K314" i="1"/>
  <c r="J314" i="1"/>
  <c r="AL313" i="1"/>
  <c r="AK313" i="1"/>
  <c r="AJ313" i="1"/>
  <c r="AI313" i="1"/>
  <c r="AH313" i="1"/>
  <c r="AG313" i="1"/>
  <c r="T313" i="1"/>
  <c r="AF313" i="1" s="1"/>
  <c r="K313" i="1"/>
  <c r="J313" i="1"/>
  <c r="AL312" i="1"/>
  <c r="AK312" i="1"/>
  <c r="AJ312" i="1"/>
  <c r="AI312" i="1"/>
  <c r="AH312" i="1"/>
  <c r="AG312" i="1"/>
  <c r="T312" i="1"/>
  <c r="AF312" i="1" s="1"/>
  <c r="K312" i="1"/>
  <c r="J312" i="1"/>
  <c r="AL311" i="1"/>
  <c r="AK311" i="1"/>
  <c r="AJ311" i="1"/>
  <c r="AI311" i="1"/>
  <c r="AH311" i="1"/>
  <c r="AG311" i="1"/>
  <c r="T311" i="1"/>
  <c r="AF311" i="1" s="1"/>
  <c r="K311" i="1"/>
  <c r="J311" i="1"/>
  <c r="AL310" i="1"/>
  <c r="AK310" i="1"/>
  <c r="AJ310" i="1"/>
  <c r="AI310" i="1"/>
  <c r="AH310" i="1"/>
  <c r="AG310" i="1"/>
  <c r="T310" i="1"/>
  <c r="AF310" i="1" s="1"/>
  <c r="K310" i="1"/>
  <c r="J310" i="1"/>
  <c r="AL309" i="1"/>
  <c r="AK309" i="1"/>
  <c r="AJ309" i="1"/>
  <c r="AI309" i="1"/>
  <c r="AH309" i="1"/>
  <c r="AG309" i="1"/>
  <c r="T309" i="1"/>
  <c r="AF309" i="1" s="1"/>
  <c r="K309" i="1"/>
  <c r="J309" i="1"/>
  <c r="AL308" i="1"/>
  <c r="AK308" i="1"/>
  <c r="AJ308" i="1"/>
  <c r="AI308" i="1"/>
  <c r="AH308" i="1"/>
  <c r="AG308" i="1"/>
  <c r="T308" i="1"/>
  <c r="AF308" i="1" s="1"/>
  <c r="K308" i="1"/>
  <c r="J308" i="1"/>
  <c r="AL307" i="1"/>
  <c r="AK307" i="1"/>
  <c r="AJ307" i="1"/>
  <c r="AI307" i="1"/>
  <c r="AH307" i="1"/>
  <c r="AG307" i="1"/>
  <c r="AF307" i="1"/>
  <c r="T307" i="1"/>
  <c r="K307" i="1"/>
  <c r="J307" i="1"/>
  <c r="AL306" i="1"/>
  <c r="AK306" i="1"/>
  <c r="AJ306" i="1"/>
  <c r="AI306" i="1"/>
  <c r="AH306" i="1"/>
  <c r="AG306" i="1"/>
  <c r="T306" i="1"/>
  <c r="AF306" i="1" s="1"/>
  <c r="K306" i="1"/>
  <c r="J306" i="1"/>
  <c r="AL305" i="1"/>
  <c r="AK305" i="1"/>
  <c r="AJ305" i="1"/>
  <c r="AI305" i="1"/>
  <c r="AH305" i="1"/>
  <c r="AG305" i="1"/>
  <c r="T305" i="1"/>
  <c r="AF305" i="1" s="1"/>
  <c r="K305" i="1"/>
  <c r="J305" i="1"/>
  <c r="AL304" i="1"/>
  <c r="AK304" i="1"/>
  <c r="AJ304" i="1"/>
  <c r="AI304" i="1"/>
  <c r="AH304" i="1"/>
  <c r="AG304" i="1"/>
  <c r="T304" i="1"/>
  <c r="AF304" i="1" s="1"/>
  <c r="K304" i="1"/>
  <c r="J304" i="1"/>
  <c r="AL303" i="1"/>
  <c r="AK303" i="1"/>
  <c r="AJ303" i="1"/>
  <c r="AI303" i="1"/>
  <c r="AH303" i="1"/>
  <c r="AG303" i="1"/>
  <c r="T303" i="1"/>
  <c r="AF303" i="1" s="1"/>
  <c r="K303" i="1"/>
  <c r="J303" i="1"/>
  <c r="AL302" i="1"/>
  <c r="AK302" i="1"/>
  <c r="AJ302" i="1"/>
  <c r="AI302" i="1"/>
  <c r="AH302" i="1"/>
  <c r="AG302" i="1"/>
  <c r="T302" i="1"/>
  <c r="AF302" i="1" s="1"/>
  <c r="K302" i="1"/>
  <c r="J302" i="1"/>
  <c r="AL301" i="1"/>
  <c r="AK301" i="1"/>
  <c r="AJ301" i="1"/>
  <c r="AI301" i="1"/>
  <c r="AH301" i="1"/>
  <c r="AG301" i="1"/>
  <c r="T301" i="1"/>
  <c r="AF301" i="1" s="1"/>
  <c r="K301" i="1"/>
  <c r="J301" i="1"/>
  <c r="AL300" i="1"/>
  <c r="AK300" i="1"/>
  <c r="AJ300" i="1"/>
  <c r="AI300" i="1"/>
  <c r="AH300" i="1"/>
  <c r="AG300" i="1"/>
  <c r="T300" i="1"/>
  <c r="AF300" i="1" s="1"/>
  <c r="K300" i="1"/>
  <c r="J300" i="1"/>
  <c r="AL299" i="1"/>
  <c r="AK299" i="1"/>
  <c r="AJ299" i="1"/>
  <c r="AI299" i="1"/>
  <c r="AH299" i="1"/>
  <c r="AG299" i="1"/>
  <c r="T299" i="1"/>
  <c r="AF299" i="1" s="1"/>
  <c r="K299" i="1"/>
  <c r="J299" i="1"/>
  <c r="AL298" i="1"/>
  <c r="AK298" i="1"/>
  <c r="AJ298" i="1"/>
  <c r="AI298" i="1"/>
  <c r="AH298" i="1"/>
  <c r="AG298" i="1"/>
  <c r="T298" i="1"/>
  <c r="AF298" i="1" s="1"/>
  <c r="K298" i="1"/>
  <c r="J298" i="1"/>
  <c r="AL297" i="1"/>
  <c r="AK297" i="1"/>
  <c r="AJ297" i="1"/>
  <c r="AI297" i="1"/>
  <c r="AH297" i="1"/>
  <c r="AG297" i="1"/>
  <c r="T297" i="1"/>
  <c r="AF297" i="1" s="1"/>
  <c r="K297" i="1"/>
  <c r="J297" i="1"/>
  <c r="AL296" i="1"/>
  <c r="AK296" i="1"/>
  <c r="AJ296" i="1"/>
  <c r="AI296" i="1"/>
  <c r="AH296" i="1"/>
  <c r="AG296" i="1"/>
  <c r="T296" i="1"/>
  <c r="AF296" i="1" s="1"/>
  <c r="K296" i="1"/>
  <c r="J296" i="1"/>
  <c r="AL295" i="1"/>
  <c r="AK295" i="1"/>
  <c r="AJ295" i="1"/>
  <c r="AI295" i="1"/>
  <c r="AH295" i="1"/>
  <c r="AG295" i="1"/>
  <c r="T295" i="1"/>
  <c r="AF295" i="1" s="1"/>
  <c r="K295" i="1"/>
  <c r="J295" i="1"/>
  <c r="AL294" i="1"/>
  <c r="AK294" i="1"/>
  <c r="AJ294" i="1"/>
  <c r="AI294" i="1"/>
  <c r="AH294" i="1"/>
  <c r="AG294" i="1"/>
  <c r="T294" i="1"/>
  <c r="AF294" i="1" s="1"/>
  <c r="K294" i="1"/>
  <c r="J294" i="1"/>
  <c r="AL293" i="1"/>
  <c r="AK293" i="1"/>
  <c r="AJ293" i="1"/>
  <c r="AI293" i="1"/>
  <c r="AH293" i="1"/>
  <c r="AG293" i="1"/>
  <c r="T293" i="1"/>
  <c r="AF293" i="1" s="1"/>
  <c r="K293" i="1"/>
  <c r="J293" i="1"/>
  <c r="AL292" i="1"/>
  <c r="AK292" i="1"/>
  <c r="AJ292" i="1"/>
  <c r="AI292" i="1"/>
  <c r="AH292" i="1"/>
  <c r="AG292" i="1"/>
  <c r="T292" i="1"/>
  <c r="AF292" i="1" s="1"/>
  <c r="K292" i="1"/>
  <c r="J292" i="1"/>
  <c r="AL291" i="1"/>
  <c r="AK291" i="1"/>
  <c r="AJ291" i="1"/>
  <c r="AI291" i="1"/>
  <c r="AH291" i="1"/>
  <c r="AG291" i="1"/>
  <c r="T291" i="1"/>
  <c r="AF291" i="1" s="1"/>
  <c r="K291" i="1"/>
  <c r="J291" i="1"/>
  <c r="AL290" i="1"/>
  <c r="AK290" i="1"/>
  <c r="AJ290" i="1"/>
  <c r="AI290" i="1"/>
  <c r="AH290" i="1"/>
  <c r="AG290" i="1"/>
  <c r="T290" i="1"/>
  <c r="AF290" i="1" s="1"/>
  <c r="K290" i="1"/>
  <c r="J290" i="1"/>
  <c r="AL289" i="1"/>
  <c r="AK289" i="1"/>
  <c r="AJ289" i="1"/>
  <c r="AI289" i="1"/>
  <c r="AH289" i="1"/>
  <c r="AG289" i="1"/>
  <c r="T289" i="1"/>
  <c r="AF289" i="1" s="1"/>
  <c r="K289" i="1"/>
  <c r="J289" i="1"/>
  <c r="AL288" i="1"/>
  <c r="AK288" i="1"/>
  <c r="AJ288" i="1"/>
  <c r="AI288" i="1"/>
  <c r="AH288" i="1"/>
  <c r="AG288" i="1"/>
  <c r="T288" i="1"/>
  <c r="AF288" i="1" s="1"/>
  <c r="K288" i="1"/>
  <c r="J288" i="1"/>
  <c r="AL287" i="1"/>
  <c r="AK287" i="1"/>
  <c r="AJ287" i="1"/>
  <c r="AI287" i="1"/>
  <c r="AH287" i="1"/>
  <c r="AG287" i="1"/>
  <c r="T287" i="1"/>
  <c r="AF287" i="1" s="1"/>
  <c r="K287" i="1"/>
  <c r="J287" i="1"/>
  <c r="AL286" i="1"/>
  <c r="AK286" i="1"/>
  <c r="AJ286" i="1"/>
  <c r="AI286" i="1"/>
  <c r="AH286" i="1"/>
  <c r="AG286" i="1"/>
  <c r="T286" i="1"/>
  <c r="AF286" i="1" s="1"/>
  <c r="K286" i="1"/>
  <c r="J286" i="1"/>
  <c r="AL285" i="1"/>
  <c r="AK285" i="1"/>
  <c r="AJ285" i="1"/>
  <c r="AI285" i="1"/>
  <c r="AH285" i="1"/>
  <c r="AG285" i="1"/>
  <c r="T285" i="1"/>
  <c r="AF285" i="1" s="1"/>
  <c r="K285" i="1"/>
  <c r="J285" i="1"/>
  <c r="AL284" i="1"/>
  <c r="AK284" i="1"/>
  <c r="AJ284" i="1"/>
  <c r="AI284" i="1"/>
  <c r="AH284" i="1"/>
  <c r="AG284" i="1"/>
  <c r="T284" i="1"/>
  <c r="AF284" i="1" s="1"/>
  <c r="K284" i="1"/>
  <c r="AL283" i="1"/>
  <c r="AK283" i="1"/>
  <c r="AJ283" i="1"/>
  <c r="AI283" i="1"/>
  <c r="AH283" i="1"/>
  <c r="AG283" i="1"/>
  <c r="T283" i="1"/>
  <c r="AF283" i="1" s="1"/>
  <c r="K283" i="1"/>
  <c r="J283" i="1"/>
  <c r="AL282" i="1"/>
  <c r="AK282" i="1"/>
  <c r="AJ282" i="1"/>
  <c r="AI282" i="1"/>
  <c r="AH282" i="1"/>
  <c r="AG282" i="1"/>
  <c r="T282" i="1"/>
  <c r="AF282" i="1" s="1"/>
  <c r="K282" i="1"/>
  <c r="J282" i="1"/>
  <c r="AL281" i="1"/>
  <c r="AK281" i="1"/>
  <c r="AJ281" i="1"/>
  <c r="AI281" i="1"/>
  <c r="AH281" i="1"/>
  <c r="AG281" i="1"/>
  <c r="AF281" i="1"/>
  <c r="T281" i="1"/>
  <c r="K281" i="1"/>
  <c r="J281" i="1"/>
  <c r="AL280" i="1"/>
  <c r="AK280" i="1"/>
  <c r="AJ280" i="1"/>
  <c r="AI280" i="1"/>
  <c r="AH280" i="1"/>
  <c r="AG280" i="1"/>
  <c r="T280" i="1"/>
  <c r="AF280" i="1" s="1"/>
  <c r="K280" i="1"/>
  <c r="J280" i="1"/>
  <c r="AL279" i="1"/>
  <c r="AK279" i="1"/>
  <c r="AJ279" i="1"/>
  <c r="AI279" i="1"/>
  <c r="AH279" i="1"/>
  <c r="AG279" i="1"/>
  <c r="T279" i="1"/>
  <c r="AF279" i="1" s="1"/>
  <c r="K279" i="1"/>
  <c r="J279" i="1"/>
  <c r="AL278" i="1"/>
  <c r="AK278" i="1"/>
  <c r="AJ278" i="1"/>
  <c r="AI278" i="1"/>
  <c r="AH278" i="1"/>
  <c r="AG278" i="1"/>
  <c r="AF278" i="1"/>
  <c r="T278" i="1"/>
  <c r="K278" i="1"/>
  <c r="J278" i="1"/>
  <c r="AL277" i="1"/>
  <c r="AK277" i="1"/>
  <c r="AJ277" i="1"/>
  <c r="AI277" i="1"/>
  <c r="AH277" i="1"/>
  <c r="AG277" i="1"/>
  <c r="AF277" i="1"/>
  <c r="T277" i="1"/>
  <c r="K277" i="1"/>
  <c r="J277" i="1"/>
  <c r="AL276" i="1"/>
  <c r="AK276" i="1"/>
  <c r="AJ276" i="1"/>
  <c r="AI276" i="1"/>
  <c r="AH276" i="1"/>
  <c r="AG276" i="1"/>
  <c r="T276" i="1"/>
  <c r="AF276" i="1" s="1"/>
  <c r="K276" i="1"/>
  <c r="J276" i="1"/>
  <c r="AL275" i="1"/>
  <c r="AK275" i="1"/>
  <c r="AJ275" i="1"/>
  <c r="AI275" i="1"/>
  <c r="AH275" i="1"/>
  <c r="AG275" i="1"/>
  <c r="T275" i="1"/>
  <c r="AF275" i="1" s="1"/>
  <c r="AL274" i="1"/>
  <c r="AK274" i="1"/>
  <c r="AJ274" i="1"/>
  <c r="AI274" i="1"/>
  <c r="AH274" i="1"/>
  <c r="AG274" i="1"/>
  <c r="T274" i="1"/>
  <c r="AF274" i="1" s="1"/>
  <c r="K274" i="1"/>
  <c r="J274" i="1"/>
  <c r="AL273" i="1"/>
  <c r="AK273" i="1"/>
  <c r="AJ273" i="1"/>
  <c r="AI273" i="1"/>
  <c r="AH273" i="1"/>
  <c r="AG273" i="1"/>
  <c r="AF273" i="1"/>
  <c r="T273" i="1"/>
  <c r="K273" i="1"/>
  <c r="J273" i="1"/>
  <c r="AL272" i="1"/>
  <c r="AK272" i="1"/>
  <c r="AJ272" i="1"/>
  <c r="AI272" i="1"/>
  <c r="AH272" i="1"/>
  <c r="AG272" i="1"/>
  <c r="AF272" i="1"/>
  <c r="T272" i="1"/>
  <c r="K272" i="1"/>
  <c r="J272" i="1"/>
  <c r="AL271" i="1"/>
  <c r="AK271" i="1"/>
  <c r="AJ271" i="1"/>
  <c r="AI271" i="1"/>
  <c r="AH271" i="1"/>
  <c r="AG271" i="1"/>
  <c r="AF271" i="1"/>
  <c r="T271" i="1"/>
  <c r="K271" i="1"/>
  <c r="J271" i="1"/>
  <c r="AL270" i="1"/>
  <c r="AK270" i="1"/>
  <c r="AJ270" i="1"/>
  <c r="AI270" i="1"/>
  <c r="AH270" i="1"/>
  <c r="AG270" i="1"/>
  <c r="T270" i="1"/>
  <c r="AF270" i="1" s="1"/>
  <c r="K270" i="1"/>
  <c r="J270" i="1"/>
  <c r="AL269" i="1"/>
  <c r="AK269" i="1"/>
  <c r="AJ269" i="1"/>
  <c r="AI269" i="1"/>
  <c r="AH269" i="1"/>
  <c r="AG269" i="1"/>
  <c r="T269" i="1"/>
  <c r="AF269" i="1" s="1"/>
  <c r="K269" i="1"/>
  <c r="J269" i="1"/>
  <c r="AL268" i="1"/>
  <c r="AK268" i="1"/>
  <c r="AJ268" i="1"/>
  <c r="AI268" i="1"/>
  <c r="AH268" i="1"/>
  <c r="AG268" i="1"/>
  <c r="AF268" i="1"/>
  <c r="T268" i="1"/>
  <c r="K268" i="1"/>
  <c r="J268" i="1"/>
  <c r="AL267" i="1"/>
  <c r="AK267" i="1"/>
  <c r="AJ267" i="1"/>
  <c r="AI267" i="1"/>
  <c r="AH267" i="1"/>
  <c r="AG267" i="1"/>
  <c r="T267" i="1"/>
  <c r="AF267" i="1" s="1"/>
  <c r="K267" i="1"/>
  <c r="J267" i="1"/>
  <c r="AL266" i="1"/>
  <c r="AK266" i="1"/>
  <c r="AJ266" i="1"/>
  <c r="AI266" i="1"/>
  <c r="AH266" i="1"/>
  <c r="AG266" i="1"/>
  <c r="T266" i="1"/>
  <c r="AF266" i="1" s="1"/>
  <c r="K266" i="1"/>
  <c r="J266" i="1"/>
  <c r="AL265" i="1"/>
  <c r="AK265" i="1"/>
  <c r="AJ265" i="1"/>
  <c r="AI265" i="1"/>
  <c r="AH265" i="1"/>
  <c r="AG265" i="1"/>
  <c r="T265" i="1"/>
  <c r="AF265" i="1" s="1"/>
  <c r="K265" i="1"/>
  <c r="J265" i="1"/>
  <c r="AL264" i="1"/>
  <c r="AK264" i="1"/>
  <c r="AJ264" i="1"/>
  <c r="AI264" i="1"/>
  <c r="AH264" i="1"/>
  <c r="AG264" i="1"/>
  <c r="AF264" i="1"/>
  <c r="T264" i="1"/>
  <c r="K264" i="1"/>
  <c r="J264" i="1"/>
  <c r="AL263" i="1"/>
  <c r="AK263" i="1"/>
  <c r="AJ263" i="1"/>
  <c r="AI263" i="1"/>
  <c r="AH263" i="1"/>
  <c r="AG263" i="1"/>
  <c r="AF263" i="1"/>
  <c r="T263" i="1"/>
  <c r="K263" i="1"/>
  <c r="J263" i="1"/>
  <c r="AL262" i="1"/>
  <c r="AK262" i="1"/>
  <c r="AJ262" i="1"/>
  <c r="AI262" i="1"/>
  <c r="AH262" i="1"/>
  <c r="AG262" i="1"/>
  <c r="T262" i="1"/>
  <c r="AF262" i="1" s="1"/>
  <c r="K262" i="1"/>
  <c r="J262" i="1"/>
  <c r="AL261" i="1"/>
  <c r="AK261" i="1"/>
  <c r="AJ261" i="1"/>
  <c r="AI261" i="1"/>
  <c r="AH261" i="1"/>
  <c r="AG261" i="1"/>
  <c r="AF261" i="1"/>
  <c r="T261" i="1"/>
  <c r="K261" i="1"/>
  <c r="J261" i="1"/>
  <c r="AL260" i="1"/>
  <c r="AK260" i="1"/>
  <c r="AJ260" i="1"/>
  <c r="AI260" i="1"/>
  <c r="AH260" i="1"/>
  <c r="AG260" i="1"/>
  <c r="T260" i="1"/>
  <c r="AF260" i="1" s="1"/>
  <c r="K260" i="1"/>
  <c r="J260" i="1"/>
  <c r="AL259" i="1"/>
  <c r="AK259" i="1"/>
  <c r="AJ259" i="1"/>
  <c r="AI259" i="1"/>
  <c r="AH259" i="1"/>
  <c r="AG259" i="1"/>
  <c r="AF259" i="1"/>
  <c r="T259" i="1"/>
  <c r="K259" i="1"/>
  <c r="J259" i="1"/>
  <c r="AL258" i="1"/>
  <c r="AK258" i="1"/>
  <c r="AJ258" i="1"/>
  <c r="AI258" i="1"/>
  <c r="AH258" i="1"/>
  <c r="AG258" i="1"/>
  <c r="T258" i="1"/>
  <c r="AF258" i="1" s="1"/>
  <c r="K258" i="1"/>
  <c r="J258" i="1"/>
  <c r="AL257" i="1"/>
  <c r="AK257" i="1"/>
  <c r="AJ257" i="1"/>
  <c r="AI257" i="1"/>
  <c r="AH257" i="1"/>
  <c r="AG257" i="1"/>
  <c r="AF257" i="1"/>
  <c r="T257" i="1"/>
  <c r="K257" i="1"/>
  <c r="J257" i="1"/>
  <c r="AL256" i="1"/>
  <c r="AK256" i="1"/>
  <c r="AJ256" i="1"/>
  <c r="AI256" i="1"/>
  <c r="AH256" i="1"/>
  <c r="AG256" i="1"/>
  <c r="T256" i="1"/>
  <c r="AF256" i="1" s="1"/>
  <c r="K256" i="1"/>
  <c r="J256" i="1"/>
  <c r="AL255" i="1"/>
  <c r="AK255" i="1"/>
  <c r="AJ255" i="1"/>
  <c r="AI255" i="1"/>
  <c r="AH255" i="1"/>
  <c r="AG255" i="1"/>
  <c r="AF255" i="1"/>
  <c r="T255" i="1"/>
  <c r="K255" i="1"/>
  <c r="J255" i="1"/>
  <c r="AL254" i="1"/>
  <c r="AK254" i="1"/>
  <c r="AJ254" i="1"/>
  <c r="AI254" i="1"/>
  <c r="AH254" i="1"/>
  <c r="AG254" i="1"/>
  <c r="T254" i="1"/>
  <c r="AF254" i="1" s="1"/>
  <c r="K254" i="1"/>
  <c r="J254" i="1"/>
  <c r="AL253" i="1"/>
  <c r="AK253" i="1"/>
  <c r="AJ253" i="1"/>
  <c r="AI253" i="1"/>
  <c r="AH253" i="1"/>
  <c r="AG253" i="1"/>
  <c r="T253" i="1"/>
  <c r="AF253" i="1" s="1"/>
  <c r="K253" i="1"/>
  <c r="J253" i="1"/>
  <c r="AL252" i="1"/>
  <c r="AK252" i="1"/>
  <c r="AJ252" i="1"/>
  <c r="AI252" i="1"/>
  <c r="AH252" i="1"/>
  <c r="AG252" i="1"/>
  <c r="AF252" i="1"/>
  <c r="T252" i="1"/>
  <c r="K252" i="1"/>
  <c r="J252" i="1"/>
  <c r="AL251" i="1"/>
  <c r="AK251" i="1"/>
  <c r="AJ251" i="1"/>
  <c r="AI251" i="1"/>
  <c r="AH251" i="1"/>
  <c r="AG251" i="1"/>
  <c r="T251" i="1"/>
  <c r="AF251" i="1" s="1"/>
  <c r="K251" i="1"/>
  <c r="J251" i="1"/>
  <c r="AL250" i="1"/>
  <c r="AK250" i="1"/>
  <c r="AJ250" i="1"/>
  <c r="AI250" i="1"/>
  <c r="AH250" i="1"/>
  <c r="AG250" i="1"/>
  <c r="T250" i="1"/>
  <c r="AF250" i="1" s="1"/>
  <c r="K250" i="1"/>
  <c r="J250" i="1"/>
  <c r="AL249" i="1"/>
  <c r="AK249" i="1"/>
  <c r="AJ249" i="1"/>
  <c r="AI249" i="1"/>
  <c r="AH249" i="1"/>
  <c r="AG249" i="1"/>
  <c r="AF249" i="1"/>
  <c r="T249" i="1"/>
  <c r="K249" i="1"/>
  <c r="J249" i="1"/>
  <c r="AL248" i="1"/>
  <c r="AK248" i="1"/>
  <c r="AJ248" i="1"/>
  <c r="AI248" i="1"/>
  <c r="AH248" i="1"/>
  <c r="AG248" i="1"/>
  <c r="AF248" i="1"/>
  <c r="T248" i="1"/>
  <c r="K248" i="1"/>
  <c r="J248" i="1"/>
  <c r="AL247" i="1"/>
  <c r="AK247" i="1"/>
  <c r="AJ247" i="1"/>
  <c r="AI247" i="1"/>
  <c r="AH247" i="1"/>
  <c r="AG247" i="1"/>
  <c r="T247" i="1"/>
  <c r="AF247" i="1" s="1"/>
  <c r="K247" i="1"/>
  <c r="J247" i="1"/>
  <c r="AL246" i="1"/>
  <c r="AK246" i="1"/>
  <c r="AJ246" i="1"/>
  <c r="AI246" i="1"/>
  <c r="AH246" i="1"/>
  <c r="AG246" i="1"/>
  <c r="T246" i="1"/>
  <c r="AF246" i="1" s="1"/>
  <c r="K246" i="1"/>
  <c r="J246" i="1"/>
  <c r="AL245" i="1"/>
  <c r="AK245" i="1"/>
  <c r="AJ245" i="1"/>
  <c r="AI245" i="1"/>
  <c r="AH245" i="1"/>
  <c r="AG245" i="1"/>
  <c r="AF245" i="1"/>
  <c r="T245" i="1"/>
  <c r="K245" i="1"/>
  <c r="J245" i="1"/>
  <c r="AL244" i="1"/>
  <c r="AK244" i="1"/>
  <c r="AJ244" i="1"/>
  <c r="AI244" i="1"/>
  <c r="AH244" i="1"/>
  <c r="AG244" i="1"/>
  <c r="T244" i="1"/>
  <c r="AF244" i="1" s="1"/>
  <c r="K244" i="1"/>
  <c r="J244" i="1"/>
  <c r="AL243" i="1"/>
  <c r="AK243" i="1"/>
  <c r="AJ243" i="1"/>
  <c r="AI243" i="1"/>
  <c r="AH243" i="1"/>
  <c r="AG243" i="1"/>
  <c r="AF243" i="1"/>
  <c r="T243" i="1"/>
  <c r="K243" i="1"/>
  <c r="J243" i="1"/>
  <c r="AL242" i="1"/>
  <c r="AK242" i="1"/>
  <c r="AJ242" i="1"/>
  <c r="AI242" i="1"/>
  <c r="AH242" i="1"/>
  <c r="AG242" i="1"/>
  <c r="T242" i="1"/>
  <c r="AF242" i="1" s="1"/>
  <c r="K242" i="1"/>
  <c r="J242" i="1"/>
  <c r="AL241" i="1"/>
  <c r="AK241" i="1"/>
  <c r="AJ241" i="1"/>
  <c r="AI241" i="1"/>
  <c r="AH241" i="1"/>
  <c r="AG241" i="1"/>
  <c r="AF241" i="1"/>
  <c r="T241" i="1"/>
  <c r="K241" i="1"/>
  <c r="J241" i="1"/>
  <c r="AL240" i="1"/>
  <c r="AK240" i="1"/>
  <c r="AJ240" i="1"/>
  <c r="AI240" i="1"/>
  <c r="AH240" i="1"/>
  <c r="AG240" i="1"/>
  <c r="AF240" i="1"/>
  <c r="T240" i="1"/>
  <c r="K240" i="1"/>
  <c r="J240" i="1"/>
  <c r="AL239" i="1"/>
  <c r="AK239" i="1"/>
  <c r="AJ239" i="1"/>
  <c r="AI239" i="1"/>
  <c r="AH239" i="1"/>
  <c r="AG239" i="1"/>
  <c r="AF239" i="1"/>
  <c r="T239" i="1"/>
  <c r="K239" i="1"/>
  <c r="J239" i="1"/>
  <c r="AL238" i="1"/>
  <c r="AK238" i="1"/>
  <c r="AJ238" i="1"/>
  <c r="AI238" i="1"/>
  <c r="AH238" i="1"/>
  <c r="AG238" i="1"/>
  <c r="T238" i="1"/>
  <c r="AF238" i="1" s="1"/>
  <c r="K238" i="1"/>
  <c r="J238" i="1"/>
  <c r="AL237" i="1"/>
  <c r="AK237" i="1"/>
  <c r="AJ237" i="1"/>
  <c r="AI237" i="1"/>
  <c r="AH237" i="1"/>
  <c r="AG237" i="1"/>
  <c r="T237" i="1"/>
  <c r="AF237" i="1" s="1"/>
  <c r="K237" i="1"/>
  <c r="J237" i="1"/>
  <c r="AL236" i="1"/>
  <c r="AK236" i="1"/>
  <c r="AJ236" i="1"/>
  <c r="AI236" i="1"/>
  <c r="AH236" i="1"/>
  <c r="AG236" i="1"/>
  <c r="AF236" i="1"/>
  <c r="T236" i="1"/>
  <c r="K236" i="1"/>
  <c r="J236" i="1"/>
  <c r="AL235" i="1"/>
  <c r="AK235" i="1"/>
  <c r="AJ235" i="1"/>
  <c r="AI235" i="1"/>
  <c r="AH235" i="1"/>
  <c r="AG235" i="1"/>
  <c r="T235" i="1"/>
  <c r="AF235" i="1" s="1"/>
  <c r="K235" i="1"/>
  <c r="J235" i="1"/>
  <c r="AL234" i="1"/>
  <c r="AK234" i="1"/>
  <c r="AJ234" i="1"/>
  <c r="AI234" i="1"/>
  <c r="AH234" i="1"/>
  <c r="AG234" i="1"/>
  <c r="T234" i="1"/>
  <c r="AF234" i="1" s="1"/>
  <c r="K234" i="1"/>
  <c r="J234" i="1"/>
  <c r="AL233" i="1"/>
  <c r="AK233" i="1"/>
  <c r="AJ233" i="1"/>
  <c r="AI233" i="1"/>
  <c r="AH233" i="1"/>
  <c r="AG233" i="1"/>
  <c r="T233" i="1"/>
  <c r="AF233" i="1" s="1"/>
  <c r="K233" i="1"/>
  <c r="J233" i="1"/>
  <c r="AL232" i="1"/>
  <c r="AK232" i="1"/>
  <c r="AJ232" i="1"/>
  <c r="AI232" i="1"/>
  <c r="AH232" i="1"/>
  <c r="AG232" i="1"/>
  <c r="AF232" i="1"/>
  <c r="T232" i="1"/>
  <c r="K232" i="1"/>
  <c r="J232" i="1"/>
  <c r="AL231" i="1"/>
  <c r="AK231" i="1"/>
  <c r="AJ231" i="1"/>
  <c r="AI231" i="1"/>
  <c r="AH231" i="1"/>
  <c r="AG231" i="1"/>
  <c r="AF231" i="1"/>
  <c r="T231" i="1"/>
  <c r="K231" i="1"/>
  <c r="J231" i="1"/>
  <c r="AL230" i="1"/>
  <c r="AK230" i="1"/>
  <c r="AJ230" i="1"/>
  <c r="AI230" i="1"/>
  <c r="AH230" i="1"/>
  <c r="AG230" i="1"/>
  <c r="T230" i="1"/>
  <c r="AF230" i="1" s="1"/>
  <c r="K230" i="1"/>
  <c r="J230" i="1"/>
  <c r="AL229" i="1"/>
  <c r="AK229" i="1"/>
  <c r="AJ229" i="1"/>
  <c r="AI229" i="1"/>
  <c r="AH229" i="1"/>
  <c r="AG229" i="1"/>
  <c r="AF229" i="1"/>
  <c r="T229" i="1"/>
  <c r="K229" i="1"/>
  <c r="J229" i="1"/>
  <c r="AL228" i="1"/>
  <c r="AK228" i="1"/>
  <c r="AJ228" i="1"/>
  <c r="AI228" i="1"/>
  <c r="AH228" i="1"/>
  <c r="AG228" i="1"/>
  <c r="T228" i="1"/>
  <c r="AF228" i="1" s="1"/>
  <c r="K228" i="1"/>
  <c r="J228" i="1"/>
  <c r="AL227" i="1"/>
  <c r="AK227" i="1"/>
  <c r="AJ227" i="1"/>
  <c r="AI227" i="1"/>
  <c r="AH227" i="1"/>
  <c r="AG227" i="1"/>
  <c r="AF227" i="1"/>
  <c r="T227" i="1"/>
  <c r="K227" i="1"/>
  <c r="J227" i="1"/>
  <c r="AL226" i="1"/>
  <c r="AK226" i="1"/>
  <c r="AJ226" i="1"/>
  <c r="AI226" i="1"/>
  <c r="AH226" i="1"/>
  <c r="AG226" i="1"/>
  <c r="T226" i="1"/>
  <c r="AF226" i="1" s="1"/>
  <c r="K226" i="1"/>
  <c r="J226" i="1"/>
  <c r="AL225" i="1"/>
  <c r="AK225" i="1"/>
  <c r="AJ225" i="1"/>
  <c r="AI225" i="1"/>
  <c r="AH225" i="1"/>
  <c r="AG225" i="1"/>
  <c r="AF225" i="1"/>
  <c r="T225" i="1"/>
  <c r="K225" i="1"/>
  <c r="J225" i="1"/>
  <c r="AL224" i="1"/>
  <c r="AK224" i="1"/>
  <c r="AJ224" i="1"/>
  <c r="AI224" i="1"/>
  <c r="AH224" i="1"/>
  <c r="AG224" i="1"/>
  <c r="T224" i="1"/>
  <c r="AF224" i="1" s="1"/>
  <c r="K224" i="1"/>
  <c r="J224" i="1"/>
  <c r="AL223" i="1"/>
  <c r="AK223" i="1"/>
  <c r="AJ223" i="1"/>
  <c r="AI223" i="1"/>
  <c r="AH223" i="1"/>
  <c r="AG223" i="1"/>
  <c r="AF223" i="1"/>
  <c r="T223" i="1"/>
  <c r="K223" i="1"/>
  <c r="J223" i="1"/>
  <c r="AL222" i="1"/>
  <c r="AK222" i="1"/>
  <c r="AJ222" i="1"/>
  <c r="AI222" i="1"/>
  <c r="AH222" i="1"/>
  <c r="AG222" i="1"/>
  <c r="T222" i="1"/>
  <c r="AF222" i="1" s="1"/>
  <c r="K222" i="1"/>
  <c r="J222" i="1"/>
  <c r="AL221" i="1"/>
  <c r="AK221" i="1"/>
  <c r="AJ221" i="1"/>
  <c r="AI221" i="1"/>
  <c r="AH221" i="1"/>
  <c r="AG221" i="1"/>
  <c r="T221" i="1"/>
  <c r="AF221" i="1" s="1"/>
  <c r="K221" i="1"/>
  <c r="J221" i="1"/>
  <c r="AL220" i="1"/>
  <c r="AK220" i="1"/>
  <c r="AJ220" i="1"/>
  <c r="AI220" i="1"/>
  <c r="AH220" i="1"/>
  <c r="AG220" i="1"/>
  <c r="AF220" i="1"/>
  <c r="T220" i="1"/>
  <c r="K220" i="1"/>
  <c r="J220" i="1"/>
  <c r="AL219" i="1"/>
  <c r="AK219" i="1"/>
  <c r="AJ219" i="1"/>
  <c r="AI219" i="1"/>
  <c r="AH219" i="1"/>
  <c r="AG219" i="1"/>
  <c r="T219" i="1"/>
  <c r="AF219" i="1" s="1"/>
  <c r="K219" i="1"/>
  <c r="J219" i="1"/>
  <c r="AL218" i="1"/>
  <c r="AK218" i="1"/>
  <c r="AJ218" i="1"/>
  <c r="AI218" i="1"/>
  <c r="AH218" i="1"/>
  <c r="AG218" i="1"/>
  <c r="T218" i="1"/>
  <c r="AF218" i="1" s="1"/>
  <c r="K218" i="1"/>
  <c r="J218" i="1"/>
  <c r="AL217" i="1"/>
  <c r="AK217" i="1"/>
  <c r="AJ217" i="1"/>
  <c r="AI217" i="1"/>
  <c r="AH217" i="1"/>
  <c r="AG217" i="1"/>
  <c r="AF217" i="1"/>
  <c r="T217" i="1"/>
  <c r="K217" i="1"/>
  <c r="J217" i="1"/>
  <c r="AL216" i="1"/>
  <c r="AK216" i="1"/>
  <c r="AJ216" i="1"/>
  <c r="AI216" i="1"/>
  <c r="AH216" i="1"/>
  <c r="AG216" i="1"/>
  <c r="AF216" i="1"/>
  <c r="T216" i="1"/>
  <c r="K216" i="1"/>
  <c r="J216" i="1"/>
  <c r="AL215" i="1"/>
  <c r="AK215" i="1"/>
  <c r="AJ215" i="1"/>
  <c r="AI215" i="1"/>
  <c r="AH215" i="1"/>
  <c r="AG215" i="1"/>
  <c r="T215" i="1"/>
  <c r="AF215" i="1" s="1"/>
  <c r="K215" i="1"/>
  <c r="J215" i="1"/>
  <c r="AL214" i="1"/>
  <c r="AK214" i="1"/>
  <c r="AJ214" i="1"/>
  <c r="AI214" i="1"/>
  <c r="AH214" i="1"/>
  <c r="AG214" i="1"/>
  <c r="T214" i="1"/>
  <c r="AF214" i="1" s="1"/>
  <c r="K214" i="1"/>
  <c r="J214" i="1"/>
  <c r="AL213" i="1"/>
  <c r="AK213" i="1"/>
  <c r="AJ213" i="1"/>
  <c r="AI213" i="1"/>
  <c r="AH213" i="1"/>
  <c r="AG213" i="1"/>
  <c r="AF213" i="1"/>
  <c r="T213" i="1"/>
  <c r="K213" i="1"/>
  <c r="J213" i="1"/>
  <c r="AL212" i="1"/>
  <c r="AK212" i="1"/>
  <c r="AJ212" i="1"/>
  <c r="AI212" i="1"/>
  <c r="AH212" i="1"/>
  <c r="AG212" i="1"/>
  <c r="T212" i="1"/>
  <c r="AF212" i="1" s="1"/>
  <c r="K212" i="1"/>
  <c r="J212" i="1"/>
  <c r="AL211" i="1"/>
  <c r="AK211" i="1"/>
  <c r="AJ211" i="1"/>
  <c r="AI211" i="1"/>
  <c r="AH211" i="1"/>
  <c r="AG211" i="1"/>
  <c r="AF211" i="1"/>
  <c r="T211" i="1"/>
  <c r="K211" i="1"/>
  <c r="J211" i="1"/>
  <c r="AL210" i="1"/>
  <c r="AK210" i="1"/>
  <c r="AJ210" i="1"/>
  <c r="AI210" i="1"/>
  <c r="AH210" i="1"/>
  <c r="AG210" i="1"/>
  <c r="T210" i="1"/>
  <c r="AF210" i="1" s="1"/>
  <c r="K210" i="1"/>
  <c r="J210" i="1"/>
  <c r="AL209" i="1"/>
  <c r="AK209" i="1"/>
  <c r="AJ209" i="1"/>
  <c r="AI209" i="1"/>
  <c r="AH209" i="1"/>
  <c r="AG209" i="1"/>
  <c r="AF209" i="1"/>
  <c r="T209" i="1"/>
  <c r="K209" i="1"/>
  <c r="J209" i="1"/>
  <c r="AL208" i="1"/>
  <c r="AK208" i="1"/>
  <c r="AJ208" i="1"/>
  <c r="AI208" i="1"/>
  <c r="AH208" i="1"/>
  <c r="AG208" i="1"/>
  <c r="AF208" i="1"/>
  <c r="T208" i="1"/>
  <c r="K208" i="1"/>
  <c r="J208" i="1"/>
  <c r="AL207" i="1"/>
  <c r="AK207" i="1"/>
  <c r="AJ207" i="1"/>
  <c r="AI207" i="1"/>
  <c r="AH207" i="1"/>
  <c r="AG207" i="1"/>
  <c r="AF207" i="1"/>
  <c r="T207" i="1"/>
  <c r="K207" i="1"/>
  <c r="J207" i="1"/>
  <c r="AL206" i="1"/>
  <c r="AK206" i="1"/>
  <c r="AJ206" i="1"/>
  <c r="AI206" i="1"/>
  <c r="AH206" i="1"/>
  <c r="AG206" i="1"/>
  <c r="T206" i="1"/>
  <c r="AF206" i="1" s="1"/>
  <c r="K206" i="1"/>
  <c r="J206" i="1"/>
  <c r="AL205" i="1"/>
  <c r="AK205" i="1"/>
  <c r="AJ205" i="1"/>
  <c r="AI205" i="1"/>
  <c r="AH205" i="1"/>
  <c r="AG205" i="1"/>
  <c r="T205" i="1"/>
  <c r="AF205" i="1" s="1"/>
  <c r="K205" i="1"/>
  <c r="J205" i="1"/>
  <c r="AL204" i="1"/>
  <c r="AK204" i="1"/>
  <c r="AJ204" i="1"/>
  <c r="AI204" i="1"/>
  <c r="AH204" i="1"/>
  <c r="AG204" i="1"/>
  <c r="AF204" i="1"/>
  <c r="T204" i="1"/>
  <c r="K204" i="1"/>
  <c r="J204" i="1"/>
  <c r="AL203" i="1"/>
  <c r="AK203" i="1"/>
  <c r="AJ203" i="1"/>
  <c r="AI203" i="1"/>
  <c r="AH203" i="1"/>
  <c r="AG203" i="1"/>
  <c r="T203" i="1"/>
  <c r="AF203" i="1" s="1"/>
  <c r="K203" i="1"/>
  <c r="J203" i="1"/>
  <c r="AL202" i="1"/>
  <c r="AK202" i="1"/>
  <c r="AJ202" i="1"/>
  <c r="AI202" i="1"/>
  <c r="AH202" i="1"/>
  <c r="AG202" i="1"/>
  <c r="T202" i="1"/>
  <c r="AF202" i="1" s="1"/>
  <c r="K202" i="1"/>
  <c r="J202" i="1"/>
  <c r="AL201" i="1"/>
  <c r="AK201" i="1"/>
  <c r="AJ201" i="1"/>
  <c r="AI201" i="1"/>
  <c r="AH201" i="1"/>
  <c r="AG201" i="1"/>
  <c r="T201" i="1"/>
  <c r="AF201" i="1" s="1"/>
  <c r="K201" i="1"/>
  <c r="J201" i="1"/>
  <c r="AL200" i="1"/>
  <c r="AK200" i="1"/>
  <c r="AJ200" i="1"/>
  <c r="AI200" i="1"/>
  <c r="AH200" i="1"/>
  <c r="AG200" i="1"/>
  <c r="AF200" i="1"/>
  <c r="T200" i="1"/>
  <c r="K200" i="1"/>
  <c r="AL199" i="1"/>
  <c r="AK199" i="1"/>
  <c r="AJ199" i="1"/>
  <c r="AI199" i="1"/>
  <c r="AH199" i="1"/>
  <c r="AG199" i="1"/>
  <c r="T199" i="1"/>
  <c r="AF199" i="1" s="1"/>
  <c r="K199" i="1"/>
  <c r="J199" i="1"/>
  <c r="AL198" i="1"/>
  <c r="AK198" i="1"/>
  <c r="AJ198" i="1"/>
  <c r="AI198" i="1"/>
  <c r="AH198" i="1"/>
  <c r="AG198" i="1"/>
  <c r="T198" i="1"/>
  <c r="AF198" i="1" s="1"/>
  <c r="K198" i="1"/>
  <c r="J198" i="1"/>
  <c r="AL197" i="1"/>
  <c r="AK197" i="1"/>
  <c r="AJ197" i="1"/>
  <c r="AI197" i="1"/>
  <c r="AH197" i="1"/>
  <c r="AG197" i="1"/>
  <c r="T197" i="1"/>
  <c r="AF197" i="1" s="1"/>
  <c r="K197" i="1"/>
  <c r="J197" i="1"/>
  <c r="AL196" i="1"/>
  <c r="AK196" i="1"/>
  <c r="AJ196" i="1"/>
  <c r="AI196" i="1"/>
  <c r="AH196" i="1"/>
  <c r="AG196" i="1"/>
  <c r="AF196" i="1"/>
  <c r="T196" i="1"/>
  <c r="K196" i="1"/>
  <c r="J196" i="1"/>
  <c r="AL195" i="1"/>
  <c r="AK195" i="1"/>
  <c r="AJ195" i="1"/>
  <c r="AI195" i="1"/>
  <c r="AH195" i="1"/>
  <c r="AG195" i="1"/>
  <c r="T195" i="1"/>
  <c r="AF195" i="1" s="1"/>
  <c r="K195" i="1"/>
  <c r="J195" i="1"/>
  <c r="AL194" i="1"/>
  <c r="AK194" i="1"/>
  <c r="AJ194" i="1"/>
  <c r="AI194" i="1"/>
  <c r="AH194" i="1"/>
  <c r="AG194" i="1"/>
  <c r="T194" i="1"/>
  <c r="AF194" i="1" s="1"/>
  <c r="K194" i="1"/>
  <c r="J194" i="1"/>
  <c r="AL193" i="1"/>
  <c r="AK193" i="1"/>
  <c r="AJ193" i="1"/>
  <c r="AI193" i="1"/>
  <c r="AH193" i="1"/>
  <c r="AG193" i="1"/>
  <c r="AF193" i="1"/>
  <c r="T193" i="1"/>
  <c r="K193" i="1"/>
  <c r="J193" i="1"/>
  <c r="AL192" i="1"/>
  <c r="AK192" i="1"/>
  <c r="AJ192" i="1"/>
  <c r="AI192" i="1"/>
  <c r="AH192" i="1"/>
  <c r="AG192" i="1"/>
  <c r="T192" i="1"/>
  <c r="AF192" i="1" s="1"/>
  <c r="K192" i="1"/>
  <c r="J192" i="1"/>
  <c r="AL191" i="1"/>
  <c r="AK191" i="1"/>
  <c r="AJ191" i="1"/>
  <c r="AI191" i="1"/>
  <c r="AH191" i="1"/>
  <c r="AG191" i="1"/>
  <c r="T191" i="1"/>
  <c r="AF191" i="1" s="1"/>
  <c r="K191" i="1"/>
  <c r="J191" i="1"/>
  <c r="AL190" i="1"/>
  <c r="AK190" i="1"/>
  <c r="AJ190" i="1"/>
  <c r="AI190" i="1"/>
  <c r="AH190" i="1"/>
  <c r="AG190" i="1"/>
  <c r="T190" i="1"/>
  <c r="AF190" i="1" s="1"/>
  <c r="K190" i="1"/>
  <c r="J190" i="1"/>
  <c r="AL189" i="1"/>
  <c r="AK189" i="1"/>
  <c r="AJ189" i="1"/>
  <c r="AI189" i="1"/>
  <c r="AH189" i="1"/>
  <c r="AG189" i="1"/>
  <c r="T189" i="1"/>
  <c r="AF189" i="1" s="1"/>
  <c r="K189" i="1"/>
  <c r="J189" i="1"/>
  <c r="AL188" i="1"/>
  <c r="AK188" i="1"/>
  <c r="AJ188" i="1"/>
  <c r="AI188" i="1"/>
  <c r="AH188" i="1"/>
  <c r="AG188" i="1"/>
  <c r="T188" i="1"/>
  <c r="AF188" i="1" s="1"/>
  <c r="K188" i="1"/>
  <c r="J188" i="1"/>
  <c r="AG187" i="1"/>
  <c r="T187" i="1"/>
  <c r="AF187" i="1" s="1"/>
  <c r="AL186" i="1"/>
  <c r="AK186" i="1"/>
  <c r="AJ186" i="1"/>
  <c r="AI186" i="1"/>
  <c r="AH186" i="1"/>
  <c r="AG186" i="1"/>
  <c r="T186" i="1"/>
  <c r="AF186" i="1" s="1"/>
  <c r="K186" i="1"/>
  <c r="J186" i="1"/>
  <c r="AL185" i="1"/>
  <c r="AK185" i="1"/>
  <c r="AJ185" i="1"/>
  <c r="AI185" i="1"/>
  <c r="AH185" i="1"/>
  <c r="AG185" i="1"/>
  <c r="T185" i="1"/>
  <c r="AF185" i="1" s="1"/>
  <c r="K185" i="1"/>
  <c r="J185" i="1"/>
  <c r="AL184" i="1"/>
  <c r="AK184" i="1"/>
  <c r="AJ184" i="1"/>
  <c r="AI184" i="1"/>
  <c r="AH184" i="1"/>
  <c r="AG184" i="1"/>
  <c r="T184" i="1"/>
  <c r="AF184" i="1" s="1"/>
  <c r="K184" i="1"/>
  <c r="J184" i="1"/>
  <c r="AL183" i="1"/>
  <c r="AK183" i="1"/>
  <c r="AJ183" i="1"/>
  <c r="AI183" i="1"/>
  <c r="AH183" i="1"/>
  <c r="AG183" i="1"/>
  <c r="AF183" i="1"/>
  <c r="T183" i="1"/>
  <c r="K183" i="1"/>
  <c r="J183" i="1"/>
  <c r="AL182" i="1"/>
  <c r="AK182" i="1"/>
  <c r="AJ182" i="1"/>
  <c r="AI182" i="1"/>
  <c r="AH182" i="1"/>
  <c r="AG182" i="1"/>
  <c r="AF182" i="1"/>
  <c r="T182" i="1"/>
  <c r="K182" i="1"/>
  <c r="J182" i="1"/>
  <c r="AL181" i="1"/>
  <c r="AK181" i="1"/>
  <c r="AJ181" i="1"/>
  <c r="AI181" i="1"/>
  <c r="AH181" i="1"/>
  <c r="AG181" i="1"/>
  <c r="T181" i="1"/>
  <c r="AF181" i="1" s="1"/>
  <c r="K181" i="1"/>
  <c r="J181" i="1"/>
  <c r="AL180" i="1"/>
  <c r="AK180" i="1"/>
  <c r="AJ180" i="1"/>
  <c r="AI180" i="1"/>
  <c r="AH180" i="1"/>
  <c r="AG180" i="1"/>
  <c r="AF180" i="1"/>
  <c r="T180" i="1"/>
  <c r="K180" i="1"/>
  <c r="J180" i="1"/>
  <c r="AL179" i="1"/>
  <c r="AK179" i="1"/>
  <c r="AJ179" i="1"/>
  <c r="AI179" i="1"/>
  <c r="AH179" i="1"/>
  <c r="AG179" i="1"/>
  <c r="T179" i="1"/>
  <c r="AF179" i="1" s="1"/>
  <c r="K179" i="1"/>
  <c r="J179" i="1"/>
  <c r="AL178" i="1"/>
  <c r="AK178" i="1"/>
  <c r="AJ178" i="1"/>
  <c r="AI178" i="1"/>
  <c r="AH178" i="1"/>
  <c r="AG178" i="1"/>
  <c r="T178" i="1"/>
  <c r="AF178" i="1" s="1"/>
  <c r="K178" i="1"/>
  <c r="J178" i="1"/>
  <c r="AL177" i="1"/>
  <c r="AK177" i="1"/>
  <c r="AJ177" i="1"/>
  <c r="AI177" i="1"/>
  <c r="AH177" i="1"/>
  <c r="AG177" i="1"/>
  <c r="T177" i="1"/>
  <c r="AF177" i="1" s="1"/>
  <c r="K177" i="1"/>
  <c r="J177" i="1"/>
  <c r="AL176" i="1"/>
  <c r="AK176" i="1"/>
  <c r="AJ176" i="1"/>
  <c r="AI176" i="1"/>
  <c r="AH176" i="1"/>
  <c r="AG176" i="1"/>
  <c r="T176" i="1"/>
  <c r="AF176" i="1" s="1"/>
  <c r="K176" i="1"/>
  <c r="J176" i="1"/>
  <c r="AL175" i="1"/>
  <c r="AK175" i="1"/>
  <c r="AJ175" i="1"/>
  <c r="AI175" i="1"/>
  <c r="AH175" i="1"/>
  <c r="AG175" i="1"/>
  <c r="AF175" i="1"/>
  <c r="T175" i="1"/>
  <c r="K175" i="1"/>
  <c r="J175" i="1"/>
  <c r="AL174" i="1"/>
  <c r="AK174" i="1"/>
  <c r="AJ174" i="1"/>
  <c r="AI174" i="1"/>
  <c r="AH174" i="1"/>
  <c r="AG174" i="1"/>
  <c r="T174" i="1"/>
  <c r="AF174" i="1" s="1"/>
  <c r="K174" i="1"/>
  <c r="J174" i="1"/>
  <c r="AL173" i="1"/>
  <c r="AK173" i="1"/>
  <c r="AJ173" i="1"/>
  <c r="AI173" i="1"/>
  <c r="AH173" i="1"/>
  <c r="AG173" i="1"/>
  <c r="T173" i="1"/>
  <c r="AF173" i="1" s="1"/>
  <c r="K173" i="1"/>
  <c r="J173" i="1"/>
  <c r="AL172" i="1"/>
  <c r="AK172" i="1"/>
  <c r="AJ172" i="1"/>
  <c r="AI172" i="1"/>
  <c r="AH172" i="1"/>
  <c r="AG172" i="1"/>
  <c r="T172" i="1"/>
  <c r="AF172" i="1" s="1"/>
  <c r="K172" i="1"/>
  <c r="J172" i="1"/>
  <c r="AL171" i="1"/>
  <c r="AK171" i="1"/>
  <c r="AJ171" i="1"/>
  <c r="AI171" i="1"/>
  <c r="AH171" i="1"/>
  <c r="AG171" i="1"/>
  <c r="T171" i="1"/>
  <c r="AF171" i="1" s="1"/>
  <c r="K171" i="1"/>
  <c r="J171" i="1"/>
  <c r="AL170" i="1"/>
  <c r="AK170" i="1"/>
  <c r="AJ170" i="1"/>
  <c r="AI170" i="1"/>
  <c r="AH170" i="1"/>
  <c r="AG170" i="1"/>
  <c r="T170" i="1"/>
  <c r="AF170" i="1" s="1"/>
  <c r="K170" i="1"/>
  <c r="J170" i="1"/>
  <c r="AL169" i="1"/>
  <c r="AK169" i="1"/>
  <c r="AJ169" i="1"/>
  <c r="AI169" i="1"/>
  <c r="AH169" i="1"/>
  <c r="AG169" i="1"/>
  <c r="T169" i="1"/>
  <c r="AF169" i="1" s="1"/>
  <c r="K169" i="1"/>
  <c r="J169" i="1"/>
  <c r="AL168" i="1"/>
  <c r="AK168" i="1"/>
  <c r="AJ168" i="1"/>
  <c r="AI168" i="1"/>
  <c r="AH168" i="1"/>
  <c r="AG168" i="1"/>
  <c r="T168" i="1"/>
  <c r="AF168" i="1" s="1"/>
  <c r="K168" i="1"/>
  <c r="J168" i="1"/>
  <c r="AL167" i="1"/>
  <c r="AK167" i="1"/>
  <c r="AJ167" i="1"/>
  <c r="AI167" i="1"/>
  <c r="AH167" i="1"/>
  <c r="AG167" i="1"/>
  <c r="T167" i="1"/>
  <c r="AF167" i="1" s="1"/>
  <c r="K167" i="1"/>
  <c r="J167" i="1"/>
  <c r="AL166" i="1"/>
  <c r="AK166" i="1"/>
  <c r="AJ166" i="1"/>
  <c r="AI166" i="1"/>
  <c r="AH166" i="1"/>
  <c r="AG166" i="1"/>
  <c r="T166" i="1"/>
  <c r="AF166" i="1" s="1"/>
  <c r="K166" i="1"/>
  <c r="J166" i="1"/>
  <c r="AL165" i="1"/>
  <c r="AK165" i="1"/>
  <c r="AJ165" i="1"/>
  <c r="AI165" i="1"/>
  <c r="AH165" i="1"/>
  <c r="AG165" i="1"/>
  <c r="T165" i="1"/>
  <c r="AF165" i="1" s="1"/>
  <c r="K165" i="1"/>
  <c r="J165" i="1"/>
  <c r="AL164" i="1"/>
  <c r="AK164" i="1"/>
  <c r="AJ164" i="1"/>
  <c r="AI164" i="1"/>
  <c r="AH164" i="1"/>
  <c r="AG164" i="1"/>
  <c r="AF164" i="1"/>
  <c r="T164" i="1"/>
  <c r="K164" i="1"/>
  <c r="J164" i="1"/>
  <c r="AL163" i="1"/>
  <c r="AK163" i="1"/>
  <c r="AJ163" i="1"/>
  <c r="AI163" i="1"/>
  <c r="AH163" i="1"/>
  <c r="AG163" i="1"/>
  <c r="T163" i="1"/>
  <c r="AF163" i="1" s="1"/>
  <c r="K163" i="1"/>
  <c r="J163" i="1"/>
  <c r="AL162" i="1"/>
  <c r="AK162" i="1"/>
  <c r="AJ162" i="1"/>
  <c r="AI162" i="1"/>
  <c r="AH162" i="1"/>
  <c r="AG162" i="1"/>
  <c r="T162" i="1"/>
  <c r="AF162" i="1" s="1"/>
  <c r="K162" i="1"/>
  <c r="J162" i="1"/>
  <c r="AL161" i="1"/>
  <c r="AK161" i="1"/>
  <c r="AJ161" i="1"/>
  <c r="AI161" i="1"/>
  <c r="AH161" i="1"/>
  <c r="AG161" i="1"/>
  <c r="T161" i="1"/>
  <c r="AF161" i="1" s="1"/>
  <c r="K161" i="1"/>
  <c r="J161" i="1"/>
  <c r="AL160" i="1"/>
  <c r="AK160" i="1"/>
  <c r="AJ160" i="1"/>
  <c r="AI160" i="1"/>
  <c r="AH160" i="1"/>
  <c r="AG160" i="1"/>
  <c r="T160" i="1"/>
  <c r="AF160" i="1" s="1"/>
  <c r="K160" i="1"/>
  <c r="J160" i="1"/>
  <c r="AL159" i="1"/>
  <c r="AK159" i="1"/>
  <c r="AJ159" i="1"/>
  <c r="AI159" i="1"/>
  <c r="AH159" i="1"/>
  <c r="AG159" i="1"/>
  <c r="AF159" i="1"/>
  <c r="T159" i="1"/>
  <c r="K159" i="1"/>
  <c r="J159" i="1"/>
  <c r="T158" i="1"/>
  <c r="AF158" i="1" s="1"/>
  <c r="AL157" i="1"/>
  <c r="AK157" i="1"/>
  <c r="AJ157" i="1"/>
  <c r="AI157" i="1"/>
  <c r="AH157" i="1"/>
  <c r="T157" i="1"/>
  <c r="AF157" i="1" s="1"/>
  <c r="K157" i="1"/>
  <c r="J157" i="1"/>
  <c r="AL156" i="1"/>
  <c r="AK156" i="1"/>
  <c r="AJ156" i="1"/>
  <c r="AI156" i="1"/>
  <c r="AH156" i="1"/>
  <c r="AG156" i="1"/>
  <c r="T156" i="1"/>
  <c r="AF156" i="1" s="1"/>
  <c r="K156" i="1"/>
  <c r="J156" i="1"/>
  <c r="AL155" i="1"/>
  <c r="AK155" i="1"/>
  <c r="AJ155" i="1"/>
  <c r="AI155" i="1"/>
  <c r="AH155" i="1"/>
  <c r="AG155" i="1"/>
  <c r="T155" i="1"/>
  <c r="AF155" i="1" s="1"/>
  <c r="K155" i="1"/>
  <c r="J155" i="1"/>
  <c r="AL154" i="1"/>
  <c r="AK154" i="1"/>
  <c r="AJ154" i="1"/>
  <c r="AI154" i="1"/>
  <c r="AH154" i="1"/>
  <c r="AG154" i="1"/>
  <c r="T154" i="1"/>
  <c r="AF154" i="1" s="1"/>
  <c r="K154" i="1"/>
  <c r="J154" i="1"/>
  <c r="AL153" i="1"/>
  <c r="AK153" i="1"/>
  <c r="AJ153" i="1"/>
  <c r="AI153" i="1"/>
  <c r="AH153" i="1"/>
  <c r="AG153" i="1"/>
  <c r="T153" i="1"/>
  <c r="AF153" i="1" s="1"/>
  <c r="K153" i="1"/>
  <c r="J153" i="1"/>
  <c r="AL152" i="1"/>
  <c r="AK152" i="1"/>
  <c r="AJ152" i="1"/>
  <c r="AI152" i="1"/>
  <c r="AH152" i="1"/>
  <c r="AG152" i="1"/>
  <c r="T152" i="1"/>
  <c r="AF152" i="1" s="1"/>
  <c r="K152" i="1"/>
  <c r="J152" i="1"/>
  <c r="AL151" i="1"/>
  <c r="AK151" i="1"/>
  <c r="AJ151" i="1"/>
  <c r="AI151" i="1"/>
  <c r="AH151" i="1"/>
  <c r="AG151" i="1"/>
  <c r="T151" i="1"/>
  <c r="AF151" i="1" s="1"/>
  <c r="K151" i="1"/>
  <c r="J151" i="1"/>
  <c r="AL150" i="1"/>
  <c r="AK150" i="1"/>
  <c r="AJ150" i="1"/>
  <c r="AI150" i="1"/>
  <c r="AH150" i="1"/>
  <c r="AG150" i="1"/>
  <c r="T150" i="1"/>
  <c r="AF150" i="1" s="1"/>
  <c r="K150" i="1"/>
  <c r="J150" i="1"/>
  <c r="AL149" i="1"/>
  <c r="AK149" i="1"/>
  <c r="AJ149" i="1"/>
  <c r="AI149" i="1"/>
  <c r="AH149" i="1"/>
  <c r="AG149" i="1"/>
  <c r="AF149" i="1"/>
  <c r="T149" i="1"/>
  <c r="K149" i="1"/>
  <c r="J149" i="1"/>
  <c r="AL148" i="1"/>
  <c r="AK148" i="1"/>
  <c r="AJ148" i="1"/>
  <c r="AI148" i="1"/>
  <c r="AH148" i="1"/>
  <c r="AG148" i="1"/>
  <c r="AF148" i="1"/>
  <c r="T148" i="1"/>
  <c r="K148" i="1"/>
  <c r="J148" i="1"/>
  <c r="AL147" i="1"/>
  <c r="AK147" i="1"/>
  <c r="AJ147" i="1"/>
  <c r="AI147" i="1"/>
  <c r="AH147" i="1"/>
  <c r="AG147" i="1"/>
  <c r="T147" i="1"/>
  <c r="AF147" i="1" s="1"/>
  <c r="K147" i="1"/>
  <c r="J147" i="1"/>
  <c r="AL146" i="1"/>
  <c r="AK146" i="1"/>
  <c r="AJ146" i="1"/>
  <c r="AI146" i="1"/>
  <c r="AH146" i="1"/>
  <c r="AG146" i="1"/>
  <c r="T146" i="1"/>
  <c r="AF146" i="1" s="1"/>
  <c r="K146" i="1"/>
  <c r="J146" i="1"/>
  <c r="AL145" i="1"/>
  <c r="AK145" i="1"/>
  <c r="AJ145" i="1"/>
  <c r="AI145" i="1"/>
  <c r="AH145" i="1"/>
  <c r="AG145" i="1"/>
  <c r="T145" i="1"/>
  <c r="AF145" i="1" s="1"/>
  <c r="K145" i="1"/>
  <c r="J145" i="1"/>
  <c r="AL144" i="1"/>
  <c r="AK144" i="1"/>
  <c r="AJ144" i="1"/>
  <c r="AI144" i="1"/>
  <c r="AH144" i="1"/>
  <c r="AG144" i="1"/>
  <c r="T144" i="1"/>
  <c r="AF144" i="1" s="1"/>
  <c r="K144" i="1"/>
  <c r="J144" i="1"/>
  <c r="AL143" i="1"/>
  <c r="AK143" i="1"/>
  <c r="AJ143" i="1"/>
  <c r="AI143" i="1"/>
  <c r="AH143" i="1"/>
  <c r="AG143" i="1"/>
  <c r="T143" i="1"/>
  <c r="AF143" i="1" s="1"/>
  <c r="K143" i="1"/>
  <c r="J143" i="1"/>
  <c r="AL142" i="1"/>
  <c r="AK142" i="1"/>
  <c r="AJ142" i="1"/>
  <c r="AI142" i="1"/>
  <c r="AH142" i="1"/>
  <c r="AG142" i="1"/>
  <c r="T142" i="1"/>
  <c r="AF142" i="1" s="1"/>
  <c r="K142" i="1"/>
  <c r="J142" i="1"/>
  <c r="AL141" i="1"/>
  <c r="AK141" i="1"/>
  <c r="AJ141" i="1"/>
  <c r="AI141" i="1"/>
  <c r="AH141" i="1"/>
  <c r="AG141" i="1"/>
  <c r="T141" i="1"/>
  <c r="AF141" i="1" s="1"/>
  <c r="K141" i="1"/>
  <c r="J141" i="1"/>
  <c r="AL140" i="1"/>
  <c r="AK140" i="1"/>
  <c r="AJ140" i="1"/>
  <c r="AI140" i="1"/>
  <c r="AH140" i="1"/>
  <c r="AG140" i="1"/>
  <c r="T140" i="1"/>
  <c r="AF140" i="1" s="1"/>
  <c r="K140" i="1"/>
  <c r="J140" i="1"/>
  <c r="AL139" i="1"/>
  <c r="AK139" i="1"/>
  <c r="AJ139" i="1"/>
  <c r="AI139" i="1"/>
  <c r="AH139" i="1"/>
  <c r="AG139" i="1"/>
  <c r="AF139" i="1"/>
  <c r="T139" i="1"/>
  <c r="K139" i="1"/>
  <c r="J139" i="1"/>
  <c r="AL138" i="1"/>
  <c r="AK138" i="1"/>
  <c r="AJ138" i="1"/>
  <c r="AI138" i="1"/>
  <c r="AH138" i="1"/>
  <c r="AG138" i="1"/>
  <c r="T138" i="1"/>
  <c r="AF138" i="1" s="1"/>
  <c r="K138" i="1"/>
  <c r="J138" i="1"/>
  <c r="AL137" i="1"/>
  <c r="AK137" i="1"/>
  <c r="AJ137" i="1"/>
  <c r="AI137" i="1"/>
  <c r="AH137" i="1"/>
  <c r="AG137" i="1"/>
  <c r="T137" i="1"/>
  <c r="AF137" i="1" s="1"/>
  <c r="K137" i="1"/>
  <c r="J137" i="1"/>
  <c r="AL136" i="1"/>
  <c r="AK136" i="1"/>
  <c r="AJ136" i="1"/>
  <c r="AI136" i="1"/>
  <c r="AH136" i="1"/>
  <c r="AG136" i="1"/>
  <c r="T136" i="1"/>
  <c r="AF136" i="1" s="1"/>
  <c r="K136" i="1"/>
  <c r="J136" i="1"/>
  <c r="AL135" i="1"/>
  <c r="AK135" i="1"/>
  <c r="AJ135" i="1"/>
  <c r="AI135" i="1"/>
  <c r="AH135" i="1"/>
  <c r="AG135" i="1"/>
  <c r="T135" i="1"/>
  <c r="AF135" i="1" s="1"/>
  <c r="K135" i="1"/>
  <c r="J135" i="1"/>
  <c r="AL134" i="1"/>
  <c r="AK134" i="1"/>
  <c r="AJ134" i="1"/>
  <c r="AI134" i="1"/>
  <c r="AH134" i="1"/>
  <c r="AG134" i="1"/>
  <c r="T134" i="1"/>
  <c r="AF134" i="1" s="1"/>
  <c r="K134" i="1"/>
  <c r="J134" i="1"/>
  <c r="AL133" i="1"/>
  <c r="AK133" i="1"/>
  <c r="AJ133" i="1"/>
  <c r="AI133" i="1"/>
  <c r="AH133" i="1"/>
  <c r="AG133" i="1"/>
  <c r="AF133" i="1"/>
  <c r="T133" i="1"/>
  <c r="K133" i="1"/>
  <c r="J133" i="1"/>
  <c r="AL132" i="1"/>
  <c r="AK132" i="1"/>
  <c r="AJ132" i="1"/>
  <c r="AI132" i="1"/>
  <c r="AH132" i="1"/>
  <c r="AG132" i="1"/>
  <c r="T132" i="1"/>
  <c r="AF132" i="1" s="1"/>
  <c r="K132" i="1"/>
  <c r="J132" i="1"/>
  <c r="AL131" i="1"/>
  <c r="AK131" i="1"/>
  <c r="AJ131" i="1"/>
  <c r="AI131" i="1"/>
  <c r="AH131" i="1"/>
  <c r="AG131" i="1"/>
  <c r="T131" i="1"/>
  <c r="AF131" i="1" s="1"/>
  <c r="K131" i="1"/>
  <c r="J131" i="1"/>
  <c r="AL130" i="1"/>
  <c r="AK130" i="1"/>
  <c r="AJ130" i="1"/>
  <c r="AI130" i="1"/>
  <c r="AH130" i="1"/>
  <c r="AG130" i="1"/>
  <c r="T130" i="1"/>
  <c r="AF130" i="1" s="1"/>
  <c r="K130" i="1"/>
  <c r="J130" i="1"/>
  <c r="AL129" i="1"/>
  <c r="AK129" i="1"/>
  <c r="AJ129" i="1"/>
  <c r="AI129" i="1"/>
  <c r="AH129" i="1"/>
  <c r="AG129" i="1"/>
  <c r="T129" i="1"/>
  <c r="AF129" i="1" s="1"/>
  <c r="K129" i="1"/>
  <c r="J129" i="1"/>
  <c r="AL128" i="1"/>
  <c r="AK128" i="1"/>
  <c r="AJ128" i="1"/>
  <c r="AI128" i="1"/>
  <c r="AH128" i="1"/>
  <c r="AG128" i="1"/>
  <c r="T128" i="1"/>
  <c r="AF128" i="1" s="1"/>
  <c r="K128" i="1"/>
  <c r="J128" i="1"/>
  <c r="AL127" i="1"/>
  <c r="AK127" i="1"/>
  <c r="AJ127" i="1"/>
  <c r="AI127" i="1"/>
  <c r="AH127" i="1"/>
  <c r="AG127" i="1"/>
  <c r="T127" i="1"/>
  <c r="AF127" i="1" s="1"/>
  <c r="K127" i="1"/>
  <c r="J127" i="1"/>
  <c r="AL126" i="1"/>
  <c r="AK126" i="1"/>
  <c r="AJ126" i="1"/>
  <c r="AI126" i="1"/>
  <c r="AH126" i="1"/>
  <c r="AG126" i="1"/>
  <c r="T126" i="1"/>
  <c r="AF126" i="1" s="1"/>
  <c r="K126" i="1"/>
  <c r="J126" i="1"/>
  <c r="AL125" i="1"/>
  <c r="AK125" i="1"/>
  <c r="AJ125" i="1"/>
  <c r="AI125" i="1"/>
  <c r="AH125" i="1"/>
  <c r="AG125" i="1"/>
  <c r="T125" i="1"/>
  <c r="AF125" i="1" s="1"/>
  <c r="K125" i="1"/>
  <c r="J125" i="1"/>
  <c r="AL124" i="1"/>
  <c r="AK124" i="1"/>
  <c r="AJ124" i="1"/>
  <c r="AI124" i="1"/>
  <c r="AH124" i="1"/>
  <c r="AG124" i="1"/>
  <c r="AF124" i="1"/>
  <c r="T124" i="1"/>
  <c r="K124" i="1"/>
  <c r="J124" i="1"/>
  <c r="AL123" i="1"/>
  <c r="AK123" i="1"/>
  <c r="AJ123" i="1"/>
  <c r="AI123" i="1"/>
  <c r="AH123" i="1"/>
  <c r="AG123" i="1"/>
  <c r="T123" i="1"/>
  <c r="AF123" i="1" s="1"/>
  <c r="K123" i="1"/>
  <c r="J123" i="1"/>
  <c r="AL122" i="1"/>
  <c r="AK122" i="1"/>
  <c r="AJ122" i="1"/>
  <c r="AI122" i="1"/>
  <c r="AH122" i="1"/>
  <c r="AG122" i="1"/>
  <c r="T122" i="1"/>
  <c r="AF122" i="1" s="1"/>
  <c r="K122" i="1"/>
  <c r="J122" i="1"/>
  <c r="AL121" i="1"/>
  <c r="AK121" i="1"/>
  <c r="AJ121" i="1"/>
  <c r="AI121" i="1"/>
  <c r="AH121" i="1"/>
  <c r="AG121" i="1"/>
  <c r="T121" i="1"/>
  <c r="AF121" i="1" s="1"/>
  <c r="K121" i="1"/>
  <c r="J121" i="1"/>
  <c r="AL120" i="1"/>
  <c r="AK120" i="1"/>
  <c r="AJ120" i="1"/>
  <c r="AI120" i="1"/>
  <c r="AH120" i="1"/>
  <c r="AG120" i="1"/>
  <c r="T120" i="1"/>
  <c r="AF120" i="1" s="1"/>
  <c r="K120" i="1"/>
  <c r="J120" i="1"/>
  <c r="AL119" i="1"/>
  <c r="AK119" i="1"/>
  <c r="AJ119" i="1"/>
  <c r="AI119" i="1"/>
  <c r="AH119" i="1"/>
  <c r="AG119" i="1"/>
  <c r="T119" i="1"/>
  <c r="AF119" i="1" s="1"/>
  <c r="K119" i="1"/>
  <c r="J119" i="1"/>
  <c r="AL118" i="1"/>
  <c r="AK118" i="1"/>
  <c r="AJ118" i="1"/>
  <c r="AI118" i="1"/>
  <c r="AH118" i="1"/>
  <c r="AG118" i="1"/>
  <c r="T118" i="1"/>
  <c r="AF118" i="1" s="1"/>
  <c r="K118" i="1"/>
  <c r="J118" i="1"/>
  <c r="AL117" i="1"/>
  <c r="AK117" i="1"/>
  <c r="AJ117" i="1"/>
  <c r="AI117" i="1"/>
  <c r="AH117" i="1"/>
  <c r="AG117" i="1"/>
  <c r="T117" i="1"/>
  <c r="AF117" i="1" s="1"/>
  <c r="K117" i="1"/>
  <c r="J117" i="1"/>
  <c r="AL116" i="1"/>
  <c r="AK116" i="1"/>
  <c r="AJ116" i="1"/>
  <c r="AI116" i="1"/>
  <c r="AH116" i="1"/>
  <c r="AG116" i="1"/>
  <c r="AF116" i="1"/>
  <c r="T116" i="1"/>
  <c r="K116" i="1"/>
  <c r="J116" i="1"/>
  <c r="AL115" i="1"/>
  <c r="AK115" i="1"/>
  <c r="AJ115" i="1"/>
  <c r="AI115" i="1"/>
  <c r="AH115" i="1"/>
  <c r="AG115" i="1"/>
  <c r="AF115" i="1"/>
  <c r="T115" i="1"/>
  <c r="K115" i="1"/>
  <c r="J115" i="1"/>
  <c r="AL114" i="1"/>
  <c r="AK114" i="1"/>
  <c r="AJ114" i="1"/>
  <c r="AI114" i="1"/>
  <c r="AH114" i="1"/>
  <c r="AG114" i="1"/>
  <c r="T114" i="1"/>
  <c r="AF114" i="1" s="1"/>
  <c r="K114" i="1"/>
  <c r="J114" i="1"/>
  <c r="AL113" i="1"/>
  <c r="AK113" i="1"/>
  <c r="AJ113" i="1"/>
  <c r="AI113" i="1"/>
  <c r="AH113" i="1"/>
  <c r="AG113" i="1"/>
  <c r="T113" i="1"/>
  <c r="AF113" i="1" s="1"/>
  <c r="K113" i="1"/>
  <c r="J113" i="1"/>
  <c r="AL112" i="1"/>
  <c r="AK112" i="1"/>
  <c r="AJ112" i="1"/>
  <c r="AI112" i="1"/>
  <c r="AH112" i="1"/>
  <c r="AG112" i="1"/>
  <c r="T112" i="1"/>
  <c r="AF112" i="1" s="1"/>
  <c r="K112" i="1"/>
  <c r="J112" i="1"/>
  <c r="AL111" i="1"/>
  <c r="AK111" i="1"/>
  <c r="AJ111" i="1"/>
  <c r="AI111" i="1"/>
  <c r="AH111" i="1"/>
  <c r="AG111" i="1"/>
  <c r="T111" i="1"/>
  <c r="AF111" i="1" s="1"/>
  <c r="K111" i="1"/>
  <c r="J111" i="1"/>
  <c r="AL110" i="1"/>
  <c r="AK110" i="1"/>
  <c r="AJ110" i="1"/>
  <c r="AI110" i="1"/>
  <c r="AH110" i="1"/>
  <c r="AG110" i="1"/>
  <c r="T110" i="1"/>
  <c r="AF110" i="1" s="1"/>
  <c r="K110" i="1"/>
  <c r="J110" i="1"/>
  <c r="AL109" i="1"/>
  <c r="AK109" i="1"/>
  <c r="AJ109" i="1"/>
  <c r="AI109" i="1"/>
  <c r="AH109" i="1"/>
  <c r="AG109" i="1"/>
  <c r="T109" i="1"/>
  <c r="AF109" i="1" s="1"/>
  <c r="K109" i="1"/>
  <c r="J109" i="1"/>
  <c r="AL108" i="1"/>
  <c r="AK108" i="1"/>
  <c r="AJ108" i="1"/>
  <c r="AI108" i="1"/>
  <c r="AH108" i="1"/>
  <c r="AG108" i="1"/>
  <c r="AF108" i="1"/>
  <c r="T108" i="1"/>
  <c r="K108" i="1"/>
  <c r="J108" i="1"/>
  <c r="AL107" i="1"/>
  <c r="AK107" i="1"/>
  <c r="AJ107" i="1"/>
  <c r="AI107" i="1"/>
  <c r="AH107" i="1"/>
  <c r="AG107" i="1"/>
  <c r="AF107" i="1"/>
  <c r="T107" i="1"/>
  <c r="K107" i="1"/>
  <c r="J107" i="1"/>
  <c r="AL106" i="1"/>
  <c r="AK106" i="1"/>
  <c r="AJ106" i="1"/>
  <c r="AI106" i="1"/>
  <c r="AH106" i="1"/>
  <c r="AG106" i="1"/>
  <c r="T106" i="1"/>
  <c r="AF106" i="1" s="1"/>
  <c r="K106" i="1"/>
  <c r="J106" i="1"/>
  <c r="AL105" i="1"/>
  <c r="AK105" i="1"/>
  <c r="AJ105" i="1"/>
  <c r="AI105" i="1"/>
  <c r="AH105" i="1"/>
  <c r="AG105" i="1"/>
  <c r="T105" i="1"/>
  <c r="AF105" i="1" s="1"/>
  <c r="K105" i="1"/>
  <c r="J105" i="1"/>
  <c r="AL104" i="1"/>
  <c r="AK104" i="1"/>
  <c r="AJ104" i="1"/>
  <c r="AI104" i="1"/>
  <c r="AH104" i="1"/>
  <c r="AG104" i="1"/>
  <c r="T104" i="1"/>
  <c r="AF104" i="1" s="1"/>
  <c r="K104" i="1"/>
  <c r="J104" i="1"/>
  <c r="AL103" i="1"/>
  <c r="AK103" i="1"/>
  <c r="AJ103" i="1"/>
  <c r="AI103" i="1"/>
  <c r="AH103" i="1"/>
  <c r="AG103" i="1"/>
  <c r="T103" i="1"/>
  <c r="AF103" i="1" s="1"/>
  <c r="K103" i="1"/>
  <c r="J103" i="1"/>
  <c r="AL102" i="1"/>
  <c r="AK102" i="1"/>
  <c r="AJ102" i="1"/>
  <c r="AI102" i="1"/>
  <c r="AH102" i="1"/>
  <c r="AG102" i="1"/>
  <c r="T102" i="1"/>
  <c r="AF102" i="1" s="1"/>
  <c r="K102" i="1"/>
  <c r="J102" i="1"/>
  <c r="AL101" i="1"/>
  <c r="AK101" i="1"/>
  <c r="AJ101" i="1"/>
  <c r="AI101" i="1"/>
  <c r="AH101" i="1"/>
  <c r="AG101" i="1"/>
  <c r="AF101" i="1"/>
  <c r="T101" i="1"/>
  <c r="K101" i="1"/>
  <c r="J101" i="1"/>
  <c r="AL100" i="1"/>
  <c r="AK100" i="1"/>
  <c r="AJ100" i="1"/>
  <c r="AI100" i="1"/>
  <c r="AH100" i="1"/>
  <c r="AG100" i="1"/>
  <c r="T100" i="1"/>
  <c r="AF100" i="1" s="1"/>
  <c r="K100" i="1"/>
  <c r="J100" i="1"/>
  <c r="AL99" i="1"/>
  <c r="AK99" i="1"/>
  <c r="AJ99" i="1"/>
  <c r="AI99" i="1"/>
  <c r="AH99" i="1"/>
  <c r="AG99" i="1"/>
  <c r="T99" i="1"/>
  <c r="AF99" i="1" s="1"/>
  <c r="K99" i="1"/>
  <c r="J99" i="1"/>
  <c r="AL98" i="1"/>
  <c r="AK98" i="1"/>
  <c r="AJ98" i="1"/>
  <c r="AI98" i="1"/>
  <c r="AH98" i="1"/>
  <c r="AG98" i="1"/>
  <c r="T98" i="1"/>
  <c r="AF98" i="1" s="1"/>
  <c r="K98" i="1"/>
  <c r="J98" i="1"/>
  <c r="AL97" i="1"/>
  <c r="AK97" i="1"/>
  <c r="AJ97" i="1"/>
  <c r="AI97" i="1"/>
  <c r="AH97" i="1"/>
  <c r="AG97" i="1"/>
  <c r="T97" i="1"/>
  <c r="AF97" i="1" s="1"/>
  <c r="K97" i="1"/>
  <c r="J97" i="1"/>
  <c r="AL96" i="1"/>
  <c r="AK96" i="1"/>
  <c r="AJ96" i="1"/>
  <c r="AI96" i="1"/>
  <c r="AH96" i="1"/>
  <c r="AG96" i="1"/>
  <c r="T96" i="1"/>
  <c r="AF96" i="1" s="1"/>
  <c r="K96" i="1"/>
  <c r="J96" i="1"/>
  <c r="AL95" i="1"/>
  <c r="AK95" i="1"/>
  <c r="AJ95" i="1"/>
  <c r="AI95" i="1"/>
  <c r="AH95" i="1"/>
  <c r="AG95" i="1"/>
  <c r="T95" i="1"/>
  <c r="AF95" i="1" s="1"/>
  <c r="K95" i="1"/>
  <c r="J95" i="1"/>
  <c r="AL94" i="1"/>
  <c r="AK94" i="1"/>
  <c r="AJ94" i="1"/>
  <c r="AI94" i="1"/>
  <c r="AH94" i="1"/>
  <c r="AG94" i="1"/>
  <c r="T94" i="1"/>
  <c r="AF94" i="1" s="1"/>
  <c r="K94" i="1"/>
  <c r="J94" i="1"/>
  <c r="AL93" i="1"/>
  <c r="AK93" i="1"/>
  <c r="AJ93" i="1"/>
  <c r="AI93" i="1"/>
  <c r="AH93" i="1"/>
  <c r="AG93" i="1"/>
  <c r="T93" i="1"/>
  <c r="AF93" i="1" s="1"/>
  <c r="K93" i="1"/>
  <c r="J93" i="1"/>
  <c r="AL92" i="1"/>
  <c r="AK92" i="1"/>
  <c r="AJ92" i="1"/>
  <c r="AI92" i="1"/>
  <c r="AH92" i="1"/>
  <c r="AG92" i="1"/>
  <c r="T92" i="1"/>
  <c r="AF92" i="1" s="1"/>
  <c r="K92" i="1"/>
  <c r="J92" i="1"/>
  <c r="AL91" i="1"/>
  <c r="AK91" i="1"/>
  <c r="AJ91" i="1"/>
  <c r="AI91" i="1"/>
  <c r="AH91" i="1"/>
  <c r="AG91" i="1"/>
  <c r="T91" i="1"/>
  <c r="AF91" i="1" s="1"/>
  <c r="K91" i="1"/>
  <c r="J91" i="1"/>
  <c r="AL90" i="1"/>
  <c r="AK90" i="1"/>
  <c r="AJ90" i="1"/>
  <c r="AI90" i="1"/>
  <c r="AH90" i="1"/>
  <c r="AG90" i="1"/>
  <c r="T90" i="1"/>
  <c r="AF90" i="1" s="1"/>
  <c r="K90" i="1"/>
  <c r="J90" i="1"/>
  <c r="AL89" i="1"/>
  <c r="AK89" i="1"/>
  <c r="AJ89" i="1"/>
  <c r="AI89" i="1"/>
  <c r="AH89" i="1"/>
  <c r="AG89" i="1"/>
  <c r="T89" i="1"/>
  <c r="AF89" i="1" s="1"/>
  <c r="K89" i="1"/>
  <c r="J89" i="1"/>
  <c r="AL88" i="1"/>
  <c r="AK88" i="1"/>
  <c r="AJ88" i="1"/>
  <c r="AI88" i="1"/>
  <c r="AH88" i="1"/>
  <c r="AG88" i="1"/>
  <c r="T88" i="1"/>
  <c r="AF88" i="1" s="1"/>
  <c r="K88" i="1"/>
  <c r="J88" i="1"/>
  <c r="AL87" i="1"/>
  <c r="AK87" i="1"/>
  <c r="AJ87" i="1"/>
  <c r="AI87" i="1"/>
  <c r="AH87" i="1"/>
  <c r="AG87" i="1"/>
  <c r="T87" i="1"/>
  <c r="AF87" i="1" s="1"/>
  <c r="K87" i="1"/>
  <c r="J87" i="1"/>
  <c r="AL86" i="1"/>
  <c r="AK86" i="1"/>
  <c r="AJ86" i="1"/>
  <c r="AI86" i="1"/>
  <c r="AH86" i="1"/>
  <c r="AG86" i="1"/>
  <c r="T86" i="1"/>
  <c r="AF86" i="1" s="1"/>
  <c r="K86" i="1"/>
  <c r="J86" i="1"/>
  <c r="AL85" i="1"/>
  <c r="AK85" i="1"/>
  <c r="AJ85" i="1"/>
  <c r="AI85" i="1"/>
  <c r="AH85" i="1"/>
  <c r="AG85" i="1"/>
  <c r="AF85" i="1"/>
  <c r="T85" i="1"/>
  <c r="K85" i="1"/>
  <c r="J85" i="1"/>
  <c r="AL84" i="1"/>
  <c r="AK84" i="1"/>
  <c r="AJ84" i="1"/>
  <c r="AI84" i="1"/>
  <c r="AH84" i="1"/>
  <c r="AG84" i="1"/>
  <c r="AF84" i="1"/>
  <c r="T84" i="1"/>
  <c r="K84" i="1"/>
  <c r="J84" i="1"/>
  <c r="AL83" i="1"/>
  <c r="AK83" i="1"/>
  <c r="AJ83" i="1"/>
  <c r="AI83" i="1"/>
  <c r="AH83" i="1"/>
  <c r="AG83" i="1"/>
  <c r="T83" i="1"/>
  <c r="AF83" i="1" s="1"/>
  <c r="K83" i="1"/>
  <c r="J83" i="1"/>
  <c r="AL82" i="1"/>
  <c r="AK82" i="1"/>
  <c r="AJ82" i="1"/>
  <c r="AI82" i="1"/>
  <c r="AH82" i="1"/>
  <c r="AG82" i="1"/>
  <c r="T82" i="1"/>
  <c r="AF82" i="1" s="1"/>
  <c r="K82" i="1"/>
  <c r="J82" i="1"/>
  <c r="AL81" i="1"/>
  <c r="AK81" i="1"/>
  <c r="AJ81" i="1"/>
  <c r="AI81" i="1"/>
  <c r="AH81" i="1"/>
  <c r="AG81" i="1"/>
  <c r="T81" i="1"/>
  <c r="AF81" i="1" s="1"/>
  <c r="K81" i="1"/>
  <c r="J81" i="1"/>
  <c r="AL80" i="1"/>
  <c r="AK80" i="1"/>
  <c r="AJ80" i="1"/>
  <c r="AI80" i="1"/>
  <c r="AH80" i="1"/>
  <c r="AG80" i="1"/>
  <c r="T80" i="1"/>
  <c r="AF80" i="1" s="1"/>
  <c r="K80" i="1"/>
  <c r="J80" i="1"/>
  <c r="AL79" i="1"/>
  <c r="AK79" i="1"/>
  <c r="AJ79" i="1"/>
  <c r="AI79" i="1"/>
  <c r="AH79" i="1"/>
  <c r="AG79" i="1"/>
  <c r="T79" i="1"/>
  <c r="AF79" i="1" s="1"/>
  <c r="K79" i="1"/>
  <c r="J79" i="1"/>
  <c r="AL78" i="1"/>
  <c r="AK78" i="1"/>
  <c r="AJ78" i="1"/>
  <c r="AI78" i="1"/>
  <c r="AH78" i="1"/>
  <c r="AG78" i="1"/>
  <c r="T78" i="1"/>
  <c r="AF78" i="1" s="1"/>
  <c r="K78" i="1"/>
  <c r="J78" i="1"/>
  <c r="AL77" i="1"/>
  <c r="AK77" i="1"/>
  <c r="AJ77" i="1"/>
  <c r="AI77" i="1"/>
  <c r="AH77" i="1"/>
  <c r="AG77" i="1"/>
  <c r="T77" i="1"/>
  <c r="AF77" i="1" s="1"/>
  <c r="K77" i="1"/>
  <c r="J77" i="1"/>
  <c r="AL76" i="1"/>
  <c r="AK76" i="1"/>
  <c r="AJ76" i="1"/>
  <c r="AI76" i="1"/>
  <c r="AH76" i="1"/>
  <c r="AG76" i="1"/>
  <c r="T76" i="1"/>
  <c r="AF76" i="1" s="1"/>
  <c r="K76" i="1"/>
  <c r="J76" i="1"/>
  <c r="AL75" i="1"/>
  <c r="AK75" i="1"/>
  <c r="AJ75" i="1"/>
  <c r="AI75" i="1"/>
  <c r="AH75" i="1"/>
  <c r="AG75" i="1"/>
  <c r="AF75" i="1"/>
  <c r="T75" i="1"/>
  <c r="K75" i="1"/>
  <c r="J75" i="1"/>
  <c r="AL74" i="1"/>
  <c r="AK74" i="1"/>
  <c r="AJ74" i="1"/>
  <c r="AI74" i="1"/>
  <c r="AH74" i="1"/>
  <c r="AG74" i="1"/>
  <c r="T74" i="1"/>
  <c r="AF74" i="1" s="1"/>
  <c r="K74" i="1"/>
  <c r="J74" i="1"/>
  <c r="AL73" i="1"/>
  <c r="AK73" i="1"/>
  <c r="AJ73" i="1"/>
  <c r="AI73" i="1"/>
  <c r="AH73" i="1"/>
  <c r="AG73" i="1"/>
  <c r="T73" i="1"/>
  <c r="AF73" i="1" s="1"/>
  <c r="K73" i="1"/>
  <c r="J73" i="1"/>
  <c r="AL72" i="1"/>
  <c r="AK72" i="1"/>
  <c r="AJ72" i="1"/>
  <c r="AI72" i="1"/>
  <c r="AH72" i="1"/>
  <c r="AG72" i="1"/>
  <c r="T72" i="1"/>
  <c r="AF72" i="1" s="1"/>
  <c r="K72" i="1"/>
  <c r="J72" i="1"/>
  <c r="AL71" i="1"/>
  <c r="AK71" i="1"/>
  <c r="AJ71" i="1"/>
  <c r="AI71" i="1"/>
  <c r="AH71" i="1"/>
  <c r="AG71" i="1"/>
  <c r="T71" i="1"/>
  <c r="AF71" i="1" s="1"/>
  <c r="K71" i="1"/>
  <c r="J71" i="1"/>
  <c r="AL70" i="1"/>
  <c r="AK70" i="1"/>
  <c r="AJ70" i="1"/>
  <c r="AI70" i="1"/>
  <c r="AH70" i="1"/>
  <c r="AG70" i="1"/>
  <c r="T70" i="1"/>
  <c r="AF70" i="1" s="1"/>
  <c r="K70" i="1"/>
  <c r="J70" i="1"/>
  <c r="AL69" i="1"/>
  <c r="AK69" i="1"/>
  <c r="AJ69" i="1"/>
  <c r="AI69" i="1"/>
  <c r="AH69" i="1"/>
  <c r="AG69" i="1"/>
  <c r="AF69" i="1"/>
  <c r="T69" i="1"/>
  <c r="K69" i="1"/>
  <c r="J69" i="1"/>
  <c r="AL68" i="1"/>
  <c r="AK68" i="1"/>
  <c r="AJ68" i="1"/>
  <c r="AI68" i="1"/>
  <c r="AH68" i="1"/>
  <c r="AG68" i="1"/>
  <c r="T68" i="1"/>
  <c r="AF68" i="1" s="1"/>
  <c r="K68" i="1"/>
  <c r="J68" i="1"/>
  <c r="AL67" i="1"/>
  <c r="AK67" i="1"/>
  <c r="AJ67" i="1"/>
  <c r="AI67" i="1"/>
  <c r="AH67" i="1"/>
  <c r="AG67" i="1"/>
  <c r="T67" i="1"/>
  <c r="AF67" i="1" s="1"/>
  <c r="K67" i="1"/>
  <c r="J67" i="1"/>
  <c r="AL66" i="1"/>
  <c r="AK66" i="1"/>
  <c r="AJ66" i="1"/>
  <c r="AI66" i="1"/>
  <c r="AH66" i="1"/>
  <c r="AG66" i="1"/>
  <c r="T66" i="1"/>
  <c r="AF66" i="1" s="1"/>
  <c r="K66" i="1"/>
  <c r="J66" i="1"/>
  <c r="AL65" i="1"/>
  <c r="AK65" i="1"/>
  <c r="AJ65" i="1"/>
  <c r="AI65" i="1"/>
  <c r="AH65" i="1"/>
  <c r="AG65" i="1"/>
  <c r="T65" i="1"/>
  <c r="AF65" i="1" s="1"/>
  <c r="K65" i="1"/>
  <c r="J65" i="1"/>
  <c r="AL64" i="1"/>
  <c r="AK64" i="1"/>
  <c r="AJ64" i="1"/>
  <c r="AI64" i="1"/>
  <c r="AH64" i="1"/>
  <c r="AG64" i="1"/>
  <c r="T64" i="1"/>
  <c r="AF64" i="1" s="1"/>
  <c r="K64" i="1"/>
  <c r="J64" i="1"/>
  <c r="AL63" i="1"/>
  <c r="AK63" i="1"/>
  <c r="AJ63" i="1"/>
  <c r="AI63" i="1"/>
  <c r="AH63" i="1"/>
  <c r="AG63" i="1"/>
  <c r="T63" i="1"/>
  <c r="AF63" i="1" s="1"/>
  <c r="K63" i="1"/>
  <c r="J63" i="1"/>
  <c r="AL62" i="1"/>
  <c r="AK62" i="1"/>
  <c r="AJ62" i="1"/>
  <c r="AI62" i="1"/>
  <c r="AH62" i="1"/>
  <c r="AG62" i="1"/>
  <c r="T62" i="1"/>
  <c r="AF62" i="1" s="1"/>
  <c r="K62" i="1"/>
  <c r="J62" i="1"/>
  <c r="AL61" i="1"/>
  <c r="AK61" i="1"/>
  <c r="AJ61" i="1"/>
  <c r="AI61" i="1"/>
  <c r="AH61" i="1"/>
  <c r="AG61" i="1"/>
  <c r="T61" i="1"/>
  <c r="AF61" i="1" s="1"/>
  <c r="K61" i="1"/>
  <c r="J61" i="1"/>
  <c r="AL60" i="1"/>
  <c r="AK60" i="1"/>
  <c r="AJ60" i="1"/>
  <c r="AI60" i="1"/>
  <c r="AH60" i="1"/>
  <c r="AG60" i="1"/>
  <c r="AF60" i="1"/>
  <c r="T60" i="1"/>
  <c r="K60" i="1"/>
  <c r="J60" i="1"/>
  <c r="AL59" i="1"/>
  <c r="AK59" i="1"/>
  <c r="AJ59" i="1"/>
  <c r="AI59" i="1"/>
  <c r="AH59" i="1"/>
  <c r="AG59" i="1"/>
  <c r="T59" i="1"/>
  <c r="AF59" i="1" s="1"/>
  <c r="K59" i="1"/>
  <c r="J59" i="1"/>
  <c r="AL58" i="1"/>
  <c r="AK58" i="1"/>
  <c r="AJ58" i="1"/>
  <c r="AI58" i="1"/>
  <c r="AH58" i="1"/>
  <c r="AG58" i="1"/>
  <c r="T58" i="1"/>
  <c r="AF58" i="1" s="1"/>
  <c r="K58" i="1"/>
  <c r="J58" i="1"/>
  <c r="AL57" i="1"/>
  <c r="AK57" i="1"/>
  <c r="AJ57" i="1"/>
  <c r="AI57" i="1"/>
  <c r="AH57" i="1"/>
  <c r="AG57" i="1"/>
  <c r="T57" i="1"/>
  <c r="AF57" i="1" s="1"/>
  <c r="K57" i="1"/>
  <c r="J57" i="1"/>
  <c r="AL56" i="1"/>
  <c r="AK56" i="1"/>
  <c r="AJ56" i="1"/>
  <c r="AI56" i="1"/>
  <c r="AH56" i="1"/>
  <c r="AG56" i="1"/>
  <c r="T56" i="1"/>
  <c r="AF56" i="1" s="1"/>
  <c r="K56" i="1"/>
  <c r="J56" i="1"/>
  <c r="AL55" i="1"/>
  <c r="AK55" i="1"/>
  <c r="AJ55" i="1"/>
  <c r="AI55" i="1"/>
  <c r="AH55" i="1"/>
  <c r="AG55" i="1"/>
  <c r="T55" i="1"/>
  <c r="AF55" i="1" s="1"/>
  <c r="K55" i="1"/>
  <c r="J55" i="1"/>
  <c r="AL54" i="1"/>
  <c r="AK54" i="1"/>
  <c r="AJ54" i="1"/>
  <c r="AI54" i="1"/>
  <c r="AH54" i="1"/>
  <c r="AG54" i="1"/>
  <c r="T54" i="1"/>
  <c r="AF54" i="1" s="1"/>
  <c r="K54" i="1"/>
  <c r="J54" i="1"/>
  <c r="AL53" i="1"/>
  <c r="AK53" i="1"/>
  <c r="AJ53" i="1"/>
  <c r="AI53" i="1"/>
  <c r="AH53" i="1"/>
  <c r="AG53" i="1"/>
  <c r="T53" i="1"/>
  <c r="AF53" i="1" s="1"/>
  <c r="K53" i="1"/>
  <c r="J53" i="1"/>
  <c r="AL52" i="1"/>
  <c r="AK52" i="1"/>
  <c r="AJ52" i="1"/>
  <c r="AI52" i="1"/>
  <c r="AH52" i="1"/>
  <c r="AG52" i="1"/>
  <c r="T52" i="1"/>
  <c r="AF52" i="1" s="1"/>
  <c r="K52" i="1"/>
  <c r="J52" i="1"/>
  <c r="AL51" i="1"/>
  <c r="AK51" i="1"/>
  <c r="AJ51" i="1"/>
  <c r="AI51" i="1"/>
  <c r="AH51" i="1"/>
  <c r="AG51" i="1"/>
  <c r="T51" i="1"/>
  <c r="AF51" i="1" s="1"/>
  <c r="K51" i="1"/>
  <c r="J51" i="1"/>
  <c r="AL50" i="1"/>
  <c r="AK50" i="1"/>
  <c r="AJ50" i="1"/>
  <c r="AI50" i="1"/>
  <c r="AH50" i="1"/>
  <c r="AG50" i="1"/>
  <c r="T50" i="1"/>
  <c r="AF50" i="1" s="1"/>
  <c r="K50" i="1"/>
  <c r="J50" i="1"/>
  <c r="AL49" i="1"/>
  <c r="AK49" i="1"/>
  <c r="AJ49" i="1"/>
  <c r="AI49" i="1"/>
  <c r="AH49" i="1"/>
  <c r="AG49" i="1"/>
  <c r="T49" i="1"/>
  <c r="AF49" i="1" s="1"/>
  <c r="K49" i="1"/>
  <c r="J49" i="1"/>
  <c r="AL48" i="1"/>
  <c r="AK48" i="1"/>
  <c r="AJ48" i="1"/>
  <c r="AI48" i="1"/>
  <c r="AH48" i="1"/>
  <c r="AG48" i="1"/>
  <c r="T48" i="1"/>
  <c r="AF48" i="1" s="1"/>
  <c r="K48" i="1"/>
  <c r="J48" i="1"/>
  <c r="AL47" i="1"/>
  <c r="AK47" i="1"/>
  <c r="AJ47" i="1"/>
  <c r="AI47" i="1"/>
  <c r="AH47" i="1"/>
  <c r="AG47" i="1"/>
  <c r="T47" i="1"/>
  <c r="AF47" i="1" s="1"/>
  <c r="K47" i="1"/>
  <c r="J47" i="1"/>
  <c r="AL46" i="1"/>
  <c r="AK46" i="1"/>
  <c r="AJ46" i="1"/>
  <c r="AI46" i="1"/>
  <c r="AH46" i="1"/>
  <c r="AG46" i="1"/>
  <c r="T46" i="1"/>
  <c r="AF46" i="1" s="1"/>
  <c r="K46" i="1"/>
  <c r="J46" i="1"/>
  <c r="AL45" i="1"/>
  <c r="AK45" i="1"/>
  <c r="AJ45" i="1"/>
  <c r="AI45" i="1"/>
  <c r="AH45" i="1"/>
  <c r="AG45" i="1"/>
  <c r="T45" i="1"/>
  <c r="AF45" i="1" s="1"/>
  <c r="K45" i="1"/>
  <c r="J45" i="1"/>
  <c r="AL44" i="1"/>
  <c r="AK44" i="1"/>
  <c r="AJ44" i="1"/>
  <c r="AI44" i="1"/>
  <c r="AH44" i="1"/>
  <c r="AG44" i="1"/>
  <c r="AF44" i="1"/>
  <c r="T44" i="1"/>
  <c r="K44" i="1"/>
  <c r="J44" i="1"/>
  <c r="AL43" i="1"/>
  <c r="AK43" i="1"/>
  <c r="AJ43" i="1"/>
  <c r="AI43" i="1"/>
  <c r="AH43" i="1"/>
  <c r="AG43" i="1"/>
  <c r="T43" i="1"/>
  <c r="AF43" i="1" s="1"/>
  <c r="K43" i="1"/>
  <c r="J43" i="1"/>
  <c r="AL42" i="1"/>
  <c r="AK42" i="1"/>
  <c r="AJ42" i="1"/>
  <c r="AI42" i="1"/>
  <c r="AH42" i="1"/>
  <c r="AG42" i="1"/>
  <c r="T42" i="1"/>
  <c r="AF42" i="1" s="1"/>
  <c r="K42" i="1"/>
  <c r="J42" i="1"/>
  <c r="AL41" i="1"/>
  <c r="AK41" i="1"/>
  <c r="AJ41" i="1"/>
  <c r="AI41" i="1"/>
  <c r="AH41" i="1"/>
  <c r="AG41" i="1"/>
  <c r="T41" i="1"/>
  <c r="AF41" i="1" s="1"/>
  <c r="K41" i="1"/>
  <c r="J41" i="1"/>
  <c r="AL40" i="1"/>
  <c r="AK40" i="1"/>
  <c r="AJ40" i="1"/>
  <c r="AI40" i="1"/>
  <c r="AH40" i="1"/>
  <c r="AG40" i="1"/>
  <c r="AF40" i="1"/>
  <c r="T40" i="1"/>
  <c r="K40" i="1"/>
  <c r="J40" i="1"/>
  <c r="AL39" i="1"/>
  <c r="AK39" i="1"/>
  <c r="AJ39" i="1"/>
  <c r="AI39" i="1"/>
  <c r="AH39" i="1"/>
  <c r="AG39" i="1"/>
  <c r="T39" i="1"/>
  <c r="AF39" i="1" s="1"/>
  <c r="K39" i="1"/>
  <c r="J39" i="1"/>
  <c r="AL38" i="1"/>
  <c r="AK38" i="1"/>
  <c r="AJ38" i="1"/>
  <c r="AI38" i="1"/>
  <c r="AH38" i="1"/>
  <c r="AG38" i="1"/>
  <c r="T38" i="1"/>
  <c r="AF38" i="1" s="1"/>
  <c r="K38" i="1"/>
  <c r="J38" i="1"/>
  <c r="AL37" i="1"/>
  <c r="AK37" i="1"/>
  <c r="AJ37" i="1"/>
  <c r="AI37" i="1"/>
  <c r="AH37" i="1"/>
  <c r="AG37" i="1"/>
  <c r="T37" i="1"/>
  <c r="AF37" i="1" s="1"/>
  <c r="K37" i="1"/>
  <c r="J37" i="1"/>
  <c r="AL36" i="1"/>
  <c r="AK36" i="1"/>
  <c r="AJ36" i="1"/>
  <c r="AI36" i="1"/>
  <c r="AH36" i="1"/>
  <c r="AG36" i="1"/>
  <c r="AF36" i="1"/>
  <c r="T36" i="1"/>
  <c r="K36" i="1"/>
  <c r="J36" i="1"/>
  <c r="AL35" i="1"/>
  <c r="AK35" i="1"/>
  <c r="AJ35" i="1"/>
  <c r="AI35" i="1"/>
  <c r="AH35" i="1"/>
  <c r="AG35" i="1"/>
  <c r="T35" i="1"/>
  <c r="AF35" i="1" s="1"/>
  <c r="K35" i="1"/>
  <c r="J35" i="1"/>
  <c r="AL34" i="1"/>
  <c r="AK34" i="1"/>
  <c r="AJ34" i="1"/>
  <c r="AI34" i="1"/>
  <c r="AH34" i="1"/>
  <c r="AG34" i="1"/>
  <c r="T34" i="1"/>
  <c r="AF34" i="1" s="1"/>
  <c r="K34" i="1"/>
  <c r="J34" i="1"/>
  <c r="AL33" i="1"/>
  <c r="AK33" i="1"/>
  <c r="AJ33" i="1"/>
  <c r="AI33" i="1"/>
  <c r="AH33" i="1"/>
  <c r="AG33" i="1"/>
  <c r="T33" i="1"/>
  <c r="AF33" i="1" s="1"/>
  <c r="K33" i="1"/>
  <c r="J33" i="1"/>
  <c r="AL32" i="1"/>
  <c r="AK32" i="1"/>
  <c r="AJ32" i="1"/>
  <c r="AI32" i="1"/>
  <c r="AH32" i="1"/>
  <c r="AG32" i="1"/>
  <c r="T32" i="1"/>
  <c r="AF32" i="1" s="1"/>
  <c r="K32" i="1"/>
  <c r="J32" i="1"/>
  <c r="AL31" i="1"/>
  <c r="AK31" i="1"/>
  <c r="AJ31" i="1"/>
  <c r="AI31" i="1"/>
  <c r="AH31" i="1"/>
  <c r="AG31" i="1"/>
  <c r="T31" i="1"/>
  <c r="AF31" i="1" s="1"/>
  <c r="K31" i="1"/>
  <c r="J31" i="1"/>
  <c r="AL30" i="1"/>
  <c r="AK30" i="1"/>
  <c r="AJ30" i="1"/>
  <c r="AI30" i="1"/>
  <c r="AH30" i="1"/>
  <c r="AG30" i="1"/>
  <c r="T30" i="1"/>
  <c r="AF30" i="1" s="1"/>
  <c r="K30" i="1"/>
  <c r="J30" i="1"/>
  <c r="AL29" i="1"/>
  <c r="AK29" i="1"/>
  <c r="AJ29" i="1"/>
  <c r="AI29" i="1"/>
  <c r="AH29" i="1"/>
  <c r="AG29" i="1"/>
  <c r="T29" i="1"/>
  <c r="AF29" i="1" s="1"/>
  <c r="K29" i="1"/>
  <c r="J29" i="1"/>
  <c r="AL28" i="1"/>
  <c r="AK28" i="1"/>
  <c r="AJ28" i="1"/>
  <c r="AI28" i="1"/>
  <c r="AH28" i="1"/>
  <c r="AG28" i="1"/>
  <c r="AF28" i="1"/>
  <c r="T28" i="1"/>
  <c r="K28" i="1"/>
  <c r="J28" i="1"/>
  <c r="AL27" i="1"/>
  <c r="AK27" i="1"/>
  <c r="AJ27" i="1"/>
  <c r="AI27" i="1"/>
  <c r="AH27" i="1"/>
  <c r="AG27" i="1"/>
  <c r="T27" i="1"/>
  <c r="AF27" i="1" s="1"/>
  <c r="K27" i="1"/>
  <c r="J27" i="1"/>
  <c r="AL26" i="1"/>
  <c r="AK26" i="1"/>
  <c r="AJ26" i="1"/>
  <c r="AI26" i="1"/>
  <c r="AH26" i="1"/>
  <c r="AG26" i="1"/>
  <c r="T26" i="1"/>
  <c r="AF26" i="1" s="1"/>
  <c r="K26" i="1"/>
  <c r="J26" i="1"/>
  <c r="AL25" i="1"/>
  <c r="AK25" i="1"/>
  <c r="AJ25" i="1"/>
  <c r="AI25" i="1"/>
  <c r="AH25" i="1"/>
  <c r="AG25" i="1"/>
  <c r="T25" i="1"/>
  <c r="AF25" i="1" s="1"/>
  <c r="K25" i="1"/>
  <c r="J25" i="1"/>
  <c r="AL24" i="1"/>
  <c r="AK24" i="1"/>
  <c r="AJ24" i="1"/>
  <c r="AI24" i="1"/>
  <c r="AH24" i="1"/>
  <c r="AG24" i="1"/>
  <c r="T24" i="1"/>
  <c r="AF24" i="1" s="1"/>
  <c r="K24" i="1"/>
  <c r="J24" i="1"/>
  <c r="AL23" i="1"/>
  <c r="AK23" i="1"/>
  <c r="AJ23" i="1"/>
  <c r="AI23" i="1"/>
  <c r="AH23" i="1"/>
  <c r="AG23" i="1"/>
  <c r="T23" i="1"/>
  <c r="AF23" i="1" s="1"/>
  <c r="K23" i="1"/>
  <c r="J23" i="1"/>
  <c r="AL22" i="1"/>
  <c r="AK22" i="1"/>
  <c r="AJ22" i="1"/>
  <c r="AI22" i="1"/>
  <c r="AH22" i="1"/>
  <c r="AG22" i="1"/>
  <c r="T22" i="1"/>
  <c r="AF22" i="1" s="1"/>
  <c r="K22" i="1"/>
  <c r="J22" i="1"/>
  <c r="AG21" i="1"/>
  <c r="T21" i="1"/>
  <c r="AF21" i="1" s="1"/>
  <c r="K21" i="1"/>
  <c r="J21" i="1"/>
  <c r="AG20" i="1"/>
  <c r="T20" i="1"/>
  <c r="AF20" i="1" s="1"/>
  <c r="K20" i="1"/>
  <c r="J20" i="1"/>
  <c r="AL19" i="1"/>
  <c r="AK19" i="1"/>
  <c r="AJ19" i="1"/>
  <c r="AI19" i="1"/>
  <c r="AH19" i="1"/>
  <c r="AG19" i="1"/>
  <c r="AF19" i="1"/>
  <c r="T19" i="1"/>
  <c r="K19" i="1"/>
  <c r="J19" i="1"/>
  <c r="AL18" i="1"/>
  <c r="AK18" i="1"/>
  <c r="AJ18" i="1"/>
  <c r="AI18" i="1"/>
  <c r="AH18" i="1"/>
  <c r="AG18" i="1"/>
  <c r="T18" i="1"/>
  <c r="AF18" i="1" s="1"/>
  <c r="K18" i="1"/>
  <c r="J18" i="1"/>
  <c r="AL17" i="1"/>
  <c r="AK17" i="1"/>
  <c r="AJ17" i="1"/>
  <c r="AI17" i="1"/>
  <c r="AH17" i="1"/>
  <c r="AG17" i="1"/>
  <c r="T17" i="1"/>
  <c r="AF17" i="1" s="1"/>
  <c r="K17" i="1"/>
  <c r="J17" i="1"/>
  <c r="AL16" i="1"/>
  <c r="AK16" i="1"/>
  <c r="AJ16" i="1"/>
  <c r="AI16" i="1"/>
  <c r="AH16" i="1"/>
  <c r="AG16" i="1"/>
  <c r="T16" i="1"/>
  <c r="AF16" i="1" s="1"/>
  <c r="K16" i="1"/>
  <c r="J16" i="1"/>
  <c r="AL15" i="1"/>
  <c r="AK15" i="1"/>
  <c r="AJ15" i="1"/>
  <c r="AI15" i="1"/>
  <c r="AH15" i="1"/>
  <c r="AG15" i="1"/>
  <c r="AF15" i="1"/>
  <c r="T15" i="1"/>
  <c r="K15" i="1"/>
  <c r="J15" i="1"/>
  <c r="AL14" i="1"/>
  <c r="AK14" i="1"/>
  <c r="AJ14" i="1"/>
  <c r="AI14" i="1"/>
  <c r="AH14" i="1"/>
  <c r="AG14" i="1"/>
  <c r="T14" i="1"/>
  <c r="K14" i="1"/>
  <c r="J14" i="1"/>
  <c r="T547" i="1" l="1"/>
  <c r="U549" i="1"/>
  <c r="U551" i="1" s="1"/>
  <c r="U547" i="1"/>
  <c r="AF367" i="1"/>
  <c r="AF14" i="1"/>
</calcChain>
</file>

<file path=xl/comments1.xml><?xml version="1.0" encoding="utf-8"?>
<comments xmlns="http://schemas.openxmlformats.org/spreadsheetml/2006/main">
  <authors>
    <author>July Paulina Suarez</author>
  </authors>
  <commentList>
    <comment ref="O349" authorId="0" shapeId="0">
      <text>
        <r>
          <rPr>
            <b/>
            <sz val="9"/>
            <color indexed="81"/>
            <rFont val="Tahoma"/>
            <family val="2"/>
          </rPr>
          <t>July Paulina Suarez:</t>
        </r>
        <r>
          <rPr>
            <sz val="9"/>
            <color indexed="81"/>
            <rFont val="Tahoma"/>
            <family val="2"/>
          </rPr>
          <t xml:space="preserve">
borre valor decia 1
</t>
        </r>
      </text>
    </comment>
  </commentList>
</comments>
</file>

<file path=xl/sharedStrings.xml><?xml version="1.0" encoding="utf-8"?>
<sst xmlns="http://schemas.openxmlformats.org/spreadsheetml/2006/main" count="3134" uniqueCount="1065">
  <si>
    <t>VEEDURIA DISTRITAL - RENDICION DE CUENTAS DE LA GESTION CONTRACTUAL EN EL DISTRITO CAPITAL (Acuerdo 380 de 2009)</t>
  </si>
  <si>
    <t>INFORMACION GENERAL DE CONTRATACION ENTIDADES DISTRITALES  -  ENERO 1 A 31 DICIEMBRE DE 2019</t>
  </si>
  <si>
    <t>1. Entidad:</t>
  </si>
  <si>
    <t xml:space="preserve">FONDO DE DESARROLLO LOCAL DE USME </t>
  </si>
  <si>
    <t>2. Sector</t>
  </si>
  <si>
    <t>GOBIERNO</t>
  </si>
  <si>
    <t>3. Presupuesto Disponible Inversión Directa PREDIS</t>
  </si>
  <si>
    <t>5. Presupuesto Disponible Funcionamiento PREDIS</t>
  </si>
  <si>
    <t>9. Nombre de quien diligencia el formato</t>
  </si>
  <si>
    <t>MONIZA MONTES MERCADO</t>
  </si>
  <si>
    <t xml:space="preserve">4. Presupuesto Comprometido de Inversión Directa según PREDIS </t>
  </si>
  <si>
    <t>6. Presupuesto Comprometido Funcionamiento según PREDIS</t>
  </si>
  <si>
    <t>Cargo</t>
  </si>
  <si>
    <t>PROFESIONAL UNIVERSITARIO</t>
  </si>
  <si>
    <t>Dependencia</t>
  </si>
  <si>
    <t>CONTRATACIÓN- FDLU</t>
  </si>
  <si>
    <t>7. Presupuesto Disponible Operación (Regimen Privado)</t>
  </si>
  <si>
    <t>Teléfono</t>
  </si>
  <si>
    <t>8. Presupuesto Comprometido Operación mediante contratos</t>
  </si>
  <si>
    <t>Correo Electrónico</t>
  </si>
  <si>
    <t>monissamontes@gmail.com</t>
  </si>
  <si>
    <t>1- INFORMACION GENERAL</t>
  </si>
  <si>
    <t>2- INFORMACION FINANCIERA</t>
  </si>
  <si>
    <t xml:space="preserve">3 - PLAZOS </t>
  </si>
  <si>
    <t xml:space="preserve">4 - ESTADO </t>
  </si>
  <si>
    <t>5. %  Avance y/o cumplimiento</t>
  </si>
  <si>
    <t>Número Contrato</t>
  </si>
  <si>
    <t>Año</t>
  </si>
  <si>
    <t>Número de proceso contractual</t>
  </si>
  <si>
    <t xml:space="preserve">Tipo de contrato </t>
  </si>
  <si>
    <t>Modalidad de Selección</t>
  </si>
  <si>
    <t>Procedimiento o causal</t>
  </si>
  <si>
    <t>Objeto</t>
  </si>
  <si>
    <t>Afectación</t>
  </si>
  <si>
    <t>Número Programa</t>
  </si>
  <si>
    <t>Equivalencia número de programa</t>
  </si>
  <si>
    <t>Eje / Pilar</t>
  </si>
  <si>
    <t>Número Proyecto</t>
  </si>
  <si>
    <t>Número  de Identificación del contratista
(NIT con digito de verificación)</t>
  </si>
  <si>
    <t>Nombre del contratista</t>
  </si>
  <si>
    <t>Valor Inicial del contrato</t>
  </si>
  <si>
    <t>Número de reducciones</t>
  </si>
  <si>
    <t>Valor total reducciones (En valor negativo)</t>
  </si>
  <si>
    <t>Número de adiciones</t>
  </si>
  <si>
    <t xml:space="preserve">Valor total de adiciones </t>
  </si>
  <si>
    <t xml:space="preserve">Valor Final </t>
  </si>
  <si>
    <t>Giros
(Valor en pesos)</t>
  </si>
  <si>
    <t>Fecha de suscripción (DD/MM/AAAA)</t>
  </si>
  <si>
    <t>Fecha de inicio (DD/MM/AAAA)</t>
  </si>
  <si>
    <t>Fecha de terminación (DD/MM/AAAA)</t>
  </si>
  <si>
    <t>Plazo en días</t>
  </si>
  <si>
    <t>Prorroga en días</t>
  </si>
  <si>
    <t>Anulado</t>
  </si>
  <si>
    <t>Celebrado o por iniciar</t>
  </si>
  <si>
    <t>En Ejecución</t>
  </si>
  <si>
    <t>Terminado</t>
  </si>
  <si>
    <t>Liquidado</t>
  </si>
  <si>
    <t>% Avance y/o Cumplimiento</t>
  </si>
  <si>
    <t>Total Contratos</t>
  </si>
  <si>
    <t>Validación Tipo</t>
  </si>
  <si>
    <t>Validación Modalidad</t>
  </si>
  <si>
    <t>Validación procedimiento</t>
  </si>
  <si>
    <t>Validación afectación</t>
  </si>
  <si>
    <t>Validación programa</t>
  </si>
  <si>
    <t>CD-001-FDLU-2019</t>
  </si>
  <si>
    <t>Contratos de prestación de servicios profesionales y de apoyo a la gestión</t>
  </si>
  <si>
    <t>Contratación directa</t>
  </si>
  <si>
    <t>Prestación de servicios profesionales y de apoyo a la gestión, o para la ejecución de trabajos artísticos que sólo puedan encomendarse a determinadas personas naturales;</t>
  </si>
  <si>
    <t>¿APOYAR JURÍDICAMENTE LA EJECUCIÓN DE LAS ACCIONES REQUERIDAS PARA LA DEPURACION DE LAS ACTUACIONES ADMINISTRATIVAS QUE CURSAN EN LA ALCALDÍA LOCAL DE USME¿</t>
  </si>
  <si>
    <t>Inversión</t>
  </si>
  <si>
    <t>AIDA LUZ RODRIGUEZ RODRIGUEZ</t>
  </si>
  <si>
    <t>X</t>
  </si>
  <si>
    <t>CD-002-FDLU-2019</t>
  </si>
  <si>
    <t>PRESTAR LOS SERVICIOS PROFESIONALES ESPECIALIZADOS COMO ABOGADO PARA REALIZAR ACTIVIDADES DE DIRECCIONAMIENTO, ESTRUCTURACIÓN, EVALUACIÓN SEGUIMIENTO Y CONTROL DE LOS PROCESOS QUE ADELANTE EL FDLU EN SUS ETAPAS PRECONTRACTUALES, CONTRACTUALES Y POS-CONTRACTUALES, NECESARIOS PARA LA CORRECTA EJECUCIÓN DEL PLAN DE DESARROLLO LOCAL DE USME Y EL PLAN ANUAL DE ADQUISICIONES</t>
  </si>
  <si>
    <t xml:space="preserve">MAX NEY MOSCOTE ARTEAGA </t>
  </si>
  <si>
    <t>CD-003-FDLU-2019</t>
  </si>
  <si>
    <t>LUIS HANDERSON MOTTA  ESCALANTE</t>
  </si>
  <si>
    <t>CD-004-FDLU-2019</t>
  </si>
  <si>
    <t>PRESTAR LOS SERVICIOS PROFESIONALES EN LA ESTRUCTURACIÓN, FORMULACIÓN, SEGUIMIENTO Y EVALUACIÓN DE LOS PROYECTOS DE INVERSIÓN Y MANTENIMIENTO DE LA ENTIDAD A CARGO DE INFRAESTRUCTURA DEPENDENCIA DEL ÁREA DE GESTIÓN DEL DESARROLLO LOCAL  DE  LA ALCALDÍA LOCAL DE USME</t>
  </si>
  <si>
    <t>johana alexandra echeverri rojas</t>
  </si>
  <si>
    <t>CD-005-FDLU-2019</t>
  </si>
  <si>
    <t>PRESTAR LOS SERVICIOS PROFESIONALES PARA LOS PROCESOS DE COMUNICACIÓN, ORIENTACIÓN Y VISIBILIZACIÓN DE LA POLÍTICA PÚBLICA DE MUJER Y EQUIDAD DE GÉNERO, ELABORACIÓN DE PROYECTOS Y FOMENTO DE LA PARTICIPACIÓN DE LA COMUNIDAD EN LOS ESPACIOS DE PARTICIPACIÓN DE LA LOCALIDAD DE USME</t>
  </si>
  <si>
    <t>GLORIA TATIANA JIMENEZ RUIZ</t>
  </si>
  <si>
    <t>CD-006-FDLU-2019</t>
  </si>
  <si>
    <t>PRESTAR LOS SERVICIOS PROFESIONALES ESPECIALIZADOS COMO ABOGADO PARA REALIZAR ACTIVIDADES DE ESTRUCTURACIÓN, EVALUACIÓN Y SEGUIMIENTO DE LOS PROCESOS QUE ADELANTE EL FDLU EN SUS ETAPAS PRECONTRACTUALES, CONTRACTUALES Y POS-CONTRACTUALES, NECESARIOS PARA LA CORRECTA EJECUCIÓN DEL PLAN DE DESARROLLO LOCAL DE USME Y EL PLAN ANUAL DE ADQUISICIONES</t>
  </si>
  <si>
    <t xml:space="preserve">MILTON FREDDY </t>
  </si>
  <si>
    <t>CD-007-FDLU-2019</t>
  </si>
  <si>
    <t>PRESTAR APOYO EN LOS PROCESOS ADMINISTRATIVOS Y TÉCNICOS PARA LA ADMINISTRACIÓN DE BIENES DE PROPIEDAD DEL FONDO DE DESARROLLO LOCAL DE USME Y DE LOS QUE SEAN ASIGNADOS POR LA SECRETARÍA DE GOBIERNO DE ACUERDO A LOS PROCESOS Y PROCEDIMIENTOS ESTABLECIDOS, ASÍ COMO LAS DEMÁS QUE LE SEAN ASIGNADAS</t>
  </si>
  <si>
    <t>RUTH MARYURY GOMEZ BORJA</t>
  </si>
  <si>
    <t>CD-008-FDLU-2019</t>
  </si>
  <si>
    <t>JUAN CARLOS PEREZ CARREÑO</t>
  </si>
  <si>
    <t>CD-009-FDLU-2019</t>
  </si>
  <si>
    <t>PRESTAR LOS SERVICIOS PROFESIONALES AL AREA DE GESTIÓN DEL DESARROLLO LOCAL DE LA ALCALDÍA LOCAL DE USME EN LOS PROCEDIMIENTOS ADMINISTRATIVOS Y JURÍDICOS QUE ADELANTE EL FDLU, ASÍ COMO EN LOS PROCEDIMIENTOS JURÍDICOS DE LAS ETAPAS PRECONTRACTUALES, CONTRACTUALES Y POSTCONTRACTUALES DEL FDLU, ESPECIALMENTE EN LO RELACIONADO CON CONTRATOS DE COMODATO</t>
  </si>
  <si>
    <t>OSCAR IVAN DOMINGUEZ ROMERO</t>
  </si>
  <si>
    <t>CD-010-FDLU-2019</t>
  </si>
  <si>
    <t>JAVIER LEONARDO CARO VARGAS</t>
  </si>
  <si>
    <t>CD-011-FDLU-2019</t>
  </si>
  <si>
    <t>PRESTAR LOS SERVICIOS PROFESIONALES AL ÁREA DE GESTIÓN DE DESARROLLO LOCAL Y AL DESPACHO, PARA APOYAR EN LA CONSTRUCCIÓN, REVISIÓN, CARGUE Y CONSOLIDACIÓN DE INFORMES DE GESTIÓN CONTRACTUAL ¿SIVICOF, SIDEAP, CAF, PAC Y PREDIS¿, ENTRE OTROS A CARGO DEL FONDO DE DESARROLLO LOCAL DE USME CON DESTINO A ENTIDADES DE CONTROL Y ACTIVIDADES ADMINISTRATIVAS EN CUMPLIMIENTO DEL PLAN DE DESARROLLO LOCAL DE USME</t>
  </si>
  <si>
    <t>GIOVANNY FERNANDO ROJAS VELASQUEZ</t>
  </si>
  <si>
    <t>CD-012-FDLU-2019</t>
  </si>
  <si>
    <t>APOYAR LA FORMULACIÓN, GESTIÓN Y SEGUIMIENTO DE ACTIVIDADES ENFOCADAS A LA GESTIÓN AMBIENTAL EXTERNA, ENCAMINADAS A LA MITIGACIÓN DE LOS DIFERENTES IMPACTOS AMBIENTALES Y LA CONSERVACIÓN DE LOS RECURSOS NATURALES DE LA LOCALIDAD</t>
  </si>
  <si>
    <t>ANGELICA MARIA ESPINO</t>
  </si>
  <si>
    <t>CD-013-FDLU-2019</t>
  </si>
  <si>
    <t>PRESTAR LOS SERVICIOS PROFESIONALES EN LA ESTRUCTURACIÓN, FORMULACIÓN, EVALUACIÓN Y SEGUIMIENTO DE LOS PROYECTOS DE INVERSIÓN Y GASTOS DE FUNCIONAMIENTO DE LA ENTIDAD A CARGO DE PLANEACIÓN DEPENDENCIA DEL ÁREA DE GESTIÓN DEL DESARROLLO LOCAL DE LA ALCALDÍA LOCAL DE USME</t>
  </si>
  <si>
    <t>MAYRA ISABEL GAITAN PEINADO</t>
  </si>
  <si>
    <t>CD-014-FDLU-2019</t>
  </si>
  <si>
    <t>APOYAR JURÍDICAMENTE LA EJECUCIÓN DE LAS ACCIONES REQUERIDAS PARA LA DEPURACION DE LAS ACTUACIONES ADMINISTRATIVAS QUE CURSAN EN LA ALCALDÍA LOCAL DE USME</t>
  </si>
  <si>
    <t>MANUEL ALEJANDRO ORTIZ MANRIQUE</t>
  </si>
  <si>
    <t>CD-015-FDLU-2019</t>
  </si>
  <si>
    <t>PRESTAR LOS SERVICIOS DE APOYO TÉCNICO AL DESPACHO EN COORDINACIÓN CON LA OFICINA DE CONTRATACIÓN Y LA OFICINA DE PLANEACIÓN EN LA CONSOLIDACIÓN, VERIFICACIÓN Y CONTROL DE LOS DOCUMENTOS FÍSICOS Y EN MEDIO MAGNÉTICO DE LAS ETAPAS CONTRACTUALES Y PRECONTRACTUALES DEL FONDO DE DESARROLLO LOCAL DE USME, AL IGUAL QUE EL CONTROL DE LOS CONSECUTIVOS ÚNICOS DE CONVOCATORIAS, RESOLUCIONES Y DECRETOS LOCALES DE LA ALCALDÍA LOCAL DE USME</t>
  </si>
  <si>
    <t>CRISTHIAN STEVENS VERA ESCOBAR</t>
  </si>
  <si>
    <t>CD-016-FDLU-2019</t>
  </si>
  <si>
    <t>APOYAR LAS LABORES DE ENTREGA Y RECIBO DE LAS COMUNICACIONES EMITIDAS O RECIBIDAS POR LAS INSPECCIONES DE POLICÍA DE LA LOCALIDAD DE USME</t>
  </si>
  <si>
    <t>JAFETH NOSQUERA CORDOBA</t>
  </si>
  <si>
    <t>CD-017-FDLU-2019</t>
  </si>
  <si>
    <t>MARICELA PALACIO RODRIGUEZ</t>
  </si>
  <si>
    <t>CD-018-FDLU-2019</t>
  </si>
  <si>
    <t>CD-019-FDLU-2019</t>
  </si>
  <si>
    <t>PRESTAR LOS SERVICIOS PROFESIONALES, BRINDANDO APOYO EN EL IMPULSO DE LOS PROCESOS SOCIO ECONÓMICOS Y DE EXTENSIÓN AGROPECUARIA DE LA UNIDAD LOCAL DE ASISTENCIA TÉCNICA AGROPECUARIA Y AMBIENTAL ULATA DEL ÁREA DE GESTIÓN DEL DESARROLLO LOCAL DE LA ALCALDÍA LOCAL DE USME PARA EL CUMPLIMIENTO DE LA LEY 1876 DE 2017</t>
  </si>
  <si>
    <t>AMANDA PALOMARES</t>
  </si>
  <si>
    <t>CD-020-FDLU-2019</t>
  </si>
  <si>
    <t>ALEXANDER AVILA AVILA</t>
  </si>
  <si>
    <t>CD-021-FDLU-2019</t>
  </si>
  <si>
    <t>¿PRESTAR APOYO EN LOS PROCESOS TÉCNICOS ADMINISTRATIVOS DEL DESPACHO EN LO RELACIONADO CON LA PROGRAMACIÓN, EJECUCIÓN Y ACOMPAÑAMIENTO DE LAS ACTIVIDADES INSTITUCIONALES DEL ALCALDE LOCAL DE USME¿</t>
  </si>
  <si>
    <t>ELIZABETH GARCIA SIERRA</t>
  </si>
  <si>
    <t>CD-022-FDLU-2019</t>
  </si>
  <si>
    <t>PRESTAR LOS SERVICIOS PROFESIONALES, BRINDANDO APOYO EN EL IMPULSO DEL SERVICIO DE EXTENSIÓN AGROPECUARIA DE LA UNIDAD LOCAL DE ASISTENCIA TÉCNICA AGROPECUARIA Y AMBIENTAL ULATA DEL ÁREA DE GESTIÓN DEL DESARROLLO LOCAL DE LA ALCALDÍA LOCAL DE USME PARA EL CUMPLIMIENTO DE LA LEY 1876 DE 2017</t>
  </si>
  <si>
    <t>IRINA CASTIBLANCO AGUILAR</t>
  </si>
  <si>
    <t>CD-023-FDLU-2019</t>
  </si>
  <si>
    <t>PRESTAR LOS SERVICIOS EN LA COORDINACIÓN, ESTRUCTURACIÓN, SEGUIMIENTO Y EVALUACIÓN JUNTO CON EL EQUIPO INTERDISCIPLINARIO PARA CUMPLIR CON LOS PROCEDIMIENTOS ADMINISTRATIVOS Y DE ATENCIÓN A EMERGENCIAS, CONFORME A LA NORMATIVIDAD APLICABLE AL CONSEJO LOCAL DE GESTIÓN DEL RIESGO Y CAMBIO CLIMÁTICO (CLGR-CC) POR PARTE DE LA ALCALDÍA LOCAL DE USME</t>
  </si>
  <si>
    <t>DIANA ALEXANDRA PAREDES CACERÉS</t>
  </si>
  <si>
    <t>CD-024-FDLU-2019</t>
  </si>
  <si>
    <t>¿APOYAR TÉCNICAMENTE A LOS RESPONSABLES E INTEGRANTES DE LOS PROCESOS EN LA IMPLEMENTACIÓN DE HERRAMIENTAS DE GESTIÓN, SIGUIENDO LOS LINEAMIENTOS METODOLÓGICOS ESTABLECIDOS POR LA OFICINA ASESORA DE PLANEACIÓN DE LA SECRETARIA DISTRITAL DE GOBIERNO..¿</t>
  </si>
  <si>
    <t>HENRY ALONSO ARIZA GRANADOS</t>
  </si>
  <si>
    <t>CD-025-FDLU-2019</t>
  </si>
  <si>
    <t>JENNY PAOLA CEPEDA GALINDO</t>
  </si>
  <si>
    <t>CD-026-FDLU-2019</t>
  </si>
  <si>
    <t>PRESTAR APOYO EN LA DIGITACIÓN, ELABORACIÓN Y ACTUALIZACIÓN DE DOCUMENTOS FÍSICOS Y EN MEDIO MAGNÉTICO EN EL ÁREA DE GESTIÓN DE DESARROLLO LOCAL DE LA ALCALDÍA DE USME</t>
  </si>
  <si>
    <t>GILBERTO ALEJANDRO VELEZ ZULUAGA</t>
  </si>
  <si>
    <t>CD-027-FDLU-2019</t>
  </si>
  <si>
    <t>APOYAR AL ALCALDE LOCAL DE USME EN LA GESTIÓN DE LOS ASUNTOS RELACIONADOS CON SEGURIDAD CIUDADANA, CONVIVENCIA Y PREVENCIÓN DE CONFLICTIVIDADES, VIOLENCIAS Y DELITOS EN LA LOCALIDAD, DE CONFORMIDAD CON EL MARCO NORMATIVO APLICABLE EN LA MATERIA.¿</t>
  </si>
  <si>
    <t>JAIRO ESTEBAN ALFONSO RINCON</t>
  </si>
  <si>
    <t>CD-028-FDLU-2019</t>
  </si>
  <si>
    <t>¿PRESTAR LOS SERVICIOS PROFESIONALES, BRINDANDO APOYO EN EL IMPULSO DEL SERVICIO DE EXTENSIÓN AGROPECUARIA DE LA UNIDAD LOCAL DE ASISTENCIA TÉCNICA AGROPECUARIA Y AMBIENTAL ULATA DEL ÁREA DE GESTIÓN DEL DESARROLLO LOCAL DE LA ALCALDÍA LOCAL DE USME PARA EL CUMPLIMIENTO DE LA LEY 1876 DE 2017</t>
  </si>
  <si>
    <t>INGRID AZUCENA SIERRA NARANJO</t>
  </si>
  <si>
    <t>CD-029-FDLU-2019</t>
  </si>
  <si>
    <t>PRESTAR LOS SERVICIOS PROFESIONALES EN LOS PROCESOS DE REUBICACIÓN Y DE RECUPERACIÓN DE ESPACIO PÚBLICO, CONTROL DE ESTABLECIMIENTOS DE COMERCIO, ASÍ COMO EN LOS DEMÁS PROCESOS ADMINISTRATIVOS A CARGO DEL ÁREA GESTIÓN POLICIVA DE LA ALCALDÍA LOCAL DE USME</t>
  </si>
  <si>
    <t>DIANA MARCELA ANGEL OTALORA</t>
  </si>
  <si>
    <t>CD-030-FDLU-2019</t>
  </si>
  <si>
    <t>LUZ ANGELA PAEZ MORENO</t>
  </si>
  <si>
    <t>CD-031-FDLU-2019</t>
  </si>
  <si>
    <t>PRESTAR LOS SERVICIOS PROFESIONALES PARA EL DESARROLLO, EJECUCIÓN Y SEGUIMIENTO DE LAS ACCIONES PARA COBRO PERSUASIVO, LO ANTERIOR CONTEMPLA EL SUMINISTRO, CONSULTA Y CARGUE DE LA INFORMACIÓN EN LOS APLICATIVOS DISPUESTOS PARA ELLO, TALES COMO SIVICOF Y SICO Y APOYO EN LA SUSTANCIACIÓN DE PROCESOS ADMINISTRATIVOS DEL ÁREA GESTIÓN POLICIVA DE LA ALCALDÍA LOCAL DE USME.¿</t>
  </si>
  <si>
    <t>NELLY ALEXANDRA VARGAS ROMERO</t>
  </si>
  <si>
    <t>CD-032-FDLU-2019</t>
  </si>
  <si>
    <t>APOYAR AL ALCALDE LOCAL EN LA PROMOCIÓN, ACOMPAÑAMIENTO, COORDINACIÓN Y ATENCIÓN DE LAS INSTANCIAS DE COORDINACIÓN INTERINSTITUCIONALES Y LAS INSTANCIAS DE PARTICIPACIÓN LOCALES, ASÍ COMO LOS PROCESOS COMUNITARIOS EN LA LOCALIDAD¿</t>
  </si>
  <si>
    <t>ANA OTILIA CUERVO AREVALO</t>
  </si>
  <si>
    <t>CD-033-FDLU-2019</t>
  </si>
  <si>
    <t>PRESTAR LOS SERVICIOS ASISTENCIALES, BRINDANDO APOYO ASISTENCIAL EN LOS PROCESOS DE ASISTENCIA TÉCNICA RURAL, EN CUANTO A LA CLASIFICACIÓN, DIGITALIZACIÓN, CREACIÓN Y MANEJO DE LOS DOCUMENTOS Y ACTUALIZACIÓN DE BASES DE DATOS GENERADOS EN EL ACCIONAR DE LA UNIDAD LOCAL DE ASISTENCIA TÉCNICA AGROPECUARIA Y AMBIENTAL ULATA DEL ÁREA DE GESTIÓN DEL DESARROLLO LOCAL DE LA ALCALDÍA LOCAL DE USME PARA EL CUMPLIMIENTO DE LA LEY 1876 DE 2017¿</t>
  </si>
  <si>
    <t>Yeny Rocio Vasquez Lozano</t>
  </si>
  <si>
    <t>CD-034-FDLU-2019</t>
  </si>
  <si>
    <t>BRINDAR APOYO RELACIONADO CON LOS PROCESOS DE ENTRADA Y SALIDA DE CORRESPONDENCIA DEL CDI, EJECUTADO LOS PROCESOS ADMINISTRATIVOS PARA SU CONTROL Y VERIFICACIÓN</t>
  </si>
  <si>
    <t>JORGE LEONARDO FORERO CASTAÑEDA</t>
  </si>
  <si>
    <t>CD-035-FDLU-2019</t>
  </si>
  <si>
    <t>APOYAR ADMINISTRATIVA Y ASISTENCIALMENTE AL ÁREA DE GESTIÓN POLICIVA Y JURÍDICA DE LA LOCALIDAD DE USME</t>
  </si>
  <si>
    <t>Wendy Tatiana Vallejo Campuzano</t>
  </si>
  <si>
    <t>CD-036-FDLU-2019</t>
  </si>
  <si>
    <t>PRESTAR LOS SERVICIOS PROFESIONALES COMO ADMINISTRADOR DE RED BRINDANDO ASISTENCIA Y SOPORTE TÉCNICO DEL SOFTWARE Y HARDWARE DE LOS EQUIPOS Y PROGRAMAS QUE MANEJA LA ENTIDAD ASÍ COMO A LOS USUARIOS QUE DESARROLLEN SUS ACTIVIDADES EN LA ALCALDÍA LOCAL DE USME</t>
  </si>
  <si>
    <t>JOSE IGNACIO LEURO CARVAJAL</t>
  </si>
  <si>
    <t>CD-037-FDLU-2019</t>
  </si>
  <si>
    <t>¿APOYAR ADMINISTRATIVA Y ASISTENCIALMENTE AL ÁREA DE GESTIÓN POLICIVA Y JURÍDICA DE LA LOCALIDAD DE USME¿</t>
  </si>
  <si>
    <t>JORGE ALDO ROMERO PEÑALOZA</t>
  </si>
  <si>
    <t>CD-038-FDLU-2019</t>
  </si>
  <si>
    <t>YUDI MAGDALENA JOYA RODRIGUEZ</t>
  </si>
  <si>
    <t>CD-039-FDLU-2019</t>
  </si>
  <si>
    <t>PRESTAR LOS SERVICIOS DE APOYO OPERATIVO I, BRINDANDO APOYO EN LOS PROCESOS DE ASISTENCIA TÉCNICA AGROPECUARIA DE LA UNIDAD LOCAL DE ASISTENCIA TÉCNICA AGROPECUARIA Y AMBIENTAL ULATA DEL ÁREA DE GESTIÓN DEL DESARROLLO LOCAL DE LA ALCALDÍA LOCAL DE USME PARA EL CUMPLIMIENTO DE LA LEY 1876 DE 2017</t>
  </si>
  <si>
    <t>EDWIN GENALDO LIBERATO MURCIA</t>
  </si>
  <si>
    <t>CD-040-FDLU-2019</t>
  </si>
  <si>
    <t>PRESTAR LOS SERVICIOS PROFESIONALES ESPECIALIZADOS EN LA COORDINACIÓN, REVISIÓN, DISTRIBUCIÓN, ESTRUCTURACIÓN. FORMULACIÓN, SEGUIMIENTO Y EVALUACIÓN DE LOS PROYECTOS DE INVERSIÓN Y GASTOS DE FUNCIONAMIENTO DE LA ENTIDAD A CARGO A LA OFICINA DE PLANEACIÓN DEPENDENCIA DEL ÁREA GESTIÓN DE DESARROLLO LOCAL DE LA ALCALDÍA LOCAL DE USME</t>
  </si>
  <si>
    <t>CONSUELO GUZMAN PINZON</t>
  </si>
  <si>
    <t>CD-041-FDLU-2019</t>
  </si>
  <si>
    <t>PRESTAR APOYO EN LOS PROCESOS ADMINISTRATIVOS Y TÉCNICOS PARA LA ADMINISTRACIÓN DE BIENES DE PROPIEDAD DEL FONDO DE DESARROLLO LOCAL DE USME Y DE LOS QUE SEAN ASIGNADOS POR LA SECRETARÍA DE GOBIERNO DE ACUERDO A LOS PROCESOS Y PROCEDIMIENTOS ESTABLECIDOS ASÍ COMO LAS DEMÁS QUE LE SEAN ASIGNADAS</t>
  </si>
  <si>
    <t>JOHN ALEXANDER OLAYA VILLALBA</t>
  </si>
  <si>
    <t>CD-042-FDLU-2019</t>
  </si>
  <si>
    <t>APOYAR ADMINISTRATIVA Y ASISTENCIALMENTE AL ÁREA DE GESTIÓN POLICIVA Y JURÍDICA DE LA LOCALIDAD DE USME¿</t>
  </si>
  <si>
    <t>Jenny Carolina Castillo Villalba</t>
  </si>
  <si>
    <t>CD-043-FDLU-2019</t>
  </si>
  <si>
    <t>¿APOYAR JURÍDICAMENTE LA EJECUCIÓN DE LAS ACCIONES REQUERIDAS PARA LA DEPURACION DE LAS ACTUACIONES ADMINISTRATIVAS QUE CURSAN EN LA ALCALDÍA LOCAL DE USME</t>
  </si>
  <si>
    <t>JENNIFERS MARORY COLMENARES ARDILA</t>
  </si>
  <si>
    <t>CD-044-FDLU-2019</t>
  </si>
  <si>
    <t>IVAN ANDRES IBARRA ESTUPIÑAN</t>
  </si>
  <si>
    <t>CD-45-FDLU-2019</t>
  </si>
  <si>
    <t>APOYAR LA FORMULACIÓN, EJECUCIÓN, SEGUIMIENTO Y MEJORA CONTINUA DE LAS HERRAMIENTAS QUE CONFORMAN LA GESTIÓN AMBIENTAL INSTITUCIONAL DE LA ALCALDÍA LOCAL</t>
  </si>
  <si>
    <t>Henry Alexander Eslava Pulido</t>
  </si>
  <si>
    <t>CD-46-FDLU-2019</t>
  </si>
  <si>
    <t>¿PRESTAR LOS SERVICIOS DE APOYO OPERATIVO I, BRINDANDO APOYO EN LOS PROCESOS DE ASISTENCIA TÉCNICA AGROPECUARIA DE LA UNIDAD LOCAL DE ASISTENCIA TÉCNICA AGROPECUARIA Y AMBIENTAL ULATA DEL ÁREA DE GESTIÓN DEL DESARROLLO LOCAL DE LA ALCALDÍA LOCAL DE USME PARA EL CUMPLIMIENTO DE LA LEY 1876 DE 2017¿</t>
  </si>
  <si>
    <t>RAFAEL RICARDO PAEZ MENDOZA</t>
  </si>
  <si>
    <t>CD-47-FDLU-2019</t>
  </si>
  <si>
    <t>PRESTAR LOS SERVICIOS OPERATIVOS, BRINDANDO APOYO OPERATIVO EN LOS PROCESOS DE PRODUCCIÓN DE MATERIAL VEGETAL Y FUNCIONAMIENTO DEL VIVERO DE LA UNIDAD LOCAL DE ASISTENCIA TÉCNICA AGROPECUARIA Y AMBIENTAL ULATA DEL ÁREA DE GESTIÓN DEL DESARROLLO LOCAL DE LA ALCALDÍA LOCAL DE USME PARA EL CUMPLIMIENTO DE LA LEY 1876 DE 2017</t>
  </si>
  <si>
    <t>LUIS FELIPE RIVEROS</t>
  </si>
  <si>
    <t>CD-48-FDLU-2019</t>
  </si>
  <si>
    <t>PRESTAR LOS SERVICIOS PROFESIONALES, BRINDANDO APOYO EN EL IMPULSO DEL SERVICIO DE EXTENSIÓN AGROPECUARIA DE LA UNIDAD LOCAL DE ASISTENCIA TÉCNICA AGROPECUARIA Y AMBIENTAL ULATA DEL ÁREA DE GESTIÓN DEL DESARROLLO LOCAL DE LA ALCALDÍA LOCAL DE USME PARA EL CUMPLIMIENTO DE LA LEY 1876 DE 2017.</t>
  </si>
  <si>
    <t>Diana Milena Sánchez Torres</t>
  </si>
  <si>
    <t>CD-49-FDLU-2019</t>
  </si>
  <si>
    <t>PRESTAR LOS SERVICIOS PROFESIONALES PARA LOS PROCESOS DE COMUNICACIÓN, ORIENTACIÓN Y VISIBILIZACIÓN DE LA POLÍTICA PÚBLICA DE DISCAPACIDAD, ELABORACIÓN DE PROYECTOS Y FOMENTO DE LA PARTICIPACIÓN DE LA COMUNIDAD EN LOS ESPACIOS DE PARTICIPACIÓN DE LA LOCALIDAD DE USME</t>
  </si>
  <si>
    <t>Nancy Stella Moreno Bernal</t>
  </si>
  <si>
    <t>CD-50-FDLU-2019</t>
  </si>
  <si>
    <t>¿BRINDAR APOYO RELACIONADO CON LOS PROCESOS DE ENTRADA Y SALIDAD DE CORRESPONDENCIA EL CDI, EJECUTADO LOS PROCESOS ADMINISTRATIVOS PARA SU CONTROL Y VERIFICACION  ¿</t>
  </si>
  <si>
    <t>CARLOS ENRIQUE VERA SANTANA</t>
  </si>
  <si>
    <t>CD-51-FDLU-2019</t>
  </si>
  <si>
    <t>¿ADELANTAR PROCESOS ADMINISTRATIVOS A TRAVÉS DEL REGISTRO CONSOLIDACIÓN, CONTROL Y VERIFICACIÓN DE LOS REQUERIMIENTOS A LLEGADOS A LA ALCALDÍA LOCAL Y REGISTRADOS EN EL SISTEMA SDQS, ASÍ COMO PRESTAR LA ADECUADA Y OPORTUNA ATENCIÓN A LA CIUDADANÍA QUE REQUIERE LOS SERVICIOS DE LA ALCALDÍA.¿</t>
  </si>
  <si>
    <t>FERNADO JIMENEZ SANCHEZ</t>
  </si>
  <si>
    <t>CD-52-FDLU-2019</t>
  </si>
  <si>
    <t>PRESTAR APOYO Y SOPORTE TÉCNICO ADMINISTRATIVO EN LOS PROCESO DE DIGITACIÓN, ELABORACIÓN, PROYECCIÓN Y ACTUALIZACIÓN DE DOCUMENTOS FÍSICOS Y EN MEDIO MAGNÉTICO, PROYECCIONES DE MEJORAMIENTO EN BASES DE DATOS, ARCHIVOS, GESTIÓN DOCUMENTAL Y EL APOYO EN LAS SESIONES, ASÍ COMO LA DISTRIBUCIÓN DE LA CORRESPONDENCIA PRODUCIDA POR LA JUNTA ADMINISTRADORA LOCAL DE USME.</t>
  </si>
  <si>
    <t>JULIAN ANDRES DIAZ MUÑOZ</t>
  </si>
  <si>
    <t>CD-53-FDLU-2019</t>
  </si>
  <si>
    <t>PRESTAR APOYO EN LOS PROCESOS ADMINISTRATIVOS PARA EL CONTROL, ENTREGA DE ELEMENTOS, MANEJO DE INVENTARIOS, CONSOLIDADO Y VERIFICACIÓN EN LA DIGITACIÓN, ELABORACIÓN Y ACTUALIZACIÓN DE DOCUMENTOS EN FÍSICO Y EN MEDIO MAGNÉTICO DEL ALMACÉN DEPENDENCIA DEL AREA DE GESTIÓN DEL DESARROLLO LOCAL DE LA ALCALDÍA LOCAL DE USME</t>
  </si>
  <si>
    <t>yeison antonio gallo riaño</t>
  </si>
  <si>
    <t>CD-54-FDLU-2019</t>
  </si>
  <si>
    <t>¿PRESTACIÓN DE SERVICIOS PROFESIONALES AL ÁREA DE GESTIÓN DE DESARROLLO LOCAL, EN EL APOYO A LA SUPERVISIÓN DE LOS CONTRATOS Y/O CONVENIOS QUE LE SEAN DESIGNADOS Y DEMÁS ACTIVIDADES QUE SE REQUIERAN DE CONFORMIDAD CON LOS ESTUDIOS PREVIOS¿</t>
  </si>
  <si>
    <t>SANDRA PATRICIA PAEZ MORENO</t>
  </si>
  <si>
    <t>CD-55-FDLU-2019</t>
  </si>
  <si>
    <t>PRESTAR LOS SERVICIOS PROFESIONALES AL DESPACHO EN TODO LO RELACIONA-DO CON LA PROGRAMACIÓN, EJECUCIÓN, ACOMPAÑAMIENTO Y SEGUIMIENTO DE LAS ACTIVIDADES INSTITUCIONALES DE LA ALCALDÍA LOCAL DE USME DE ACUERDO CON EL PLAN DE DESARROLLO LOCAL</t>
  </si>
  <si>
    <t>RAFAEL IVAN PEREZ CARREÑO</t>
  </si>
  <si>
    <t>CD-56-FDLU-2019</t>
  </si>
  <si>
    <t>WILLIAM AUGUSTO ANGEL SANCHEZ</t>
  </si>
  <si>
    <t>CD-57-FDLU-2019</t>
  </si>
  <si>
    <t>LUIS MIGUEL SAAVEDRA AVILA</t>
  </si>
  <si>
    <t>CD-58-FDLU-2019</t>
  </si>
  <si>
    <t>PRESTAR LOS SERVICIOS PROFESIONALES PARA LIDERAR LA DEPURACIÓN DE LAS OBLIGACIONES POR PAGAR SEGÚN EL PREDIS DEL FONDO DE DESARROLLO LOCAL DE USME DE LAS DIFERENTES VIGENCIAS, A TRAVÉS DE ACCIONES DE ACUERDO A SUS COMPETENCIAS QUE PERMITAN LIQUIDAR, LIBERAR SALDOS, ELABORAR ACTAS DE FENECIMIENTO, DECLARAR POSIBLES INCUMPLIMIENTOS Y DEMÁS GESTIONES PARA EL CUMPLIMIENTO DE LAS METAS ESTABLECIDAS POR EL ÁREA DE GESTIÓN DE DESARROLLO LOCAL</t>
  </si>
  <si>
    <t>Octavio Jose Ferreira Tabares</t>
  </si>
  <si>
    <t>CD-59-FDLU-2019</t>
  </si>
  <si>
    <t>PRESTAR APOYO ASISTENCIAL EN LOS PROCESOS ADMINISTRATIVOS DE DISTRIBUCIÓN Y NOTIFICACIÓN DE CORRESPONDENCIA, DE LAS DIFERENTES DEPENDENCIAS DE LA ALCALDÍA LOCAL DE USME</t>
  </si>
  <si>
    <t>JAVIER ALEXANDER MENDEZ BERMUDEZ</t>
  </si>
  <si>
    <t>CD-60-FDLU-2019</t>
  </si>
  <si>
    <t>benjamín herrera delgado</t>
  </si>
  <si>
    <t>CD-61-FDLU-2019</t>
  </si>
  <si>
    <t>PRESTAR LOS SERVICIOS PROFESIONALES ESPECIALIZADOS EN LA REVISIÓN, DIRECCIÓN, ESTRUCTURACIÓN, FORMULACIÓN, SEGUIMIENTO Y EVALUACIÓN DE LOS PROYECTOS DE INVERSIÓN Y MANTENIMIENTO DE LA ENTIDAD A CARGO DE INFRAESTRUCTURA DEPENDENCIA DEL ÁREA DE GESTIÓN DE DESARROLLO LOCAL DE LA ALCALDÍA LOCAL DE USME</t>
  </si>
  <si>
    <t>OSCAR MAURICIO RODRIGUEZ GUTIERREZ</t>
  </si>
  <si>
    <t>CD-62-FDLU-2019</t>
  </si>
  <si>
    <t>PRESTAR APOYO TÉCNICO PARA LA RECOLECCIÓN, CONSOLIDACIÓN, VERIFICACIÓN Y CARGUE DE LA INFORMACIÓN DE LOS PROCESOS DE SELECCIÓN EN CUANTO A PROYECTOS DE INVERSIÓN Y GASTOS DE FUNCIONAMIENTO A CARGO DE LA ALCALDÍA LOCAL DE USME EN LOS APLICATIVOS DESIGNADOS PARA TAL FIN, TALES COMO MUSI, SEGLAN Y SIPSE¿</t>
  </si>
  <si>
    <t>CLAUDIA RODRIGUEZ POSADA</t>
  </si>
  <si>
    <t>CD-63-FDLU-2019</t>
  </si>
  <si>
    <t>PRESTAR LOS SERVICIOS DE APOYO  A LOS ARCHIVOS DE GESTIÓN DEL FONDO DE DESARROLLO LOCAL DE USME EN LA IMPLEMENTACIÓN DE LOS PROCESOS DE CLASIFICACIÓN, ORDENACIÓN, SELECCIÓN NATURAL, FOLIACIÓN, IDENTIFICACIÓN, LEVANTAMIENTO DE INVENTARIOS, ALMACENAMIENTO Y APLICACIÓN DE PROTOCOLOS DE ELIMINACIÓN Y TRANSFERENCIAS DOCUMENTALES</t>
  </si>
  <si>
    <t>CLAUDIA PATRICIA PERDOMO</t>
  </si>
  <si>
    <t>CD-64-FDLU-2019</t>
  </si>
  <si>
    <t>PRESTAR LOS SERVICIOS PROFESIONALES EN LOS PROCESOS ADMINISTRATIVOS, PRESUPUESTALES Y CONTABLES PARA EL CONTROL, CONSOLIDACIÓN, VERIFICACIÓN Y APLICACIÓN DE LAS NORMAS DE DERECHO CONTABLE, PRESUPUESTO Y SEGURIDAD SOCIAL, ASÍ COMO EL APOYO Y SEGUIMIENTO EN LA IMPLEMENTACIÓN DE LAS NORMAS INTERNACIONALES DE INFORMACIÓN FINANCIERA EN LA ALCALDÍA LOCAL DE USME</t>
  </si>
  <si>
    <t>GANEM DURAN PEREZ</t>
  </si>
  <si>
    <t>CD-65-FDLU-2019</t>
  </si>
  <si>
    <t>PRESTAR LOS SERVICIOS PROFESIONALES COMO APOYO EN LA DEPURACIÓN DE LAS OBLIGACIONES POR PAGAR DEL FONDO DE DESARROLLO LOCAL DE USME DE LAS DIFERENTES VIGENCIAS, A TRAVÉS DE ACCIONES QUE PERMITAN LIQUIDAR, LIBERAR SALDOS, ELABORAR ACTAS DE FENECIMIENTO, DECLARAR POSIBLES INCUMPLIMIENTOS Y DEMÁS GESTIONES PARA EL CUMPLIMIENTO DE LAS METAS ESTABLECIDAS POR LA ALCALDÍA LOCAL DE USME¿</t>
  </si>
  <si>
    <t>Brigitte Alexandra Leon Hernandez</t>
  </si>
  <si>
    <t>CD-66-FDLU-2019</t>
  </si>
  <si>
    <t>Jair Andres Acevedo Rincon</t>
  </si>
  <si>
    <t>CD-67-FDLU-2019</t>
  </si>
  <si>
    <t>freddy alberto marquez arias</t>
  </si>
  <si>
    <t>CD-68-FDLU-2019</t>
  </si>
  <si>
    <t>PRESTAR LOS SERVICIOS PROFESIONALES A LOS PROCESOS DE CAPACITACIÓN Y SENSIBILIZACIÓN, ASÍ COMO A LOS PROCESOS ADMINISTRATIVOS, DERIVADOS DE LAS ACTUACIONES ADELANTADAS POR EL ÁREA DE GESTIÓN POLICIVA - INSPECCIONES DE LA ALCALDÍA LOCAL DE USME PARA DAR APLICACIÓN A LAS FUNCIONES QUE CON LA ENTRADA EN VIGENCIA DE LA LEY 1801 DE 2016 ¿ NUEVO CÓDIGO NACIONAL DE POLICÍA Y CONVIVENCIA</t>
  </si>
  <si>
    <t>PARELLY ALEJANDRA VELASCO MORENO</t>
  </si>
  <si>
    <t>CD-69-FDLU-2019</t>
  </si>
  <si>
    <t>PRESTAR LOS SERVICIOS PROFESIONALES, BRINDANDO APOYO EN EL IMPULSO DE LOS PROCESOS TÉCNICOS Y JURÍDICOS DEL ÁREA DE GESTIÓN POLICIVA DE LA ALCALDÍA LOCAL DE USME, CON OCASIÓN DE LA INFRACCIÓN AL RÉGIMEN DE OBRAS Y URBANISMO PARA DAR CUMPLIMIENTO AL FALLO DEL CONSEJO DE ESTADO, ACCIÓN POPULAR REF. NO. 25000232500020050066203 DEL 5 DE NOVIEMBRE DE 2013¿.</t>
  </si>
  <si>
    <t>EDGAR EDUARDO GUTIERREZ VARGAS</t>
  </si>
  <si>
    <t>CD-70-FDLU-2019</t>
  </si>
  <si>
    <t>APOYAR AL ALCALDE LOCAL EN LA FORMULACIÓN, SEGUIMIENTO E IMPLEMENTACIÓN DE LA ESTRATEGIA LOCAL PARA LA TERMINACIÓN JURÍDICA DE LAS ACTUACIONES ADMINISTRATIVAS QUE CURSAN EN LA ALCALDÍA LOCAL</t>
  </si>
  <si>
    <t>KAREN TATIANA RINCON DIAZ</t>
  </si>
  <si>
    <t>CD-71-FDLU-2019</t>
  </si>
  <si>
    <t>PRESTAR LOS SERVICIOS PROFESIONALES, BRINDANDO APOYO TÉCNICO AL ÁREA DE GESTIÓN POLICIVA DE LA ALCALDÍA LOCAL DE USME, CON OCASIÓN A LA INFRACCIÓN AL RÉGIMEN DE OBRAS Y URBANISMO Y PARA DAR CUMPLIMIENTO AL FALLO DEL CONSEJO DE ESTADO, ACCIÓN POPULAR REF. NO. 25000232500020050066203 DEL 5 DE NOVIEMBRE DE 2013¿</t>
  </si>
  <si>
    <t>JEISSON ANDRES PEREA GARCIA</t>
  </si>
  <si>
    <t>CD-72-FDLU-2019</t>
  </si>
  <si>
    <t>PRESTAR LOS SERVICIOS PROFESIONALES EN LOS PROCESOS ADMINISTRATIVOS, CONTABLES Y FINANCIEROS DEL FONDO DE DESARROLLO LOCAL EN EL MARCO DE LAS NORMAS DE DERECHO CONTABLE Y DE SEGURIDAD SOCIAL, EN LA OFICINA DE CONTABILIDAD DEL ÁREA DE GESTIÓN DEL DESARROLLO LOCAL DE USME</t>
  </si>
  <si>
    <t>JORGE DANIEL MUÑOZ CASALLAS</t>
  </si>
  <si>
    <t>CD-73-FDLU-2019</t>
  </si>
  <si>
    <t>PRESTAR LOS SERVICIOS PROFESIONALES, BRINDANDO APOYO EN EL IMPULSO DE LOS PROCESOS DE EXTENSIÓN AGROPECUARIA DE LA UNIDAD LOCAL DE ASISTENCIA TÉCNICA AGROPECUARIA Y AMBIENTAL ULATA DEL ÁREA DE GESTIÓN DEL DESARROLLO LOCAL DE LA ALCALDÍA LOCAL DE USME PARA EL CUMPLIMIENTO DE LA LEY 1876 DE 2017</t>
  </si>
  <si>
    <t>OSKAR JAVIER GARCIA LESMES</t>
  </si>
  <si>
    <t>CD-74-FDLU-2019</t>
  </si>
  <si>
    <t>PRESTAR LOS SERVICIOS ASISTENCIALES, BRINDANDO APOYO OPERATIVO EN LOS PROCESOS DE PRODUCCIÓN DE MATERIAL VEGETAL Y FUNCIONAMIENTO DEL VIVERO DE LA UNIDAD LOCAL DE ASISTENCIA TÉCNICA AGROPECUARIA Y AMBIENTAL ULATA DEL ÁREA DE GESTIÓN DEL DESARROLLO LOCAL DE LA ALCALDÍA LOCAL DE USME PARA EL CUMPLIMIENTO DE LA LEY 1876 DE 2017</t>
  </si>
  <si>
    <t>Carlos Arturo Lagos Rios</t>
  </si>
  <si>
    <t>CD-75-FDLU-2019</t>
  </si>
  <si>
    <t>Karen Julied Nuñez Jaimes</t>
  </si>
  <si>
    <t>CD-76-FDLU-2019</t>
  </si>
  <si>
    <t>ROMAN SOTO PINZON</t>
  </si>
  <si>
    <t>CD-77-FDLU-2019</t>
  </si>
  <si>
    <t>Carlos Alberto Hernandez Muñoz</t>
  </si>
  <si>
    <t>CD-78-FDLU-2019</t>
  </si>
  <si>
    <t>APOYAR TECNICAMENTE LAS DISTINTAS ETAPAS DE LOS PROCESOS  DE COMPETENCIA DE LA ALCALDIA LOCAL PARA LA DEPURACION DE ACTUACIONES ADMINISTRATIVAS</t>
  </si>
  <si>
    <t>FABIAN ANDRES BARRAGAN GALINDO</t>
  </si>
  <si>
    <t>CD-79-FDLU-2019</t>
  </si>
  <si>
    <t>¿PRESTAR APOYO A LOS PROCESOS ASISTENCIALES Y ADMINISTRATIVOS EN EL AREA GESTIÓN POLICIVA DE LA ALCALDÍA LOCAL DE USME, REALIZANDO ACTIVIDADES EN TEMAS DE PROPIEDAD HORIZONTAL, IMPULSO DE ACTUACIONES ADMINISTRATIVAS PARA EL CONTROL, CONSOLIDACIÓN Y VERIFICACIÓN EN LA DIGITACIÓN, ELABORACIÓN Y ACTUALIZACIÓN DE DOCUMENTOS FÍSICOS Y EN MEDIO MAGNÉTICO ¿</t>
  </si>
  <si>
    <t>YANETH SUAREZ MILLAN</t>
  </si>
  <si>
    <t>CD-80-FDLU-2019</t>
  </si>
  <si>
    <t>PRESTAR LOS SERVICIOS PROFESIONALES EN LA ELABORACIÓN, PRESENTACIÓN, VALIDACIÓN Y RESPUESTA OPORTUNA DE INFORMES DE ENTES DE CONTROL QUE LE SEAN SOLICITADOS A LA ALCALDÍA LOCAL DE USME, ASÍ COMO EL APOYO EN LA FORMULACIÓN Y DEPURACIÓN DE LOS PLANES DE MEJORAMIENTO Y LA ARTICULACIÓN DEL CONSEJO LOCAL DE GOBIERNO</t>
  </si>
  <si>
    <t>Luz Andrea Corredor Arteaga</t>
  </si>
  <si>
    <t>CD-81-FDLU-2019</t>
  </si>
  <si>
    <t>DIANA MARCELA NIETO COY</t>
  </si>
  <si>
    <t>CD-82-FDLU-2019</t>
  </si>
  <si>
    <t>PRESTAR LOS SERVICIOS PROFESIONALES COMO ABOGADO EN EL ÁREA GESTIÓN  POLICIVA DE LA ALCALDÍA LOCAL DE USME, EN TODO LO RELACIONADO CON ATENCIÓN INTEGRAL DE LAS COMISIONES CIVILES ORDENADAS POR LAS AUTORIDADES JURISDICCIONALES DE LA REPÚBLICA DANDO IMPULSO A LAS  ACTUACIONES ADMINISTRATIVAS PROCEDENTES</t>
  </si>
  <si>
    <t>HELMINSON CAMACHO BUICHE</t>
  </si>
  <si>
    <t>CD-83-FDLU-2019</t>
  </si>
  <si>
    <t>PRESTAR LOS SERVICIOS PROFESIONALES AL ÁREA DE GESTIÓN DE DESARROLLO LOCAL- INFRAESTRUCTURA, EN EL APOYO A LA SUPERVISIÓN DE LOS CONTRATOS Y/O CONVENIOS QUE LE SEAN DESIGNADOS Y DEMÁS ACTIVIDADES QUE SE REQUIERAN DE CONFORMIDAD CON LOS ESTUDIOS PREVIOS</t>
  </si>
  <si>
    <t>OSCAR FABRICIO CRUZ RUBIO</t>
  </si>
  <si>
    <t>CD-84-FDLU-2019</t>
  </si>
  <si>
    <t>APOYAR TÉCNICAMENTE LAS DISTINTAS ETAPAS DE LOS PROCESOS DE COMPETENCIA DE LAS INSPECCIONES DE POLICÍA DE LA LOCALIDAD DE USME, SEGÚN REPARTO</t>
  </si>
  <si>
    <t>Andres Mauricio Betancourt Florez</t>
  </si>
  <si>
    <t>CD-85-FDLU-2019</t>
  </si>
  <si>
    <t>FABIAN MAURICIO BENAVIDES GARCIA</t>
  </si>
  <si>
    <t>CD-86-FDLU-2019</t>
  </si>
  <si>
    <t>Juan David Jimenez Alvarez</t>
  </si>
  <si>
    <t>CD-87-FDLU-2019</t>
  </si>
  <si>
    <t>COORDINAR, LIDERAR Y ASESORAR LOS PLANES Y ESTRATEGIAS DE COMUNICACIÓN INTERNA Y EXTERNA PARA LA DIVULGACIÓN DE LOS PROGRAMAS, PROYECTOS Y ACTIVIDADES DE LA ALCALDÍA LOCAL DE USME</t>
  </si>
  <si>
    <t>KEWIIN CAMILO GONZALEZ LARGO</t>
  </si>
  <si>
    <t>CD-88-FDLU-2019</t>
  </si>
  <si>
    <t>PRESTAR LOS SERVICIOS PROFESIONALES COMO INGENIERO PARA PONER EN FUNCIONAMIENTO Y MANTENER EN PLENA OPERATIVIDAD UN (1) PUNTO DE ATENCIÓN AL CONSUMIDOR, AL SERVICIO DE LA COMUNIDAD EN GENERAL Y DE LOS CONSUMIDORES DE LA LOCALIDAD DE USME</t>
  </si>
  <si>
    <t>Alvaro Javier Paez Olarte</t>
  </si>
  <si>
    <t>CD-89-FDLU-2019</t>
  </si>
  <si>
    <t xml:space="preserve">MARIA ISABEL ESLAVA </t>
  </si>
  <si>
    <t>CD-90-FDLU-2019</t>
  </si>
  <si>
    <t>PRESTAR APOYO ASISTENCIAL EN LOS PROCESOS ADMINISTRATIVOS DE DIGITALIZACIÓN Y MANEJO DEL APLICATIVO SI ACTUA, ADELANTAR LOS PROCESOS ADMINISTRATIVOS PARA EL CONTROL, CONSOLIDACIÓN Y VERIFICACIÓN EN LA DIGITACIÓN, ELABORACIÓN Y ACTUALIZACIÓN DE DOCUMENTOS FÍSICOS Y EN MEDIO MAGNÉTICO DEL ÁREA DE GESTIÓN POLICIVA DE LA ALCALDÍA LOCAL DE USME</t>
  </si>
  <si>
    <t>JOHAN DAVID FONSECA MOLINA</t>
  </si>
  <si>
    <t>CD-91-FDLU-2019</t>
  </si>
  <si>
    <t>GUILLERMO SASTOQUE ALVAREZ</t>
  </si>
  <si>
    <t>CD-92-FDLU-2019</t>
  </si>
  <si>
    <t>JEISSON AVILA ROJAS</t>
  </si>
  <si>
    <t>CD-93-FDLU-2019</t>
  </si>
  <si>
    <t>PRESTAR LOS SERVICIOS TÉCNICOS PARA LA OPERACIÓN, SEGUIMIENTO Y CUMPLIMIENTO DE LOS PROCESOS Y PROCEDIMIENTOS DEL SERVICIO APOYOS PARA LA SEGURIDAD ECONÓMICA TIPO C, REQUERIDOS PARA EL OPORTUNO Y ADECUADO REGISTRO, CRUCE Y REPORTE DE LOS DATOS EN EL SISTEMA MISIONAL¿SIRBE, QUE CONTRIBUYAN A LA GARANTÍA DE LOS DERECHOS DE LA POBLACIÓN MAYOR EN EL MARCO DE LA POLÍTICA PÚBLICA SOCIAL PARA EL ENVEJECIMIENTO Y LA VEJEZ EN EL DISTRITO CAPITAL A CARGO DE LA ALCALDÍA LOCAL</t>
  </si>
  <si>
    <t>JADER ROBERTO PACHECO MARTINEZ</t>
  </si>
  <si>
    <t>CD-94-FDLU-2019</t>
  </si>
  <si>
    <t>PRESTAR LOS SERVICIOS PROFESIONALES COMO APOYO TÉCNICO, ADMINISTRATIVO Y FINANCIERO EN LA DEPURACIÓN DE LAS OBLIGACIONES POR PAGAR DEL FONDO DE DESARROLLO LOCAL DE USME DE LAS DIFERENTES VIGENCIAS A TRAVÉS DE ACCIONES QUE PERMITAN LIQUIDAR, LIBERAR SALDOS, ELABORAR ACTAS DE FENECIMIENTO, DECLARAR POSIBLES INCUMPLIMIENTOS Y DEMÁS GESTIONES PARA EL CUMPLIMIENTO DE LAS METAS ESTABLECIDAS POR LA ALCALDÍA LOCAL DE USME</t>
  </si>
  <si>
    <t>GINA JOHANNA VASQUEZ CORTES</t>
  </si>
  <si>
    <t>CD-95-FDLU-2019</t>
  </si>
  <si>
    <t>CLAUDIA PAOLA CASTRO ORJUELA</t>
  </si>
  <si>
    <t>CD-96-FDLU-2019</t>
  </si>
  <si>
    <t>LUIS RICARDO GOMEZ SOTELO</t>
  </si>
  <si>
    <t>CD-97-FDLU-2019</t>
  </si>
  <si>
    <t>LIDERAR Y GARANTIZAR LA IMPLEMENTACIÓN Y SEGUIMIENTO DE LOS PROCESOS Y PROCEDIMIENTOS DEL SERVICIO SOCIAL</t>
  </si>
  <si>
    <t>DIANA MARCELA GARCIA CASILIMAS</t>
  </si>
  <si>
    <t>CD-98-FDLU-2019</t>
  </si>
  <si>
    <t>PRESTAR LOS SERVICIOS PROFESIONALES PARA LA OPERACIÓN, SEGUIMIENTO Y CUMPLIMIENTO DE LOS PROCESOS Y PROCEDIMIENTOS DEL SERVICIO APOYO ECONÓMICO TIPO C, REQUERIDOS PARA EL OPORTUNO Y ADECUADO REGISTRO, CRUCE Y REPORTE DE LOS DATOS EN EL SISTEMA MISIONAL¿SIRBE, QUE CONTRIBUYAN A LA GARANTÍA DE LOS DERECHOS DE LA POBLACIÓN MAYOR EN EL MARCO DE LA POLÍTICA PÚBLICA SOCIAL PARA EL ENVEJECIMIENTO Y LA VEJEZ EN EL DISTRITO CAPITAL A CARGO DE LA ALCALDÍA LOCAL DE USME</t>
  </si>
  <si>
    <t>DERLY ASTRID CORDERO GARCIA</t>
  </si>
  <si>
    <t>CD-99-FDLU-2019</t>
  </si>
  <si>
    <t>PRESTAR LOS SERVICIOS PROFESIONALES EN LAS RESPUESTAS A LAS EMERGENCIAS QUE SE PRESENTEN EN LA LOCALIDAD, ASÍ COMO A LAS ACTUACIONES ADMINISTRATIVAS QUE SE ESTÉN ADELANTANDO CONFORME A LA NORMATIVIDAD TÉCNICA APLICABLE EN EL MARCO DEL CONSEJO LOCAL DE GESTIÓN DEL RIESGO Y CAMBIO CLIMÁTICO (CLGR-CC) DE LA ALCALDÍA LOCAL DE USME</t>
  </si>
  <si>
    <t>NURY BAYONA BERNAL</t>
  </si>
  <si>
    <t>CD-100-FDLU-2019</t>
  </si>
  <si>
    <t>Amparo Orozco Molina</t>
  </si>
  <si>
    <t>CD-101-FDLU-2019</t>
  </si>
  <si>
    <t>PRESTAR LOS SERVICIOS DE APOYO LOGÍSTICO QUE SE REQUIERAN EN EL DESARROLLO DE LAS ACTIVIDADES EN LAS DIFERENTES DEPENDENCIAS Y SEDES A CARGO DEL FONDO DE DESARROLLO LOCAL DE USME</t>
  </si>
  <si>
    <t>GUILLERMO MENDOZA MEJIA</t>
  </si>
  <si>
    <t>CD-102-FDLU-2019</t>
  </si>
  <si>
    <t>APOYAR JURÍDICAMENTE LA EJECUCIÓN DE LAS ACCIONES REQUERIDAS PARA EL TRÁMITE E IMPULSO PROCESAL DE LAS ACTUACIONES CONTRAVENCIONALES Y/O QUERELLAS QUE CURSEN EN LAS INSPECCIONES DE POLICÍA DE LA LOCALIDAD DE USME</t>
  </si>
  <si>
    <t>CRHISTIAN ANDRES PINTO</t>
  </si>
  <si>
    <t>CD-103-FDLU-2019</t>
  </si>
  <si>
    <t>ANDRÉS DAVID RAMIREZ CASTRO</t>
  </si>
  <si>
    <t>CD-104-FDLU-2019</t>
  </si>
  <si>
    <t>PRESTAR APOYO TÉCNICO, ASISTENCIAL Y ADMINISTRATIVO DE DESCONGESTIÓN AL ÁREA DE GESTIÓN POLICIVA REALIZANDO ACTIVIDADES DE IMPULSO, NOTIFICACIÓN DE ACTUACIONES ADMINISTRATIVAS, CONSOLIDACIÓN Y VERIFICACIÓN EN LA DIGITACIÓN, ELABORACIÓN Y ACTUALIZACIÓN DE DOCUMENTOS FÍSICOS Y EN MEDIO MAGNÉTICO DE LA DEPENDENCIA DE LA ALCALDÍA LOCAL DE USME</t>
  </si>
  <si>
    <t>Nelson Fernando Ramos Rivera</t>
  </si>
  <si>
    <t>CD-105-FDLU-2019</t>
  </si>
  <si>
    <t>PRESTAR LOS SERVICIOS PROFESIONALES PARA LA OPERACIÓN, PRESTACIÓN, SEGUIMIENTO Y CUMPLIMIENTO DE LOS PROCEDIMIENTOS ADMINISTRATIVOS, OPERATIVOS Y PROGRAMÁTICOS DEL SERVICIO APOYO ECONÓMICO TIPO C, QUE CONTRIBUYAN A LA GARANTÍA DE LOS DERECHOS DE LA POBLACIÓN MAYOR EN EL MARCO DE LA POLÍTICA PÚBLICA SOCIAL PARA EL ENVEJECIMIENTO Y LA VEJEZ EN EL DISTRITO CAPITAL A CARGO DE LA ALCALDÍA LOCAL</t>
  </si>
  <si>
    <t>angelica moreno vargas</t>
  </si>
  <si>
    <t>CD-106-FDLU-2019</t>
  </si>
  <si>
    <t>PRESTAR LOS SERVICIOS TECNICOS EN LOS PROCESOS ADMINISTRATIVOS, CONTABLES Y PRESUPUESTALES QUE ADELANTE EL FONDO DE DESARROLLO LOCAL DE USME, ESPECIALMENTE EN LO CONCERNIENTE A LA LIQUIDACION DE APORTES AL SISTEMA DE SEGURIDAD SOCIAL</t>
  </si>
  <si>
    <t>JENNIFFER PAOLA CONTRERAS RODRIGUEZ</t>
  </si>
  <si>
    <t>CD-107-FDLU-2019</t>
  </si>
  <si>
    <t>PRESTAR SUS SERVICIOS DE APOYO EN LA SUPERVISIÓN DE LAS TAREAS OPERATIVAS DE CARÁCTER ARCHIVÍSTICO DESARROLLADAS EN EL ARCHIVO DE LA ALCALDÍA LOCAL DE USME PARA GARANTIZAR LA APLICACIÓN CORRECTA DE LOS PROCEDIMIENTOS TÉCNICOS</t>
  </si>
  <si>
    <t>WILLIAM HERNAN ARTEAGA DIAZ</t>
  </si>
  <si>
    <t>CD-108-FDLU-2019</t>
  </si>
  <si>
    <t>APOYAR LA GESTIÓN DOCUMENTAL DE LA ALCALDÍA LOCAL DE USME, ACOMPAÑANDO AL EQUIPO JURÍDICO DE DEPURACIÓN EN LAS LABORES OPERATIVAS QUE GENERA EL PROCESO DE IMPULSO DE LAS ACTUACIONES ADMINISTRATIVAS EXISTENTES</t>
  </si>
  <si>
    <t>DIANA ALAEJANDRA BELTRAN DIAZ</t>
  </si>
  <si>
    <t>CD-109-FDLU-2019</t>
  </si>
  <si>
    <t>erika johanna perez ramirez</t>
  </si>
  <si>
    <t>CD-110-FDLU-2019</t>
  </si>
  <si>
    <t>MARIA LILIANA SUAREZ VALERO</t>
  </si>
  <si>
    <t>CD-111-FDLU-2019</t>
  </si>
  <si>
    <t>HAMIXON LEAL CHILATRA</t>
  </si>
  <si>
    <t>CD-112-FDLU-2019</t>
  </si>
  <si>
    <t>JENNIFER LISED MARTINEZ DIAZ</t>
  </si>
  <si>
    <t>CD-113-FDLU-2019</t>
  </si>
  <si>
    <t>JOHANNA MARYERY RODRIGUEZ RODRIGUEZ</t>
  </si>
  <si>
    <t>CD-114-FDLU-2019</t>
  </si>
  <si>
    <t>PRESTAR APOYO A LOS PROCESOS ASISTENCIALES Y ADMINISTRATIVOS PARA EL CONTROL, CONSOLIDACION. VERIFICACION, TRASCRIPCION DE ACTAS, PROYECCION DE LOS OFICIOS, ASISTENCIA EN SESIONES Y ACTUALIZACION DE DOCUMENTOS FISICOS Y EN MEDIO MAGNETICO DE LA JUNTA ADMINISTRADORA LOCAL DE USME</t>
  </si>
  <si>
    <t>NELSON MONTENEGRO MONSALVE</t>
  </si>
  <si>
    <t>CD-115-FDLU-2019</t>
  </si>
  <si>
    <t>MAYERLY JOHANNA DELGADILLO PANTOJA</t>
  </si>
  <si>
    <t>CD-116-FDLU-2019</t>
  </si>
  <si>
    <t>MARIA LILIANA VALERO ABRIL</t>
  </si>
  <si>
    <t>CD-117-FDLU-2019</t>
  </si>
  <si>
    <t>APOYAR Y DAR SOPORTE TÉCNICO AL ADMINISTRADOR Y USUARIO FINAL DE LA RED DE SISTEMAS Y TECNOLOGÍA E INFORMACIÓN DE LA ALCALDÍA LOCAL</t>
  </si>
  <si>
    <t>JUAN JOSE ACEVEDO CAMPOS</t>
  </si>
  <si>
    <t>CD-118-FDLU-2019</t>
  </si>
  <si>
    <t>PRESTAR LOS SERVICIOS PROFESIONALES, BRINDANDO APOYO EN EL IMPULSO DE LOS PROCESOS TÉCNICOS Y JURÍDICOS DEL ÁREA DE GESTIÓN POLICIVA DE LA ALCALDÍA LOCAL DE USME, CON OCASIÓN DE LA INFRACCIÓN AL RÉGIMEN DE OBRAS Y URBANISMO PARA DAR CUMPLIMIENTO AL FALLO DEL CONSEJO DE ESTADO, ACCIÓN POPULAR REF. NO. 25000232500020050066203 DEL 5 DE NOVIEMBRE DE 2013</t>
  </si>
  <si>
    <t>MAYERLY GARZON RICO</t>
  </si>
  <si>
    <t>CD-119-FDLU-2019</t>
  </si>
  <si>
    <t>Nelson Cardozo Florez</t>
  </si>
  <si>
    <t>CD-120-FDLU-2019</t>
  </si>
  <si>
    <t>APOYAR TÉCNICAMENTE LAS DISTINTAS ETAPAS DE LOS PROCESOS DE COMPETENCIA DE LA ALCALDÍA LOCAL PARA LA DEPURACIÓN DE ACTUACIONES ADMINISTRATIVAS</t>
  </si>
  <si>
    <t>WILLIAM GERMAN PEREZ LLANOS</t>
  </si>
  <si>
    <t>CD-121-FDLU-2019</t>
  </si>
  <si>
    <t>OSCAR ALBERTO FONTALVO OCHOA</t>
  </si>
  <si>
    <t>CD-122-FDLU-2019</t>
  </si>
  <si>
    <t>MARIO ANDRES RODRIGUEZ BETANCOURT</t>
  </si>
  <si>
    <t>CD-123-FDLU-2019</t>
  </si>
  <si>
    <t>PRESTAR LOS SERVICIOS PROFESIONALES COMO ABOGADO PARA PONER EN FUNCIONAMIENTO Y MANTENER EN PLENA OPERATIVIDAD UN (1) PUNTO DE ATENCIÓN AL CONSUMIDOR, AL SERVICIO DE LA COMUNIDAD EN GENERAL Y DE LOS CONSUMIDORES DE LA LOCALIDAD DE USME</t>
  </si>
  <si>
    <t>MONICA MARITZA SOTELO MORA</t>
  </si>
  <si>
    <t>CD-124-FDLU-2019</t>
  </si>
  <si>
    <t>JEFERSON ALEJANDRO GOMEZ SANTAFE</t>
  </si>
  <si>
    <t>CD-125-FDLU-2019</t>
  </si>
  <si>
    <t>FREDDY RIOS GUTIERREZ</t>
  </si>
  <si>
    <t>CD-126-FDLU-2019</t>
  </si>
  <si>
    <t>CARLOS ARTURO ALFONSO MARTÍNEZ</t>
  </si>
  <si>
    <t>CD-127-FDLU-2019</t>
  </si>
  <si>
    <t>PRESTAR LOS SERVICIOS ASISTENCIALES PARA APOYAR LA PUESTA EN FUNCIONAMIENTO Y MANTENER EN PLENA OPERATIVIDAD UN (1) PUNTO DE ATENCIÓN AL CONSUMIDOR, AL SERVICIO DE LA COMUNIDAD EN GENERAL Y DE LOS CONSUMIDORES DE LA LOCALIDAD DE USME</t>
  </si>
  <si>
    <t xml:space="preserve">JAIME ALBERTO GONZALEZ VARGAS
</t>
  </si>
  <si>
    <t>CD-128-FDLU-2019</t>
  </si>
  <si>
    <t>PRESTAR LOS SERVICIOS PROFESIONALES EN DERECHOS HUMANOS PARA APOYAR A LA ALCALDÍA LOCAL DE USME EN LAS GESTIONES Y PROCEDIMIENTOS ADMINISTRATIVOS EN LA POLÍTICA PÚBLICA DE JUSTICIA TRANSICIONAL, PAZ Y POST CONFLICTO</t>
  </si>
  <si>
    <t>INGRID CAROLINA AVILA ALZATE</t>
  </si>
  <si>
    <t>CD-129-FDLU-2019</t>
  </si>
  <si>
    <t>MYRIAM CRISTINA BARBOSA GUZMAN</t>
  </si>
  <si>
    <t>CD-130-FDLU-2019</t>
  </si>
  <si>
    <t>BRINDAR APOYO RELACIONADO CON LOS PROCESOS DE ENTRADA Y SALIDA DE CORRESPONDENCIA EL CDI, EJECUTADO LOS PROCESOS ADMINISTRATIVOS PARA SU CONTROL Y VERIFICACION</t>
  </si>
  <si>
    <t>blanca jiseth molano rojas</t>
  </si>
  <si>
    <t>CD-131-FDLU-2019</t>
  </si>
  <si>
    <t>APOYAR LA GESTIÓN DOCUMENTAL DE LA ALCALDÍA LOCAL PARA LA IMPLEMENTACIÓN DEL PROCESO DE VERIFICACIÓN, SOPORTE Y ACOMPAÑAMIENTO, EN EL DESARROLLO DE LAS ACTIVIDADES PROPIAS DE LOS PROCESOS Y ACTUACIONES ADMINISTRATIVAS EXISTENTE</t>
  </si>
  <si>
    <t>JHOAN SANTIAGO MORENO CASTIBLANCO</t>
  </si>
  <si>
    <t>CD-132-FDLU-2019</t>
  </si>
  <si>
    <t>APOYAR AL EQUIPO DE PRENSA Y COMUNICACIONES DE LA ALCALDÍA LOCAL EN LA REALIZACIÓN DE PRODUCTOS Y PIEZAS DIGITALES, IMPRESAS Y PUBLICITARIAS DE GRAN FORMATO Y DE ANIMACIÓN GRÁFICA, ASÍ COMO APOYAR LA PRODUCCIÓN Y MONTAJE DE EVENTOS</t>
  </si>
  <si>
    <t>yeimi carina murcia yela</t>
  </si>
  <si>
    <t>CD-133-FDLU-2019</t>
  </si>
  <si>
    <t>GLORIA PATRICIA ESPINOSA SALAZAR</t>
  </si>
  <si>
    <t>CD-134-FDLU-2019</t>
  </si>
  <si>
    <t>Arrendamiento de bienes inmuebles</t>
  </si>
  <si>
    <t>El arrendamiento o adquisición de inmuebles</t>
  </si>
  <si>
    <t>CONTRATAR EL ARRENDAMIENTO DEL BIEN INMUE-BLE UBICADO EN LA CALLE 78 SUR N° 1-67, EL CUAL CONSISTE EN UN SEGUNDO PISO, PARA EL USO INS-TITUCIONAL DE LAS FUNCIONES A CARGO DE LA JUNTA ADMINISTRADORA LOCAL JAL DE USME</t>
  </si>
  <si>
    <t>Funcionamiento</t>
  </si>
  <si>
    <t>No aplica</t>
  </si>
  <si>
    <t>EMPRESA DE TELECOMUNICACIONES DE BOGOTA SA ESP</t>
  </si>
  <si>
    <t>CD-141-FDLU-2019</t>
  </si>
  <si>
    <t>YEIMY ANGELICA LINARES AMAYA</t>
  </si>
  <si>
    <t>CD-142-FDLU-2019</t>
  </si>
  <si>
    <t>PRESTAR LOS SERVICIOS TÉCNICOS Y ADMINISTRATIVOS PARA EL CONTROL, CONSOLIDACIÓN, VERIFICACIÓN, DIGITACIÓN, ELABORACIÓN Y ACTUALIZACIÓN DE DOCUMENTOS FÍSICOS Y EN MEDIO MAGNÉTICO, ASÍ COMO LA DISTRIBUCIÓN DE ENTRADA Y SALIDA DE LA CORRESPONDENCIA DE LA   DEPENDENCIA DE ÁREA GESTIÓN POLICIVA DE LA ALCALDÍA LOCAL DE USME</t>
  </si>
  <si>
    <t>YURI TATINA REAY COBOS</t>
  </si>
  <si>
    <t>CD-143-FDLU-2019</t>
  </si>
  <si>
    <t>PRESTAR LOS SERVICIOS PROFESIONALES PARA EL ACOMPAÑAMIENTO A LAS MESAS TERRITORIALES DE LA LOCALIDAD DE USME EN TODO LO RELACIONADO CON LOS PROCESOS DE DIVULGACIÓN, ORIENTACIÓN Y SEGUIMIENTO DESDE LA ALCALDÍA LOCAL DE USME EN EL FORTALECIMIENTO DE ESCENARIOS DE PARTICIPACIÓN DE LA COMUNIDAD</t>
  </si>
  <si>
    <t>RICAURTE MACHADO PORRAS</t>
  </si>
  <si>
    <t>CD-144-FDLU-2019</t>
  </si>
  <si>
    <t>FABIAN HIPOLITO SILVA LEGUIZAMON</t>
  </si>
  <si>
    <t>CD-145-FDLU-2019</t>
  </si>
  <si>
    <t>Arrendamiento de bienes muebles</t>
  </si>
  <si>
    <t>CELEBRAR UN CONTRATO DE ARRENDAMIENTO DE UN INMUEBLE UBICADO EN LA CARRERA 2 A No 137 ¿ 61 SUR CON ELVIRA ORJUELA SULVARÁN PARA USOS INSTITUCIONAL EXCLUSIVO DE LA ALDÍA LOCAL DE USME CON LOS FINES Y PROPOSITOS DE LAS DEPENDENCIAS ÁREA GESTIÓN DE DESARROLLO LOCAL-AGDL</t>
  </si>
  <si>
    <t>ELVIRA  ORJUELA SULVARAN</t>
  </si>
  <si>
    <t>CD-146-FDLU-2019</t>
  </si>
  <si>
    <t>MABEL ASTRID ROA PIZON</t>
  </si>
  <si>
    <t>CD-147-FDLU-2019</t>
  </si>
  <si>
    <t>PRESTAR LOS SERVICIOS PROFESIONALES, BRINDANDO APOYO TÉCNICO AL ÁREA DE GESTIÓN POLICIVA DE LA ALCALDÍA LOCAL DE USME, CON OCASIÓN A LA INFRACCIÓN AL RÉGIMEN DE OBRAS Y URBANISMO Y PARA DAR CUMPLIMIENTO AL FALLO DEL CONSEJO DE ESTADO, ACCIÓN POPULAR REF. NO. 25000232500020050066203 DEL 5 DE NOVIEMBRE DE 2013</t>
  </si>
  <si>
    <t>YULI MARCELA TORO PASCAGAZA</t>
  </si>
  <si>
    <t>CD-148-FDLU-2019</t>
  </si>
  <si>
    <t>CELEBRAR UN CONTRATO DE ARRRENDAMIENTO DE UN INMUEBLE  PARA USO INSTITUCIONAL EXCLUSIVO DE LA ALCALDÍA LOCAL DE USME CON LOS FINES Y PROPOSITOS DE LAS DEPENDENCIAS DEL ÁREA DE GESTIÓN POLICIVA, DERECHOS HUMANOS Y DESPACHOS COMISORIOS</t>
  </si>
  <si>
    <t>SANDRA YASMIN ATARA ORJUELA</t>
  </si>
  <si>
    <t>CD-149-FDLU-2019</t>
  </si>
  <si>
    <t>CELEBRAR UN CONTRATO DE ARRENDAMIENTO DE UN IN-MUEBLE UBICADO EN LA CARRERA 13 No 137 ¿ 31 SUR CON CLIRE CAMILA ARDILA PARA USOS INSTITUCIONAL EXCLUSI-VO DE LA ALCALDÍA LOCAL DE USME CON LOS FINES Y PRO-POSITOS DE LAS DEPENDENCIAS ÁREA GESTIÓN DE DESA-RROLLO LOCAL-AGDL</t>
  </si>
  <si>
    <t>CLAIRE CAMILA ARDILA</t>
  </si>
  <si>
    <t>SAMC-002-FDLU-2019</t>
  </si>
  <si>
    <t>Seguros</t>
  </si>
  <si>
    <t>Selección abreviada</t>
  </si>
  <si>
    <t xml:space="preserve">Selección abreviada por menor cuantía </t>
  </si>
  <si>
    <t>CONTRATAR LOS SEGUROS QUE AMPAREN LOS INTERESES PATRIMONIALES ACTUALES Y FUTUROS, ASÍ COMO LOS BIENES DE PROPIEDAD DEL FONDO DE DESARROLLO LOCAL DE USME, QUE ESTÉN BAJO SU RESPONSABILIDAD Y CUSTODIA Y AQUELLOS QUE SEAN ADQUIRIDOS PARA DESARROLLAR LAS FUNCIONES INHERENTES A SU ACTIVIDAD ASÍ COMO LA EXPEDICIÓN DE CUALQUIER OTRA PÓLIZA DE SEGUROS QUE REQUIERA LA ENTIDAD EN EL DESARROLLO DE SU ACTIVIDAD</t>
  </si>
  <si>
    <t>LA PREVISORA S A COMPAÑIA DE SEGUROS</t>
  </si>
  <si>
    <t>Gobernanza e influencia local, regional e internacional</t>
  </si>
  <si>
    <t>Eje Transversal 4 Gobierno Legitimo, Fortalecimiento Local y Eficiencia</t>
  </si>
  <si>
    <t>ASEGURADORA SOLIDARIA DE COLOMBIA ENTIDAD COOPERATIVA</t>
  </si>
  <si>
    <t>CD-152-FDLU-2019</t>
  </si>
  <si>
    <t>PRESTAR LOS SERVICIOS ASISTENCIALES EN EL ÁREA GESTIÓN  POLICIVA DE LA ALCALDÍA LOCAL DE USME, COMO APOYO EN TODO LO RELACIONADO CON ATENCIÓN INTEGRAL DE LAS COMISIONES CIVILES ORDENADAS POR LAS AUTORIDADES JURISDICCIONALES DE LA REPÚBLICA CON RELACIÓN A LAS  ACTUACIONES ADMINISTRATIVAS PROCEDENTES.</t>
  </si>
  <si>
    <t>KAREN LILIANA PRIETO RODRIGUEZ</t>
  </si>
  <si>
    <t>CELEBRAR UN CONTRATO DE ARRENDAMIENTO DE UN BIEN INMUEBLE PARA USO INSTITUCIONAL EXCLUSIVO DE LA ALCALDIA LOCAL DE USME.</t>
  </si>
  <si>
    <t>GUILLERMO  MUÑOZ RAMIREZ</t>
  </si>
  <si>
    <t>ORDEN DE COMPRA 36483</t>
  </si>
  <si>
    <t>Contratos de prestación de servicios</t>
  </si>
  <si>
    <t xml:space="preserve">Acuerdo marco de precios </t>
  </si>
  <si>
    <t>“CONTRATAR LA PRESTACIÓN DEL SERVICIO DE ASEO Y CAFETERIA PARA LAS DIFERENTES OFICINAS DE LA ALCALDIA LOCAL DE USME Y LA JAL INCLUYENDO INSUMOS Y EQUIPOS PARA EL DESARROLLO DEL SERVICIO”</t>
  </si>
  <si>
    <t>UNION TEMPORAL BIOLIMPIEZA</t>
  </si>
  <si>
    <t>MC-005-FDLU-2019</t>
  </si>
  <si>
    <t>Contratación mínima cuantia</t>
  </si>
  <si>
    <t>“CONTRATAR LOS SERVICIOS QUE PERMITAN EJECUTAR Y DESARROLLAR LOS EJERCICIOS PARTICIPATIVOS EN LOS TERRITORIOS DE LA LOCALIDAD POR MEDIO DE LA RENDICIÓN DE CUENTAS. VIGENCIA 2018”.</t>
  </si>
  <si>
    <t>MULTISERVICIOS JOJMA S A S</t>
  </si>
  <si>
    <t>MC-003-FDLU-2019</t>
  </si>
  <si>
    <t>Suministro</t>
  </si>
  <si>
    <t>SUMINISTRAR AL FONDO DE DESARROLLO LOCAL DE USME ELEMENTOS Y/O ARTÍCULOS DE PAPELERÍA Y OFICINA A PRECIOS UNITARIOS FIJOS</t>
  </si>
  <si>
    <t>DISTRIBUCIONES ALIADAS BJ SAS</t>
  </si>
  <si>
    <t>CD-157-FDLU-2019</t>
  </si>
  <si>
    <t>PRESTACIÓN DE SERVICIOS PROFESIONALES AL ÁREA DE GESTIÓN DE DESARROLLO LOCAL, EN EL APOYO A LA SUPERVISIÓN DE LOS CONTRATOS Y/O CONVENIOS QUE LE SEAN DESIGNADOS Y DEMÁS ACTIVIDADES QUE SE REQUIERAN DE CONFORMIDAD CON LOS ESTUDIOS PREVIOS</t>
  </si>
  <si>
    <t>RICARDO CASTRO</t>
  </si>
  <si>
    <t>MC-006-FDLU-2019</t>
  </si>
  <si>
    <t>CONTRATAR EL SEGURO DE VIDA PARA LOS EDILES DEL FONDO DE DESARROLLO LOCAL DE USME</t>
  </si>
  <si>
    <t>POSITIVA COMPAÑIA DE SEGUROS SA</t>
  </si>
  <si>
    <t>SASI-004-FDLU-2019</t>
  </si>
  <si>
    <t xml:space="preserve">Subasta inversa </t>
  </si>
  <si>
    <t>PRESTACIÓN DEL SERVICIO INTEGRAL DE VIGILANCIA, SEGURIDAD PRIVADA Y MEDIOS TECNOLÓGICOS PARA LAS INSTALACIONES DEL FONDO DE DESARROLLO LOCAL DE USME</t>
  </si>
  <si>
    <t>UNION TEMPORAL SEGURIDAD 2019</t>
  </si>
  <si>
    <t>ORDEN DE COMPRA 37185</t>
  </si>
  <si>
    <t>“SUMINISTRAR ELEMENTOS DE MARCA EPSON CONSUMIBLES DE IMPRESIÓN DE ACUERDO A LAS ESPECIFICACIONES TÉCNICAS DE LOS EQUIPOS DE IMPRESIÓN DE PROPIEDAD DE LA ALCALDIA LOCAL DE USME- FONDO DE DESARROLLO LOCAL, DE CONFORMIDAD CON INVENTARIO EXISTENTE EN LA ENTIDAD”</t>
  </si>
  <si>
    <t>ALIANZA ESTRATEGICA OUTSOURCING &amp; SUMINISTROS SAS</t>
  </si>
  <si>
    <t>ORDEN DE COMPRA 37216</t>
  </si>
  <si>
    <t>SUMIMAS S A S</t>
  </si>
  <si>
    <t>CD-172-FDLU-2019</t>
  </si>
  <si>
    <t xml:space="preserve">YULY ESMERALDA CANO RUIZ </t>
  </si>
  <si>
    <t>CD-173-FDLU-2019</t>
  </si>
  <si>
    <t>APOYAR ADMINISTRATIVA Y ASISTENCIALMENTE A LAS INSPECCIONES DE POLICÍA DE LA LOCALIDAD DE USME</t>
  </si>
  <si>
    <t xml:space="preserve">FRANCY BARON </t>
  </si>
  <si>
    <t>CD-174-FDLU-2019</t>
  </si>
  <si>
    <t>ALBEIRO MARTINEZ ROMERO</t>
  </si>
  <si>
    <t>CD-175-FDLU-2019</t>
  </si>
  <si>
    <t>LIZ ANGELA RIAÑO REY</t>
  </si>
  <si>
    <t>CD-176-FDLU-2019</t>
  </si>
  <si>
    <t>PRESTAR LOS SERVICIOS PROFESIONALES EN LA FORMULACIÓN, ARTICULACIÓN Y REVISIÓN DE LOS PROYECTOS DE INVERSIÓN Y GASTOS DE FUNCIONAMIENTO DE LA ENTIDAD A CARGO DEL ÁREA DE GESTIÓN DEL DESARROLLO LOCAL DE LA ALCALDÍA LOCAL DE USME</t>
  </si>
  <si>
    <t>ANYI CATALINA ZAMBRANO CORTES</t>
  </si>
  <si>
    <t>CD-177-FDLU-2019</t>
  </si>
  <si>
    <t>IVAN DANILO LARA GARCIA</t>
  </si>
  <si>
    <t>CD-178-FDLU-2019</t>
  </si>
  <si>
    <t>PRESTAR LOS SERVICIOS ASISTENCIALES PARA EL FORTALECIMIENTO A LA GESTIÓN LOCAL DE PROCESOS INSTITUCIONALES Y SOCIALES DE INTERÉS PÚBLICO ARTICULADA POR EL FONDO DE DESARROLLO LOCAL DE USME EN COMPAÑÍA DE SECTORES ADMINISTRATIVOS DEL DISTRITO, INSTANCIAS Y ORGANIZACIONES SOCIALES EN LA LOCALIDAD¿.</t>
  </si>
  <si>
    <t>JHENY CECILIA BOLAÑOS CLAROS</t>
  </si>
  <si>
    <t>CD-179-FDLU-2019</t>
  </si>
  <si>
    <t>DUVAN STEVEN POVEDA LOPEZ</t>
  </si>
  <si>
    <t>CD-180-FDLU-2019</t>
  </si>
  <si>
    <t xml:space="preserve">	MAYRA ALEJANDRA TORRES OSORIO</t>
  </si>
  <si>
    <t>CD-181-FDLU-2019</t>
  </si>
  <si>
    <t>DIANA PAOLA VARELA ARAQUE</t>
  </si>
  <si>
    <t>CD-182-FDLU-2019</t>
  </si>
  <si>
    <t>Contratos interadministrativos</t>
  </si>
  <si>
    <t>¿Aunar esfuerzos entre la Subred Integrada de Servicios de Salud Sur y el Fondo de Desarrollo Local de Usme, para el otorgamiento de dispositivos de asistencia personal, no incluidas o no cubiertas en el plan obligatorio de salud -POS, como acción que facilita el mejoramiento de la calidad de vida y la promoción del bienestar para las personas con discapacidad, residentes en la Localidad de Usme, en desarrollo de la Política Pública Distrital y demás normas afines Vigencia 2019¿</t>
  </si>
  <si>
    <t>SUBRED INTEGRADA DE SERVICIOS DE SALUD SUR E.S.E</t>
  </si>
  <si>
    <t>CD-183-FDLU-2019</t>
  </si>
  <si>
    <t>JUAN CARLOS LOPEZ RICO</t>
  </si>
  <si>
    <t>CD-184-FDLU-2019</t>
  </si>
  <si>
    <t>ANGIE STEPHANIA ZAPATA CANTILLO</t>
  </si>
  <si>
    <t>CD-185-FDLU-2019</t>
  </si>
  <si>
    <t>LA PRESTACION DEL SERVICIO DE INTERNET Y CONECTIVIDAD BANDA ANCHA PARA LA ALCALDIA LOCAL DE USME Y SUS DEPENDENCIAS</t>
  </si>
  <si>
    <t>CD-186-FDLU-2019</t>
  </si>
  <si>
    <t>LA PRESTACIÓN DEL SERVICIO POSTAL NACIONAL PARA LA ALCALDÍA LOCAL DE USME, EL CUAL COMPRENDE LA RECEPCIÓN, CURSO, ENTREGA DE CORRESPONDENCIA, BAJO LAS MODALIDADES DE CORREO CERTIFICADO NACIONAL, CENTRO DE ADMINISTRACIÓN DE CORRESPONDENCIA Y DEMÁS SERVICIOS QUE OFRECE SERVICIOS POSTALES NACIONALES S.A.  Y CONFORME A LAS NECESIDADES Y REQUERIMIENTOS DE LAS DIFERENTES DEPENDENCIAS DE LA ADMINISTRACIÓN LOCAL</t>
  </si>
  <si>
    <t>SERVICIOS POSTALES NACIONALES</t>
  </si>
  <si>
    <t>CD-187-FDLU-20'19</t>
  </si>
  <si>
    <t>PRESTAR LOS SERVICIOS ASISTENCIALES PARA EL FORTALECIMINETO A LA GESTION LOCAL DE PROCESOS INSTITUCIONALES Y SOCIALES DE INTERES PUBLICO ARTICULADA POR EL FONDO DE DESARROLLO LOCAL DE USME EN COMPAÑIA DE SECTORES ADMINISTRATIVOS DEL DISTRITO, INSTANCIAS Y ORGANIZACIONES SOCIALES EN LA LOCALIDAD.</t>
  </si>
  <si>
    <t>OSCAR ALEXANDER LOZANO ARANDIA</t>
  </si>
  <si>
    <t>ORDEN DE COMPRA 39031</t>
  </si>
  <si>
    <t>Compraventa de bienes muebles</t>
  </si>
  <si>
    <t>ESTUDIOS PREVIOS PARA LA "ADQUISICIÓN DE MOTOCICLETAS PARA EL FONDO DE DESARROLLO LOCAL DE USME EN VIRTUD DEL ACUERDO MARCO DE PRECIOS CCE-416-1-AMP-2016, PARA FORTALECER LAS ACCIONES DE SEGURIDAD EN LAS LOCALIDADES DE BOGOTÁ DISTRITO CAPITAL"</t>
  </si>
  <si>
    <t>FABRICA NACIONAL DE AUTOPARTES S.A. FANALCA S.A.</t>
  </si>
  <si>
    <t>LP-010-FDLU-2019</t>
  </si>
  <si>
    <t>Licitación pública</t>
  </si>
  <si>
    <t>REALIZAR LA ADMINISTRACIÓN, OPERACIÓN, MANTENIMIENTO PREVENTIVO Y CORRECTIVO DEL PARQUE AUTOMOTOR Y MAQUINARIA PESADA DE PROPIEDAD DEL FONDO DE DESARROLLO LOCAL USME INCLUIDO EL SUMINISTRO DE REPUESTOS, COMBUSTIBLES, LUBRICANTES Y LLANTAS, ADEMAS LA EXPEDICIÓN DE CERTIFICADOS DE REVISIÓN TÉCNICO MECÁNICA Y DE GASES</t>
  </si>
  <si>
    <t>Mejor movilidad para todos</t>
  </si>
  <si>
    <t>Pilar 2 Democracía Urbana</t>
  </si>
  <si>
    <t>HYUNDAUTOS SAS</t>
  </si>
  <si>
    <t>CM-018-FDLU-2019</t>
  </si>
  <si>
    <t>Interventoría</t>
  </si>
  <si>
    <t>Concurso de méritos</t>
  </si>
  <si>
    <t>REALIZAR LA INTERVENTORIA ,TECNICA, ADMINISTRATIVA , FINANCIERA, JURIDICA Y AMBIENTAL, DERIVADA DEL CONTRATO CUYO OBJETO ES: “REALIZAR LA ADMINISTRACIÓN, OPERACIÓN, MANTENIMIENTO PREVENTIVO Y CORRECTIVO DEL PARQUE AUTOMOTOR Y MAQUINARIA PESADA DE PROPIEDAD DEL FONDO DE DESARROLLO LOCAL USME INCLUIDO EL SUMINISTRO DE REPUESTOS , COMBUSTIBLES, LUBRICANTES Y LLANTAS, ADEMAS LA EXPEDICIÓN DE CERTIFICADOS DE REVISIÓN TÉCNICO MECÁNICA Y DE GASES</t>
  </si>
  <si>
    <t>ASOCIACION DE INGENIEROS MECANICOS DE LA UNIVERSIDAD NACIONAL DE COLOMBIA</t>
  </si>
  <si>
    <t>LP-007-FDLU-2019</t>
  </si>
  <si>
    <t>Obra pública</t>
  </si>
  <si>
    <t>CONTRATAR BAJO LA MODALIDAD DE PRECIOS UNITARIOS FIJOS, SIN FORMULA DE REAJUSTE Y A MONTO AGOTABLE LA FASE 2 DE LAS OBRAS Y ACTIVIDADES PARA LA COMPLEMENTACIÓN DE LA CONSTRUCCIÓN DE LA MALLA VIAL URBANA, SU ESPACIO PÚBLICO Y REDES, INCLUYE ACTUALIZACIÓN Y AJUSTE DE LOS DISEÑOS DE LOS SEGMENTOS PRIORIZADOS EN CABILDOS, EN LA LOCALIDAD DE USME, BOGOTÁ D.C</t>
  </si>
  <si>
    <t>CONSORCIO CONSTRUCCIONES 2019</t>
  </si>
  <si>
    <t>CM-009-FDLU-2019</t>
  </si>
  <si>
    <t>REALIZAR LA INTERVENTORIA TECNICA, ADMINISTRATIVA, FINANCIERA, SOCIAL, AMBIENTAL, LEGAL, CONTABLE Y SST AL CONTRATO DE OBRA CUYO OBJETO ES CONTRATAR BAJO LA MODALIDAD DE PRECIOS UNITARIOS FIJOS, SIN FORMULA DE REAJUSTE Y A MONTO AGOTABLE LA FASE 2 DE LAS OBRAS Y ACTIVIDADES PARA LA COMPLEMENTACION DE LA CONSTRUCCION DE LA MALLA VIAL URBANA, SU ESPACIO PUBLICO Y REDES, INCLUYE ACTUALIZACION Y AJUSTE DE LOS DISEÑOS, EN LA LOCALIDAD DE USME, BOGOTA D.C.</t>
  </si>
  <si>
    <t>CONSORCIO FDLU 2019</t>
  </si>
  <si>
    <t>CM-019-FDLU-2019</t>
  </si>
  <si>
    <t>Realizar la interventoría técnica, administrativa jurídica  financiera y ambiental  al Convenio Interadministrativo  cuyo objeto es ¿Aunar esfuerzos entre la Subred Integrada de Servicios de Salud Sur y el Fondo de Desarrollo Local de Usme,  para el otorgamiento de dispositivos de asistencia personal, no incluidas o no cubiertas en el plan obligatorio de salud -POS, como acción que facilita el mejoramiento de la calidad de vida y la promoción del bienestar para las personas con discapacidad, residentes en la localidad de Usme, en desarrollo de la política pública distrital y demás normas afines¿</t>
  </si>
  <si>
    <t>RYF SAS</t>
  </si>
  <si>
    <t>LP-012-FDLU-2019</t>
  </si>
  <si>
    <t>PRESTAR SERVICIOS PARA REALIZAR ACCIONES VINCULANTES TENDIENTES A LA PROMOCIÓN Y FORTALECIMIENTO DEL DESARROLLO PARTICIPATIVO DE LA LOCALIDAD DE USME DE ACUERDO A LAS ESPECIFICACIONES TÉCNICAS DEL ESTUDIOS PREVIO EL ANEXO TÉCNICO Y PLIEGO DE CONDICIONES</t>
  </si>
  <si>
    <t>FUNDACIÓN XIXA</t>
  </si>
  <si>
    <t>LP-011-FDLU-2019</t>
  </si>
  <si>
    <t>REALIZAR LA PROMOCIÓN Y EL APOYO AL DESARROLLO DEPORTIVO Y CULTURAL DE LA LOCALIDAD POR MEDIO DE LA VINCULACIÓN DE PERSONAS A PROCESOS DE FORMACIÓN DEPORTIVA, RECREATIVA Y DE ACTIVIDAD FÍSICA ARTÍSTICA Y CULTURAL Y LA EJECUCIÓN DE EVENTOS ARTÍSTICOS, CULTURALES, DE RECREACIÓN Y DEPORTE</t>
  </si>
  <si>
    <t>UNION TEMPORAL FORMACION 2019</t>
  </si>
  <si>
    <t>MC-021-FDLU-2019</t>
  </si>
  <si>
    <t>“CONTRATAR LOS SERVICIOS DE UN OPERADOR LOGÍSTICO PARA EL DESARROLLO DEL FORO EDUCATIVO LOCAL DE USME 2019”.</t>
  </si>
  <si>
    <t>ETHIKA S&amp;E</t>
  </si>
  <si>
    <t>LP-013-FDLU-2019</t>
  </si>
  <si>
    <t>ADELANTAR PROCESOS DE ORIENTACIÓN, SENSIBILIZACIÓN Y FORMACIÓN PARA LA PROMOCIÓN DEL BUEN TRATO Y LA PREVENCIÓN DE VIOLENCIAS, ADEMÁS DE LA REALIZACIÓN DE ESTRATEGIAS PARA LA PREVENCIÓN DE LA MATERNIDAD Y LA PATERNIDAD INFANTIL EN LA LOCALIDAD DE USME, DE ACUERDO CON LAS ESPECIFICACIONES TÉCNICAS Y LOS ESTUDIOS PREVIOS.</t>
  </si>
  <si>
    <t>SOTAVENTO GROUP SAS</t>
  </si>
  <si>
    <t>SAMC-008-FDLU-2019</t>
  </si>
  <si>
    <t>REALIZAR LA ADECUACION Y MANTENIMIENTO DE UN JARDIN INFANTIL UBICADO EN LA LOCALIDAD DE USME EN BOGOTA D.C. PERTENECIENTE A LA SECRETARIA DISTRITAL DE INTEGRACION SOCIAL”</t>
  </si>
  <si>
    <t>CONSORCIO JARDIN 2019</t>
  </si>
  <si>
    <t>MC-026-FDLU-2019</t>
  </si>
  <si>
    <t>Suministrar los elementos que contribuyan a la inclusión de los criterios ambientales a los procesos desarrollados en la Alcaldía Local de Usme y que apoyen a la implementación del Subsistema de Gestión Ambiental - SGA y el Plan Institucional de Gestión Ambiental - PIGA</t>
  </si>
  <si>
    <t>JULIET PAULIET ZAPATA MUÑOZ</t>
  </si>
  <si>
    <t>LP-014-FDLU-2019</t>
  </si>
  <si>
    <t>CONTRATAR BAJO LA MODALIDAD DE PRECIOS UNITARIOS FIJOS, SIN FORMULA DE REAJUSTE Y AMONTO AGOTABLE LAS OBRAS Y ACTIVIDADES PARA EL MANTENIMIENTO DE LAS VIAS RURALES DE LA LOCALIDAD DE USME</t>
  </si>
  <si>
    <t>CONSORCIO VIAS RURALES 2019</t>
  </si>
  <si>
    <t>CM-017-FDLU-2019</t>
  </si>
  <si>
    <t>REALIZAR LA INTERVENTORIA TECNICA, ADMINISTRATIVA, FINANCIERA, SOCIAL, CONTABLE, AMBIENTAL Y JURIDICA AL CONTRATO DE OBRA CUYO OBJETO ES “REALIZAR LA ADECUACIÓN Y MANTENIMIENTO DE UN JARDIN INFANTIL DE LA LOCALIDAD DE USME EN BOGOTA D.C PERTENECIENTE A LA SECRETARIA DISTRITAL DE INTEGRACIÓN SOCIAL.”</t>
  </si>
  <si>
    <t>CONSORCIO INTERJARDIN 01</t>
  </si>
  <si>
    <t>LP-016-FDLU-2019</t>
  </si>
  <si>
    <t>IMPLEMENTAR ACCIONES INTEGRALES PARA EL FOMENTO ECOTURISTICO DE LA LOCALIDAD DE USME Y LA RECUPERACION Y PROMOCION AMBIENTAL DE LA MISMA ATRAVES DE ACCIONES ESTRATEGICAS Y DE IMPACTO LUDICO - PEDAGOGICAS DE ACUERDO A LOS ESTUDIOS PREVIOS Y ANEXOS TECNICOS</t>
  </si>
  <si>
    <t>METAMORFOSIS</t>
  </si>
  <si>
    <t>CM-023-FDLU-2019</t>
  </si>
  <si>
    <t>REALIZAR LA INTERVENTORIA TECNICA, ADMINISTRATIVA, FINANCIERA, SOCIAL, AMBIENTAL, LEGAL, CONTABLE Y SST AL CONTRATO DE OBRA CUYO OBJETO ES “CONTRATAR BAJO LA MODALIDAD DE PRECIOS UNITARIOS FIJOS, SIN FORMULA DE REAJUSTE Y AMONTO AGOTABLE LAS OBRAS Y ACTIVIDADES PARA EL MANTENIMIENTO DE LAS VIAS RURALES DE LA LOCALIDAD DE USME</t>
  </si>
  <si>
    <t>CONSORCIO VIAS JER</t>
  </si>
  <si>
    <t>CM--022-FDLU-2019</t>
  </si>
  <si>
    <t>REALIZAR LA INTERVENTORÍA TÉCNICA, ADMINISTRATIVA FINANCIERA, AMBIENTAL Y JURÍDICA AL CONTRATO QUE TIENE POR OBJETO: REALIZAR LA PROMOCIÓN Y EL APOYO AL DESARROLLO DEPORTIVO Y CULTURAL DE LA LOCALIDAD POR MEDIO DE LA VINCULACIÓN DE PERSONAS A PROCESOS DE FORMACIÓN DEPORTIVA, RECREATIVA Y DE ACTIVIDAD FÍSICA ARTÍSTICA Y CULTURAL Y LA EJECUCIÓN DE EVENTOS ARTÍSTICOS, CULTURALES, DE RECREACIÓN Y DEPORTE</t>
  </si>
  <si>
    <t>FUNDACION DEPORTIVA IGUARAN</t>
  </si>
  <si>
    <t>CD-214-FDLU-2019</t>
  </si>
  <si>
    <t>PRESTAR LOS SERVICIOS PROFESIONALES COMO ADMINISTRADOR DE RED BRINDANDO ASISTENCIA Y SOPORTE TÉCNICO DEL SOFTWARE Y HARDWARE DE LOS EQUIPOS Y PROGRAMAS QUE MANEJA LA ENTIDAD ASÍ COMO A LOS USUARIOS QUE DESARROLLEN SUS ACTIVIDADES EN LA ALCALDÍA LOCAL DE USME</t>
  </si>
  <si>
    <t xml:space="preserve">JOSE IGNACIO LEURO CARVAJAL </t>
  </si>
  <si>
    <t>CD-215-FDLU-2019</t>
  </si>
  <si>
    <t>PRESTACIÓN DE SERVICIOS PROFESIONALES AL ÁREA DE GESTIÓN DE DESARROLLO LOCAL  EN EL APOYO A LA SUPERVISIÓN DE LOS CONTRATOS Y/O CONVENIOS QUE LE SEAN DESIGNADOS Y DEMÁS ACTIVIDADES QUE SE REQUIERAN DE CONFORMIDAD CON LOS ESTUDIOS PREVIOS</t>
  </si>
  <si>
    <t xml:space="preserve">LUIS MIGUEL SAAVEDRA AVILA </t>
  </si>
  <si>
    <t>CD-216-FDLU-2019</t>
  </si>
  <si>
    <t>PRESTAR APOYO EN LA DIGITACIÓN  ELABORACIÓN Y ACTUALIZACIÓN DE DOCUMENTOS FÍSICOS Y EN MEDIO MAGNÉTICO EN EL ÁREA DE GESTIÓN DE DESARROLLO LOCAL DE LA ALCALDÍA DE USME</t>
  </si>
  <si>
    <t>CD-217-FDLU-2019</t>
  </si>
  <si>
    <t>PRESTAR LOS SERVICIOS PROFESIONALES  BRINDANDO APOYO TÉCNICO AL ÁREA DE GESTIÓN POLICIVA DE LA ALCALDÍA LOCAL DE USME  CON OCASIÓN A LA INFRACCIÓN AL RÉGIMEN DE OBRAS Y URBANISMO Y PARA DAR CUMPLIMIENTO AL FALLO DEL CONSEJO DE ESTADO  ACCIÓN POPULAR REF. NO. 25000232500020050066203 DEL 5 DE NOVIEMBRE DE 2013</t>
  </si>
  <si>
    <t xml:space="preserve">JEISSON ANDRES PEREA GARCIA </t>
  </si>
  <si>
    <t>CD-218-FDLU-2019</t>
  </si>
  <si>
    <t>APOYAR AL ALCALDE LOCAL DE USME EN LA GESTIÓN DE LOS ASUNTOS RELACIONADOS CON SEGURIDAD CIUDADANA  CONVIVENCIA Y PREVENCIÓN DE CONFLICTIVIDADES  VIOLENCIAS Y DELITOS EN LA LOCALIDAD  DE CONFORMIDAD CON EL MARCO NORMATIVO APLICABLE EN LA MATERIA.</t>
  </si>
  <si>
    <t xml:space="preserve">JAIRO ESTEBAN ALFONSO RINCON
</t>
  </si>
  <si>
    <t>CD-219-FDLU-2019</t>
  </si>
  <si>
    <t>PRESTAR LOS SERVICIOS PROFESIONALES AL ÁREA DE GESTIÓN DE DESARROLLO LOCAL Y AL DESPACHO, PARA APOYAR EN LA CONSTRUCCIÓN, REVISIÓN, CARGUE Y CONSOLIDACIÓN DE INFORMES DE GESTIÓN CONTRACTUAL “SIVICOF, SIDEAP, CAF, PAC Y PREDIS”, ENTRE OTROS A CARGO DEL FONDO DE DESARROLLO LOCAL DE USME CON DESTINO A ENTIDADES DE CONTROL Y ACTIVIDADES ADMINISTRATIVAS EN CUMPLIMIENTO DEL PLAN DE DESARROLLO LOCAL DE USME.</t>
  </si>
  <si>
    <t xml:space="preserve">GIOVANNY FERNANDO ROJAS VELASQUEZ </t>
  </si>
  <si>
    <t>CD-220-FDLU-2019</t>
  </si>
  <si>
    <t>PRESTAR LOS SERVICIOS PROFESIONALES EN LOS PROCESOS DE REUBICACIÓN Y DE RECUPERACIÓN DE ESPACIO PÚBLICO  CONTROL DE ESTABLECIMIENTOS DE COMERCIO  ASÍ COMO EN LOS DEMÁS PROCESOS ADMINISTRATIVOS A CARGO DEL ÁREA GESTIÓN POLICIVA DE LA ALCALDÍA LOCAL DE USME</t>
  </si>
  <si>
    <t xml:space="preserve">DIANA MARCELA ANGEL OTALORA </t>
  </si>
  <si>
    <t>CD-221-FDLU-2019</t>
  </si>
  <si>
    <t xml:space="preserve">SANDRA PATRICIA PAEZ MORENO </t>
  </si>
  <si>
    <t>CD-222-FDLU-2019</t>
  </si>
  <si>
    <t xml:space="preserve">DIANA ALEXANDRA PAREDES CACERÉS </t>
  </si>
  <si>
    <t>CD-223-FDLU-2019</t>
  </si>
  <si>
    <t>BRINDAR APOYO RELACIONADO CON LOS PROCESOS DE ENTRADA Y SALIDA DE CORRESPONDENCIA DEL CDI  EJECUTANDO LOS PROCESOS ADMINISTRATIVOS PARA SU CONTROL Y VERIFICACIÓN</t>
  </si>
  <si>
    <t xml:space="preserve">JORGE LEONARDO FORERO CASTAÑEDA </t>
  </si>
  <si>
    <t>CD-224-FDLU-2019</t>
  </si>
  <si>
    <t xml:space="preserve">JULIAN ANDRES DIAZ MUÑOZ </t>
  </si>
  <si>
    <t>CD-225-FDLU-2019</t>
  </si>
  <si>
    <t xml:space="preserve"> ANGHY ALEANDRA GARCIA ORTIZ </t>
  </si>
  <si>
    <t>CD-226-FDLU-2019</t>
  </si>
  <si>
    <t>PRESTAR LOS SERVICIOS PROFESIONALES COMO APOYO EN LA DEPURACIÓN DE LAS OBLIGACIONES POR PAGAR DEL FONDO DE DESARROLLO LOCAL DE USME DE LAS DIFERENTES VIGENCIAS, A TRAVÉS DE ACCIONES QUE PERMITAN LIQUIDAR, LIBERAR SALDOS, ELABORAR ACTAS DE FENECIMIENTO, DECLARAR POSIBLES INCUMPLIMIENTOS Y DEMÁS GESTIONES PARA EL CUMPLIMIENTO DE LAS METAS ESTABLECIDAS POR LA ALCALDÍA LOCAL DE USME</t>
  </si>
  <si>
    <t>BRIGITTE ALEXANDRA LEON HERNANDEZ</t>
  </si>
  <si>
    <t>CD-227-FDLU-2019</t>
  </si>
  <si>
    <t xml:space="preserve">JAIR ANDRES ACEVEDO RINCON </t>
  </si>
  <si>
    <t>CD-228-FDLU-2019</t>
  </si>
  <si>
    <t>FREDDY ALEXANDER MARQUEZ ARIAS</t>
  </si>
  <si>
    <t>CD-229-FDLU-2019</t>
  </si>
  <si>
    <t>PRESTAR LOS SERVICIOS DE APOYO TÉCNICO AL DESPACHO EN COORDINACIÓN CON LA OFICINA DE CONTRATACIÓN Y LA OFICINA DE PLANEACIÓN EN LA CONSOLIDACIÓN  VERIFICACIÓN Y CONTROL DE LOS DOCUMENTOS FÍSICOS Y EN MEDIO MAGNÉTICO DE LAS ETAPAS CONTRACTUALES Y PRECONTRACTUALES DEL FONDO DE DESARROLLO LOCAL DE USME</t>
  </si>
  <si>
    <t xml:space="preserve"> JACKSON VLADIMIR GALLO RIAÑO</t>
  </si>
  <si>
    <t>CD-230-FDLU-2019</t>
  </si>
  <si>
    <t>PRESTAR LOS SERVICIOS PROFESIONALES COMO INGENIERO PARA PONER EN FUNCIONAMIENTO Y MANTENER EN PLENA OPERATIVIDAD UN (1) PUNTO DE ATENCIÓN AL CONSUMIDOR  AL SERVICIO DE LA COMUNIDAD EN GENERAL Y DE LOS CONSUMIDORES DE LA LOCALIDAD DE USME</t>
  </si>
  <si>
    <t xml:space="preserve">AMPARO OROZCO MOLINA </t>
  </si>
  <si>
    <t>CD-231-FDLU-2019</t>
  </si>
  <si>
    <t>PRESTAR LOS SERVICIOS PROFESIONALES COMO INGENIERO PARA PONER EN FUNCIONAMIENTO Y MANTENER EN PLENA OPERATIVIDAD UN (1) PUNTO DE ATENCIÓN AL CONSUMIDOR  AL SERVICIO DE LA COMUNIDAD EN GENERAL Y DE LOS CONSUMIDORES DE LA LOCALIDAD DE USME</t>
  </si>
  <si>
    <t xml:space="preserve">ALVARO JAVIER PAEZ OLARTE </t>
  </si>
  <si>
    <t>CD-232-FDLU-2019</t>
  </si>
  <si>
    <t>APOYAR JURÍDICAMENTE LA EJECUCIÓN DE LAS ACCIONES REQUERIDAS PARA LA DEPURACION DE LAS ACTUACIONES ADMINISTRATIVAS QUE CURSAN EN LA ALCALDÍA LOCAL DE USME</t>
  </si>
  <si>
    <t xml:space="preserve">MANUEL ALEJANDRO ORTIZ MANRIQUE </t>
  </si>
  <si>
    <t>CD-233-FDLU-2019</t>
  </si>
  <si>
    <t>PRESTAR LOS SERVICIOS DE APOYO  A LOS ARCHIVOS DE GESTIÓN DEL FONDO DE DESARROLLO LOCAL DE USME EN LA IMPLEMENTACIÓN DE LOS PROCESOS DE CLASIFICACIÓN, ORDENACIÓN, SELECCIÓN NATURAL, FOLIACIÓN, IDENTIFICACIÓN, LEVANTAMIENTO DE INVENTARIOS, ALMACENAMIENTO Y APLICACIÓN DE PROTOCOLOS DE ELIMINACIÓN Y TRANSFERENCIAS DOCUMENTALES.</t>
  </si>
  <si>
    <t xml:space="preserve">BRANDON ESTEVEN SOTO REY </t>
  </si>
  <si>
    <t>CD-234-FDLU-2019</t>
  </si>
  <si>
    <t>PRESTAR LOS SERVICIOS PROFESIONALES AL ÁREA DE GESTIÓN DE DESARROLLO LOCAL- INFRAESTRUCTURA  EN EL APOYO A LA SUPERVISIÓN DE LOS CONTRATOS Y/O CONVENIOS QUE LE SEAN DESIGNADOS Y DEMÁS ACTIVIDADES QUE SE REQUIERAN DE CONFORMIDAD CON LOS ESTUDIOS PREVIOS</t>
  </si>
  <si>
    <t xml:space="preserve">JEISSON AVILA ROJAS </t>
  </si>
  <si>
    <t>CD-235-FDLU-2019</t>
  </si>
  <si>
    <t>COORDINAR  LIDERAR Y ASESORAR LOS PLANES Y ESTRATEGIAS DE COMUNICACIÓN INTERNA Y EXTERNA PARA LA DIVULGACIÓN DE LOS PROGRAMAS  PROYECTOS Y ACTIVIDADES DE LA ALCALDÍA LOCAL DE USME</t>
  </si>
  <si>
    <t xml:space="preserve">MARIA CAMILA TRIVIÑO CAÑIZALES </t>
  </si>
  <si>
    <t>CD-236-FDLU-2019</t>
  </si>
  <si>
    <t>PRESTAR LOS SERVICIOS PROFESIONALES EN LOS PROCESOS ADMINISTRATIVOS  CONTABLES Y FINANCIEROS DEL FONDO DE DESARROLLO LOCAL EN EL MARCO DE LAS NORMAS DE DERECHO CONTABLE Y DE SEGURIDAD SOCIAL  EN LA OFICINA DE CONTABILIDAD DEL ÁREA DE GESTIÓN DEL DESARROLLO LOCAL DE USME</t>
  </si>
  <si>
    <t xml:space="preserve">JORGE DANIEL MUÑOZ CASALLAS </t>
  </si>
  <si>
    <t>CD-237-FDLU-2019</t>
  </si>
  <si>
    <t>CD-238-FDLU-2019</t>
  </si>
  <si>
    <t xml:space="preserve">CARLOS ALBERTO HERNANDEZ MUÑOZ </t>
  </si>
  <si>
    <t>CD-239-FDLU-2019</t>
  </si>
  <si>
    <t xml:space="preserve">ANDRES DAVID RAMIREZ CASTRO </t>
  </si>
  <si>
    <t>CD-240-FDLU-2019</t>
  </si>
  <si>
    <t>BRINDAR APOYO RELACIONADO CON LOS PROCESOS DE ENTRADA Y SALIDA DE CORRESPONDENCIA EL CDI  EJECUTADO LOS PROCESOS ADMINISTRATIVOS PARA SU CONTROL Y VERIFICACION</t>
  </si>
  <si>
    <t>CD-241-FDLU-2019</t>
  </si>
  <si>
    <t>PRESTAR LOS SERVICIOS PROFESIONALES ESPECIALIZADOS EN LA REVISIÓN  DIRECCIÓN  ESTRUCTURACIÓN  FORMULACIÓN  SEGUIMIENTO Y EVALUACIÓN DE LOS PROYECTOS DE INVERSIÓN Y MANTENIMIENTO DE LA ENTIDAD A CARGO DE INFRAESTRUCTURA DEPENDENCIA DEL ÁREA DE GESTIÓN DE DESARROLLO LOCAL DE LA ALCALDÍA LOCAL DE USME</t>
  </si>
  <si>
    <t xml:space="preserve">OSCAR MAURICIO RODRIGUEZ GUTIERREZ
</t>
  </si>
  <si>
    <t>CD-242-FDLU-2019</t>
  </si>
  <si>
    <t>PRESTAR LOS SERVICIOS PROFESIONALES  BRINDANDO APOYO EN EL IMPULSO DEL SERVICIO DE EXTENSIÓN AGROPECUARIA DE LA UNIDAD LOCAL DE ASISTENCIA TÉCNICA AGROPECUARIA Y AMBIENTAL ULATA DEL ÁREA DE GESTIÓN DEL DESARROLLO LOCAL DE LA ALCALDÍA LOCAL DE USME PARA EL CUMPLIMIENTO DE LA LEY 1876 DE 2017</t>
  </si>
  <si>
    <t xml:space="preserve">IRINA CASTIBLANCO AGUILAR </t>
  </si>
  <si>
    <t>CD-243-FDLU-2019</t>
  </si>
  <si>
    <t>CD-244-FDLU-2019</t>
  </si>
  <si>
    <t xml:space="preserve"> PRESTAR LOS SERVICIOS PROFESIONALES, BRINDANDO APOYO EN EL IMPULSO DE LOS PROCESOS SOCIO ECONÓMICOS Y DE EXTENSIÓN AGROPECUARIA DE LA UNIDAD LOCAL DE ASISTENCIA TÉCNICA AGROPECUARIA Y AMBIENTAL ULATA DEL ÁREA DE GESTIÓN DEL DESARROLLO LOCAL DE LA ALCALDÍA LOCAL DE USME PARA EL CUMPLIMIENTO DE LA LEY 1876 DE 2017</t>
  </si>
  <si>
    <t>CD-245-FDLU-2019</t>
  </si>
  <si>
    <t xml:space="preserve">AMANDA PALOMARES </t>
  </si>
  <si>
    <t>CD-246-FDLU-2019</t>
  </si>
  <si>
    <t>APOYAR TÉCNICAMENTE LAS DISTINTAS ETAPAS DE LOS PROCESOS DE COMPETENCIA DE LAS INSPECCIONES DE POLICÍA DE LA LOCALIDAD DE USME  SEGÚN REPARTO.</t>
  </si>
  <si>
    <t>ANDRES MAURICIO BETANCOURT FLOREZ</t>
  </si>
  <si>
    <t>CD-247-FDLU-2019</t>
  </si>
  <si>
    <t>PRESTAR LOS SERVICIOS PROFESIONALES  BRINDANDO APOYO EN EL IMPULSO DE LOS PROCESOS DE EXTENSIÓN AGROPECUARIA DE LA UNIDAD LOCAL DE ASISTENCIA TÉCNICA AGROPECUARIA Y AMBIENTAL ULATA DEL ÁREA DE GESTIÓN DEL DESARROLLO LOCAL DE LA ALCALDÍA LOCAL DE USME PARA EL CUMPLIMIENTO DE LA LEY 1876 DE 2017</t>
  </si>
  <si>
    <t xml:space="preserve">OSKAR JAVIER GARCIA LESMES </t>
  </si>
  <si>
    <t>CD-248-FDLU-2019</t>
  </si>
  <si>
    <t xml:space="preserve">JENNY CAROLINA CASTILLO VILLALBA </t>
  </si>
  <si>
    <t>CD-249-FDLU-2019</t>
  </si>
  <si>
    <t xml:space="preserve">GINA JOHANNA VASQUEZ CORTES </t>
  </si>
  <si>
    <t>CD-250-FDLU-2019</t>
  </si>
  <si>
    <t>PRESTAR LOS SERVICIOS TÉCNICOS EN LOS PROCESOS ADMINISTRATIVOS  CONTABLES Y PRESUPUESTALES QUE ADELANTE EL FONDO DE DESARROLLO LOCAL DE USME  ESPECIALMENTE EN LO CONCERNIENTE A LA LIQUIDACIÓN DE APORTES AL SISTEMA DE SEGURIDAD SOCIAL</t>
  </si>
  <si>
    <t xml:space="preserve">JENNIFFER PAOLA CONTRERAS RODRIGUEZ </t>
  </si>
  <si>
    <t>CD-251-FDLU-2019</t>
  </si>
  <si>
    <t>PRESTAR LOS SERVICIOS PROFESIONALES AL AREA DE GESTIÓN DEL DESARROLLO LOCAL DE LA ALCALDÍA LOCAL DE USME EN LOS PROCEDIMIENTOS ADMINISTRATIVOS Y JURÍDICOS QUE ADELANTE EL FDLU, ASÍ COMO EN LOS PROCEDIMIENTOS JURÍDICOS DE LAS ETAPAS PRECONTRACTUALES, CONTRACTUALES Y POSTCONTRACTUALES DEL FDLU, ESPECIALMENTE EN LO RELACIONADO CON CONTRATOS DE COMODATO.</t>
  </si>
  <si>
    <t xml:space="preserve">JEISSON ARMANDO CUBILLOS MORA  </t>
  </si>
  <si>
    <t>CD-252-FDLU-2019</t>
  </si>
  <si>
    <t xml:space="preserve">CLAUDIA PATRICIA ARIAS ROJAS </t>
  </si>
  <si>
    <t>CD-253-FDLU-2019</t>
  </si>
  <si>
    <t xml:space="preserve">DIANA MILENA SANCHEZ TORRES </t>
  </si>
  <si>
    <t>CD-254-FDLU-2019</t>
  </si>
  <si>
    <t>PRESTAR LOS SERVICIOS ASISTENCIALES, BRINDANDO APOYO ASISTENCIAL EN LOS PROCESOS DE ASISTENCIA TÉCNICA RURAL, EN CUANTO A LA CLASIFICACIÓN, DIGITALIZACIÓN, CREACIÓN Y MANEJO DE LOS DOCUMENTOS Y ACTUALIZACIÓN DE BASES DE DATOS GENERADOS EN EL ACCIONAR DE LA UNIDAD LOCAL DE ASISTENCIA TÉCNICA AGROPECUARIA Y AMBIENTAL ULATA DEL ÁREA DE GESTIÓN DEL DESARROLLO LOCAL DE LA ALCALDÍA LOCAL DE USME PARA EL CUMPLIMIENTO DE LA LEY 1876 DE 2017</t>
  </si>
  <si>
    <t xml:space="preserve">YENY ROCIO VASQUEZ LOZANO </t>
  </si>
  <si>
    <t>CD-255-FDLU-2019</t>
  </si>
  <si>
    <t xml:space="preserve">CARLOS ARTURO LAGOS RIOS </t>
  </si>
  <si>
    <t>CD-256-FDLU-2019</t>
  </si>
  <si>
    <t>PRESTAR LOS SERVICIOS DE APOYO OPERATIVO I  BRINDANDO APOYO EN LOS PROCESOS DE ASISTENCIA TÉCNICA AGROPECUARIA DE LA UNIDAD LOCAL DE ASISTENCIA TÉCNICA AGROPECUARIA Y AMBIENTAL ULATA DEL ÁREA DE GESTIÓN DEL DESARROLLO LOCAL DE LA ALCALDÍA LOCAL DE USME PARA EL CUMPLIMIENTO DE LA LEY 1876 DE 2017</t>
  </si>
  <si>
    <t xml:space="preserve">RAFAEL RICARDO PAEZ MENDOZA </t>
  </si>
  <si>
    <t>CD-257-FDLU-2019</t>
  </si>
  <si>
    <t xml:space="preserve">EDWIN GENALDO LIBERATO MURCIA </t>
  </si>
  <si>
    <t>CD-258-FDLU-2019</t>
  </si>
  <si>
    <t>PRESTAR LOS SERVICIOS DE APOYO LOGÍSTICO QUE SE REQUIERAN EN EL DESARROLLO DE LAS ACTIVIDADES EN LAS DIFERENTES DEPENDENCIAS Y SEDES A CARGO DEL FONDO DE DESARROLLO LOCAL DE USME.</t>
  </si>
  <si>
    <t xml:space="preserve">GUILLERMO MENDOZA MEJIA </t>
  </si>
  <si>
    <t>CD-259-FDLU-2019</t>
  </si>
  <si>
    <t xml:space="preserve">JENNIFERS MARORY COLMENARES ARDILA </t>
  </si>
  <si>
    <t>CD-260-FDLU-2019</t>
  </si>
  <si>
    <t>PRESTAR LOS SERVICIOS PROFESIONALES EN LA ESTRUCTURACIÓN  FORMULACIÓN  SEGUIMIENTO Y EVALUACIÓN DE LOS PROYECTOS DE INVERSIÓN Y MANTENIMIENTO DE LA ENTIDAD A CARGO DE INFRAESTRUCTURA DEPENDENCIA DEL ÁREA DE GESTIÓN DEL DESARROLLO LOCAL  DE  LA ALCALDÍA LOCAL DE USME</t>
  </si>
  <si>
    <t xml:space="preserve">PABLO LEANDRO CAMARGO SAAVEDRA </t>
  </si>
  <si>
    <t>CD-261-FDLU-2019</t>
  </si>
  <si>
    <t>PRESTAR LOS SERVICIOS PROFESIONALES EN LAS RESPUESTAS A LAS EMERGENCIAS QUE SE PRESENTEN EN LA LOCALIDAD  ASÍ COMO A LAS ACTUACIONES ADMINISTRATIVAS QUE SE ESTÉN ADELANTANDO CONFORME A LA NORMATIVIDAD TÉCNICA APLICABLE EN EL MARCO DEL CONSEJO LOCAL DE GESTIÓN DEL RIESGO Y CAMBIO CLIMÁTICO (CLGR-CC)</t>
  </si>
  <si>
    <t xml:space="preserve">ANGIE LORENA SANCHEZ POLANIA 
</t>
  </si>
  <si>
    <t>CD-262-FDLU-2019</t>
  </si>
  <si>
    <t>PRESTAR APOYO ASISTENCIAL EN LOS PROCESOS ADMINISTRATIVOS DE DIGITALIZACIÓN Y MANEJO DEL APLICATIVO SI ACTUA, ADELANTAR LOS PROCESOS ADMINISTRATIVOS PARA EL CONTROL, CONSOLIDACIÓN Y VERIFICACIÓN EN LA DIGITACIÓN, ELABORACIÓN Y ACTUALIZACIÓN DE DOCUMENTOS FÍSICOS Y EN MEDIO MAGNÉTICO DEL ÁREA DE GESTIÓN POLICIVA DE LA ALCALDÍA LOCAL DE USME.</t>
  </si>
  <si>
    <t>CD-263-FDLU-2019</t>
  </si>
  <si>
    <t>PRESTAR LOS SERVICIOS PROFESIONALES PARA LA OPERACIÓN  PRESTACIÓN  SEGUIMIENTO Y CUMPLIMIENTO DE LOS PROCEDIMIENTOS ADMINISTRATIVOS  OPERATIVOS Y PROGRAMÁTICOS DEL SERVICIO APOYO ECONÓMICO TIPO C  QUE CONTRIBUYAN A LA GARANTÍA DE LOS DERECHOS DE LA POBLACIÓN MAYOR EN EL MARCO DE LA POLÍTICA PÚBLICA</t>
  </si>
  <si>
    <t xml:space="preserve">ANGELICA MORENO VARGAS </t>
  </si>
  <si>
    <t>CD-264-FDLU-2019</t>
  </si>
  <si>
    <t>PRESTAR LOS SERVICIOS PROFESIONALES PARA EL DESARROLLO, EJECUCIÓN Y SEGUIMIENTO DE LAS ACCIONES PARA COBRO PERSUASIVO, LO ANTERIOR CONTEMPLA EL SUMINISTRO, CONSULTA Y CARGUE DE LA INFORMACIÓN EN LOS APLICATIVOS DISPUESTOS PARA ELLO, TALES COMO SIVICOF Y SICO Y APOYO EN LA SUSTANCIACIÓN DE PROCESOS ADMINISTRATIVOS DEL ÁREA GESTIÓN POLICIVA DE LA ALCALDÍA LOCAL DE USME</t>
  </si>
  <si>
    <t xml:space="preserve">NELLY ALEXANDRA VARGAS ROMERO </t>
  </si>
  <si>
    <t>LP-020-FDLU-2019</t>
  </si>
  <si>
    <t>REALIZAR POR EL SISTEMA DE PRECIOS UNITARIOS FIJOS, SIN FORMULA DE REAJUSTE LA OBRA DE CONSTRUCCION DE LA ETAPA ll Y lll DEL PARQUE VECINAL URBANIZACION MIRAVALLE I, II Y III ETAPAS, EL CORTIJO, SAN JUAN BAUTISTA Y SAN LUIS COD. 05-042 DE LA LOCALIDAD DE USME EN BOGOTA D.C.</t>
  </si>
  <si>
    <t>CONSORCIO MIRAVALLE 2020</t>
  </si>
  <si>
    <t>CD-266-FDLU-2019</t>
  </si>
  <si>
    <t>PRESTAR APOYO ASISTENCIAL EN LOS PROCESOS ADMINISTRATIVOS DE DISTRIBUCIÓN Y NOTIFICACIÓN DE CORRESPONDENCIA  DE LAS DIFERENTES DEPENDENCIAS DE LA ALCALDÍA LOCAL DE USME</t>
  </si>
  <si>
    <t xml:space="preserve">JHONATAN ANDRES MORENO VELA </t>
  </si>
  <si>
    <t>CD-267-FDLU-2019</t>
  </si>
  <si>
    <t>PRESTAR LOS SERVICIOS PROFESIONALES A LOS PROCESOS DE CAPACITACIÓN Y SENSIBILIZACIÓN, ASÍ COMO A LOS PROCESOS ADMINISTRATIVOS, DERIVADOS DE LAS ACTUACIONES ADELANTADAS POR EL ÁREA DE GESTIÓN POLICIVA - INSPECCIONES DE LA ALCALDÍA LOCAL DE USME PARA DAR APLICACIÓN A LAS FUNCIONES QUE CON LA ENTRADA EN VIGENCIA DE LA LEY 1801 DE 2016 – NUEVO CÓDIGO NACIONAL DE POLICÍA Y CONVIVENCIA</t>
  </si>
  <si>
    <t xml:space="preserve">PARELLY ALEJANDRA VELASCO MORENO </t>
  </si>
  <si>
    <t>CD-268-FDLU-2019</t>
  </si>
  <si>
    <t>APOYAR AL ALCALDE LOCAL EN LA PROMOCIÓN  ACOMPAÑAMIENTO  COORDINACIÓN Y ATENCIÓN DE LAS INSTANCIAS DE COORDINACIÓN INTERINSTITUCIONALES Y LAS INSTANCIAS DE PARTICIPACIÓN LOCALES  ASÍ COMO LOS PROCESOS COMUNITARIOS EN LA LOCALIDAD</t>
  </si>
  <si>
    <t xml:space="preserve">ANA OTILIA CUERVO AREVALO </t>
  </si>
  <si>
    <t>CD-269-FDLU-2019</t>
  </si>
  <si>
    <t xml:space="preserve">JENNIFER LISED MARTINEZ DIAZ </t>
  </si>
  <si>
    <t>CD-270-FDLU-2019</t>
  </si>
  <si>
    <t>PRESTAR LOS SERVICIOS TÉCNICOS PARA LA OPERACIÓN, SEGUIMIENTO Y CUMPLIMIENTO DE LOS PROCESOS Y PROCEDIMIENTOS DEL SERVICIO APOYOS PARA LA SEGURIDAD ECONÓMICA TIPO C, REQUERIDOS PARA EL OPORTUNO Y ADECUADO REGISTRO, CRUCE Y REPORTE DE LOS DATOS EN EL SISTEMA MISIONAL–SIRBE, QUE CONTRIBUYAN A LA GARANTÍA DE LOS DERECHOS DE LA POBLACIÓN MAYOR EN EL MARCO DE LA POLÍTICA PÚBLICA SOCIAL PARA EL ENVEJECIMIENTO Y LA VEJEZ EN EL DISTRITO CAPITAL A CARGO DE LA ALCALDÍA LOCAL</t>
  </si>
  <si>
    <t xml:space="preserve">LUIS RICARDO GOMEZ SOTELO </t>
  </si>
  <si>
    <t>CD-271-FDLU-2019</t>
  </si>
  <si>
    <t>CD-272-FDLU-2019</t>
  </si>
  <si>
    <t>APOYAR ADMINISTRATIVA Y ASISTENCIALMENTE A LAS INSPECCIONES DE POLICÍA DE LA LOCALIDAD DE USME.</t>
  </si>
  <si>
    <t>CD-273-FDLU-2019</t>
  </si>
  <si>
    <t>APOYAR LA FORMULACIÓN  EJECUCIÓN  SEGUIMIENTO Y MEJORA CONTINUA DE LAS HERRAMIENTAS QUE CONFORMAN LA GESTIÓN AMBIENTAL INSTITUCIONAL DE LA ALCALDÍA LOCAL</t>
  </si>
  <si>
    <t>HENRY ALEXANDER ESLAVA PULIDO</t>
  </si>
  <si>
    <t>CD-274-FDLU-2019</t>
  </si>
  <si>
    <t>APOYAR LAS LABORES DE ENTREGA Y RECIBO DE LAS COMUNICACIONES EMITIDAS O RECIBIDAS POR LAS INSPECCIONES DE POLICÍA DE LA LOCALIDAD DE USME.</t>
  </si>
  <si>
    <t>JAFETH MOSQUERA CORDOBA</t>
  </si>
  <si>
    <t>CD-275-FDLU-2019</t>
  </si>
  <si>
    <t>PRESTAR LOS SERVICIOS PROFESIONALES COMO ABOGADO EN EL ÁREA GESTIÓN  POLICIVA DE LA ALCALDÍA LOCAL DE USME, EN TODO LO RELACIONADO CON ATENCIÓN INTEGRAL DE LAS COMISIONES CIVILES ORDENADAS POR LAS AUTORIDADES JURISDICCIONALES DE LA REPÚBLICA DANDO IMPULSO A LAS  ACTUACIONES ADMINISTRATIVAS PROCEDENTES.</t>
  </si>
  <si>
    <t>CD-276-FDLU-2019</t>
  </si>
  <si>
    <t>APOYAR AL ALCALDE LOCAL EN EL FORTALECIMIENTO E INCLUSIÓN DE LAS COMUNIDADES NEGRAS, AFROCOLOMBIANAS Y PALENQUERAS EN EL MARCO DE LA POLÍTICA PÚBLICA DISTRITAL AFRODESCENDIENTES Y LOS ESPACIOS DE PARTICIPACIÓN.</t>
  </si>
  <si>
    <t>YEISON EDUARDO VALENCIA BANGUERA</t>
  </si>
  <si>
    <t>CM-031-FDLU-2019</t>
  </si>
  <si>
    <t>Consultoría</t>
  </si>
  <si>
    <t>REALIZAR LA VERIFICACIÓN DE ESTABILIDAD Y CALIDAD DE LAS OBRAS DE INFRAESTRUCTURA EJECUTADAS CON RECURSOS DEL FONDO DE DESARROLLO LOCAL DE USME Y QUE CUENTEN CON PÓLIZA DE ESTABILIDAD VIGENTE, EN CUMPLIMIENTO DEL ARTÍCULO 4º, NUMERAL 4º DE LA LEY 80 DE 1</t>
  </si>
  <si>
    <t>CONSORCIO ESTABILIDAD  USME</t>
  </si>
  <si>
    <t>CD-278-FDLU-2019</t>
  </si>
  <si>
    <t xml:space="preserve">ERIKA JOHANNA PEREZ RAMIREZ  </t>
  </si>
  <si>
    <t>CD-279-FDLU-2019</t>
  </si>
  <si>
    <t xml:space="preserve">MARIA LILIANA SUAREZ VALERO </t>
  </si>
  <si>
    <t>CD-280-FDLU-2019</t>
  </si>
  <si>
    <t xml:space="preserve">DAGOBERTO CIFUENTES TIMON  </t>
  </si>
  <si>
    <t>CD-281-FDLU-2019</t>
  </si>
  <si>
    <t>PRESTAR LOS SERVICIOS PROFESIONALES EN LA ESTRUCTURACIÓN  FORMULACIÓN  EVALUACIÓN Y SEGUIMIENTO DE LOS PROYECTOS DE INVERSIÓN Y GASTOS DE FUNCIONAMIENTO DE LA ENTIDAD A CARGO DE PLANEACIÓN DEPENDENCIA DEL ÁREA DE GESTIÓN DEL DESARROLLO LOCAL DE LA ALCALDÍA LOCAL DE USME</t>
  </si>
  <si>
    <t xml:space="preserve">LEIDY JOHANNA RAMIREZ </t>
  </si>
  <si>
    <t>CD-282-FDLU-2019</t>
  </si>
  <si>
    <t>Desarrollo rural sostenible</t>
  </si>
  <si>
    <t>Eje Transversal 3 Sostenibilidad Ambiental basada en la eficiencia energética</t>
  </si>
  <si>
    <t xml:space="preserve">LUIS FELIPE RIVEROS </t>
  </si>
  <si>
    <t>CD-283-FDLU-2019</t>
  </si>
  <si>
    <t>APOYAR TÉCNICAMENTE LAS DISTINTAS ETAPAS DE LOS PROCESOS DE COMPETENCIA DE LAS INSPECCIONES DE POLICÍA DE LA LOCALIDAD DE USME  SEGÚN REPARTO</t>
  </si>
  <si>
    <t xml:space="preserve">FABIAN MAURICIO BENAVIDES GARCIA </t>
  </si>
  <si>
    <t>CD-284-FDLU-2019</t>
  </si>
  <si>
    <t>CD-285-FDLU-2019</t>
  </si>
  <si>
    <t xml:space="preserve">MAYERLY JOHANNA DELGADILLO PANTOJA </t>
  </si>
  <si>
    <t>CD-286-FDLU-2019</t>
  </si>
  <si>
    <t>PRESTAR LOS SERVICIOS PROFESIONALES PARA LA OPERACIÓN, SEGUIMIENTO Y CUMPLIMIENTO DE LOS PROCESOS Y PROCEDIMIENTOS DEL SERVICIO APOYO ECONÓMICO TIPO C, REQUERIDOS PARA EL OPORTUNO Y ADECUADO REGISTRO, CRUCE Y REPORTE DE LOS DATOS EN EL SISTEMA MISIONAL–SIRBE, QUE CONTRIBUYAN A LA GARANTÍA DE LOS DERECHOS DE LA POBLACIÓN MAYOR EN EL MARCO DE LA POLÍTICA PÚBLICA SOCIAL PARA EL ENVEJECIMIENTO Y LA VEJEZ EN EL DISTRITO CAPITAL A CARGO DE LA ALCALDÍA LOCAL DE USME</t>
  </si>
  <si>
    <t xml:space="preserve">DERLY ASTRID CORDERO GARCIA </t>
  </si>
  <si>
    <t>CD-287-FDLU-2019</t>
  </si>
  <si>
    <t>APOYAR LA GESTIÓN DOCUMENTAL DE LA ALCALDÍA LOCAL DE USME  ACOMPAÑANDO AL EQUIPO JURÍDICO DE DEPURACIÓN EN LAS LABORES OPERATIVAS QUE GENERA EL PROCESO DE IMPULSO DE LAS ACTUACIONES ADMINISTRATIVAS EXISTENTES</t>
  </si>
  <si>
    <t xml:space="preserve">DIANA JANNETH GUZMAN PINZON </t>
  </si>
  <si>
    <t>CD-288-FDLU-2019</t>
  </si>
  <si>
    <t>PRESTAR APOYO A LOS PROCESOS ASISTENCIALES Y ADMINISTRATIVOS EN EL AREA GESTIÓN POLICIVA DE LA ALCALDÍA LOCAL DE USME, REALIZANDO ACTIVIDADES EN TEMAS DE PROPIEDAD HORIZONTAL, IMPULSO DE ACTUACIONES ADMINISTRATIVAS PARA EL CONTROL, CONSOLIDACIÓN Y VERIFICACIÓN EN LA DIGITACIÓN, ELABORACIÓN Y ACTUALIZACIÓN DE DOCUMENTOS FÍSICOS Y EN MEDIO MAGNÉTICO</t>
  </si>
  <si>
    <t xml:space="preserve">MIREYA INES MARTINEZ MORA </t>
  </si>
  <si>
    <t>CD-289-FDLU-2019</t>
  </si>
  <si>
    <t>PRESTAR LOS SERVICIOS ASISTENCIALES PARA APOYAR LA PUESTA EN FUNCIONAMIENTO Y MANTENER EN PLENA OPERATIVIDAD UN (1) PUNTO DE ATENCIÓN AL CONSUMIDOR  AL SERVICIO DE LA COMUNIDAD EN GENERAL Y DE LOS CONSUMIDORES DE LA LOCALIDAD DE USME.</t>
  </si>
  <si>
    <t xml:space="preserve">JAIME ALBERTO GONZALEZ VARGAS  
</t>
  </si>
  <si>
    <t>CD-290-FDLU-2019</t>
  </si>
  <si>
    <t>PRESTAR LOS SERVICIOS PROFESIONALES COMO ABOGADO PARA PONER EN FUNCIONAMIENTO Y MANTENER EN PLENA OPERATIVIDAD UN (1) PUNTO DE ATENCIÓN AL CONSUMIDOR  AL SERVICIO DE LA COMUNIDAD EN GENERAL Y DE LOS CONSUMIDORES DE LA LOCALIDAD DE USME.</t>
  </si>
  <si>
    <t xml:space="preserve">MONICA MARITZA SOTELO MORA </t>
  </si>
  <si>
    <t>CD-291-FDLU-2019</t>
  </si>
  <si>
    <t xml:space="preserve">FREDDY RIOS GUTIERREZ </t>
  </si>
  <si>
    <t>CD-292-FDLU-2019</t>
  </si>
  <si>
    <t>BRINDAR APOYO RELACIONADO CON LOS PROCESOS DE ENTRADA Y SALIDA DE CORRESPONDENCIA DEL CDI  EJECUTADO LOS PROCESOS ADMINISTRATIVOS PARA SU CONTROL Y VERIFICACIÓN</t>
  </si>
  <si>
    <t xml:space="preserve">BLANCA JISTEH MOLANO ROJAS </t>
  </si>
  <si>
    <t>CD-293-FDLU-2019</t>
  </si>
  <si>
    <t>APOYAR LA FORMULACIÓN  GESTIÓN Y SEGUIMIENTO DE ACTIVIDADES ENFOCADAS A LA GESTIÓN AMBIENTAL EXTERNA  ENCAMINADAS A LA MITIGACIÓN DE LOS DIFERENTES IMPACTOS AMBIENTALES Y LA CONSERVACIÓN DE LOS RECURSOS NATURALES DE LA LOCALIDAD</t>
  </si>
  <si>
    <t xml:space="preserve">JOHN EDISON BALLESTEROS MARTINEZ </t>
  </si>
  <si>
    <t>CD-294-FDLU-2019</t>
  </si>
  <si>
    <t xml:space="preserve">MAURICIO PEDRAZA CANO </t>
  </si>
  <si>
    <t>CD-295-FDLU-2019</t>
  </si>
  <si>
    <t>PRESTAR APOYO A LOS PROCESOS ASISTENCIALES Y ADMINISTRATIVOS PARA EL CONTROL  CONSOLIDACION. VERIFICACION  TRASCRIPCION DE ACTAS  PROYECCION DE LOS OFICIOS  ASISTENCIA EN SESIONES Y ACTUALIZACION DE DOCUMENTOS FISICOS Y EN MEDIO MAGNETICO DE LA JUNTA ADMINISTRADORA LOCAL DE USME.</t>
  </si>
  <si>
    <t>CD-296-FDLU-2019</t>
  </si>
  <si>
    <t>PRETAR LOS SERVICIOS DE APOYO LOGISTICO QUE SE REQUIERAN EN MANTENIMINETO DE LOS JARDINES, CESPEDES DE LAS ZONAS VERDES Y ZONAS DE USO COMUN PRESENTES EN LOS INMUEBLES DONDE FUNCIONAN LAS DIFERENTES DESES E INSTALACIONES QUE TIENE A SU CARGO LA ALCALDIA DE USME.</t>
  </si>
  <si>
    <t xml:space="preserve">ORCAR TARCICIO ARIAS CASTRO </t>
  </si>
  <si>
    <t>SAMC-024-FDLU-2019</t>
  </si>
  <si>
    <t>CONTRATAR LOS SERVICIOS DE UN OPERADOR LOGÍSTICO, PARA APOYAR LA CELEBRACIÓN DEL DÍA COMUNAL Y EL TORNEO USME COMUNAL, EN EL MARCO DEL PROYECTO 1407/2019 DESARROLLO INTEGRAL PROMOCIÓN Y APOYO DE LA CULTURA Y EL DEPORTE</t>
  </si>
  <si>
    <t>CARLOS ALBERTO PINZON MOLINA</t>
  </si>
  <si>
    <t>SAMC-028-FDLU-2019</t>
  </si>
  <si>
    <t>PRESTAR LOS SERVICIOS PARA LA ORGANIZACIÓN, DESARROLLO, ADMINISTRACIÓN E IMPLEMENTACIÓN DE PROCESOS ORGANIZATIVOS A TRAVÉS DE LOS CUALES SE GARANTICE EL APOYO TÉCNICO, PEDAGÓGICO Y FINANCIERO, MEDIANTE LA IDENTIFICACIÓN, APOYO Y FORTALECIMIENTO DE INICIATIVAS PRODUCTIVAS AGROPECUARIAS COMUNITARIAS RURALES DE LA LOCALIDAD DE USME, DENTRO DEL MARCO DE LA POLÍTICA PÚBLICA DE RURALIDAD DEL DISTRITO CAPITAL, Y EL PROYECTO NO. 1414 “PROMOCIÓN DEL EMPRENDIMIENTO RURAL</t>
  </si>
  <si>
    <t>IMPECOS SAS</t>
  </si>
  <si>
    <t>CD-299-FDLU-2019</t>
  </si>
  <si>
    <t>PRESTAR LOS SERVICIOS PROFESIONALES EN DERECHOS HUMANOS PARA APOYAR A LA ALCALDIA LOCAL DE USME EN LAS GESTIONES Y PROCEDIMIENTOS ADMINISTRATIVOS EN LA POLITICA PUBLICA DE JUSTICIA TRANSICIONAL, PAZ Y POST CONFLICTO.</t>
  </si>
  <si>
    <t xml:space="preserve">INGRID CAROLINA AVILA ALZATE </t>
  </si>
  <si>
    <t>CD-300-FDLU-2019</t>
  </si>
  <si>
    <t>APOYAR TECNICAMENTE LAS DISTINTAS ETAPAS DE LOS PROCESOS DE COMPETENCIA DE LA ALCALDIA LOCAL PARA LA DEPURACION DE ACTUACIONES ADMINISTRATIVAS.</t>
  </si>
  <si>
    <t xml:space="preserve">WILLIAM GERMAN PEREZ LLANOS </t>
  </si>
  <si>
    <t>CD-302-FDLU-2019</t>
  </si>
  <si>
    <t>APOYAR Y DAR SOPORTE TECNICO AL ADMINISTRADOR Y USUARIO FINAL DE LA RED DE SISTEMAS Y TECNOLOGIA E INFORMACION DE LA ALCALDIA LOCAL.</t>
  </si>
  <si>
    <t xml:space="preserve">JADER ROBERTO PACHECO </t>
  </si>
  <si>
    <t>CD-303-FDLU-2019</t>
  </si>
  <si>
    <t>APOYAR JIRIDICAMENTE LA EJECUCION DE LAS ACCIONES REQUERIDAS PARA EL TRAMTE E IMPULSO PROCESAL DE LAS ACTUACIONES CONTRAVENCIONALES Y/O QUERELLAS QUE CURSEN EN LAS INSPECCIONES DE POLICIA DE LA LOCALIDAD DE USME</t>
  </si>
  <si>
    <t xml:space="preserve">JAIRO AUGUSTO LOPEZ GONZALEZ 
</t>
  </si>
  <si>
    <t>CD-304-FDLU-2019</t>
  </si>
  <si>
    <t>PRESTAR LOS SERVICIOS PROFESIONALES Y APOYAR ADMINISTRATIVAMENTE Y FINANCIERAMENTE EN LA DEPURACION DE LAS  OBLIGACIONES POR PAGAR DEL FONDO DE DESARROLLO LOCAL DE USME  DE LAS DIFERENTES VIGENCIAS A TRAVES DE ACCIONES QUE PERMITAN LIQUIDAR, LIBERAR SALDOS, ELABORAR ACTAS  DE FENECIMIENTO, DECLARAR  POSIBLES  INCUMPLIMIENTOS Y DEMAS GESTIONES PARA EL CUMPLIMIENTO DE LAS METAS ESTABLECIDAS POR LA ALCALDIA LOCAL DE USME</t>
  </si>
  <si>
    <t xml:space="preserve">NELSON CARDOZO FLOREZ </t>
  </si>
  <si>
    <t>CD-305-FDLU-2019</t>
  </si>
  <si>
    <t>APOYAR ADMINISTRATIVA Y ASISTENCIALMENTE AL AREA DE GESTION POLICIVA Y JURIDICA DE LA LOCALIDAD DE USME.</t>
  </si>
  <si>
    <t xml:space="preserve">JOHAN ALEXANDER ARIAS MUNEVAR </t>
  </si>
  <si>
    <t>CD-306-FDLU-2019</t>
  </si>
  <si>
    <t>APOYAR LA GESTION DOCUMENTAL DE LA ALCALDIA LOCAL DE USME, ACOMPAÑANDO  AL EQUIPO JURIDICO JURIDICO DE DEPURACION EN LAS LABORES OPERATRIVAS QUE GENERA EL PROCESO DE IMPULSO DE LAS ACTUACIONES ADMINISTRATIVAS EXISTENTES</t>
  </si>
  <si>
    <t>DIANA ALEJANDRA BELTRAN DIAZ</t>
  </si>
  <si>
    <t>CD-307-FDLU-2019</t>
  </si>
  <si>
    <t>APOYAR LAS LABORES DE ENTREGA Y RECIBO DE LAS COMUNICACIONES EMITIDAS O RECIBIDAS POR LAS INSPECCIONES DE POLICIA DE LA LOCALIDAD</t>
  </si>
  <si>
    <t>CD-308-FDLU-2019</t>
  </si>
  <si>
    <t>APOYAR JURIDICAMENTE LA EJECUCION DE LAS ACCIONES REQUERIDAS PARA EL TRAMITE E IMPULSO PROCESAL DE LAS ACTUACIONES CONTRAVENCIONALES Y/O QUERELLAS QUE CURSEN EN LAS INSPECCIONES DE POLICIA DE LA LOCALIDAD DE USME.</t>
  </si>
  <si>
    <t xml:space="preserve">CRHISTIAN ANDRES PINTO </t>
  </si>
  <si>
    <t>CD-309-FDLU-2019</t>
  </si>
  <si>
    <t>APOYAR AL EQUIPO DE PRENSA Y COMUNICACIONES DE LA ALCALDIA LOCAL EN LA REALIZACION DE PRODUCTOS Y PIEZAS DIGITALES,IMPRESAS Y PUBLICITARIAS DE GRAN FORMATO Y ANIMACION GRAFICA, ASI COMO APOYAR LA PRODUCCION Y MONTAJE DE EVENTOS.</t>
  </si>
  <si>
    <t xml:space="preserve">YEIMI CARINA MURCIA YELA </t>
  </si>
  <si>
    <t>CD-310-FDLU-2019</t>
  </si>
  <si>
    <t>PRESTAR LOS SERVICIOS DE APOYO DE LOS ARCHIVOS DE GESTION DEL FONDO DE DESARROLLO LOCAL DE USME EN LA IMPLEMENTACION DE LOS PROCESOS DE CLASIFICACION, ORDENACION, SELECCION NATURAL, FOLIACION,IDENTIFICACION , LEVANTAMIENTO DE LOS INVENTARIOS, ALMACENAMIENTO Y APLICACION DE PROTOCOLOS DE ELIMINACION Y TRANSFERENCIAS.</t>
  </si>
  <si>
    <t xml:space="preserve">DAVID GUSTAVO COY GARCIA </t>
  </si>
  <si>
    <t>CD-311-FDLU-2019</t>
  </si>
  <si>
    <t>APOYAR LA GESTION DOCUMENTAL DE LA ALCALDIA LOCAL PARA LA IMPLEMENTACION DEL PROCESO DE VERIFICACION, SOPORTE Y ACOMPAÑAMIENTO, EN EL DESARROLLO DE LAS ACTIVIDADES PROPIAS DE LOS PROCESOS Y ACTUACIONES ADMINISTRATIVAS EXISTENTES.</t>
  </si>
  <si>
    <t>JHOAN SANTIAGO MORENO CASTIBLANCO C.C 1.010.012.831</t>
  </si>
  <si>
    <t>CD-312-FDLU-2019</t>
  </si>
  <si>
    <t>PRESTAR LOS SERVICIOS PROFESIONALES COMO ABOGADO PARA PONER EN FUNCIONAMIENTO Y MANTENER EN PLENA OPERATIVIDAD UN (1) PUNTO DE ATENCION AL CONSUMIDOR, AL SERVICIO DE LA COMUNIDAD EN GENERAL Y DE LOS CONSUMIDORES DE LA LOCALIDAD DE USME.</t>
  </si>
  <si>
    <t xml:space="preserve">YEIMY ANGELICA LINARES AMAYA </t>
  </si>
  <si>
    <t>CD-313-FDLU-2019</t>
  </si>
  <si>
    <t>PRESTAR LOS SERVICIOS PROFESIONALES PARA LA OPERACION,PRESTACION,SEGUIMIENTO Y CUMPLIMIENTO DE LOS PROCEDIMIENTOS ADMINISTRATIVOS,OPERATIVOS Y PROGRAMATICOS DEL SERVICIO SOCIAL APOYO ECONOMICO TIPO C, QUE CONTRIBUYAN A LA GARANTIA DE LOS DERECHOS DE LA POBLACION MAYOR EN EL MARCO DE LA POLITICA PUBLICA SOCIAL PARA EL ENVEJECIMIENTO Y LA VEJEZ EN EL DISTRITO CAPITAL A CARGO DE LA ALCALDIA LOCAL DE USME.</t>
  </si>
  <si>
    <t>MYRIAM CRISTINA BARBOSA GUZMAN C.C 52.058.894</t>
  </si>
  <si>
    <t>CD-314-FDLU-2019</t>
  </si>
  <si>
    <t>APOYAR Y DAR SOPORTE TECNICO AUDIOVISUAL EN LOS AUDITORIOS, EVENTOS Y SALAS DE LA ALCALDIA LOCAL DE USME.</t>
  </si>
  <si>
    <t>INGRID PAOLA ROBAYO QUINTANA C.C 1.013.642.160</t>
  </si>
  <si>
    <t>CD-315-FDLU-2019</t>
  </si>
  <si>
    <t>PRESTAR LOS SERVICIOS PROFESIONALES, BRINDANDO APOYO EN EL IMPULSO DE LOS PROCESOS TECNICOS Y JURIDICOS DEL AREA DE GESTION POLICIVA DE LA ALCALDIA LOCAL DE USME, CON OCASION DE LA INFRACCION AL REGIMEN DE OBRAS Y URBANISMO PARA DAR CUMPLIMIENTO AL FALLO DEL CONCEJO DE ESTADO,ACCION POPULAR NO.25000232500020050066203 DEL 5 DE NOVIEMBRE DE 2013.</t>
  </si>
  <si>
    <t>DAVID EDUARDO SANTARIA GARZON C.C 1.010.213.776</t>
  </si>
  <si>
    <t>SASI-033-FDLU-2019</t>
  </si>
  <si>
    <t>PRESTACION DE SERVICIO TECNICO DE MANTENIMIENTO PREVENTIVOY CORRECTIVO DE LOS EQUIPOS DE COMPUTO, PORTATILES, MPRESORAS, FOTOCOPIADORAS, VIDEO BEAMS, SCANNER, UPS S, TELEFONOS, EQUIPOS DE AUDIO Y PLANTA TELEFONICA, INCLUYENDO EL SUMINISTRO DE REPUESTOS A PRECIOS UNITARIOS FIJOS SIN FORMULA DE REAJUSTE NECESARIOS REQUERIDOS POR LA ENTIDAD PARA REALIZAR EL SERVICIO CONTRATADO PARA LA ALCALDIA LOCAL DE USME</t>
  </si>
  <si>
    <t>I T SOLUCIONES Y SERVICIOS LTDA</t>
  </si>
  <si>
    <t>CD-317-FDLU-2019</t>
  </si>
  <si>
    <t>BRINDAR APOYO RELACIONADO CON LOS PROYECTOS DE ENTRADA Y SALIDA DE CORRESPONDENCIA DEL CDI, EJECUTADO LOS PROCESOS ADMINISTRATIVOS PARA SU CONTROL Y VERIFICACION.</t>
  </si>
  <si>
    <t>ALEJANDRA VANESSA PABON SANCHEZ</t>
  </si>
  <si>
    <t>CD-318-FDLU-2019</t>
  </si>
  <si>
    <t>PRESTAR LOS SERVICIOS TECNICOS Y ADMINISTATIVOS PARA  EL CONTROL, CONSOLIDACION,VERIFICACION, DIGITACION, ELABORACION Y ACTUALIZACION DE DOCUMENTOS FISICOS Y EN MEDIO MAGNETICO, ASI COMO LA DISTRIBUCION DE ENTRADA Y SALIDA DE LA CORRESPONDENCIA DE LA DEPENDENCIA DEL AREA GESTION POLICIVA DE LA ALCALDÍA LOCAL DE USME</t>
  </si>
  <si>
    <t>YURI TATIANA REAY COBOS</t>
  </si>
  <si>
    <t>CD-319-FDLU-2019</t>
  </si>
  <si>
    <t>CELEBRAR UN CONTRATO DE ARRENDAMIENTO DE UN INMUEBLE PARA USO INSTITUCIONAL EXCLUSIVO DE LA ALCALDIA LOCAL DE USME CON LOS FINES Y PROPOSITOS  DE LAS DEPENDENCIAS DEL AREA DE GESTION POLICIVA, DERECHOS HUMANOS  Y DESPACHOS COMISIORIOS</t>
  </si>
  <si>
    <t>CD-320-FDLU-2019</t>
  </si>
  <si>
    <t>CELEBRAR UN CONTRATO DE ARRENDAMIENTO DE UN INMUEBLE UBICADO EN LA CARRERA 2 A No 137 61 SUR CON ELVIRA ORJUELA SULVARAN PARA  USOS INSTITUCIONALES  EXCLUSIVO DE LA ALCALDIA LOCAL DE USME CON LOS FINES  Y PROPOSITOS DE LAS DEPENDENCIAS AREA GESTION DE DESARROLLO LOCAL - AGDL</t>
  </si>
  <si>
    <t>SASI-032-FDLU-2019</t>
  </si>
  <si>
    <t>CONTRATAR A MONTO AGOTABLE, A PRECIOS UNITARIOS FIJOS Y SIN FORMULA DE REAJUSTE, EL SUMINISTRO DE INSUMOS Y ELEMENTOS AGROPECUARIOS Y FORESTALES PARA LA UNIDAD LOCAL DE ASISTENCIA TÉCNICA AGROPECUARIA ULATA DE USME</t>
  </si>
  <si>
    <t>AGROSUMINISTROS DE COLOMBIA S.A.S.</t>
  </si>
  <si>
    <t>CD-322-FDLU-2019</t>
  </si>
  <si>
    <t>DANIEL ENRIQUE POLO VALENCIA</t>
  </si>
  <si>
    <t>CD-323-FDLU-2019</t>
  </si>
  <si>
    <t xml:space="preserve">JEFERSON ALEJANDRO GOMEZ SANTAFE </t>
  </si>
  <si>
    <t>CD-324-FDLU-2019</t>
  </si>
  <si>
    <t>PRESTAR LOS SERVICIOS PROFESIONALES PARA EL ACOMPAÑAMIENTO A LAS MESAS TERRITORIALES DE LA LOCALIDAD DE USME EN TODO LO RELACIONADO CON LOS PROCESOS DE DIVULGACION,ORIENTACION Y SEGUIMIENTO DESDE LA ALCALDIA LOCAL DE USME EN FORTALECIMIENTO DE ESCENARIOS DE PARTICIPACION DE LA COMUNIDAD.</t>
  </si>
  <si>
    <t>CD-325-FDLU-2019</t>
  </si>
  <si>
    <t>PRESTAR LOS SERVICIOS PROFESIONALES PARA LOS PROCESOS DE COMUNICACION, ORIENTACION Y VISIBILIZACION DE LA POLITICA PUBLICA DE DISCAPACIDAD, ELABORACION DE PROYECTOS Y FOMENTO DE LA PARTICIPACION DE LA COMUNIDAD EN LOS ESPACIOS DE PARTICIPACION DE LA LOCALIDAD DE USME.</t>
  </si>
  <si>
    <t xml:space="preserve">ALIET CONSTANZA SANCHEZ SUAREZ </t>
  </si>
  <si>
    <t>CD-326-FDLU-2019</t>
  </si>
  <si>
    <t>PRESTAR LOS SERVICIOS PROFESIONALES, BRINDANDO APOYO AL AREA DE GESTION POLICIVA DE LA ALCALDIA LOCAL DE USME, CON OCASION A LA INFRACCION AL REGIMEN DE OBRAS Y URBANISMO Y PARA DAR CUMPLIMIENTO AL FALLO DEL CONSEJO DE ESTAD, ACCION POPULAR REF.NO 25000232500020050066203 DEL 5 DE NOVIEMBRE DE 2013.</t>
  </si>
  <si>
    <t xml:space="preserve">WILLIAM JOHANY AGUILAR </t>
  </si>
  <si>
    <t>CD-327-FDLU-2019</t>
  </si>
  <si>
    <t>APOYAR JURIDICAMENTE LA EJECUCION DE LAS ACCIONES REQUERIDAS PARA EL TRAMITE E IMPULSO PROCESAL DE LAS ACTUACIONES CONTRAVENCIONALES Y/O QUERELLAS QUE CURSEN EN LAS INSPECCIONES DE POLICIA DE LA LOCALIDAD DE USME</t>
  </si>
  <si>
    <t xml:space="preserve">GLORIA PATRICIA ESPINOZA SALAZAR </t>
  </si>
  <si>
    <t>CD-328-FDLU-2019</t>
  </si>
  <si>
    <t>APOYAR TECNICAMENTE LAS DISTINTAS ETAPAS DE LOS PROCESOS  DE COMPETENCIA DE LAS INSPECCIONES DE POLICIA  DE LA LOCALIDAD DE USME, SEGUN REPARTO.</t>
  </si>
  <si>
    <t xml:space="preserve">FABIAN HIPOLITO SILVA LEGUIZAMON </t>
  </si>
  <si>
    <t>CD-329-FDLU-2019</t>
  </si>
  <si>
    <t>APOYA TECNICAMENTE LAS DISTINTAS ETAPAS DE LOS PROCESOS DE COMPETENCIA DE LAS INSPECCIONES DE POLICIA DE LA LOCALIDAD DE USME, SEGUN REPARTO.</t>
  </si>
  <si>
    <t xml:space="preserve">WILSON MOLANO PEREZ </t>
  </si>
  <si>
    <t>MC-038-FDLU-2019</t>
  </si>
  <si>
    <t>PRESTAR LOS SERVICIOS TECNICOS Y OPERATIVOS PARA LLEVAR A CABO DEMOLICIONES Y/O DESMONTE EN BIENES INMUEBLES PRIVADOS Y EN BIENES DE USO PUBLICO, DE FORMA PARCIAL O TOTAL EN LA LOCALIDAD DE USME  A MONTO AGOTABLE DE CONFORMIDAD CON LAS  ACTUACIONES  ADMINISTRATIVAS ENMANADAS DEL AREA DE GESTION POLICIVA Y JURIDICA DE LA ALCALDIA LOCAL DE USME</t>
  </si>
  <si>
    <t>CONSTRUCTORRES E INGENIERIA SAS</t>
  </si>
  <si>
    <t>CD-331-FDLU-2019</t>
  </si>
  <si>
    <t>CELEBRAR CONTRAO DE ARRENDAMIENTO DE UN INMUEBLE UBICADO EN LA CARRERA 13 No 137 31 SUR CON CLAIRE CAMILA ARDILA PARA USOS INSTITUCIONAL ESCLUSIVO  DE LA ALCALDIA LOCAL DE USME CON LOS FINES Y PROPOSITOS DE LAS DEPENDENCIAS  AREA GESTION DESARROLLO LOCAL - AGDL</t>
  </si>
  <si>
    <t>28/11/20119</t>
  </si>
  <si>
    <t>SASI-029-FDLU-2019</t>
  </si>
  <si>
    <t>CONTRATAR A TITULO DE COMPRAVENTA, BAJO LA MODALIDAD DE PRECIOS FIJOS Y A MONTO AGOTABLE LA ADQUISICIÓN Y PUESTA EN FUNCIONAMIENTO DE EQUIPOS PORTÁTILES, PARA LA DOTACIÓN DE LAS INSTITUCIONES EDUCATIVAS DE LA LOCALIDAD DE USME PARA FAVORECER LOS PROCESOS DE ENSEÑANZA - APRENDIZAJE</t>
  </si>
  <si>
    <t>UNION TEMPORAL META EQUIPOS USME 2019</t>
  </si>
  <si>
    <t>CD-334-FDLU-2019</t>
  </si>
  <si>
    <t>SAMC-039-FDLU-2019</t>
  </si>
  <si>
    <t>CONTRATAR LOS SERVICIOS A PRECIOS UNITARIOS FIJOS Y AMONTO AGOTABLE EL ALQUILER, INSTALACIÓN, MANTENIMIENTO, MONTE Y DESMONTE DE LA ILUMINACIÓN Y DECORACIÓN NAVIDEÑA DE LA ALCALDÍA LOCAL DE USME</t>
  </si>
  <si>
    <t>UNION TEMPORAL FUNDACION DESARROLLO SOCIAL Y ACTIVA</t>
  </si>
  <si>
    <t>CD-336-FDLU-2019</t>
  </si>
  <si>
    <t>PRESTAR LOS SERVICIOS ESPECIALIZADOS EN LA COORDINACION, REVISION Y SEGUIMIENTO DE LA SEDE PRINCIPAL DE LA ALCALDIA LOCAL DE USME Y SEDES ANEXAS, ASI COMO FORMULACION,   SEGUIMIENTO Y EVALUACION DE LOS PROYECTOS DE INVERSION A CARGO DE INFRAESTRUCTURA , DEPENDENCIA DEL AREA DE GESTION DE DESARROLLO LOCAL DE LA ALCALDIA LOCAL DE IUSME.</t>
  </si>
  <si>
    <t>CD-337-FDLU-2019</t>
  </si>
  <si>
    <t>BRINDAR APOYO RELACIONADO CON LOS PROCESOS DE ENTRADA Y SALIDA DE CORRESPONDENCIA DEL CDI EJECUTADO LOS PROCESOS ADMINISTRATIVOS PARA SU CONTROL Y VERIFICACION</t>
  </si>
  <si>
    <t>LP-027-FDLU-2019</t>
  </si>
  <si>
    <t>PRESTAR APOYO POR MEDIO DEL ACOMPAÑAMIENTO EN EL PROCESO DE TITULACION PREDIAL PARA LA LOCALIDAD DE USME, DESDE LA CONFORMACION DEL EXPEDIENTE, RECAUDO DE PRUEBAS Y PRESENTACION DE LAS DEMANDAS, HASTA LA ADMISION DE CIENTO NOVENTA Y CUATRO (194) DE ESTAS Y LAS OFERTADAS POR EL CONTRATISTA, DE CONFORMIDAD CON LOS LINEAMIENTOS DE LA SDHT EN DESARROLLO DEL PROYECTO 1409 DENOMINADO: ORGANIZACION PARA EL DESARROLLO DEL TERRITORIO LOCAL.</t>
  </si>
  <si>
    <t>EMIDIA ALEJANDRA SIERRA QUIRORA</t>
  </si>
  <si>
    <t>MC-044-FDLU-2019</t>
  </si>
  <si>
    <t>SUMINISTRAR AL FONDO  DE DESARROLLO LOCAL DE USME ELEMENTOS Y/O ARTICULOS DE PAPELERIA Y OFICINA A PRECIOS  UNITARIOS FIJOS</t>
  </si>
  <si>
    <t>COMERCIALIZADORA VITARTA SAS</t>
  </si>
  <si>
    <t>LP-034-FDLU-2019</t>
  </si>
  <si>
    <t>CONTRATAR BAJO LA MODALIDAD DE PRECIOS UNITARIOS FIJOS, SIN FORMULA DE REAJUSTE Y AMONTO AGOTABLE LAS OBRAS Y ACTIVIDADES PARA EL MANTENIMIENTO Y DOTACION DE LOS PARQUES DE VECINALES Y DE BOLSILLO DE LA LOCALIDAD DE USME</t>
  </si>
  <si>
    <t>CONSORCIO SEIG 2020</t>
  </si>
  <si>
    <t>CD-341-FDLU-2019</t>
  </si>
  <si>
    <t>CONTRATAR UN SERVICIO INTEGRAL DE COMUNICACIONES PARA IMPLEMENTAR, INSTALAR Y BRINDAR SOPORTE PARA EL ADECUADO FUNCIONAMIENTO DEL SERVICIO DE TELEFONIA IP PARA LA ALCALDIA LOCAL DE USME Y SUS SEDES.</t>
  </si>
  <si>
    <t>MC-048-FDLU-2019</t>
  </si>
  <si>
    <t>PRESTAR EL SERVICIO DE DISEÑO, DIAGRAMACIÓN E IMPRESIÓN DEL PERIODICO LOCAL DENOMINADO: “HECHOS, NO PALABRAS”, REQUERIDO PARA LA DIFUSIÓN DE LAS ACTIVIDADES Y PROGRAMAS DESARROLLADAS EN EL MARCO DEL FORTALECIMIENTO INSTITUCIONAL DE LA ALCALDIA LOCAL DE USME”.</t>
  </si>
  <si>
    <t>PEDRO ANTONIO TOLEDO PENAGOS</t>
  </si>
  <si>
    <t>MC-025-FDLU-2019</t>
  </si>
  <si>
    <t>REALIZAR LA INTERVENTORIA TECNICA, ADMINISTRATIVA, FINANCIERA, SOCIAL, AMBIENTAL, LEGAL, CONTABLE Y SST AL CONTRATO DE OBRA CUYO OBJETO ES¿REALIZAR POR EL SISTEMA DE PRECIOS UNITARIOS FIJOS, SIN FORMULA DE REAJUSTE LA OBRA DE CONSTRUCCION DE LA ETAPA ll Y lll DEL PARQUE VECINAL URBANIZACION MIRAVALLE I, II Y III ETAPAS, EL CORTIJO, SAN JUAN BAUTISTA Y SAN LUIS COD. 05-042 DE LA LOCALIDAD DE USME EN BOGOTA D.C</t>
  </si>
  <si>
    <t>CONSORCIO SAN LUIS DKP</t>
  </si>
  <si>
    <t>ORDEN DE COMPRA 43828</t>
  </si>
  <si>
    <t>ADQUISICION DE UN(1) VEHICULO PICK UP DOBLE CABINA 4X4 DIESEL, PARA EL FONDO DE DESARROLLO LOCAL DE USME, EN VIRTUD DEL ACUERDO MARCO DE PRECIOS CCE-312-1-AMP-2015 Y SUS MODIFICACIONES</t>
  </si>
  <si>
    <t>AUTOMAYOR S A</t>
  </si>
  <si>
    <t>ORDEN DE COMPRA 43829</t>
  </si>
  <si>
    <t>ADQUISICION DE DOS (2) VEHICULOS VOLQUETAS DOBLE TROQUE, PARA EL FONDO DE DESARROLLO LOCAL DE USME, EN VIRTUD DEL ACUERDO MARCO DE PRECIOS CCE-312-1-AMP-2015.</t>
  </si>
  <si>
    <t>COMERCIAL INTERNACIONAL DE EQUIPOS Y MAQUINARIA S.A.S.</t>
  </si>
  <si>
    <t>ORDEN DE COMPRA 43858</t>
  </si>
  <si>
    <t>ADQUISICION DE UN(1) VEHICULO MICROBUS PASAJEROS PARA EL FONDO DE DESARROLLO LOCAL DE USME, EN VIRTUD DEL ACUERDO MARCO DE PRECIOS CCE-312-1-AMP-2015</t>
  </si>
  <si>
    <t>RENAULT SOCIEDAD DE FABRICACION DE AUTOMOTORES SAS</t>
  </si>
  <si>
    <t>CD-347-FDLU-2019</t>
  </si>
  <si>
    <t>APOYAR Y DAR SOPORTE  TECNICO HUMEDO Y LOGISTICO A LAS DIFERENTES  SEDES Y DEPENDENCIAS  DE LA ALCALDIA LOCAL DE USME</t>
  </si>
  <si>
    <t>JHORRS ANDERSON CAMARGO ALONSO</t>
  </si>
  <si>
    <t>SAMC-042-FDLU-2019</t>
  </si>
  <si>
    <t>REALIZAR LA TOMA FISICA, VALORIZACION, CLASIFICACION Y ACTUALIZACION DE LA INFORMACION DE BIENES MUEBLES E INMUEBLES DE PROPIEDAD O ENCARGO A NOMBRE DEL FONDO DE DESARROLLO LOCAL DE USME Y EL AVALUO COMERCIAL DE LOS BIENES CLASIFICADOS COMO PROPIEDAD PLANTA Y EQUIPO E INVENTARIOS A CARGO DEL FONDO DE DESARROLLO LOCALD DE USME DE CONFORMIDAD CON LAS DISPOSICIONES LEGALES VIGENTES.</t>
  </si>
  <si>
    <t>L&amp;Q REVISORES FISCALES AUDITORES EXTERNOS SAS</t>
  </si>
  <si>
    <t>CM-043-FDLU-2019</t>
  </si>
  <si>
    <t>REALIZAR LA INTERVENTORIA TECNICA, ADMINISTRATIVA, FINANCIERA, SOCIAL, AMBIENTAL, LEGAL, CONTABLE Y SST AL CONTRATO DE OBRA CUYO OBJETO ES “CONTRATAR BAJO LA MODALIDAD DE PRECIOS UNITARIOS FIJOS, SIN FORMULA DE REAJUSTE Y AMONTO AGOTABLE LAS OBRAS Y ACTIVIDADES PARA EL MANTENIMIENTO Y DOTACION DE LOS PARQUES DE VECINALES Y DE BOLSILLO DE LA LOCALIDAD DE USME</t>
  </si>
  <si>
    <t>CONSORCIO PARQUES USME</t>
  </si>
  <si>
    <t>LP-037-FDLU-2019</t>
  </si>
  <si>
    <t>CONTRATAR BAJO MODALIDAD DE PRECIOS UNITARIOS FIJOS Y AMONTO  AGOTABLE  LAS OBRAS Y ACTIVIDADES PARA LA CONSERVACION DE LAS VIAS  URBANAS  DE LA LOCALIDAD DE USME  Y SU ESPACIO PUBLICO  ASOCIADO</t>
  </si>
  <si>
    <t>CONSORCIO CONSTRUCCIONES  USME</t>
  </si>
  <si>
    <t>CM-046-FDLU-2019</t>
  </si>
  <si>
    <t>REALIZAR LA INTERVENTORIA TECNICA, ADMINISTRATIVA, FINANCIERA, SOCIAL, AMBIENTAL, LEGAL, CONTABLE Y SST AL CONTRATO DE OBRA CUYO OBJETO ES " CONTRATAR BAJO LA MODALIDAD DE PRECIOS UNBITARIOS FIJOS Y A MONTO AGOTABLE LAS OBRAS Y ACTIVIDADES PARA LA CONSERVACION DE LAS VIAS URBANAS DE LA LOCALIDAD DE USME Y SU ESPACIO PUBICO ASOCIADO"</t>
  </si>
  <si>
    <t>CONSORCIO BUEN FUTURO</t>
  </si>
  <si>
    <t>CM-047-FDLU-2019</t>
  </si>
  <si>
    <t>“ REALIZAR LA INTERVENTORÍA TÉCNICA, ADMINISTRATIVA FINANCIERA, CONTABLE, AMBIENTAL Y JURÍDICA AL CONTRATO QUE TIENE POR OBJETO: “IMPLEMENTAR ACCIONES INTEGRALES PARA EL FOMENTO ECOTURISTICO DE LA LOCALIDAD DE USME Y LA RECUPERACION Y PROMOCION AMBIENTAL DE LA MISMA ATRAVES DE ACCIONES ESTRATEGICAS Y DE IMPACTO LUDICO - PEDAGOGICAS DE ACUERDO A LOS ESTUDIOS PREVIOS Y ANEXOS TECNICOS</t>
  </si>
  <si>
    <t>GEMMA MARIA MEJIA IZQUIERDO</t>
  </si>
  <si>
    <t>CM-045-FDLU-2019</t>
  </si>
  <si>
    <t>REALIZAR LA INTERVENTORIA TECNICA, ADMINISTRATIVA, FINANCIERA, SOCIAL, LEGAL, CONTABLE Y STT AL AL CONTRATO DE OBRA CUYO OBJETO ES " REALIZAR A PRECIOS UNITARIOS FIJOS,, SIN FORMULA DE AJUSTE, A MONTO  AGOTABLE EL MANTENIMIENTO PREVENTIVO Y/O  CORRECTIVO DE LOS SALONES COMUNALES UBICADOS EN LA LOCALIDAD DE USME EN BOGOTA D.C."</t>
  </si>
  <si>
    <t>CONSORCIO SALONES USME</t>
  </si>
  <si>
    <t>LP-035-FDLU-2019</t>
  </si>
  <si>
    <t>REALIZAR A PRECIOS UNITARIOS FIJOS SIN FORMULA DE AJUSTE A MONTO AGOTABLE EL MANTENIMIENTO PREVENTIVO Y/O CORRECTIVO DE LOS SALONES COMUNALES UBICADOS EN LA LOCALIDAD DE USME EN BOGOTA D. C.</t>
  </si>
  <si>
    <t>CONSORCIO OLIMPO 77</t>
  </si>
  <si>
    <t>ORDEN DE COMPRA 44140</t>
  </si>
  <si>
    <t>ADQUISICION DE VEHICULOS PARA EL FONDO DE DESARROLLO LOCAL DE USME, PARA FORTALECER LAS ACCIONES DE SEGURIDAD EN LAS LOCALIDADES DE BOGOTA DISTRITO CAPITAL</t>
  </si>
  <si>
    <t>DISTRIBUIDORA NISSAN S.A.</t>
  </si>
  <si>
    <t>ORDEN DE COMPRA 44168</t>
  </si>
  <si>
    <t>ADQUISICION DE LICENCIAS OFFICES PARA EQUIPOS DE COMPUTO DE LA ALCALDIA LOCAL</t>
  </si>
  <si>
    <t>DELL COLOMBIA INC</t>
  </si>
  <si>
    <t>SASI-049-FDLU-2019</t>
  </si>
  <si>
    <t>COMPARAVENTA Y ENTREGA DE MATERIALES Y ELEMENTOS PEDAGOGICOS PARA LA DOTACION  DE JARDINES INFANTILES OPERADOS POR LA SECRETARIA  DISTRITAL DE INTEGRACION SOCIAL Y LAS ASOCIACIONES  DEL ICBF  EN LA LOCALIDAD DE USME DE CONFORMIDAD  CON LAS ESPECIFICACIONES  Y CANTIDADES ESTABLECIDAS EN LA FICHA  TECNICA PARA LA  VIGENCIA  2019</t>
  </si>
  <si>
    <t>GRUPO EMPRESARIAL MADEX S A S</t>
  </si>
  <si>
    <t>SAMC-050-FDLU-2019</t>
  </si>
  <si>
    <t>CONTRATAR UN INTERMEDIARIO PÚBLICO O PRIVADO IDÓNEO PARA QUE PRESTE SUS SERVICIOS DE ENAJENACIÓN DE LOS BIENES MUEBLES NO ÚTILES, OBSOLETOS Y/O INSERVIBLES DE PROPIEDAD DEL FONDO DE DESARROLLO LOCAL DE USME, A TRAVÉS DEL SISTEMA SUBASTA PÚBLICA Y/O SERVICIO DE MARTILLO PARA ADJUDICARLOS AL MEJOR POSTOR POR MEDIO DE LOTES 1 Y 2”</t>
  </si>
  <si>
    <t>COMERCIALIZADORA NAVE LIMITADA</t>
  </si>
  <si>
    <t>N/A</t>
  </si>
  <si>
    <t>Otros gastos</t>
  </si>
  <si>
    <t>HONORARIOS  EDILES 2019</t>
  </si>
  <si>
    <t>DANIEL DAVID TORRES TORRES</t>
  </si>
  <si>
    <t>HUGO ALBERCIO VILLAMIL VILLAMIL</t>
  </si>
  <si>
    <t>JHON FREDY JIMENEZ FLOREZ</t>
  </si>
  <si>
    <t>JOSE DUBERNEY ARANZAZU CORREA</t>
  </si>
  <si>
    <t>KAREN MARGARITA SEQUEA ORTEGA</t>
  </si>
  <si>
    <t>LIDIA ESPERANZA ORTIZ ORTIZ</t>
  </si>
  <si>
    <t>MABEL ANDREA SUA TOLEDO</t>
  </si>
  <si>
    <t>RAUL DARIO GUZMAN RODRIGUEZ</t>
  </si>
  <si>
    <t>RICARDO LEON DE LA ROSA CERA</t>
  </si>
  <si>
    <t>SEGUROS DE SALUD EDILES</t>
  </si>
  <si>
    <t>CAJA DE COMPENSACION FAMILIAR - COMPENSAR</t>
  </si>
  <si>
    <t>CONSORCIO SAYP 2011</t>
  </si>
  <si>
    <t>CRUZ BLANCA ENTIDAD PROMOTORA DE SALUD S A LA SOCIEDAD PODRA UTILIZAR</t>
  </si>
  <si>
    <t>ENTIDAD PROMOTORA DE SALUD FAMISANAR CAFAM COLSUBSIDIO LIMITADA</t>
  </si>
  <si>
    <t>ENTIDAD PROMOTORA DE SALUD SANITAS S.A.</t>
  </si>
  <si>
    <t>EPS Y MEDICINA PREPAGADA SURAMERICANA S.A.</t>
  </si>
  <si>
    <t>SALUD TOTAL ENTIDAD PROMOTORA DE SALUD DEL REGIMEN CONTRIBUTIVO Y DEL REGIMEN SUBSIDIADO S.A.</t>
  </si>
  <si>
    <t>Servicios de telefonía fija</t>
  </si>
  <si>
    <t>Energía</t>
  </si>
  <si>
    <t>CODENSA S. A. ESP</t>
  </si>
  <si>
    <t>Acueducto y alcantarillado</t>
  </si>
  <si>
    <t>EMPRESA DE ACUEDUCTO Y ALCANTARILLADO DE BOGOTA ESP</t>
  </si>
  <si>
    <t>Aseo</t>
  </si>
  <si>
    <t>PROMOAMBIENTAL DISTRITO S A S ESP</t>
  </si>
  <si>
    <t>Gas</t>
  </si>
  <si>
    <t>GAS NATURAL S A E S P</t>
  </si>
  <si>
    <t>Multas y sanciones</t>
  </si>
  <si>
    <t>DIRECCION DE IMPUESTOS Y ADUANAS NACIONALES - DIAN</t>
  </si>
  <si>
    <t>LP-005-FDLU-2018</t>
  </si>
  <si>
    <t>Realizar la administración, operación, mantenimiento preventivo y correctivo del parque automotor y maquinaria pesada de propiedad del Fondo de Desarrollo Local de Usme, incluido el suministro de repuestos, combustibles, lubricantes y llantas, además la expedición de certificados de revisión tecnicomecánica y de gases</t>
  </si>
  <si>
    <t>CD-148-FDLU-2018</t>
  </si>
  <si>
    <t>¿CELEBRAR UN CONTRATO DE ARRENDAMIENTO DE UN INMUEBLE PARA USO INSTITUCIONAL EXCLUSIVO DE LA ALCALDÍA LOCAL DE USME CON LOS FINES Y PROPÓSITOS DE LAS DEPENDENCIAS DE PLANEACIÓN (EQUIPO DE SUPERVISORES), CPL, ARCHIVO DE PARTICIPACIÓN Y EL EQUIPO DE LOCAL DE RIESGO</t>
  </si>
  <si>
    <t>SASI-002-FDLU-2018</t>
  </si>
  <si>
    <t>PRESTAR EL SERVICIO DE VIGILANCIA Y SEGURIDAD PRIVADA PARA LAS INSTA-LACIONES DEL FONDO DE DESARROLLO LOCAL DE USME¿</t>
  </si>
  <si>
    <t>MEGASEGURIDAD LA PROVEEDORA LTDA</t>
  </si>
  <si>
    <t xml:space="preserve"> ORDEN DE COMPRA 28506</t>
  </si>
  <si>
    <t>CONTRATAR LA PRESTACIÓN DEL SERVICIO DE ASEO Y CAFETERÍA PA-RA LAS DIFERENTES OFICINAS DE LA AL-CALDIA LOCAL DE USME Y LA JAL, INCLU-YENDO INSUMOS Y EQUIPOS PARA EL DESARROLLO DEL SERVICIO</t>
  </si>
  <si>
    <t>SERVIASEO S.A. SERVIASEO</t>
  </si>
  <si>
    <t>LP-032-FDLU-2018</t>
  </si>
  <si>
    <t>ADICION 1.  REALIZAR POR EL SISTEMA DE PRECIOS FIJOS, SIN FORMULA DE  REAJUSTE LA OBRA DE CONSTRUCCION DEL PARQUE VECINAL MIRAVALLE  I, II, Y III ETAPAS,  EL COTIJO, SAN JUAN BAUTISTA Y SAN LUIS  COD. 05-141 DE LA LOCALIDAD DE USME EN BOGOTA D C. CONTRATO # 296 DE 2018</t>
  </si>
  <si>
    <t>CONSORCIO PARQUES USME 2019</t>
  </si>
  <si>
    <t>CM-046-FDLU-2018</t>
  </si>
  <si>
    <t>ADICION 1.  REALIZAR LA INTERVENTORIA TECNICA ADMINISTRATIVA, FINANCIERA, SOCIAL, CONTABLE, AMBIENTAL Y JURIDICA AL CONTRATO QUE SE GENERE  DE LA LICITACION PUBLICA  FDLU-032-2018, CUYO CONTRATO ES nO. 303 DE 2018</t>
  </si>
  <si>
    <t>CONSORCIO INTERPARQUES DEL SUR 2018</t>
  </si>
  <si>
    <t>CM-028-FDLU-2017</t>
  </si>
  <si>
    <t>ADICIÓN Y PRORROGA No. 1. AL CONTRATO DE INTERVENTORÍA No. 280-FDLU-2017 QUE TIENE POR OBJETO ¿REALIZAR LA INTERVENTORÍA TÉCNICA, ADMINISTRATIVA, FINANCIERA, JURÍDICA, AMBIENTAL Y SOCIAL DEL PROYECTO CUYO OBJETO ES CONTRATAR POR EL SISTEMA DE PRECIOS UNITARIOS LA CONSTRUCCIÓN DE LA MALLA VIAL, ESPACIO PÚBLICO Y REDES FASE I LOCALIDAD DE USME, BOGOTÁ D.C.¿</t>
  </si>
  <si>
    <t>CONSORCIO INTERSAVIMAC USME</t>
  </si>
  <si>
    <t>Adición N1 y prorroga Nº1 al contrato Nº143 FDLU 2018 cuyo objeto es: ¿Realizar la administración, operación, mantenimiento preventivo y correctivo del parque automotor y maquinaria pesada de propiedad del Fondo de Desarrollo Local de Usme, incluido el suministro de repuestos, combustibles, lubricantes y llan-tas, además la expedición de certificados de revisión tecnicomecánica y de gases</t>
  </si>
  <si>
    <t>.P-036-FDLU-2018</t>
  </si>
  <si>
    <t>Adicionar y prorrogar el Contrato de Suministro No. 301 de 2018, cuyo objeto es realizar la fabricación, suministro e instalación del mobiliario para las instalaciones de la nueva sede de la Alcaldía Local de Usme de Bogotá Distrito Capital.</t>
  </si>
  <si>
    <t>UNION TEMPORAL LEGUIZAMON LIDER USME 2018</t>
  </si>
  <si>
    <t>CM-007-FDLU-2018</t>
  </si>
  <si>
    <t>Adición N1 y prorroga Nº1 al contrato Nº144 FDLU 2018 cuyo objeto es: ¿Realizar la interventoría técnica, administrativa,  financiera, jurídica y ambiental derivada del contrato cuyo objeto es: ¿Realizar la administración, operación, mantenimiento preventivo y correctivo del parque automotor y maquinaria pesada de propiedad del Fondo de Desarrollo Local de Usme, incluido el suministro de repuestos, combustibles, lubricantes y llantas, además la expedición de certificados de revisión tecnicomecánica y de gases</t>
  </si>
  <si>
    <t>CD-026-FDLU-2018</t>
  </si>
  <si>
    <t>ADICION NRO. 1 Y PRORROGA NRO. 1 AL CONTRATO DE PRESTACION DE SERVICIOS NRO. 026 FDLU-2018, cuyo objeto es : ¨BRINDAR APOYO RELACIONADO CON LOS PROCESOS DE ENTRADA Y SALIDA DE CORRESPONDENCIA DEL CDI EJECUTADO LOS PROCESOS ADMINISTRATIVOS PARA SU CONTROL Y VERIFICACION¨.</t>
  </si>
  <si>
    <t>ANGHY ALEXANDRA GARCIA ORTIZ</t>
  </si>
  <si>
    <t>CD-002-FDLU-2018</t>
  </si>
  <si>
    <t>ADICIÓN NRO. 1 Y PRÓRROGA NRO. 1 AL CONTRATO DE PRESTACIÓN DE SERVICIOS NRO. 002-FDLU-2018, cuyo objeto es: ¿PRESTAR LOS SERVICIOS PROFESIONALES PARA APOYAR AL DESPACHO Y AL AREA DE GESTIÓN DEL DESARROLLO LOCAL DE LA ALCALDÍA LOCAL DE USME EN LOS PROCEDIMIENTOS ADMINISTRATIVOS Y JURÍDICOS QUE ADELANTE EL FDLU, ASÍ COMO EN LOS PROCEDIMIENTOS JURÍDICOS DE LAS ETAPAS PRECONTRACTUALES, CONTRACTUALES Y POSTCONTRACTUALES DEL FDLU, CONCRETAMENTE EN LA ESTRUCTURACIÓN DE CONTRATOS DE COMODATO¨.</t>
  </si>
  <si>
    <t>JEISSON ARMANDO CUBILLOS MORA</t>
  </si>
  <si>
    <t>LP-033-FDLU-2018</t>
  </si>
  <si>
    <t>Adición No. 1 y Prorroga No. 2 al contrato que tiene por objeto: ¿REALIZAR LAS OBRAS Y ACTIVIDADES PARA LA CONSERVACION DE LAS VIAS URBANAS DE LA LOCALIDAD DE USME Y SU ESPACIO PUBLICO ASOCIADO.2018¿</t>
  </si>
  <si>
    <t>CONSORCIO  VIAS  USME</t>
  </si>
  <si>
    <t>SASI-041-FDLU-2018</t>
  </si>
  <si>
    <t>Adición No. 1 y Prórroga No. 1 al contrato de suministro cuyo objeto es : SUMINISTRO DE RECEBO TIPO B-200 Y EMULCION ASFAL-TICA TIPO CR-1 (IN SITU), PARA EL MANTENIMIENTO DE LA MALLA VIAL LOCAL DE LA LOCALIDAD DE USME DE LA CIUDAD DE BOGOTA D.C., A MONTO AGOTABLE 2018.</t>
  </si>
  <si>
    <t>CONSORCIO AGREASAFALTOS 2018</t>
  </si>
  <si>
    <t>CM-043-FDLU-2018</t>
  </si>
  <si>
    <t>Adición No. 1 y prorroga No. 1 al contrato de interventoria cuyo objeto es. "LA INTERVENTORIA TECNICA, ADMINISTRATIVA, FINANCIERA, SOCIAL, AMBIENTAL, LEGAL Y SST AL CONTRATO DE OBRA  QUE SE GENERE DE LA LICITACION PUBLICA CUYO OBJETO  ES CONTRATAR BAJO LA MODALIDAD DE PRECIOS UNITARIOS FIJOS, SIN FORMULA DE REAJUSTE Y SMONTO AGOTABLE LAS OBRAS Y ACTIVIDADES PARA LA CONSERVACION DE LAS VIAS URBANAS DE LA LOCALIDAD DE USME Y ESPACIO PUBLICO ASOCIADO2018".</t>
  </si>
  <si>
    <t>CONSORCIO JEMI</t>
  </si>
  <si>
    <t>CM-044-FDLU-2018</t>
  </si>
  <si>
    <t>Adición No, 1 y Prorroga No. 1 al  contrato de  Interventoría  cuyo objeto es¿REALIZAR LA INTERVENTORÍA TÉCNICA ADMINISTRATIVA, FINANCIERA, JURÍDICA, AMBIENTAL Y SOCIAL DEL PROYECTO, CUYO OBJETO ES ¿REALIZAR LAS ACTIVIDADES A MONTO AGOTABLE PARA LA CONSERVACIÓN DE LA MALLA VIAL RURAL LOCAL DE USME DE LA CIUDAD DE BOGOTÁ D.C2018.¿.</t>
  </si>
  <si>
    <t>SOLUCIONES PARA LA INGENIERIA S.A.S</t>
  </si>
  <si>
    <t>PAGO DE LOS COSTOS OPERATIVOS QUE SE CAUSEN EN EL DESARROLLO DEL CONVENIO  DE ASOCIACIÓN NO 4002 DE 2011, CELEBRADO ENTRE LOS FONDOS DE DESARROLLO LOCAL, SECRETARIA DISTRITAL DE INTEGRACIÓN SOCIAL Y LA CAJA DE COMPENSACIÓN FAMILIAR COMPENSAR, PROYECTO 1403, ¿ APOYO ECONÓMICO PARA UN ENVEJECIMIENTO DIGNO E INCLUYENTE¿ COMPONENTE SUBSIDIO TIPO C, VIGENCIA FEBRERO A DICIEMBRE 2019</t>
  </si>
  <si>
    <t>ENTREGA DE APOYO ECONÓMICO SUBSIDIO TIPO C MENSUAL A 3.107 PERSONAS MAYORES A TRAVÉS DEL CONVENIO MARCO  DE ASOCIACIÓN NO. 4002 DE 2011¿ VIGENCIA FEBRERO A DICIEMBRE DE 2019</t>
  </si>
  <si>
    <t>RESOLUCION</t>
  </si>
  <si>
    <t>SECRETARIA DISTRITAL DE AMBIENTE</t>
  </si>
  <si>
    <t>PAGO</t>
  </si>
  <si>
    <t>david  PAEZ CASAGUA</t>
  </si>
  <si>
    <t>MARY LUZ HILARIÓN GARZÓN</t>
  </si>
  <si>
    <t>ADICIÓN NRO. 1 Y PRÓRROGA NRO. 1 AL CONTRATO DE PRESTACIÓN DE SERVICIOS NRO. 244-FDLU-2019, cuyo objeto es: ¿PRESTAR LOS SERVICIOS PROFESIONALES, BRINDANDO APOYO EN EL IMPULSO DE LOS PROCESOS SOCIO ECONOMICOS Y DE EXTENSION AGROPECUARIA DE LA UNIDAD LOCAL DE ASISTENCIA TECNICA AGROPECUARIA Y AMBIENTAL ULATA DEL AREA DE GESTION DEL DESARROLLO LOCAL DE LA ALCALDIA LOCAL DE USME PARA EL CUMPLIMIENTO DE LA LEY 1876 DE 2017.¿</t>
  </si>
  <si>
    <t>ALEXANDER  AVILA AVILA</t>
  </si>
  <si>
    <t>ADICIÓN NRO. 1 Y PRÓRROGA NRO. 1 AL CONTRATO DE PRESTACIÓN DE SERVICIOS NRO. 278-FDLU-2019, cuyo objeto es: ¿PRESTAR LOS SERVICIOS PROFESIONALES PARA LA OPERACIÓN, PRESTACION, SEGUIMIENTO Y CUMPLIMIENTO DE LOS PROCEDIMIENTOS ADMINISTRATIVOS, OPERATIVOS Y PROGRAMATICOS DEL SERVICIO APOYO ECONOMICO TIPO C, QUE CONTRIBUYAN A LA GARANTIA DE LOS DERECHOS DE LA POBLACION MAYOR EN EL MARCO DE LA POLITICA PUBLICA SOCIAL PARA EL ENVEJECIMIENTO Y LA VEJEZ EN EL DISTRITO CAPITAL A CARGO DE LA ALCALDIA LOCAL.¿.</t>
  </si>
  <si>
    <t>ERIKA JOHANNA PEREZ RAMIREZ</t>
  </si>
  <si>
    <t>CONSTITUCION DE LA CAJA MENOR DEL FDL DE USME VIGENCIA 2019, SEGÚN RESOLUCION 005 DEL 14 DE FEBRERO DE 2019</t>
  </si>
  <si>
    <t>CAJA MENOR</t>
  </si>
  <si>
    <t>TOTALES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</si>
</sst>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quot;$&quot;\ #,##0"/>
    <numFmt numFmtId="165" formatCode="&quot;$&quot;\ #,##0.00"/>
    <numFmt numFmtId="166" formatCode="_(* #,##0.00_);_(* \(#,##0.00\);_(* &quot;-&quot;??_);_(@_)"/>
    <numFmt numFmtId="167" formatCode="_(* #,##0_);_(* \(#,##0\);_(* &quot;-&quot;??_);_(@_)"/>
    <numFmt numFmtId="168" formatCode="yyyy/mm/dd"/>
    <numFmt numFmtId="169" formatCode="_(* #,##0_);_(* \(#,##0\);_(* &quot;-&quot;_);_(@_)"/>
  </numFmts>
  <fonts count="31"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u/>
      <sz val="11"/>
      <color theme="10"/>
      <name val="Calibri"/>
      <family val="2"/>
      <scheme val="minor"/>
    </font>
    <font>
      <b/>
      <sz val="14"/>
      <name val="Times New Roman"/>
      <family val="1"/>
    </font>
    <font>
      <b/>
      <sz val="10"/>
      <name val="Times New Roman"/>
      <family val="1"/>
    </font>
    <font>
      <sz val="11"/>
      <name val="Times New Roman"/>
      <family val="1"/>
    </font>
    <font>
      <sz val="10"/>
      <name val="Times New Roman"/>
      <family val="1"/>
    </font>
    <font>
      <sz val="11"/>
      <name val="Arial Narrow"/>
      <family val="2"/>
    </font>
    <font>
      <b/>
      <sz val="12"/>
      <color rgb="FFFF0000"/>
      <name val="Times New Roman"/>
      <family val="1"/>
    </font>
    <font>
      <sz val="12"/>
      <name val="Times New Roman"/>
      <family val="1"/>
    </font>
    <font>
      <b/>
      <sz val="12"/>
      <name val="Times New Roman"/>
      <family val="1"/>
    </font>
    <font>
      <b/>
      <sz val="12"/>
      <name val="Arial Narrow"/>
      <family val="2"/>
    </font>
    <font>
      <sz val="10"/>
      <color theme="0"/>
      <name val="Arial Unicode MS"/>
      <family val="2"/>
    </font>
    <font>
      <b/>
      <sz val="8"/>
      <name val="Times New Roman"/>
      <family val="1"/>
    </font>
    <font>
      <sz val="11"/>
      <color theme="1"/>
      <name val="Arial Narrow"/>
      <family val="2"/>
    </font>
    <font>
      <sz val="10"/>
      <color theme="1"/>
      <name val="Arial Narrow"/>
      <family val="2"/>
    </font>
    <font>
      <b/>
      <sz val="10"/>
      <color theme="1"/>
      <name val="Times New Roman"/>
      <family val="1"/>
    </font>
    <font>
      <b/>
      <sz val="10"/>
      <color theme="0"/>
      <name val="Times New Roman"/>
      <family val="1"/>
    </font>
    <font>
      <sz val="11"/>
      <color theme="1"/>
      <name val="Times New Roman"/>
      <family val="1"/>
    </font>
    <font>
      <sz val="10"/>
      <color rgb="FF000000"/>
      <name val="Arial"/>
      <family val="2"/>
    </font>
    <font>
      <sz val="11"/>
      <color indexed="8"/>
      <name val="Times New Roman"/>
      <family val="1"/>
    </font>
    <font>
      <sz val="9"/>
      <name val="Times New Roman"/>
      <family val="1"/>
    </font>
    <font>
      <sz val="11"/>
      <color theme="0"/>
      <name val="Times New Roman"/>
      <family val="1"/>
    </font>
    <font>
      <sz val="11"/>
      <name val="Calibri"/>
      <family val="2"/>
      <scheme val="minor"/>
    </font>
    <font>
      <sz val="11"/>
      <color rgb="FFFF0000"/>
      <name val="Times New Roman"/>
      <family val="1"/>
    </font>
    <font>
      <sz val="10.3"/>
      <color rgb="FF0070C0"/>
      <name val="Arial Narrow"/>
      <family val="2"/>
    </font>
    <font>
      <b/>
      <sz val="11"/>
      <color theme="1"/>
      <name val="Times New Roman"/>
      <family val="1"/>
    </font>
    <font>
      <b/>
      <sz val="9"/>
      <color indexed="81"/>
      <name val="Tahoma"/>
      <family val="2"/>
    </font>
    <font>
      <sz val="9"/>
      <color indexed="81"/>
      <name val="Tahoma"/>
      <family val="2"/>
    </font>
  </fonts>
  <fills count="6">
    <fill>
      <patternFill patternType="none"/>
    </fill>
    <fill>
      <patternFill patternType="gray125"/>
    </fill>
    <fill>
      <patternFill patternType="solid">
        <fgColor theme="0"/>
        <bgColor indexed="64"/>
      </patternFill>
    </fill>
    <fill>
      <patternFill patternType="solid">
        <fgColor indexed="9"/>
      </patternFill>
    </fill>
    <fill>
      <patternFill patternType="solid">
        <fgColor rgb="FFFFFF00"/>
        <bgColor indexed="64"/>
      </patternFill>
    </fill>
    <fill>
      <patternFill patternType="solid">
        <fgColor theme="0" tint="-4.9989318521683403E-2"/>
        <bgColor indexed="64"/>
      </patternFill>
    </fill>
  </fills>
  <borders count="29">
    <border>
      <left/>
      <right/>
      <top/>
      <bottom/>
      <diagonal/>
    </border>
    <border>
      <left style="thin">
        <color auto="1"/>
      </left>
      <right style="thin">
        <color auto="1"/>
      </right>
      <top style="thin">
        <color auto="1"/>
      </top>
      <bottom style="thin">
        <color auto="1"/>
      </bottom>
      <diagonal/>
    </border>
    <border>
      <left style="medium">
        <color indexed="64"/>
      </left>
      <right style="thin">
        <color indexed="64"/>
      </right>
      <top style="medium">
        <color indexed="64"/>
      </top>
      <bottom style="thin">
        <color indexed="64"/>
      </bottom>
      <diagonal/>
    </border>
    <border>
      <left style="thin">
        <color auto="1"/>
      </left>
      <right style="thin">
        <color auto="1"/>
      </right>
      <top style="medium">
        <color indexed="64"/>
      </top>
      <bottom style="thin">
        <color auto="1"/>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thin">
        <color indexed="64"/>
      </bottom>
      <diagonal/>
    </border>
    <border>
      <left/>
      <right style="medium">
        <color indexed="64"/>
      </right>
      <top/>
      <bottom style="thin">
        <color indexed="64"/>
      </bottom>
      <diagonal/>
    </border>
    <border>
      <left/>
      <right/>
      <top style="thin">
        <color auto="1"/>
      </top>
      <bottom style="thin">
        <color auto="1"/>
      </bottom>
      <diagonal/>
    </border>
    <border>
      <left/>
      <right style="medium">
        <color indexed="64"/>
      </right>
      <top style="thin">
        <color auto="1"/>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thin">
        <color indexed="64"/>
      </bottom>
      <diagonal/>
    </border>
    <border>
      <left style="thin">
        <color indexed="64"/>
      </left>
      <right/>
      <top style="medium">
        <color indexed="64"/>
      </top>
      <bottom style="thin">
        <color indexed="64"/>
      </bottom>
      <diagonal/>
    </border>
    <border>
      <left style="thin">
        <color indexed="64"/>
      </left>
      <right/>
      <top/>
      <bottom style="thin">
        <color indexed="64"/>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style="medium">
        <color auto="1"/>
      </right>
      <top style="medium">
        <color auto="1"/>
      </top>
      <bottom style="medium">
        <color auto="1"/>
      </bottom>
      <diagonal/>
    </border>
    <border>
      <left/>
      <right/>
      <top/>
      <bottom style="thin">
        <color theme="4" tint="0.39997558519241921"/>
      </bottom>
      <diagonal/>
    </border>
    <border>
      <left style="thin">
        <color auto="1"/>
      </left>
      <right style="thin">
        <color auto="1"/>
      </right>
      <top style="thin">
        <color auto="1"/>
      </top>
      <bottom/>
      <diagonal/>
    </border>
  </borders>
  <cellStyleXfs count="6">
    <xf numFmtId="0" fontId="0" fillId="0" borderId="0"/>
    <xf numFmtId="166" fontId="1" fillId="0" borderId="0" applyFont="0" applyFill="0" applyBorder="0" applyAlignment="0" applyProtection="0"/>
    <xf numFmtId="169" fontId="1" fillId="0" borderId="0" applyFont="0" applyFill="0" applyBorder="0" applyAlignment="0" applyProtection="0"/>
    <xf numFmtId="9" fontId="1" fillId="0" borderId="0" applyFont="0" applyFill="0" applyBorder="0" applyAlignment="0" applyProtection="0"/>
    <xf numFmtId="0" fontId="4" fillId="0" borderId="0" applyNumberFormat="0" applyFill="0" applyBorder="0" applyAlignment="0" applyProtection="0"/>
    <xf numFmtId="0" fontId="21" fillId="0" borderId="0"/>
  </cellStyleXfs>
  <cellXfs count="201">
    <xf numFmtId="0" fontId="0" fillId="0" borderId="0" xfId="0"/>
    <xf numFmtId="0" fontId="0" fillId="0" borderId="0" xfId="0" applyProtection="1"/>
    <xf numFmtId="0" fontId="4" fillId="0" borderId="0" xfId="4" applyProtection="1"/>
    <xf numFmtId="0" fontId="0" fillId="2" borderId="1" xfId="0" applyFill="1" applyBorder="1" applyProtection="1"/>
    <xf numFmtId="0" fontId="0" fillId="2" borderId="0" xfId="0" applyFont="1" applyFill="1" applyBorder="1" applyProtection="1"/>
    <xf numFmtId="0" fontId="3" fillId="2" borderId="0" xfId="0" applyFont="1" applyFill="1" applyBorder="1" applyProtection="1"/>
    <xf numFmtId="0" fontId="3" fillId="2" borderId="0" xfId="0" quotePrefix="1" applyFont="1" applyFill="1" applyBorder="1" applyProtection="1"/>
    <xf numFmtId="0" fontId="10" fillId="0" borderId="0" xfId="0" applyFont="1" applyFill="1" applyBorder="1" applyAlignment="1" applyProtection="1">
      <alignment horizontal="center" vertical="top" wrapText="1"/>
    </xf>
    <xf numFmtId="3" fontId="6" fillId="0" borderId="0" xfId="0" applyNumberFormat="1" applyFont="1" applyFill="1" applyBorder="1" applyAlignment="1" applyProtection="1">
      <alignment horizontal="justify" vertical="top" wrapText="1"/>
    </xf>
    <xf numFmtId="0" fontId="8" fillId="0" borderId="0" xfId="0" applyFont="1" applyFill="1" applyAlignment="1" applyProtection="1">
      <alignment horizontal="justify" vertical="top" wrapText="1"/>
    </xf>
    <xf numFmtId="0" fontId="0" fillId="0" borderId="0" xfId="0" applyBorder="1" applyAlignment="1" applyProtection="1">
      <alignment vertical="center"/>
    </xf>
    <xf numFmtId="0" fontId="14" fillId="2" borderId="0" xfId="0" applyFont="1" applyFill="1" applyBorder="1" applyProtection="1"/>
    <xf numFmtId="10" fontId="15" fillId="0" borderId="23" xfId="0" applyNumberFormat="1" applyFont="1" applyFill="1" applyBorder="1" applyAlignment="1" applyProtection="1">
      <alignment vertical="center" textRotation="90" wrapText="1"/>
    </xf>
    <xf numFmtId="0" fontId="16" fillId="2" borderId="0" xfId="0" applyFont="1" applyFill="1" applyBorder="1" applyAlignment="1" applyProtection="1">
      <alignment horizontal="center" vertical="center" wrapText="1"/>
    </xf>
    <xf numFmtId="0" fontId="6" fillId="0" borderId="5" xfId="0" applyFont="1" applyFill="1" applyBorder="1" applyAlignment="1" applyProtection="1">
      <alignment horizontal="center" vertical="center"/>
    </xf>
    <xf numFmtId="0" fontId="6" fillId="0" borderId="1" xfId="0" applyFont="1" applyFill="1" applyBorder="1" applyAlignment="1" applyProtection="1">
      <alignment horizontal="center" vertical="center"/>
    </xf>
    <xf numFmtId="0" fontId="6" fillId="0" borderId="1" xfId="0" applyFont="1" applyFill="1" applyBorder="1" applyAlignment="1" applyProtection="1">
      <alignment horizontal="center" vertical="center" wrapText="1"/>
    </xf>
    <xf numFmtId="3" fontId="6" fillId="0" borderId="1" xfId="0" applyNumberFormat="1" applyFont="1" applyFill="1" applyBorder="1" applyAlignment="1" applyProtection="1">
      <alignment horizontal="center" vertical="center"/>
    </xf>
    <xf numFmtId="0" fontId="6" fillId="2" borderId="1" xfId="0" applyFont="1" applyFill="1" applyBorder="1" applyAlignment="1" applyProtection="1">
      <alignment horizontal="center" vertical="center"/>
    </xf>
    <xf numFmtId="0" fontId="17" fillId="2" borderId="0" xfId="0" applyFont="1" applyFill="1" applyBorder="1" applyAlignment="1" applyProtection="1">
      <alignment vertical="center"/>
    </xf>
    <xf numFmtId="3" fontId="6" fillId="0" borderId="1" xfId="0" applyNumberFormat="1" applyFont="1" applyFill="1" applyBorder="1" applyAlignment="1" applyProtection="1">
      <alignment horizontal="center" vertical="center" wrapText="1"/>
    </xf>
    <xf numFmtId="3" fontId="6" fillId="2" borderId="1" xfId="0" applyNumberFormat="1" applyFont="1" applyFill="1" applyBorder="1" applyAlignment="1" applyProtection="1">
      <alignment horizontal="center" vertical="center" wrapText="1"/>
    </xf>
    <xf numFmtId="0" fontId="6" fillId="0" borderId="25" xfId="0" applyFont="1" applyFill="1" applyBorder="1" applyAlignment="1" applyProtection="1">
      <alignment horizontal="center" vertical="center" wrapText="1"/>
    </xf>
    <xf numFmtId="0" fontId="6" fillId="0" borderId="24" xfId="0" applyFont="1" applyFill="1" applyBorder="1" applyAlignment="1" applyProtection="1">
      <alignment horizontal="center" vertical="center" wrapText="1"/>
    </xf>
    <xf numFmtId="0" fontId="6" fillId="0" borderId="1" xfId="0" applyFont="1" applyFill="1" applyBorder="1" applyAlignment="1" applyProtection="1">
      <alignment horizontal="center" vertical="center" textRotation="90" wrapText="1"/>
    </xf>
    <xf numFmtId="0" fontId="18" fillId="2" borderId="0" xfId="0" applyFont="1" applyFill="1" applyBorder="1" applyAlignment="1" applyProtection="1">
      <alignment horizontal="center" vertical="center" wrapText="1"/>
    </xf>
    <xf numFmtId="0" fontId="19" fillId="2" borderId="0" xfId="0" applyFont="1" applyFill="1" applyBorder="1" applyAlignment="1" applyProtection="1">
      <alignment horizontal="center" vertical="center" wrapText="1"/>
    </xf>
    <xf numFmtId="0" fontId="20" fillId="0" borderId="1" xfId="0" applyNumberFormat="1" applyFont="1" applyBorder="1" applyAlignment="1" applyProtection="1">
      <alignment horizontal="justify" vertical="center" wrapText="1"/>
    </xf>
    <xf numFmtId="167" fontId="22" fillId="0" borderId="1" xfId="1" applyNumberFormat="1" applyFont="1" applyFill="1" applyBorder="1" applyAlignment="1" applyProtection="1">
      <alignment horizontal="right" vertical="center" wrapText="1"/>
    </xf>
    <xf numFmtId="9" fontId="20" fillId="0" borderId="1" xfId="3" applyFont="1" applyBorder="1" applyAlignment="1" applyProtection="1">
      <alignment horizontal="center" vertical="center"/>
    </xf>
    <xf numFmtId="167" fontId="20" fillId="0" borderId="0" xfId="0" applyNumberFormat="1" applyFont="1" applyFill="1" applyBorder="1" applyAlignment="1" applyProtection="1">
      <alignment horizontal="center" vertical="center"/>
    </xf>
    <xf numFmtId="0" fontId="24" fillId="0" borderId="0" xfId="0" applyFont="1" applyFill="1" applyBorder="1" applyProtection="1"/>
    <xf numFmtId="0" fontId="24" fillId="2" borderId="0" xfId="0" applyFont="1" applyFill="1" applyBorder="1" applyProtection="1"/>
    <xf numFmtId="167" fontId="22" fillId="2" borderId="1" xfId="1" applyNumberFormat="1" applyFont="1" applyFill="1" applyBorder="1" applyAlignment="1" applyProtection="1">
      <alignment horizontal="right" vertical="center" wrapText="1"/>
    </xf>
    <xf numFmtId="167" fontId="22" fillId="4" borderId="1" xfId="1" applyNumberFormat="1" applyFont="1" applyFill="1" applyBorder="1" applyAlignment="1" applyProtection="1">
      <alignment horizontal="right" vertical="center" wrapText="1"/>
    </xf>
    <xf numFmtId="167" fontId="7" fillId="2" borderId="1" xfId="1" applyNumberFormat="1" applyFont="1" applyFill="1" applyBorder="1" applyAlignment="1" applyProtection="1">
      <alignment horizontal="right" vertical="center" wrapText="1"/>
    </xf>
    <xf numFmtId="0" fontId="20" fillId="2" borderId="1" xfId="0" applyNumberFormat="1" applyFont="1" applyFill="1" applyBorder="1" applyAlignment="1" applyProtection="1">
      <alignment horizontal="justify" vertical="center" wrapText="1"/>
    </xf>
    <xf numFmtId="9" fontId="20" fillId="2" borderId="1" xfId="3" applyFont="1" applyFill="1" applyBorder="1" applyAlignment="1" applyProtection="1">
      <alignment horizontal="center" vertical="center"/>
    </xf>
    <xf numFmtId="167" fontId="20" fillId="2" borderId="0" xfId="0" applyNumberFormat="1" applyFont="1" applyFill="1" applyBorder="1" applyAlignment="1" applyProtection="1">
      <alignment horizontal="center" vertical="center"/>
    </xf>
    <xf numFmtId="167" fontId="20" fillId="4" borderId="0" xfId="0" applyNumberFormat="1" applyFont="1" applyFill="1" applyBorder="1" applyAlignment="1" applyProtection="1">
      <alignment horizontal="center" vertical="center"/>
    </xf>
    <xf numFmtId="0" fontId="24" fillId="4" borderId="0" xfId="0" applyFont="1" applyFill="1" applyBorder="1" applyProtection="1"/>
    <xf numFmtId="0" fontId="28" fillId="5" borderId="1" xfId="0" applyFont="1" applyFill="1" applyBorder="1" applyAlignment="1" applyProtection="1">
      <alignment vertical="center"/>
    </xf>
    <xf numFmtId="0" fontId="28" fillId="5" borderId="1" xfId="0" applyFont="1" applyFill="1" applyBorder="1" applyProtection="1"/>
    <xf numFmtId="0" fontId="20" fillId="5" borderId="1" xfId="0" applyFont="1" applyFill="1" applyBorder="1" applyAlignment="1" applyProtection="1">
      <alignment horizontal="left" vertical="center"/>
    </xf>
    <xf numFmtId="0" fontId="8" fillId="5" borderId="1" xfId="0" applyFont="1" applyFill="1" applyBorder="1" applyAlignment="1" applyProtection="1">
      <alignment vertical="center"/>
    </xf>
    <xf numFmtId="0" fontId="20" fillId="5" borderId="1" xfId="0" applyFont="1" applyFill="1" applyBorder="1" applyAlignment="1" applyProtection="1">
      <alignment wrapText="1"/>
    </xf>
    <xf numFmtId="0" fontId="20" fillId="5" borderId="1" xfId="0" applyFont="1" applyFill="1" applyBorder="1" applyProtection="1"/>
    <xf numFmtId="0" fontId="20" fillId="5" borderId="1" xfId="0" applyFont="1" applyFill="1" applyBorder="1" applyAlignment="1" applyProtection="1">
      <alignment horizontal="center" vertical="center"/>
    </xf>
    <xf numFmtId="0" fontId="20" fillId="5" borderId="1" xfId="0" applyFont="1" applyFill="1" applyBorder="1" applyAlignment="1" applyProtection="1">
      <alignment horizontal="justify" vertical="top" wrapText="1"/>
    </xf>
    <xf numFmtId="0" fontId="20" fillId="5" borderId="28" xfId="0" applyFont="1" applyFill="1" applyBorder="1" applyProtection="1"/>
    <xf numFmtId="0" fontId="20" fillId="0" borderId="0" xfId="0" applyFont="1" applyFill="1" applyBorder="1" applyProtection="1"/>
    <xf numFmtId="0" fontId="3" fillId="0" borderId="0" xfId="0" applyFont="1" applyFill="1" applyBorder="1" applyProtection="1"/>
    <xf numFmtId="167" fontId="22" fillId="0" borderId="0" xfId="1" applyNumberFormat="1" applyFont="1" applyFill="1" applyBorder="1" applyAlignment="1" applyProtection="1">
      <alignment horizontal="right" vertical="center" wrapText="1"/>
    </xf>
    <xf numFmtId="0" fontId="5" fillId="0" borderId="0" xfId="0" applyFont="1" applyFill="1" applyBorder="1" applyAlignment="1" applyProtection="1">
      <alignment horizontal="center" vertical="top" wrapText="1"/>
    </xf>
    <xf numFmtId="0" fontId="5" fillId="2" borderId="1" xfId="0" applyFont="1" applyFill="1" applyBorder="1" applyAlignment="1" applyProtection="1">
      <alignment horizontal="center" vertical="top" wrapText="1"/>
    </xf>
    <xf numFmtId="165" fontId="6" fillId="0" borderId="0" xfId="0" applyNumberFormat="1" applyFont="1" applyFill="1" applyBorder="1" applyAlignment="1" applyProtection="1">
      <alignment horizontal="justify" vertical="top" wrapText="1"/>
    </xf>
    <xf numFmtId="0" fontId="6" fillId="0" borderId="2" xfId="0" applyFont="1" applyFill="1" applyBorder="1" applyAlignment="1" applyProtection="1">
      <alignment horizontal="left" vertical="center" wrapText="1"/>
    </xf>
    <xf numFmtId="0" fontId="6" fillId="0" borderId="5" xfId="0" applyFont="1" applyFill="1" applyBorder="1" applyAlignment="1" applyProtection="1">
      <alignment horizontal="left" vertical="center" wrapText="1"/>
    </xf>
    <xf numFmtId="0" fontId="8" fillId="0" borderId="0" xfId="0" applyFont="1" applyFill="1" applyBorder="1" applyAlignment="1" applyProtection="1">
      <alignment horizontal="justify" vertical="top" wrapText="1"/>
    </xf>
    <xf numFmtId="0" fontId="6" fillId="0" borderId="25" xfId="0" applyFont="1" applyFill="1" applyBorder="1" applyAlignment="1" applyProtection="1">
      <alignment horizontal="center" vertical="center"/>
    </xf>
    <xf numFmtId="0" fontId="6" fillId="0" borderId="24" xfId="0" applyFont="1" applyFill="1" applyBorder="1" applyAlignment="1" applyProtection="1">
      <alignment horizontal="center" vertical="center"/>
    </xf>
    <xf numFmtId="0" fontId="6" fillId="0" borderId="10" xfId="0" applyFont="1" applyFill="1" applyBorder="1" applyAlignment="1" applyProtection="1">
      <alignment horizontal="left" vertical="center" wrapText="1"/>
    </xf>
    <xf numFmtId="0" fontId="6" fillId="2" borderId="1" xfId="0" applyFont="1" applyFill="1" applyBorder="1" applyAlignment="1" applyProtection="1">
      <alignment horizontal="center" vertical="center" wrapText="1"/>
    </xf>
    <xf numFmtId="0" fontId="6" fillId="0" borderId="25" xfId="0" applyFont="1" applyFill="1" applyBorder="1" applyAlignment="1" applyProtection="1">
      <alignment horizontal="center" vertical="center"/>
    </xf>
    <xf numFmtId="0" fontId="6" fillId="0" borderId="15" xfId="0" applyFont="1" applyFill="1" applyBorder="1" applyAlignment="1" applyProtection="1">
      <alignment horizontal="center" vertical="center"/>
    </xf>
    <xf numFmtId="0" fontId="6" fillId="0" borderId="24" xfId="0" applyFont="1" applyFill="1" applyBorder="1" applyAlignment="1" applyProtection="1">
      <alignment horizontal="center" vertical="center"/>
    </xf>
    <xf numFmtId="0" fontId="6" fillId="0" borderId="10" xfId="0" applyFont="1" applyFill="1" applyBorder="1" applyAlignment="1" applyProtection="1">
      <alignment horizontal="left" vertical="center" wrapText="1"/>
    </xf>
    <xf numFmtId="0" fontId="6" fillId="0" borderId="12" xfId="0" applyFont="1" applyFill="1" applyBorder="1" applyAlignment="1" applyProtection="1">
      <alignment horizontal="left" vertical="center" wrapText="1"/>
    </xf>
    <xf numFmtId="0" fontId="6" fillId="0" borderId="7" xfId="0" applyFont="1" applyFill="1" applyBorder="1" applyAlignment="1" applyProtection="1">
      <alignment horizontal="center" vertical="center" wrapText="1"/>
    </xf>
    <xf numFmtId="0" fontId="6" fillId="0" borderId="8" xfId="0" applyFont="1" applyFill="1" applyBorder="1" applyAlignment="1" applyProtection="1">
      <alignment horizontal="center" vertical="center" wrapText="1"/>
    </xf>
    <xf numFmtId="0" fontId="6" fillId="0" borderId="13" xfId="0" applyFont="1" applyFill="1" applyBorder="1" applyAlignment="1" applyProtection="1">
      <alignment horizontal="center" vertical="center" wrapText="1"/>
    </xf>
    <xf numFmtId="0" fontId="6" fillId="0" borderId="20" xfId="0" applyFont="1" applyFill="1" applyBorder="1" applyAlignment="1" applyProtection="1">
      <alignment horizontal="center" vertical="center" wrapText="1"/>
    </xf>
    <xf numFmtId="0" fontId="6" fillId="0" borderId="21" xfId="0" applyFont="1" applyFill="1" applyBorder="1" applyAlignment="1" applyProtection="1">
      <alignment horizontal="center" vertical="center" wrapText="1"/>
    </xf>
    <xf numFmtId="0" fontId="6" fillId="0" borderId="22" xfId="0" applyFont="1" applyFill="1" applyBorder="1" applyAlignment="1" applyProtection="1">
      <alignment horizontal="center" vertical="center" wrapText="1"/>
    </xf>
    <xf numFmtId="0" fontId="6" fillId="2" borderId="1" xfId="0" applyFont="1" applyFill="1" applyBorder="1" applyAlignment="1" applyProtection="1">
      <alignment horizontal="center" vertical="center" wrapText="1"/>
    </xf>
    <xf numFmtId="0" fontId="8" fillId="0" borderId="0" xfId="0" applyFont="1" applyFill="1" applyBorder="1" applyAlignment="1" applyProtection="1">
      <alignment horizontal="justify" vertical="top" wrapText="1"/>
    </xf>
    <xf numFmtId="0" fontId="6" fillId="0" borderId="5" xfId="0" applyFont="1" applyFill="1" applyBorder="1" applyAlignment="1" applyProtection="1">
      <alignment horizontal="left" vertical="top" wrapText="1"/>
    </xf>
    <xf numFmtId="0" fontId="6" fillId="0" borderId="6" xfId="0" applyFont="1" applyFill="1" applyBorder="1" applyAlignment="1" applyProtection="1">
      <alignment horizontal="left" vertical="top" wrapText="1"/>
    </xf>
    <xf numFmtId="0" fontId="6" fillId="0" borderId="7" xfId="0" applyFont="1" applyFill="1" applyBorder="1" applyAlignment="1" applyProtection="1">
      <alignment horizontal="justify" vertical="top" wrapText="1"/>
    </xf>
    <xf numFmtId="0" fontId="6" fillId="0" borderId="8" xfId="0" applyFont="1" applyFill="1" applyBorder="1" applyAlignment="1" applyProtection="1">
      <alignment horizontal="justify" vertical="top" wrapText="1"/>
    </xf>
    <xf numFmtId="0" fontId="6" fillId="0" borderId="0" xfId="0" applyFont="1" applyFill="1" applyBorder="1" applyAlignment="1" applyProtection="1">
      <alignment horizontal="justify" vertical="top" wrapText="1"/>
    </xf>
    <xf numFmtId="0" fontId="6" fillId="0" borderId="5" xfId="0" applyFont="1" applyFill="1" applyBorder="1" applyAlignment="1" applyProtection="1">
      <alignment horizontal="left" vertical="center" wrapText="1"/>
    </xf>
    <xf numFmtId="0" fontId="6" fillId="0" borderId="6" xfId="0" applyFont="1" applyFill="1" applyBorder="1" applyAlignment="1" applyProtection="1">
      <alignment horizontal="left" vertical="center" wrapText="1"/>
    </xf>
    <xf numFmtId="0" fontId="6" fillId="0" borderId="17" xfId="0" applyFont="1" applyFill="1" applyBorder="1" applyAlignment="1" applyProtection="1">
      <alignment horizontal="justify" vertical="top" wrapText="1"/>
    </xf>
    <xf numFmtId="0" fontId="6" fillId="0" borderId="18" xfId="0" applyFont="1" applyFill="1" applyBorder="1" applyAlignment="1" applyProtection="1">
      <alignment horizontal="justify" vertical="top" wrapText="1"/>
    </xf>
    <xf numFmtId="0" fontId="6" fillId="0" borderId="0" xfId="0" applyFont="1" applyFill="1" applyBorder="1" applyAlignment="1" applyProtection="1">
      <alignment horizontal="right" vertical="center" wrapText="1"/>
    </xf>
    <xf numFmtId="0" fontId="6" fillId="0" borderId="5" xfId="0" applyFont="1" applyFill="1" applyBorder="1" applyAlignment="1" applyProtection="1">
      <alignment horizontal="justify" vertical="top" wrapText="1"/>
    </xf>
    <xf numFmtId="0" fontId="6" fillId="0" borderId="1" xfId="0" applyFont="1" applyFill="1" applyBorder="1" applyAlignment="1" applyProtection="1">
      <alignment horizontal="justify" vertical="top" wrapText="1"/>
    </xf>
    <xf numFmtId="165" fontId="6" fillId="0" borderId="0" xfId="0" applyNumberFormat="1" applyFont="1" applyFill="1" applyBorder="1" applyAlignment="1" applyProtection="1">
      <alignment horizontal="justify" vertical="top" wrapText="1"/>
    </xf>
    <xf numFmtId="0" fontId="6" fillId="0" borderId="2" xfId="0" applyFont="1" applyFill="1" applyBorder="1" applyAlignment="1" applyProtection="1">
      <alignment horizontal="left" vertical="center" wrapText="1"/>
    </xf>
    <xf numFmtId="0" fontId="6" fillId="0" borderId="4" xfId="0" applyFont="1" applyFill="1" applyBorder="1" applyAlignment="1" applyProtection="1">
      <alignment horizontal="left" vertical="center" wrapText="1"/>
    </xf>
    <xf numFmtId="0" fontId="6" fillId="0" borderId="10" xfId="0" applyFont="1" applyFill="1" applyBorder="1" applyAlignment="1" applyProtection="1">
      <alignment horizontal="justify" vertical="top" wrapText="1"/>
    </xf>
    <xf numFmtId="0" fontId="6" fillId="0" borderId="11" xfId="0" applyFont="1" applyFill="1" applyBorder="1" applyAlignment="1" applyProtection="1">
      <alignment horizontal="justify" vertical="top" wrapText="1"/>
    </xf>
    <xf numFmtId="0" fontId="5" fillId="0" borderId="0" xfId="0" applyFont="1" applyFill="1" applyBorder="1" applyAlignment="1" applyProtection="1">
      <alignment horizontal="center" vertical="top" wrapText="1"/>
    </xf>
    <xf numFmtId="0" fontId="5" fillId="2" borderId="1" xfId="0" applyFont="1" applyFill="1" applyBorder="1" applyAlignment="1" applyProtection="1">
      <alignment horizontal="center" vertical="top" wrapText="1"/>
    </xf>
    <xf numFmtId="0" fontId="6" fillId="0" borderId="2" xfId="0" applyFont="1" applyFill="1" applyBorder="1" applyAlignment="1" applyProtection="1">
      <alignment horizontal="justify" vertical="top" wrapText="1"/>
    </xf>
    <xf numFmtId="0" fontId="6" fillId="0" borderId="3" xfId="0" applyFont="1" applyFill="1" applyBorder="1" applyAlignment="1" applyProtection="1">
      <alignment horizontal="justify" vertical="top" wrapText="1"/>
    </xf>
    <xf numFmtId="0" fontId="6" fillId="2" borderId="1" xfId="0" applyFont="1" applyFill="1" applyBorder="1" applyAlignment="1" applyProtection="1">
      <alignment horizontal="justify" vertical="top" wrapText="1"/>
    </xf>
    <xf numFmtId="0" fontId="0" fillId="2" borderId="0" xfId="0" applyFill="1" applyProtection="1"/>
    <xf numFmtId="0" fontId="7" fillId="0" borderId="4" xfId="0" applyFont="1" applyFill="1" applyBorder="1" applyAlignment="1" applyProtection="1">
      <alignment horizontal="justify" vertical="top" wrapText="1"/>
    </xf>
    <xf numFmtId="0" fontId="9" fillId="0" borderId="4" xfId="0" applyFont="1" applyFill="1" applyBorder="1" applyAlignment="1" applyProtection="1">
      <alignment horizontal="justify" vertical="top" wrapText="1"/>
    </xf>
    <xf numFmtId="164" fontId="11" fillId="0" borderId="6" xfId="0" applyNumberFormat="1" applyFont="1" applyFill="1" applyBorder="1" applyAlignment="1" applyProtection="1">
      <alignment horizontal="justify" vertical="top" wrapText="1"/>
    </xf>
    <xf numFmtId="0" fontId="12" fillId="0" borderId="7" xfId="0" applyFont="1" applyFill="1" applyBorder="1" applyAlignment="1" applyProtection="1">
      <alignment horizontal="center" vertical="top" wrapText="1"/>
    </xf>
    <xf numFmtId="0" fontId="12" fillId="0" borderId="8" xfId="0" applyFont="1" applyFill="1" applyBorder="1" applyAlignment="1" applyProtection="1">
      <alignment horizontal="center" vertical="top" wrapText="1"/>
    </xf>
    <xf numFmtId="0" fontId="12" fillId="2" borderId="1" xfId="0" applyFont="1" applyFill="1" applyBorder="1" applyAlignment="1" applyProtection="1">
      <alignment horizontal="center" vertical="top" wrapText="1"/>
    </xf>
    <xf numFmtId="0" fontId="12" fillId="0" borderId="9" xfId="0" applyFont="1" applyFill="1" applyBorder="1" applyAlignment="1" applyProtection="1">
      <alignment horizontal="center" vertical="top" wrapText="1"/>
    </xf>
    <xf numFmtId="164" fontId="11" fillId="0" borderId="12" xfId="0" applyNumberFormat="1" applyFont="1" applyFill="1" applyBorder="1" applyAlignment="1" applyProtection="1">
      <alignment horizontal="justify" vertical="top" wrapText="1"/>
    </xf>
    <xf numFmtId="0" fontId="13" fillId="0" borderId="13" xfId="0" applyFont="1" applyFill="1" applyBorder="1" applyAlignment="1" applyProtection="1">
      <alignment horizontal="center" vertical="top" wrapText="1"/>
    </xf>
    <xf numFmtId="0" fontId="13" fillId="2" borderId="1" xfId="0" applyFont="1" applyFill="1" applyBorder="1" applyAlignment="1" applyProtection="1">
      <alignment horizontal="center" vertical="top" wrapText="1"/>
    </xf>
    <xf numFmtId="0" fontId="13" fillId="0" borderId="14" xfId="0" applyFont="1" applyFill="1" applyBorder="1" applyAlignment="1" applyProtection="1">
      <alignment horizontal="center" vertical="top" wrapText="1"/>
    </xf>
    <xf numFmtId="0" fontId="13" fillId="0" borderId="15" xfId="0" applyFont="1" applyFill="1" applyBorder="1" applyAlignment="1" applyProtection="1">
      <alignment horizontal="center" vertical="top" wrapText="1"/>
    </xf>
    <xf numFmtId="0" fontId="13" fillId="0" borderId="16" xfId="0" applyFont="1" applyFill="1" applyBorder="1" applyAlignment="1" applyProtection="1">
      <alignment horizontal="center" vertical="top" wrapText="1"/>
    </xf>
    <xf numFmtId="164" fontId="11" fillId="0" borderId="4" xfId="0" applyNumberFormat="1" applyFont="1" applyFill="1" applyBorder="1" applyAlignment="1" applyProtection="1">
      <alignment horizontal="justify" vertical="top" wrapText="1"/>
    </xf>
    <xf numFmtId="0" fontId="12" fillId="0" borderId="0" xfId="0" applyFont="1" applyFill="1" applyBorder="1" applyAlignment="1" applyProtection="1">
      <alignment horizontal="center" vertical="center" wrapText="1"/>
    </xf>
    <xf numFmtId="0" fontId="4" fillId="0" borderId="18" xfId="4" applyFill="1" applyBorder="1" applyAlignment="1" applyProtection="1">
      <alignment horizontal="center" vertical="top" wrapText="1"/>
    </xf>
    <xf numFmtId="0" fontId="13" fillId="0" borderId="18" xfId="0" applyFont="1" applyFill="1" applyBorder="1" applyAlignment="1" applyProtection="1">
      <alignment horizontal="center" vertical="top" wrapText="1"/>
    </xf>
    <xf numFmtId="0" fontId="13" fillId="0" borderId="19" xfId="0" applyFont="1" applyFill="1" applyBorder="1" applyAlignment="1" applyProtection="1">
      <alignment horizontal="center" vertical="top" wrapText="1"/>
    </xf>
    <xf numFmtId="0" fontId="17" fillId="0" borderId="1" xfId="0" applyFont="1" applyBorder="1" applyAlignment="1" applyProtection="1">
      <alignment horizontal="center" vertical="center"/>
    </xf>
    <xf numFmtId="1" fontId="20" fillId="0" borderId="1" xfId="0" applyNumberFormat="1" applyFont="1" applyBorder="1" applyAlignment="1" applyProtection="1">
      <alignment horizontal="center" vertical="center"/>
    </xf>
    <xf numFmtId="0" fontId="20" fillId="0" borderId="1" xfId="0" applyFont="1" applyBorder="1" applyAlignment="1" applyProtection="1">
      <alignment horizontal="left" vertical="center"/>
    </xf>
    <xf numFmtId="0" fontId="20" fillId="0" borderId="1" xfId="0" applyFont="1" applyBorder="1" applyAlignment="1" applyProtection="1">
      <alignment horizontal="left" vertical="center" wrapText="1"/>
    </xf>
    <xf numFmtId="0" fontId="20" fillId="0" borderId="1" xfId="0" applyFont="1" applyBorder="1" applyAlignment="1" applyProtection="1">
      <alignment horizontal="justify" vertical="center"/>
    </xf>
    <xf numFmtId="0" fontId="22" fillId="0" borderId="1" xfId="5" applyFont="1" applyFill="1" applyBorder="1" applyAlignment="1" applyProtection="1">
      <alignment horizontal="left" vertical="center" wrapText="1"/>
    </xf>
    <xf numFmtId="0" fontId="20" fillId="0" borderId="1" xfId="0" applyNumberFormat="1" applyFont="1" applyBorder="1" applyAlignment="1" applyProtection="1">
      <alignment horizontal="center" vertical="center"/>
    </xf>
    <xf numFmtId="0" fontId="23" fillId="0" borderId="1" xfId="0" applyFont="1" applyBorder="1" applyAlignment="1" applyProtection="1">
      <alignment horizontal="center" vertical="center"/>
    </xf>
    <xf numFmtId="0" fontId="20" fillId="0" borderId="1" xfId="0" applyFont="1" applyBorder="1" applyAlignment="1" applyProtection="1">
      <alignment horizontal="center" vertical="center"/>
    </xf>
    <xf numFmtId="0" fontId="20" fillId="0" borderId="1" xfId="0" applyFont="1" applyBorder="1" applyProtection="1"/>
    <xf numFmtId="3" fontId="20" fillId="0" borderId="1" xfId="0" applyNumberFormat="1" applyFont="1" applyBorder="1" applyAlignment="1" applyProtection="1">
      <alignment horizontal="right" vertical="center"/>
    </xf>
    <xf numFmtId="3" fontId="22" fillId="0" borderId="1" xfId="1" applyNumberFormat="1" applyFont="1" applyFill="1" applyBorder="1" applyAlignment="1" applyProtection="1">
      <alignment horizontal="center" vertical="center" wrapText="1"/>
    </xf>
    <xf numFmtId="3" fontId="22" fillId="0" borderId="1" xfId="1" applyNumberFormat="1" applyFont="1" applyFill="1" applyBorder="1" applyAlignment="1" applyProtection="1">
      <alignment horizontal="right" vertical="center" wrapText="1"/>
    </xf>
    <xf numFmtId="167" fontId="22" fillId="0" borderId="1" xfId="1" applyNumberFormat="1" applyFont="1" applyFill="1" applyBorder="1" applyAlignment="1" applyProtection="1">
      <alignment horizontal="center" vertical="center" wrapText="1"/>
    </xf>
    <xf numFmtId="167" fontId="7" fillId="0" borderId="1" xfId="0" applyNumberFormat="1" applyFont="1" applyFill="1" applyBorder="1" applyAlignment="1" applyProtection="1">
      <alignment vertical="center"/>
    </xf>
    <xf numFmtId="14" fontId="20" fillId="0" borderId="1" xfId="0" applyNumberFormat="1" applyFont="1" applyBorder="1" applyAlignment="1" applyProtection="1">
      <alignment horizontal="center" vertical="center"/>
    </xf>
    <xf numFmtId="1" fontId="20" fillId="0" borderId="23" xfId="0" applyNumberFormat="1" applyFont="1" applyBorder="1" applyAlignment="1" applyProtection="1">
      <alignment horizontal="center" vertical="center"/>
    </xf>
    <xf numFmtId="14" fontId="20" fillId="2" borderId="1" xfId="0" applyNumberFormat="1" applyFont="1" applyFill="1" applyBorder="1" applyAlignment="1" applyProtection="1">
      <alignment horizontal="center" vertical="center"/>
    </xf>
    <xf numFmtId="0" fontId="0" fillId="3" borderId="26" xfId="0" applyFill="1" applyBorder="1" applyAlignment="1" applyProtection="1">
      <alignment vertical="center"/>
    </xf>
    <xf numFmtId="168" fontId="0" fillId="0" borderId="26" xfId="0" applyNumberFormat="1" applyFill="1" applyBorder="1" applyAlignment="1" applyProtection="1">
      <alignment vertical="center"/>
    </xf>
    <xf numFmtId="169" fontId="25" fillId="0" borderId="0" xfId="2" applyFont="1" applyProtection="1"/>
    <xf numFmtId="3" fontId="20" fillId="0" borderId="1" xfId="0" applyNumberFormat="1" applyFont="1" applyBorder="1" applyAlignment="1" applyProtection="1">
      <alignment horizontal="center" vertical="center"/>
    </xf>
    <xf numFmtId="169" fontId="0" fillId="2" borderId="0" xfId="2" applyFont="1" applyFill="1" applyProtection="1"/>
    <xf numFmtId="169" fontId="0" fillId="0" borderId="0" xfId="2" applyFont="1" applyProtection="1"/>
    <xf numFmtId="0" fontId="20" fillId="0" borderId="1" xfId="0" applyFont="1" applyBorder="1" applyAlignment="1" applyProtection="1">
      <alignment wrapText="1"/>
    </xf>
    <xf numFmtId="0" fontId="20" fillId="0" borderId="1" xfId="0" applyFont="1" applyBorder="1" applyAlignment="1" applyProtection="1">
      <alignment horizontal="justify" vertical="center" wrapText="1"/>
    </xf>
    <xf numFmtId="3" fontId="20" fillId="2" borderId="1" xfId="0" applyNumberFormat="1" applyFont="1" applyFill="1" applyBorder="1" applyAlignment="1" applyProtection="1">
      <alignment horizontal="right" vertical="center"/>
    </xf>
    <xf numFmtId="0" fontId="7" fillId="0" borderId="1" xfId="0" applyFont="1" applyBorder="1" applyAlignment="1" applyProtection="1">
      <alignment horizontal="justify" vertical="center" wrapText="1"/>
    </xf>
    <xf numFmtId="0" fontId="26" fillId="0" borderId="1" xfId="0" applyFont="1" applyBorder="1" applyProtection="1"/>
    <xf numFmtId="167" fontId="7" fillId="2" borderId="1" xfId="0" applyNumberFormat="1" applyFont="1" applyFill="1" applyBorder="1" applyAlignment="1" applyProtection="1">
      <alignment vertical="center"/>
    </xf>
    <xf numFmtId="0" fontId="0" fillId="3" borderId="0" xfId="0" applyFill="1" applyBorder="1" applyAlignment="1" applyProtection="1">
      <alignment vertical="center"/>
    </xf>
    <xf numFmtId="0" fontId="20" fillId="2" borderId="1" xfId="0" applyFont="1" applyFill="1" applyBorder="1" applyAlignment="1" applyProtection="1">
      <alignment horizontal="left" vertical="center" wrapText="1"/>
    </xf>
    <xf numFmtId="0" fontId="26" fillId="0" borderId="1" xfId="0" applyNumberFormat="1" applyFont="1" applyBorder="1" applyAlignment="1" applyProtection="1">
      <alignment horizontal="center" vertical="center"/>
    </xf>
    <xf numFmtId="0" fontId="0" fillId="0" borderId="1" xfId="0" applyFont="1" applyBorder="1" applyProtection="1"/>
    <xf numFmtId="167" fontId="7" fillId="4" borderId="1" xfId="0" applyNumberFormat="1" applyFont="1" applyFill="1" applyBorder="1" applyAlignment="1" applyProtection="1">
      <alignment vertical="center"/>
    </xf>
    <xf numFmtId="0" fontId="27" fillId="2" borderId="1" xfId="0" applyFont="1" applyFill="1" applyBorder="1" applyAlignment="1" applyProtection="1">
      <alignment horizontal="center" vertical="center" wrapText="1"/>
    </xf>
    <xf numFmtId="0" fontId="0" fillId="0" borderId="26" xfId="0" applyFill="1" applyBorder="1" applyAlignment="1" applyProtection="1">
      <alignment vertical="center"/>
    </xf>
    <xf numFmtId="1" fontId="20" fillId="2" borderId="1" xfId="0" applyNumberFormat="1" applyFont="1" applyFill="1" applyBorder="1" applyAlignment="1" applyProtection="1">
      <alignment horizontal="center" vertical="center"/>
    </xf>
    <xf numFmtId="0" fontId="22" fillId="2" borderId="1" xfId="5" applyFont="1" applyFill="1" applyBorder="1" applyAlignment="1" applyProtection="1">
      <alignment horizontal="left" vertical="center" wrapText="1"/>
    </xf>
    <xf numFmtId="0" fontId="0" fillId="0" borderId="1" xfId="0" applyBorder="1" applyAlignment="1" applyProtection="1">
      <alignment wrapText="1"/>
    </xf>
    <xf numFmtId="0" fontId="2" fillId="0" borderId="27" xfId="0" applyFont="1" applyBorder="1" applyProtection="1"/>
    <xf numFmtId="3" fontId="0" fillId="0" borderId="1" xfId="0" applyNumberFormat="1" applyBorder="1" applyProtection="1"/>
    <xf numFmtId="167" fontId="7" fillId="0" borderId="1" xfId="0" applyNumberFormat="1" applyFont="1" applyBorder="1" applyAlignment="1" applyProtection="1">
      <alignment vertical="center"/>
    </xf>
    <xf numFmtId="0" fontId="0" fillId="0" borderId="0" xfId="0" applyAlignment="1" applyProtection="1">
      <alignment horizontal="left"/>
    </xf>
    <xf numFmtId="169" fontId="0" fillId="0" borderId="1" xfId="2" applyFont="1" applyBorder="1" applyProtection="1"/>
    <xf numFmtId="3" fontId="22" fillId="0" borderId="1" xfId="1" applyNumberFormat="1" applyFont="1" applyBorder="1" applyAlignment="1" applyProtection="1">
      <alignment horizontal="right" vertical="center" wrapText="1"/>
    </xf>
    <xf numFmtId="14" fontId="20" fillId="0" borderId="28" xfId="0" applyNumberFormat="1" applyFont="1" applyBorder="1" applyAlignment="1" applyProtection="1">
      <alignment horizontal="center" vertical="center"/>
    </xf>
    <xf numFmtId="0" fontId="20" fillId="2" borderId="1" xfId="0" applyFont="1" applyFill="1" applyBorder="1" applyAlignment="1" applyProtection="1">
      <alignment horizontal="center" vertical="center"/>
    </xf>
    <xf numFmtId="0" fontId="20" fillId="2" borderId="1" xfId="0" applyFont="1" applyFill="1" applyBorder="1" applyAlignment="1" applyProtection="1">
      <alignment horizontal="left" vertical="center"/>
    </xf>
    <xf numFmtId="0" fontId="7" fillId="2" borderId="1" xfId="0" applyFont="1" applyFill="1" applyBorder="1" applyAlignment="1" applyProtection="1">
      <alignment horizontal="justify" vertical="center" wrapText="1"/>
    </xf>
    <xf numFmtId="0" fontId="20" fillId="2" borderId="1" xfId="0" applyFont="1" applyFill="1" applyBorder="1" applyAlignment="1" applyProtection="1">
      <alignment horizontal="justify" vertical="center"/>
    </xf>
    <xf numFmtId="0" fontId="20" fillId="2" borderId="1" xfId="0" applyNumberFormat="1" applyFont="1" applyFill="1" applyBorder="1" applyAlignment="1" applyProtection="1">
      <alignment horizontal="center" vertical="center"/>
    </xf>
    <xf numFmtId="0" fontId="23" fillId="2" borderId="1" xfId="0" applyFont="1" applyFill="1" applyBorder="1" applyAlignment="1" applyProtection="1">
      <alignment horizontal="center" vertical="center"/>
    </xf>
    <xf numFmtId="0" fontId="17" fillId="2" borderId="1" xfId="0" applyFont="1" applyFill="1" applyBorder="1" applyAlignment="1" applyProtection="1">
      <alignment horizontal="center" vertical="center" wrapText="1"/>
    </xf>
    <xf numFmtId="0" fontId="25" fillId="2" borderId="25" xfId="0" applyFont="1" applyFill="1" applyBorder="1" applyProtection="1"/>
    <xf numFmtId="3" fontId="22" fillId="2" borderId="1" xfId="1" applyNumberFormat="1" applyFont="1" applyFill="1" applyBorder="1" applyAlignment="1" applyProtection="1">
      <alignment horizontal="center" vertical="center" wrapText="1"/>
    </xf>
    <xf numFmtId="3" fontId="22" fillId="2" borderId="1" xfId="1" applyNumberFormat="1" applyFont="1" applyFill="1" applyBorder="1" applyAlignment="1" applyProtection="1">
      <alignment horizontal="right" vertical="center" wrapText="1"/>
    </xf>
    <xf numFmtId="167" fontId="22" fillId="2" borderId="1" xfId="1" applyNumberFormat="1" applyFont="1" applyFill="1" applyBorder="1" applyAlignment="1" applyProtection="1">
      <alignment horizontal="center" vertical="center" wrapText="1"/>
    </xf>
    <xf numFmtId="14" fontId="20" fillId="2" borderId="25" xfId="0" applyNumberFormat="1" applyFont="1" applyFill="1" applyBorder="1" applyAlignment="1" applyProtection="1">
      <alignment horizontal="center" vertical="center"/>
    </xf>
    <xf numFmtId="0" fontId="20" fillId="2" borderId="24" xfId="0" applyFont="1" applyFill="1" applyBorder="1" applyAlignment="1" applyProtection="1">
      <alignment horizontal="center" vertical="center"/>
    </xf>
    <xf numFmtId="0" fontId="6" fillId="2" borderId="1" xfId="0" applyFont="1" applyFill="1" applyBorder="1" applyAlignment="1" applyProtection="1">
      <alignment horizontal="center" vertical="center" textRotation="90" wrapText="1"/>
    </xf>
    <xf numFmtId="0" fontId="0" fillId="4" borderId="0" xfId="0" applyFill="1" applyProtection="1"/>
    <xf numFmtId="0" fontId="20" fillId="2" borderId="1" xfId="0" applyFont="1" applyFill="1" applyBorder="1" applyAlignment="1" applyProtection="1">
      <alignment horizontal="justify" vertical="center" wrapText="1"/>
    </xf>
    <xf numFmtId="1" fontId="20" fillId="2" borderId="24" xfId="0" applyNumberFormat="1" applyFont="1" applyFill="1" applyBorder="1" applyAlignment="1" applyProtection="1">
      <alignment horizontal="center" vertical="center"/>
    </xf>
    <xf numFmtId="0" fontId="20" fillId="2" borderId="25" xfId="0" applyFont="1" applyFill="1" applyBorder="1" applyProtection="1"/>
    <xf numFmtId="169" fontId="0" fillId="2" borderId="1" xfId="2" applyFont="1" applyFill="1" applyBorder="1" applyProtection="1"/>
    <xf numFmtId="14" fontId="20" fillId="2" borderId="24" xfId="0" applyNumberFormat="1" applyFont="1" applyFill="1" applyBorder="1" applyAlignment="1" applyProtection="1">
      <alignment horizontal="center" vertical="center"/>
    </xf>
    <xf numFmtId="14" fontId="20" fillId="0" borderId="25" xfId="0" applyNumberFormat="1" applyFont="1" applyBorder="1" applyAlignment="1" applyProtection="1">
      <alignment horizontal="center" vertical="center"/>
    </xf>
    <xf numFmtId="1" fontId="20" fillId="0" borderId="24" xfId="0" applyNumberFormat="1" applyFont="1" applyBorder="1" applyAlignment="1" applyProtection="1">
      <alignment horizontal="center" vertical="center"/>
    </xf>
    <xf numFmtId="3" fontId="20" fillId="2" borderId="1" xfId="0" applyNumberFormat="1" applyFont="1" applyFill="1" applyBorder="1" applyAlignment="1" applyProtection="1">
      <alignment horizontal="center" vertical="center"/>
    </xf>
    <xf numFmtId="0" fontId="7" fillId="2" borderId="25" xfId="0" applyFont="1" applyFill="1" applyBorder="1" applyProtection="1"/>
    <xf numFmtId="0" fontId="3" fillId="4" borderId="0" xfId="0" applyFont="1" applyFill="1" applyBorder="1" applyProtection="1"/>
    <xf numFmtId="0" fontId="20" fillId="2" borderId="1" xfId="0" applyFont="1" applyFill="1" applyBorder="1" applyProtection="1"/>
    <xf numFmtId="0" fontId="20" fillId="0" borderId="28" xfId="0" applyFont="1" applyBorder="1" applyProtection="1"/>
    <xf numFmtId="0" fontId="0" fillId="0" borderId="1" xfId="0" applyBorder="1" applyProtection="1"/>
    <xf numFmtId="167" fontId="7" fillId="0" borderId="24" xfId="0" applyNumberFormat="1" applyFont="1" applyFill="1" applyBorder="1" applyAlignment="1" applyProtection="1">
      <alignment vertical="center"/>
    </xf>
    <xf numFmtId="0" fontId="17" fillId="0" borderId="1" xfId="0" applyFont="1" applyBorder="1" applyAlignment="1" applyProtection="1">
      <alignment horizontal="center" vertical="center" wrapText="1"/>
    </xf>
    <xf numFmtId="0" fontId="25" fillId="0" borderId="0" xfId="0" applyFont="1" applyProtection="1"/>
    <xf numFmtId="14" fontId="25" fillId="0" borderId="0" xfId="0" applyNumberFormat="1" applyFont="1" applyProtection="1"/>
    <xf numFmtId="3" fontId="28" fillId="5" borderId="1" xfId="0" applyNumberFormat="1" applyFont="1" applyFill="1" applyBorder="1" applyAlignment="1" applyProtection="1">
      <alignment vertical="center"/>
    </xf>
    <xf numFmtId="0" fontId="0" fillId="2" borderId="0" xfId="0" applyFill="1" applyBorder="1" applyProtection="1"/>
    <xf numFmtId="0" fontId="0" fillId="0" borderId="0" xfId="0" applyBorder="1" applyProtection="1"/>
    <xf numFmtId="169" fontId="0" fillId="0" borderId="0" xfId="0" applyNumberFormat="1" applyProtection="1"/>
    <xf numFmtId="0" fontId="0" fillId="2" borderId="23" xfId="0" applyFill="1" applyBorder="1" applyProtection="1"/>
  </cellXfs>
  <cellStyles count="6">
    <cellStyle name="Hipervínculo" xfId="4" builtinId="8"/>
    <cellStyle name="Millares" xfId="1" builtinId="3"/>
    <cellStyle name="Millares [0]" xfId="2" builtinId="6"/>
    <cellStyle name="Normal" xfId="0" builtinId="0"/>
    <cellStyle name="Normal_Hoja1" xfId="5"/>
    <cellStyle name="Porcentaje" xfId="3" builtinId="5"/>
  </cellStyles>
  <dxfs count="1218">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activeX1.xml><?xml version="1.0" encoding="utf-8"?>
<ax:ocx xmlns:ax="http://schemas.microsoft.com/office/2006/activeX" xmlns:r="http://schemas.openxmlformats.org/officeDocument/2006/relationships" ax:classid="{D7053240-CE69-11CD-A777-00DD01143C57}" ax:persistence="persistStreamInit" r:id="rId1"/>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0</xdr:colOff>
          <xdr:row>554</xdr:row>
          <xdr:rowOff>0</xdr:rowOff>
        </xdr:from>
        <xdr:to>
          <xdr:col>6</xdr:col>
          <xdr:colOff>1028700</xdr:colOff>
          <xdr:row>555</xdr:row>
          <xdr:rowOff>104775</xdr:rowOff>
        </xdr:to>
        <xdr:sp macro="" textlink="">
          <xdr:nvSpPr>
            <xdr:cNvPr id="1025" name="CommandButton1" hidden="1">
              <a:extLst>
                <a:ext uri="{63B3BB69-23CF-44E3-9099-C40C66FF867C}">
                  <a14:compatExt spid="_x0000_s1025"/>
                </a:ext>
                <a:ext uri="{FF2B5EF4-FFF2-40B4-BE49-F238E27FC236}">
                  <a16:creationId xmlns:a16="http://schemas.microsoft.com/office/drawing/2014/main" id="{00000000-0008-0000-0100-000001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2020\320%20Informes\14RendicionDeCuentas\LOCALIDADES\FORMATOS%20LOCALIDADES%20-%20OK\Usme%20Tabla.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U:\RdC2019\Alcaldias\ALCALDIAejem.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to2019"/>
      <sheetName val="Trabajo"/>
      <sheetName val="INVERSION"/>
      <sheetName val="FUNCIONAMIENTO"/>
      <sheetName val="Ctos suscrito x Trimestre"/>
      <sheetName val="validacion"/>
      <sheetName val="Instructivo"/>
      <sheetName val="Tipo"/>
      <sheetName val="Eje_Pilar"/>
    </sheetNames>
    <sheetDataSet>
      <sheetData sheetId="0"/>
      <sheetData sheetId="1"/>
      <sheetData sheetId="2"/>
      <sheetData sheetId="3"/>
      <sheetData sheetId="4"/>
      <sheetData sheetId="5"/>
      <sheetData sheetId="6"/>
      <sheetData sheetId="7">
        <row r="2">
          <cell r="B2" t="str">
            <v>Obra pública</v>
          </cell>
          <cell r="C2" t="str">
            <v>Concurso de méritos</v>
          </cell>
          <cell r="D2" t="str">
            <v>Funcionamiento</v>
          </cell>
        </row>
        <row r="3">
          <cell r="B3" t="str">
            <v>Consultoría</v>
          </cell>
          <cell r="C3" t="str">
            <v>Contratación directa</v>
          </cell>
          <cell r="D3" t="str">
            <v>Inversión</v>
          </cell>
        </row>
        <row r="4">
          <cell r="B4" t="str">
            <v>Interventoría</v>
          </cell>
          <cell r="C4" t="str">
            <v>Contratación mínima cuantia</v>
          </cell>
          <cell r="D4" t="str">
            <v>Operación</v>
          </cell>
        </row>
        <row r="5">
          <cell r="B5" t="str">
            <v>Contratos de prestación de servicios</v>
          </cell>
          <cell r="C5" t="str">
            <v>Selección abreviada</v>
          </cell>
        </row>
        <row r="6">
          <cell r="B6" t="str">
            <v>Contratos de prestación de servicios profesionales y de apoyo a la gestión</v>
          </cell>
          <cell r="C6" t="str">
            <v>Licitación pública</v>
          </cell>
        </row>
        <row r="7">
          <cell r="B7" t="str">
            <v>Compraventa de bienes muebles</v>
          </cell>
          <cell r="C7" t="str">
            <v>Régimen privado</v>
          </cell>
        </row>
        <row r="8">
          <cell r="B8" t="str">
            <v>Compraventa de bienes inmuebles</v>
          </cell>
          <cell r="C8" t="str">
            <v>Régimen especial</v>
          </cell>
        </row>
        <row r="9">
          <cell r="B9" t="str">
            <v>Arrendamiento de bienes muebles</v>
          </cell>
        </row>
        <row r="10">
          <cell r="B10" t="str">
            <v>Arrendamiento de bienes inmuebles</v>
          </cell>
        </row>
        <row r="11">
          <cell r="B11" t="str">
            <v>Seguros</v>
          </cell>
        </row>
        <row r="12">
          <cell r="B12" t="str">
            <v>Suministro</v>
          </cell>
          <cell r="C12" t="str">
            <v xml:space="preserve">Subasta inversa </v>
          </cell>
        </row>
        <row r="13">
          <cell r="B13" t="str">
            <v>Empréstitos</v>
          </cell>
          <cell r="C13" t="str">
            <v>Bolsas de productos</v>
          </cell>
        </row>
        <row r="14">
          <cell r="B14" t="str">
            <v>Fiducia mercantil o encargo fiduciario</v>
          </cell>
          <cell r="C14" t="str">
            <v xml:space="preserve">Acuerdo marco de precios </v>
          </cell>
        </row>
        <row r="15">
          <cell r="B15" t="str">
            <v xml:space="preserve">Concesión </v>
          </cell>
          <cell r="C15" t="str">
            <v xml:space="preserve">Selección abreviada por menor cuantía </v>
          </cell>
        </row>
        <row r="16">
          <cell r="B16" t="str">
            <v>Convenios de cooperacion</v>
          </cell>
        </row>
        <row r="17">
          <cell r="B17" t="str">
            <v>Contratos interadministrativos</v>
          </cell>
          <cell r="C17" t="str">
            <v>contratacion directa</v>
          </cell>
        </row>
        <row r="18">
          <cell r="B18" t="str">
            <v xml:space="preserve">Convenios de apoyo y/o convenios de asociación </v>
          </cell>
          <cell r="C18" t="str">
            <v>Urgencia manifiesta</v>
          </cell>
        </row>
        <row r="19">
          <cell r="B19" t="str">
            <v>Asociaciones público privadas</v>
          </cell>
          <cell r="C19" t="str">
            <v>Contratación de empréstitos</v>
          </cell>
        </row>
        <row r="20">
          <cell r="B20" t="str">
            <v>Otros</v>
          </cell>
          <cell r="C20" t="str">
            <v>Contratos interadministrativos</v>
          </cell>
        </row>
        <row r="21">
          <cell r="B21" t="str">
            <v>Otros gastos</v>
          </cell>
          <cell r="C21" t="str">
            <v>Contratación de bienes y servicios en el sector Defensa y en el Departamento Administrativo de Seguridad, DAS</v>
          </cell>
        </row>
        <row r="22">
          <cell r="C22" t="str">
            <v>Contratos para el desarrollo de actividades científicas y tecnológicas</v>
          </cell>
        </row>
        <row r="23">
          <cell r="C23" t="str">
            <v>Contratos de encargo fiduciario que celebren las entidades territoriales cuando inician el Acuerdo de Reestructuración de Pasivos</v>
          </cell>
        </row>
        <row r="24">
          <cell r="C24" t="str">
            <v>Cuando no exista pluralidad de oferentes en el mercado</v>
          </cell>
        </row>
        <row r="25">
          <cell r="C25" t="str">
            <v>Prestación de servicios profesionales y de apoyo a la gestión, o para la ejecución de trabajos artísticos que sólo puedan encomendarse a determinadas personas naturales;</v>
          </cell>
        </row>
        <row r="26">
          <cell r="C26" t="str">
            <v>El arrendamiento o adquisición de inmuebles</v>
          </cell>
        </row>
        <row r="27">
          <cell r="C27" t="str">
            <v>Contratación de bienes y servicios de la Dirección Nacional de Inteligencia (DNI)</v>
          </cell>
        </row>
        <row r="30">
          <cell r="C30" t="str">
            <v>Decreto 92 de 2017</v>
          </cell>
        </row>
        <row r="31">
          <cell r="C31" t="str">
            <v>No aplica</v>
          </cell>
        </row>
      </sheetData>
      <sheetData sheetId="8">
        <row r="2">
          <cell r="C2" t="str">
            <v>Código</v>
          </cell>
          <cell r="D2" t="str">
            <v>Programa - Bogotá Mejor para Todos</v>
          </cell>
          <cell r="E2" t="str">
            <v>Pilar /Eje</v>
          </cell>
        </row>
        <row r="3">
          <cell r="C3">
            <v>1</v>
          </cell>
          <cell r="D3" t="str">
            <v>Prevención y atención de la maternidad y la paternidad tempranas</v>
          </cell>
          <cell r="E3" t="str">
            <v>Pilar 1 Igualdad de Calidad de Vida</v>
          </cell>
        </row>
        <row r="4">
          <cell r="C4">
            <v>2</v>
          </cell>
          <cell r="D4" t="str">
            <v>Desarrollo integral desde la gestación hasta la adolescencia</v>
          </cell>
          <cell r="E4" t="str">
            <v>Pilar 1 Igualdad de Calidad de Vida</v>
          </cell>
        </row>
        <row r="5">
          <cell r="C5">
            <v>3</v>
          </cell>
          <cell r="D5" t="str">
            <v>Igualdad y autonomía para una Bogotá incluyente</v>
          </cell>
          <cell r="E5" t="str">
            <v>Pilar 1 Igualdad de Calidad de Vida</v>
          </cell>
        </row>
        <row r="6">
          <cell r="C6">
            <v>4</v>
          </cell>
          <cell r="D6" t="str">
            <v>Familias protegidas y adaptadas al cambio climático</v>
          </cell>
          <cell r="E6" t="str">
            <v>Pilar 1 Igualdad de Calidad de Vida</v>
          </cell>
        </row>
        <row r="7">
          <cell r="C7">
            <v>5</v>
          </cell>
          <cell r="D7" t="str">
            <v>Desarrollo integral para la felicidad y el ejercicio de la ciudadanía</v>
          </cell>
          <cell r="E7" t="str">
            <v>Pilar 1 Igualdad de Calidad de Vida</v>
          </cell>
        </row>
        <row r="8">
          <cell r="C8">
            <v>6</v>
          </cell>
          <cell r="D8" t="str">
            <v>Calidad educativa para todos</v>
          </cell>
          <cell r="E8" t="str">
            <v>Pilar 1 Igualdad de Calidad de Vida</v>
          </cell>
        </row>
        <row r="9">
          <cell r="C9">
            <v>7</v>
          </cell>
          <cell r="D9" t="str">
            <v>Inclusión educativa para la equidad</v>
          </cell>
          <cell r="E9" t="str">
            <v>Pilar 1 Igualdad de Calidad de Vida</v>
          </cell>
        </row>
        <row r="10">
          <cell r="C10">
            <v>8</v>
          </cell>
          <cell r="D10" t="str">
            <v>Acceso con calidad a la educación superior</v>
          </cell>
          <cell r="E10" t="str">
            <v>Pilar 1 Igualdad de Calidad de Vida</v>
          </cell>
        </row>
        <row r="11">
          <cell r="C11">
            <v>9</v>
          </cell>
          <cell r="D11" t="str">
            <v>Atención integral y eficiente en salud</v>
          </cell>
          <cell r="E11" t="str">
            <v>Pilar 1 Igualdad de Calidad de Vida</v>
          </cell>
        </row>
        <row r="12">
          <cell r="C12">
            <v>10</v>
          </cell>
          <cell r="D12" t="str">
            <v>Modernización de la infraestructura física y tecnológica en salud</v>
          </cell>
          <cell r="E12" t="str">
            <v>Pilar 1 Igualdad de Calidad de Vida</v>
          </cell>
        </row>
        <row r="13">
          <cell r="C13">
            <v>11</v>
          </cell>
          <cell r="D13" t="str">
            <v>Mejores oportunidades para el desarrollo a través de la cultura, la recreación y el deporte</v>
          </cell>
          <cell r="E13" t="str">
            <v>Pilar 1 Igualdad de Calidad de Vida</v>
          </cell>
        </row>
        <row r="14">
          <cell r="C14">
            <v>12</v>
          </cell>
          <cell r="D14" t="str">
            <v>Mujeres protagonistas, activas y empoderadas en el cierre de brechas de género</v>
          </cell>
          <cell r="E14" t="str">
            <v>Pilar 1 Igualdad de Calidad de Vida</v>
          </cell>
        </row>
        <row r="15">
          <cell r="C15">
            <v>13</v>
          </cell>
          <cell r="D15" t="str">
            <v>Infraestructura para el desarrollo del hábitat</v>
          </cell>
          <cell r="E15" t="str">
            <v>Pilar 2 Democracía Urbana</v>
          </cell>
        </row>
        <row r="16">
          <cell r="C16">
            <v>14</v>
          </cell>
          <cell r="D16" t="str">
            <v>Intervenciones integrales del hábitat</v>
          </cell>
          <cell r="E16" t="str">
            <v>Pilar 2 Democracía Urbana</v>
          </cell>
        </row>
        <row r="17">
          <cell r="C17">
            <v>15</v>
          </cell>
          <cell r="D17" t="str">
            <v>Recuperación, incorporación, vida urbana y control de la ilegalidad</v>
          </cell>
          <cell r="E17" t="str">
            <v>Pilar 2 Democracía Urbana</v>
          </cell>
        </row>
        <row r="18">
          <cell r="C18">
            <v>16</v>
          </cell>
          <cell r="D18" t="str">
            <v>Integración social para una ciudad de oportunidades</v>
          </cell>
          <cell r="E18" t="str">
            <v>Pilar 2 Democracía Urbana</v>
          </cell>
        </row>
        <row r="19">
          <cell r="C19">
            <v>17</v>
          </cell>
          <cell r="D19" t="str">
            <v>Espacio público, derecho de todos</v>
          </cell>
          <cell r="E19" t="str">
            <v>Pilar 2 Democracía Urbana</v>
          </cell>
        </row>
        <row r="20">
          <cell r="C20">
            <v>18</v>
          </cell>
          <cell r="D20" t="str">
            <v>Mejor movilidad para todos</v>
          </cell>
          <cell r="E20" t="str">
            <v>Pilar 2 Democracía Urbana</v>
          </cell>
        </row>
        <row r="21">
          <cell r="C21">
            <v>19</v>
          </cell>
          <cell r="D21" t="str">
            <v>Seguridad y convivencia para todos</v>
          </cell>
          <cell r="E21" t="str">
            <v>Pilar 3 Construcción de Comunidad y Cultura Ciudadana</v>
          </cell>
        </row>
        <row r="22">
          <cell r="C22">
            <v>20</v>
          </cell>
          <cell r="D22" t="str">
            <v>Fortalecimiento del Sistema de Protección Integral a Mujeres Víctimas de Violencia - SOFIA</v>
          </cell>
          <cell r="E22" t="str">
            <v>Pilar 3 Construcción de Comunidad y Cultura Ciudadana</v>
          </cell>
        </row>
        <row r="23">
          <cell r="C23">
            <v>21</v>
          </cell>
          <cell r="D23" t="str">
            <v>Justicia para todos: consolidación del Sistema Distrital de Justicia</v>
          </cell>
          <cell r="E23" t="str">
            <v>Pilar 3 Construcción de Comunidad y Cultura Ciudadana</v>
          </cell>
        </row>
        <row r="24">
          <cell r="C24">
            <v>22</v>
          </cell>
          <cell r="D24" t="str">
            <v>Bogotá vive los derechos humanos</v>
          </cell>
          <cell r="E24" t="str">
            <v>Pilar 3 Construcción de Comunidad y Cultura Ciudadana</v>
          </cell>
        </row>
        <row r="25">
          <cell r="C25">
            <v>23</v>
          </cell>
          <cell r="D25" t="str">
            <v>Bogotá mejor para las víctimas, la paz y la reconciliación</v>
          </cell>
          <cell r="E25" t="str">
            <v>Pilar 3 Construcción de Comunidad y Cultura Ciudadana</v>
          </cell>
        </row>
        <row r="26">
          <cell r="C26">
            <v>24</v>
          </cell>
          <cell r="D26" t="str">
            <v>Equipo por la educación para el reencuentro, la reconciliación y la paz</v>
          </cell>
          <cell r="E26" t="str">
            <v>Pilar 3 Construcción de Comunidad y Cultura Ciudadana</v>
          </cell>
        </row>
        <row r="27">
          <cell r="C27">
            <v>25</v>
          </cell>
          <cell r="D27" t="str">
            <v>Cambio cultural y construcción del tejido social para la vida</v>
          </cell>
          <cell r="E27" t="str">
            <v>Pilar 3 Construcción de Comunidad y Cultura Ciudadana</v>
          </cell>
        </row>
        <row r="28">
          <cell r="C28">
            <v>26</v>
          </cell>
          <cell r="D28" t="str">
            <v>Información relevante e integral para la planeación territorial</v>
          </cell>
          <cell r="E28" t="str">
            <v>Eje Transversal 1 Nuevo Ordenamiento Territorial</v>
          </cell>
        </row>
        <row r="29">
          <cell r="C29">
            <v>27</v>
          </cell>
          <cell r="D29" t="str">
            <v>Proyectos urbanos integrales con visión de ciudad</v>
          </cell>
          <cell r="E29" t="str">
            <v>Eje Transversal 1 Nuevo Ordenamiento Territorial</v>
          </cell>
        </row>
        <row r="30">
          <cell r="C30">
            <v>28</v>
          </cell>
          <cell r="D30" t="str">
            <v>Suelo para reducir el déficit habitacional de suelo urbanizable, vivienda y soportes urbanos</v>
          </cell>
          <cell r="E30" t="str">
            <v>Eje Transversal 1 Nuevo Ordenamiento Territorial</v>
          </cell>
        </row>
        <row r="31">
          <cell r="C31">
            <v>29</v>
          </cell>
          <cell r="D31" t="str">
            <v>Articulación regional y planeación integral del transporte</v>
          </cell>
          <cell r="E31" t="str">
            <v>Eje Transversal 1 Nuevo Ordenamiento Territorial</v>
          </cell>
        </row>
        <row r="32">
          <cell r="C32">
            <v>30</v>
          </cell>
          <cell r="D32" t="str">
            <v>Financiación para el Desarrollo Territorial</v>
          </cell>
          <cell r="E32" t="str">
            <v>Eje Transversal 1 Nuevo Ordenamiento Territorial</v>
          </cell>
        </row>
        <row r="33">
          <cell r="C33">
            <v>31</v>
          </cell>
          <cell r="D33" t="str">
            <v>Fundamentar el desarrollo económico en la generación y uso del conocimiento para mejorar la competitividad de la Ciudad Región</v>
          </cell>
          <cell r="E33" t="str">
            <v>Eje Transversal 2 Desarrollo Económico basado en el conocimiento</v>
          </cell>
        </row>
        <row r="34">
          <cell r="C34">
            <v>32</v>
          </cell>
          <cell r="D34" t="str">
            <v>Generar alternativas de ingreso y empleo de mejor calidad</v>
          </cell>
          <cell r="E34" t="str">
            <v>Eje Transversal 2 Desarrollo Económico basado en el conocimiento</v>
          </cell>
        </row>
        <row r="35">
          <cell r="C35">
            <v>33</v>
          </cell>
          <cell r="D35" t="str">
            <v>Elevar la eficiencia de los mercados de la ciudad</v>
          </cell>
          <cell r="E35" t="str">
            <v>Eje Transversal 2 Desarrollo Económico basado en el conocimiento</v>
          </cell>
        </row>
        <row r="36">
          <cell r="C36">
            <v>34</v>
          </cell>
          <cell r="D36" t="str">
            <v>Mejorar y fortalecer el recaudo tributario de la ciudad e impulsar el uso de mecanismos de vinculación de capital privado</v>
          </cell>
          <cell r="E36" t="str">
            <v>Eje Transversal 2 Desarrollo Económico basado en el conocimiento</v>
          </cell>
        </row>
        <row r="37">
          <cell r="C37">
            <v>35</v>
          </cell>
          <cell r="D37" t="str">
            <v>Bogotá, ciudad inteligente</v>
          </cell>
          <cell r="E37" t="str">
            <v>Eje Transversal 2 Desarrollo Económico basado en el conocimiento</v>
          </cell>
        </row>
        <row r="38">
          <cell r="C38">
            <v>36</v>
          </cell>
          <cell r="D38" t="str">
            <v>Bogotá, una ciudad digital</v>
          </cell>
          <cell r="E38" t="str">
            <v>Eje Transversal 2 Desarrollo Económico basado en el conocimiento</v>
          </cell>
        </row>
        <row r="39">
          <cell r="C39">
            <v>37</v>
          </cell>
          <cell r="D39" t="str">
            <v>Consolidar el turismo como factor de desarrollo, confianza y felicidad para Bogotá Región</v>
          </cell>
          <cell r="E39" t="str">
            <v>Eje Transversal 2 Desarrollo Económico basado en el conocimiento</v>
          </cell>
        </row>
        <row r="40">
          <cell r="C40">
            <v>38</v>
          </cell>
          <cell r="D40" t="str">
            <v>Recuperación y manejo de la Estructura Ecológica Principal</v>
          </cell>
          <cell r="E40" t="str">
            <v>Eje Transversal 3 Sostenibilidad Ambiental basada en la eficiencia energética</v>
          </cell>
        </row>
        <row r="41">
          <cell r="C41">
            <v>39</v>
          </cell>
          <cell r="D41" t="str">
            <v>Ambiente sano para la equidad y disfrute del ciudadano</v>
          </cell>
          <cell r="E41" t="str">
            <v>Eje Transversal 3 Sostenibilidad Ambiental basada en la eficiencia energética</v>
          </cell>
        </row>
        <row r="42">
          <cell r="C42">
            <v>40</v>
          </cell>
          <cell r="D42" t="str">
            <v>Gestión de la huella ambiental urbana</v>
          </cell>
          <cell r="E42" t="str">
            <v>Eje Transversal 3 Sostenibilidad Ambiental basada en la eficiencia energética</v>
          </cell>
        </row>
        <row r="43">
          <cell r="C43">
            <v>41</v>
          </cell>
          <cell r="D43" t="str">
            <v>Desarrollo rural sostenible</v>
          </cell>
          <cell r="E43" t="str">
            <v>Eje Transversal 3 Sostenibilidad Ambiental basada en la eficiencia energética</v>
          </cell>
        </row>
        <row r="44">
          <cell r="C44">
            <v>42</v>
          </cell>
          <cell r="D44" t="str">
            <v>Transparencia, gestión pública y servicio a la ciudadanía</v>
          </cell>
          <cell r="E44" t="str">
            <v>Eje Transversal 4 Gobierno Legitimo, Fortalecimiento Local y Eficiencia</v>
          </cell>
        </row>
        <row r="45">
          <cell r="C45">
            <v>43</v>
          </cell>
          <cell r="D45" t="str">
            <v>Modernización institucional</v>
          </cell>
          <cell r="E45" t="str">
            <v>Eje Transversal 4 Gobierno Legitimo, Fortalecimiento Local y Eficiencia</v>
          </cell>
        </row>
        <row r="46">
          <cell r="C46">
            <v>44</v>
          </cell>
          <cell r="D46" t="str">
            <v>Gobierno y ciudadanía digital</v>
          </cell>
          <cell r="E46" t="str">
            <v>Eje Transversal 4 Gobierno Legitimo, Fortalecimiento Local y Eficiencia</v>
          </cell>
        </row>
        <row r="47">
          <cell r="C47">
            <v>45</v>
          </cell>
          <cell r="D47" t="str">
            <v>Gobernanza e influencia local, regional e internacional</v>
          </cell>
          <cell r="E47" t="str">
            <v>Eje Transversal 4 Gobierno Legitimo, Fortalecimiento Local y Eficiencia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to a Dici 31 de 2018orig"/>
      <sheetName val="Formato a Dici 31 de 2018"/>
      <sheetName val="INVERSION"/>
      <sheetName val="FUNCIONAMIENTO"/>
      <sheetName val="Ctos suscrito x Trimestre"/>
      <sheetName val="Instructivo"/>
      <sheetName val="Equivalencia BH-BMPT"/>
      <sheetName val="Tipo "/>
    </sheetNames>
    <sheetDataSet>
      <sheetData sheetId="0"/>
      <sheetData sheetId="1"/>
      <sheetData sheetId="2"/>
      <sheetData sheetId="3"/>
      <sheetData sheetId="4"/>
      <sheetData sheetId="5"/>
      <sheetData sheetId="6"/>
      <sheetData sheetId="7">
        <row r="2">
          <cell r="C2" t="str">
            <v>Concurso de méritos</v>
          </cell>
          <cell r="D2" t="str">
            <v>Funcionamiento</v>
          </cell>
        </row>
        <row r="3">
          <cell r="C3" t="str">
            <v>Contratación directa</v>
          </cell>
          <cell r="D3" t="str">
            <v>Inversión</v>
          </cell>
        </row>
        <row r="4">
          <cell r="C4" t="str">
            <v xml:space="preserve">Contratación mínima cuantia </v>
          </cell>
          <cell r="D4" t="str">
            <v>Operación</v>
          </cell>
        </row>
        <row r="5">
          <cell r="C5" t="str">
            <v xml:space="preserve">Selección abreviada </v>
          </cell>
        </row>
        <row r="6">
          <cell r="C6" t="str">
            <v>Licitación pública</v>
          </cell>
        </row>
        <row r="7">
          <cell r="C7" t="str">
            <v xml:space="preserve">Régimen privado </v>
          </cell>
        </row>
        <row r="8">
          <cell r="C8" t="str">
            <v>Regimen especial</v>
          </cell>
        </row>
        <row r="12">
          <cell r="C12" t="str">
            <v xml:space="preserve">Subasta inversa </v>
          </cell>
        </row>
        <row r="13">
          <cell r="C13" t="str">
            <v>Bolsas de productos</v>
          </cell>
        </row>
        <row r="14">
          <cell r="C14" t="str">
            <v xml:space="preserve">Acuerdo marco de precios </v>
          </cell>
        </row>
        <row r="15">
          <cell r="C15" t="str">
            <v xml:space="preserve">Selección abreviada por menor cuantía </v>
          </cell>
        </row>
        <row r="18">
          <cell r="C18" t="str">
            <v>Urgencia manifiesta</v>
          </cell>
        </row>
        <row r="19">
          <cell r="C19" t="str">
            <v>Contratación de empréstitos</v>
          </cell>
        </row>
        <row r="20">
          <cell r="C20" t="str">
            <v>Contratos interadministrativos</v>
          </cell>
        </row>
        <row r="21">
          <cell r="C21" t="str">
            <v>Contratación de bienes y servicios en el sector Defensa y en el Departamento Administrativo de Seguridad, DAS</v>
          </cell>
        </row>
        <row r="22">
          <cell r="C22" t="str">
            <v>Contratos para el desarrollo de actividades científicas y tecnológicas</v>
          </cell>
        </row>
        <row r="23">
          <cell r="C23" t="str">
            <v>Contratos de encargo fiduciario que celebren las entidades territoriales cuando inician el Acuerdo de Reestructuración de Pasivos</v>
          </cell>
        </row>
        <row r="24">
          <cell r="C24" t="str">
            <v>Cuando no exista pluralidad de oferentes en el mercado</v>
          </cell>
        </row>
        <row r="25">
          <cell r="C25" t="str">
            <v>Prestación de servicios profesionales y de apoyo a la gestión, o para la ejecución de trabajos artísticos que sólo puedan encomendarse a determinadas personas naturales;</v>
          </cell>
        </row>
        <row r="26">
          <cell r="C26" t="str">
            <v>El arrendamiento o adquisición de inmuebles</v>
          </cell>
        </row>
        <row r="27">
          <cell r="C27" t="str">
            <v>Contratación de bienes y servicios de la Dirección Nacional de Inteligencia (DNI)</v>
          </cell>
        </row>
        <row r="29">
          <cell r="C29">
            <v>0</v>
          </cell>
        </row>
        <row r="30">
          <cell r="C30" t="str">
            <v>Decreto 92 de 2017</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7" Type="http://schemas.openxmlformats.org/officeDocument/2006/relationships/comments" Target="../comments1.xml"/><Relationship Id="rId2" Type="http://schemas.openxmlformats.org/officeDocument/2006/relationships/printerSettings" Target="../printerSettings/printerSettings1.bin"/><Relationship Id="rId1" Type="http://schemas.openxmlformats.org/officeDocument/2006/relationships/hyperlink" Target="mailto:monissamontes@gmail.com" TargetMode="External"/><Relationship Id="rId6" Type="http://schemas.openxmlformats.org/officeDocument/2006/relationships/image" Target="../media/image1.emf"/><Relationship Id="rId5" Type="http://schemas.openxmlformats.org/officeDocument/2006/relationships/control" Target="../activeX/activeX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6"/>
  <dimension ref="A1:BU710"/>
  <sheetViews>
    <sheetView tabSelected="1" zoomScale="80" zoomScaleNormal="80" workbookViewId="0">
      <selection activeCell="A3" sqref="A3:AF3"/>
    </sheetView>
  </sheetViews>
  <sheetFormatPr baseColWidth="10" defaultColWidth="11.42578125" defaultRowHeight="15" x14ac:dyDescent="0.25"/>
  <cols>
    <col min="1" max="1" width="15.7109375" style="1" customWidth="1"/>
    <col min="2" max="2" width="10" style="1" customWidth="1"/>
    <col min="3" max="3" width="24.140625" style="1" customWidth="1"/>
    <col min="4" max="4" width="43.140625" style="1" customWidth="1"/>
    <col min="5" max="5" width="27.85546875" style="1" customWidth="1"/>
    <col min="6" max="6" width="37.7109375" style="1" customWidth="1"/>
    <col min="7" max="7" width="53" style="1" customWidth="1"/>
    <col min="8" max="8" width="36.140625" style="1" customWidth="1"/>
    <col min="9" max="9" width="11.42578125" style="1" customWidth="1"/>
    <col min="10" max="10" width="46.5703125" style="1" customWidth="1"/>
    <col min="11" max="11" width="38.140625" style="1" customWidth="1"/>
    <col min="12" max="12" width="16.140625" style="1" customWidth="1"/>
    <col min="13" max="13" width="22.85546875" style="1" customWidth="1"/>
    <col min="14" max="14" width="39.28515625" style="1" customWidth="1"/>
    <col min="15" max="15" width="20.7109375" style="1" customWidth="1"/>
    <col min="16" max="16" width="13.85546875" style="1" customWidth="1"/>
    <col min="17" max="17" width="20.7109375" style="1" customWidth="1"/>
    <col min="18" max="18" width="11.42578125" style="1" customWidth="1"/>
    <col min="19" max="21" width="20.7109375" style="1" customWidth="1"/>
    <col min="22" max="22" width="15.5703125" style="1" customWidth="1"/>
    <col min="23" max="23" width="15" style="1" customWidth="1"/>
    <col min="24" max="24" width="16" style="1" customWidth="1"/>
    <col min="25" max="25" width="11.42578125" style="3"/>
    <col min="26" max="26" width="11.42578125" style="1"/>
    <col min="27" max="27" width="4.42578125" style="1" customWidth="1"/>
    <col min="28" max="28" width="5.28515625" style="1" customWidth="1"/>
    <col min="29" max="29" width="4.5703125" style="1" customWidth="1"/>
    <col min="30" max="31" width="3.7109375" style="1" customWidth="1"/>
    <col min="32" max="32" width="12.7109375" style="1" customWidth="1"/>
    <col min="33" max="33" width="11.42578125" style="4"/>
    <col min="34" max="35" width="11.42578125" style="5"/>
    <col min="36" max="36" width="13.140625" style="5" customWidth="1"/>
    <col min="37" max="41" width="11.42578125" style="5"/>
    <col min="42" max="69" width="11.42578125" style="98"/>
    <col min="70" max="16384" width="11.42578125" style="1"/>
  </cols>
  <sheetData>
    <row r="1" spans="1:69" x14ac:dyDescent="0.25">
      <c r="D1" s="2"/>
      <c r="E1" s="2"/>
    </row>
    <row r="2" spans="1:69" ht="18.75" x14ac:dyDescent="0.25">
      <c r="A2" s="93" t="s">
        <v>0</v>
      </c>
      <c r="B2" s="93"/>
      <c r="C2" s="93"/>
      <c r="D2" s="93"/>
      <c r="E2" s="93"/>
      <c r="F2" s="93"/>
      <c r="G2" s="93"/>
      <c r="H2" s="93"/>
      <c r="I2" s="93"/>
      <c r="J2" s="93"/>
      <c r="K2" s="93"/>
      <c r="L2" s="93"/>
      <c r="M2" s="93"/>
      <c r="N2" s="93"/>
      <c r="O2" s="93"/>
      <c r="P2" s="93"/>
      <c r="Q2" s="93"/>
      <c r="R2" s="93"/>
      <c r="S2" s="93"/>
      <c r="T2" s="93"/>
      <c r="U2" s="93"/>
      <c r="V2" s="93"/>
      <c r="W2" s="93"/>
      <c r="X2" s="93"/>
      <c r="Y2" s="94"/>
      <c r="Z2" s="93"/>
      <c r="AA2" s="93"/>
      <c r="AB2" s="93"/>
      <c r="AC2" s="93"/>
      <c r="AD2" s="93"/>
      <c r="AE2" s="93"/>
      <c r="AF2" s="93"/>
    </row>
    <row r="3" spans="1:69" ht="18.75" x14ac:dyDescent="0.25">
      <c r="A3" s="93" t="s">
        <v>1</v>
      </c>
      <c r="B3" s="93"/>
      <c r="C3" s="93"/>
      <c r="D3" s="93"/>
      <c r="E3" s="93"/>
      <c r="F3" s="93"/>
      <c r="G3" s="93"/>
      <c r="H3" s="93"/>
      <c r="I3" s="93"/>
      <c r="J3" s="93"/>
      <c r="K3" s="93"/>
      <c r="L3" s="93"/>
      <c r="M3" s="93"/>
      <c r="N3" s="93"/>
      <c r="O3" s="93"/>
      <c r="P3" s="93"/>
      <c r="Q3" s="93"/>
      <c r="R3" s="93"/>
      <c r="S3" s="93"/>
      <c r="T3" s="93"/>
      <c r="U3" s="93"/>
      <c r="V3" s="93"/>
      <c r="W3" s="93"/>
      <c r="X3" s="93"/>
      <c r="Y3" s="94"/>
      <c r="Z3" s="93"/>
      <c r="AA3" s="93"/>
      <c r="AB3" s="93"/>
      <c r="AC3" s="93"/>
      <c r="AD3" s="93"/>
      <c r="AE3" s="93"/>
      <c r="AF3" s="93"/>
      <c r="AH3" s="6"/>
    </row>
    <row r="4" spans="1:69" ht="19.5" thickBot="1" x14ac:dyDescent="0.3">
      <c r="A4" s="53"/>
      <c r="B4" s="53"/>
      <c r="C4" s="53"/>
      <c r="D4" s="53"/>
      <c r="E4" s="53"/>
      <c r="F4" s="53"/>
      <c r="G4" s="53"/>
      <c r="H4" s="53"/>
      <c r="I4" s="53"/>
      <c r="J4" s="53"/>
      <c r="K4" s="53"/>
      <c r="L4" s="53"/>
      <c r="M4" s="53"/>
      <c r="N4" s="53"/>
      <c r="O4" s="53"/>
      <c r="P4" s="53"/>
      <c r="Q4" s="53"/>
      <c r="R4" s="53"/>
      <c r="S4" s="53"/>
      <c r="T4" s="53"/>
      <c r="U4" s="53"/>
      <c r="V4" s="53"/>
      <c r="W4" s="53"/>
      <c r="X4" s="53"/>
      <c r="Y4" s="54"/>
      <c r="Z4" s="53"/>
      <c r="AA4" s="53"/>
      <c r="AB4" s="53"/>
      <c r="AC4" s="53"/>
      <c r="AD4" s="53"/>
      <c r="AE4" s="53"/>
      <c r="AF4" s="53"/>
    </row>
    <row r="5" spans="1:69" ht="24" customHeight="1" thickBot="1" x14ac:dyDescent="0.3">
      <c r="A5" s="95" t="s">
        <v>2</v>
      </c>
      <c r="B5" s="96"/>
      <c r="C5" s="96"/>
      <c r="D5" s="99" t="s">
        <v>3</v>
      </c>
      <c r="E5" s="58"/>
      <c r="F5" s="58"/>
      <c r="G5" s="56" t="s">
        <v>4</v>
      </c>
      <c r="H5" s="100" t="s">
        <v>5</v>
      </c>
      <c r="I5" s="80"/>
      <c r="J5" s="80"/>
      <c r="K5" s="7"/>
      <c r="L5" s="58"/>
      <c r="M5" s="80"/>
      <c r="N5" s="80"/>
      <c r="O5" s="8"/>
      <c r="P5" s="8"/>
      <c r="Q5" s="8"/>
      <c r="R5" s="8"/>
      <c r="S5" s="8"/>
      <c r="T5" s="8"/>
      <c r="U5" s="80"/>
      <c r="V5" s="80"/>
      <c r="W5" s="80"/>
      <c r="X5" s="80"/>
      <c r="Y5" s="97"/>
      <c r="Z5" s="80"/>
      <c r="AA5" s="80"/>
      <c r="AB5" s="80"/>
      <c r="AC5" s="80"/>
      <c r="AD5" s="80"/>
      <c r="AE5" s="80"/>
      <c r="AF5" s="80"/>
    </row>
    <row r="6" spans="1:69" ht="29.25" customHeight="1" x14ac:dyDescent="0.25">
      <c r="A6" s="86" t="s">
        <v>6</v>
      </c>
      <c r="B6" s="87"/>
      <c r="C6" s="87"/>
      <c r="D6" s="101">
        <v>65763979485</v>
      </c>
      <c r="E6" s="9"/>
      <c r="F6" s="55"/>
      <c r="G6" s="57" t="s">
        <v>7</v>
      </c>
      <c r="H6" s="101">
        <v>2876849592</v>
      </c>
      <c r="I6" s="88"/>
      <c r="J6" s="88"/>
      <c r="K6" s="55"/>
      <c r="L6" s="9"/>
      <c r="M6" s="9"/>
      <c r="N6" s="9"/>
      <c r="O6" s="8"/>
      <c r="P6" s="8"/>
      <c r="Q6" s="8"/>
      <c r="R6" s="8"/>
      <c r="S6" s="8"/>
      <c r="T6" s="8"/>
      <c r="U6" s="89" t="s">
        <v>8</v>
      </c>
      <c r="V6" s="90"/>
      <c r="W6" s="102" t="s">
        <v>9</v>
      </c>
      <c r="X6" s="103"/>
      <c r="Y6" s="104"/>
      <c r="Z6" s="103"/>
      <c r="AA6" s="103"/>
      <c r="AB6" s="103"/>
      <c r="AC6" s="103"/>
      <c r="AD6" s="103"/>
      <c r="AE6" s="103"/>
      <c r="AF6" s="105"/>
    </row>
    <row r="7" spans="1:69" ht="26.25" customHeight="1" thickBot="1" x14ac:dyDescent="0.3">
      <c r="A7" s="91" t="s">
        <v>10</v>
      </c>
      <c r="B7" s="92"/>
      <c r="C7" s="92"/>
      <c r="D7" s="106">
        <v>63326183707</v>
      </c>
      <c r="E7" s="9"/>
      <c r="F7" s="55"/>
      <c r="G7" s="61" t="s">
        <v>11</v>
      </c>
      <c r="H7" s="106">
        <v>2732018409</v>
      </c>
      <c r="I7" s="88"/>
      <c r="J7" s="88"/>
      <c r="K7" s="55"/>
      <c r="L7" s="9"/>
      <c r="M7" s="9"/>
      <c r="N7" s="9"/>
      <c r="O7" s="8"/>
      <c r="P7" s="8"/>
      <c r="Q7" s="8"/>
      <c r="R7" s="8"/>
      <c r="S7" s="8"/>
      <c r="T7" s="8"/>
      <c r="U7" s="81" t="s">
        <v>12</v>
      </c>
      <c r="V7" s="82"/>
      <c r="W7" s="107" t="s">
        <v>13</v>
      </c>
      <c r="X7" s="107"/>
      <c r="Y7" s="108"/>
      <c r="Z7" s="107"/>
      <c r="AA7" s="107"/>
      <c r="AB7" s="107"/>
      <c r="AC7" s="107"/>
      <c r="AD7" s="107"/>
      <c r="AE7" s="107"/>
      <c r="AF7" s="109"/>
    </row>
    <row r="8" spans="1:69" ht="23.25" customHeight="1" thickBot="1" x14ac:dyDescent="0.3">
      <c r="A8" s="75"/>
      <c r="B8" s="75"/>
      <c r="C8" s="75"/>
      <c r="D8" s="75"/>
      <c r="E8" s="75"/>
      <c r="F8" s="75"/>
      <c r="G8" s="75"/>
      <c r="H8" s="75"/>
      <c r="I8" s="75"/>
      <c r="J8" s="75"/>
      <c r="K8" s="75"/>
      <c r="L8" s="75"/>
      <c r="M8" s="75"/>
      <c r="N8" s="75"/>
      <c r="O8" s="8"/>
      <c r="P8" s="8"/>
      <c r="Q8" s="8"/>
      <c r="R8" s="8"/>
      <c r="S8" s="8"/>
      <c r="T8" s="8"/>
      <c r="U8" s="76" t="s">
        <v>14</v>
      </c>
      <c r="V8" s="77"/>
      <c r="W8" s="110" t="s">
        <v>15</v>
      </c>
      <c r="X8" s="110"/>
      <c r="Y8" s="108"/>
      <c r="Z8" s="110"/>
      <c r="AA8" s="110"/>
      <c r="AB8" s="110"/>
      <c r="AC8" s="110"/>
      <c r="AD8" s="110"/>
      <c r="AE8" s="110"/>
      <c r="AF8" s="111"/>
    </row>
    <row r="9" spans="1:69" ht="34.5" customHeight="1" x14ac:dyDescent="0.3">
      <c r="A9" s="78" t="s">
        <v>16</v>
      </c>
      <c r="B9" s="79"/>
      <c r="C9" s="79"/>
      <c r="D9" s="112"/>
      <c r="E9" s="80"/>
      <c r="F9" s="80"/>
      <c r="G9" s="80"/>
      <c r="H9" s="10"/>
      <c r="I9" s="80"/>
      <c r="J9" s="80"/>
      <c r="K9" s="80"/>
      <c r="L9" s="80"/>
      <c r="M9" s="80"/>
      <c r="N9" s="80"/>
      <c r="O9" s="8"/>
      <c r="P9" s="8"/>
      <c r="Q9" s="8"/>
      <c r="R9" s="8"/>
      <c r="S9" s="8"/>
      <c r="T9" s="8"/>
      <c r="U9" s="81" t="s">
        <v>17</v>
      </c>
      <c r="V9" s="82"/>
      <c r="W9" s="110">
        <v>3008754412</v>
      </c>
      <c r="X9" s="110"/>
      <c r="Y9" s="108"/>
      <c r="Z9" s="110"/>
      <c r="AA9" s="110"/>
      <c r="AB9" s="110"/>
      <c r="AC9" s="110"/>
      <c r="AD9" s="110"/>
      <c r="AE9" s="110"/>
      <c r="AF9" s="111"/>
      <c r="AH9" s="11"/>
    </row>
    <row r="10" spans="1:69" ht="32.25" customHeight="1" thickBot="1" x14ac:dyDescent="0.3">
      <c r="A10" s="83" t="s">
        <v>18</v>
      </c>
      <c r="B10" s="84"/>
      <c r="C10" s="84"/>
      <c r="D10" s="106"/>
      <c r="E10" s="85"/>
      <c r="F10" s="85"/>
      <c r="G10" s="85"/>
      <c r="H10" s="113"/>
      <c r="I10" s="80"/>
      <c r="J10" s="80"/>
      <c r="K10" s="80"/>
      <c r="L10" s="80"/>
      <c r="M10" s="80"/>
      <c r="N10" s="80"/>
      <c r="O10" s="8"/>
      <c r="P10" s="8"/>
      <c r="Q10" s="8"/>
      <c r="R10" s="8"/>
      <c r="S10" s="8"/>
      <c r="T10" s="8"/>
      <c r="U10" s="66" t="s">
        <v>19</v>
      </c>
      <c r="V10" s="67"/>
      <c r="W10" s="114" t="s">
        <v>20</v>
      </c>
      <c r="X10" s="115"/>
      <c r="Y10" s="108"/>
      <c r="Z10" s="115"/>
      <c r="AA10" s="115"/>
      <c r="AB10" s="115"/>
      <c r="AC10" s="115"/>
      <c r="AD10" s="115"/>
      <c r="AE10" s="115"/>
      <c r="AF10" s="116"/>
    </row>
    <row r="11" spans="1:69" ht="38.25" customHeight="1" x14ac:dyDescent="0.25">
      <c r="A11" s="68" t="s">
        <v>21</v>
      </c>
      <c r="B11" s="69"/>
      <c r="C11" s="69"/>
      <c r="D11" s="69"/>
      <c r="E11" s="70"/>
      <c r="F11" s="70"/>
      <c r="G11" s="70"/>
      <c r="H11" s="70"/>
      <c r="I11" s="70"/>
      <c r="J11" s="70"/>
      <c r="K11" s="70"/>
      <c r="L11" s="70"/>
      <c r="M11" s="70"/>
      <c r="N11" s="71"/>
      <c r="O11" s="72" t="s">
        <v>22</v>
      </c>
      <c r="P11" s="69"/>
      <c r="Q11" s="69"/>
      <c r="R11" s="69"/>
      <c r="S11" s="69"/>
      <c r="T11" s="69"/>
      <c r="U11" s="71"/>
      <c r="V11" s="73" t="s">
        <v>23</v>
      </c>
      <c r="W11" s="70"/>
      <c r="X11" s="70"/>
      <c r="Y11" s="74"/>
      <c r="Z11" s="71"/>
      <c r="AA11" s="73" t="s">
        <v>24</v>
      </c>
      <c r="AB11" s="70"/>
      <c r="AC11" s="70"/>
      <c r="AD11" s="70"/>
      <c r="AE11" s="71"/>
      <c r="AF11" s="12" t="s">
        <v>25</v>
      </c>
      <c r="AG11" s="13"/>
    </row>
    <row r="12" spans="1:69" x14ac:dyDescent="0.25">
      <c r="A12" s="14">
        <v>1</v>
      </c>
      <c r="B12" s="15">
        <v>2</v>
      </c>
      <c r="C12" s="15">
        <v>3</v>
      </c>
      <c r="D12" s="60">
        <v>4</v>
      </c>
      <c r="E12" s="16">
        <v>5</v>
      </c>
      <c r="F12" s="16">
        <v>6</v>
      </c>
      <c r="G12" s="16">
        <v>7</v>
      </c>
      <c r="H12" s="63">
        <v>8</v>
      </c>
      <c r="I12" s="64"/>
      <c r="J12" s="64"/>
      <c r="K12" s="64"/>
      <c r="L12" s="60">
        <v>9</v>
      </c>
      <c r="M12" s="63">
        <v>10</v>
      </c>
      <c r="N12" s="65"/>
      <c r="O12" s="17">
        <v>11</v>
      </c>
      <c r="P12" s="17">
        <v>12</v>
      </c>
      <c r="Q12" s="17">
        <v>13</v>
      </c>
      <c r="R12" s="17">
        <v>14</v>
      </c>
      <c r="S12" s="17">
        <v>15</v>
      </c>
      <c r="T12" s="17">
        <v>16</v>
      </c>
      <c r="U12" s="17">
        <v>17</v>
      </c>
      <c r="V12" s="15">
        <v>18</v>
      </c>
      <c r="W12" s="15">
        <v>19</v>
      </c>
      <c r="X12" s="59">
        <v>20</v>
      </c>
      <c r="Y12" s="18">
        <v>21</v>
      </c>
      <c r="Z12" s="60">
        <v>22</v>
      </c>
      <c r="AA12" s="63">
        <v>23</v>
      </c>
      <c r="AB12" s="64"/>
      <c r="AC12" s="64"/>
      <c r="AD12" s="64"/>
      <c r="AE12" s="65"/>
      <c r="AF12" s="15">
        <v>24</v>
      </c>
      <c r="AG12" s="19"/>
    </row>
    <row r="13" spans="1:69" ht="69.75" customHeight="1" x14ac:dyDescent="0.25">
      <c r="A13" s="16" t="s">
        <v>26</v>
      </c>
      <c r="B13" s="16" t="s">
        <v>27</v>
      </c>
      <c r="C13" s="16" t="s">
        <v>28</v>
      </c>
      <c r="D13" s="16" t="s">
        <v>29</v>
      </c>
      <c r="E13" s="16" t="s">
        <v>30</v>
      </c>
      <c r="F13" s="16" t="s">
        <v>31</v>
      </c>
      <c r="G13" s="16" t="s">
        <v>32</v>
      </c>
      <c r="H13" s="16" t="s">
        <v>33</v>
      </c>
      <c r="I13" s="16" t="s">
        <v>34</v>
      </c>
      <c r="J13" s="16" t="s">
        <v>35</v>
      </c>
      <c r="K13" s="16" t="s">
        <v>36</v>
      </c>
      <c r="L13" s="16" t="s">
        <v>37</v>
      </c>
      <c r="M13" s="16" t="s">
        <v>38</v>
      </c>
      <c r="N13" s="16" t="s">
        <v>39</v>
      </c>
      <c r="O13" s="20" t="s">
        <v>40</v>
      </c>
      <c r="P13" s="20" t="s">
        <v>41</v>
      </c>
      <c r="Q13" s="20" t="s">
        <v>42</v>
      </c>
      <c r="R13" s="20" t="s">
        <v>43</v>
      </c>
      <c r="S13" s="20" t="s">
        <v>44</v>
      </c>
      <c r="T13" s="21" t="s">
        <v>45</v>
      </c>
      <c r="U13" s="16" t="s">
        <v>46</v>
      </c>
      <c r="V13" s="62" t="s">
        <v>47</v>
      </c>
      <c r="W13" s="16" t="s">
        <v>48</v>
      </c>
      <c r="X13" s="22" t="s">
        <v>49</v>
      </c>
      <c r="Y13" s="62" t="s">
        <v>50</v>
      </c>
      <c r="Z13" s="23" t="s">
        <v>51</v>
      </c>
      <c r="AA13" s="24" t="s">
        <v>52</v>
      </c>
      <c r="AB13" s="24" t="s">
        <v>53</v>
      </c>
      <c r="AC13" s="24" t="s">
        <v>54</v>
      </c>
      <c r="AD13" s="24" t="s">
        <v>55</v>
      </c>
      <c r="AE13" s="24" t="s">
        <v>56</v>
      </c>
      <c r="AF13" s="24" t="s">
        <v>57</v>
      </c>
      <c r="AG13" s="25" t="s">
        <v>58</v>
      </c>
      <c r="AH13" s="26" t="s">
        <v>59</v>
      </c>
      <c r="AI13" s="26" t="s">
        <v>60</v>
      </c>
      <c r="AJ13" s="26" t="s">
        <v>61</v>
      </c>
      <c r="AK13" s="26" t="s">
        <v>62</v>
      </c>
      <c r="AL13" s="26" t="s">
        <v>63</v>
      </c>
    </row>
    <row r="14" spans="1:69" ht="27" customHeight="1" x14ac:dyDescent="0.25">
      <c r="A14" s="117">
        <v>1</v>
      </c>
      <c r="B14" s="118">
        <v>2019</v>
      </c>
      <c r="C14" s="119" t="s">
        <v>64</v>
      </c>
      <c r="D14" s="119" t="s">
        <v>65</v>
      </c>
      <c r="E14" s="119" t="s">
        <v>66</v>
      </c>
      <c r="F14" s="120" t="s">
        <v>67</v>
      </c>
      <c r="G14" s="121" t="s">
        <v>68</v>
      </c>
      <c r="H14" s="122" t="s">
        <v>69</v>
      </c>
      <c r="I14" s="123">
        <v>45</v>
      </c>
      <c r="J14" s="27" t="str">
        <f>IF(ISERROR(VLOOKUP(I14,[1]Eje_Pilar!$C$2:$E$47,2,FALSE))," ",VLOOKUP(I14,[1]Eje_Pilar!$C$2:$E$47,2,FALSE))</f>
        <v>Gobernanza e influencia local, regional e internacional</v>
      </c>
      <c r="K14" s="27" t="str">
        <f>IF(ISERROR(VLOOKUP(I14,[1]Eje_Pilar!$C$2:$E$47,3,FALSE))," ",VLOOKUP(I14,[1]Eje_Pilar!$C$2:$E$47,3,FALSE))</f>
        <v>Eje Transversal 4 Gobierno Legitimo, Fortalecimiento Local y Eficiencia</v>
      </c>
      <c r="L14" s="124">
        <v>1415</v>
      </c>
      <c r="M14" s="125">
        <v>1090393954</v>
      </c>
      <c r="N14" s="126" t="s">
        <v>70</v>
      </c>
      <c r="O14" s="127">
        <v>52235000</v>
      </c>
      <c r="P14" s="128"/>
      <c r="Q14" s="129"/>
      <c r="R14" s="130"/>
      <c r="S14" s="127"/>
      <c r="T14" s="28">
        <f t="shared" ref="T14:T77" si="0">+O14+Q14+S14</f>
        <v>52235000</v>
      </c>
      <c r="U14" s="131">
        <v>28365000</v>
      </c>
      <c r="V14" s="132">
        <v>43487</v>
      </c>
      <c r="W14" s="132">
        <v>43489</v>
      </c>
      <c r="X14" s="132">
        <v>43955</v>
      </c>
      <c r="Y14" s="133">
        <v>337</v>
      </c>
      <c r="Z14" s="118"/>
      <c r="AA14" s="24"/>
      <c r="AB14" s="125"/>
      <c r="AC14" s="125"/>
      <c r="AD14" s="125"/>
      <c r="AE14" s="125" t="s">
        <v>71</v>
      </c>
      <c r="AF14" s="29">
        <f>IF(ISERROR(U14/T14),"-",(U14/T14))</f>
        <v>0.54302670623145399</v>
      </c>
      <c r="AG14" s="30">
        <f>IF(SUMPRODUCT((A$14:A14=A14)*(B$14:B14=B14)*(C$14:C14=C14))&gt;1,0,1)</f>
        <v>1</v>
      </c>
      <c r="AH14" s="31" t="str">
        <f t="shared" ref="AH14:AH77" si="1">IFERROR(VLOOKUP(D14,tipo,1,FALSE),"NO")</f>
        <v>Contratos de prestación de servicios profesionales y de apoyo a la gestión</v>
      </c>
      <c r="AI14" s="31" t="str">
        <f t="shared" ref="AI14:AI77" si="2">IFERROR(VLOOKUP(E14,modal,1,FALSE),"NO")</f>
        <v>Contratación directa</v>
      </c>
      <c r="AJ14" s="32" t="str">
        <f>IFERROR(VLOOKUP(F14,[1]Tipo!$C$12:$C$27,1,FALSE),"NO")</f>
        <v>Prestación de servicios profesionales y de apoyo a la gestión, o para la ejecución de trabajos artísticos que sólo puedan encomendarse a determinadas personas naturales;</v>
      </c>
      <c r="AK14" s="31" t="str">
        <f t="shared" ref="AK14:AK77" si="3">IFERROR(VLOOKUP(H14,afectacion,1,FALSE),"NO")</f>
        <v>Inversión</v>
      </c>
      <c r="AL14" s="31">
        <f t="shared" ref="AL14:AL77" si="4">IFERROR(VLOOKUP(I14,programa,1,FALSE),"NO")</f>
        <v>45</v>
      </c>
      <c r="AM14" s="51"/>
      <c r="AN14" s="51"/>
      <c r="AO14" s="5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row>
    <row r="15" spans="1:69" ht="27" customHeight="1" x14ac:dyDescent="0.25">
      <c r="A15" s="117">
        <v>2</v>
      </c>
      <c r="B15" s="118">
        <v>2019</v>
      </c>
      <c r="C15" s="119" t="s">
        <v>72</v>
      </c>
      <c r="D15" s="119" t="s">
        <v>65</v>
      </c>
      <c r="E15" s="119" t="s">
        <v>66</v>
      </c>
      <c r="F15" s="120" t="s">
        <v>67</v>
      </c>
      <c r="G15" s="121" t="s">
        <v>73</v>
      </c>
      <c r="H15" s="122" t="s">
        <v>69</v>
      </c>
      <c r="I15" s="123">
        <v>45</v>
      </c>
      <c r="J15" s="27" t="str">
        <f>IF(ISERROR(VLOOKUP(I15,[1]Eje_Pilar!$C$2:$E$47,2,FALSE))," ",VLOOKUP(I15,[1]Eje_Pilar!$C$2:$E$47,2,FALSE))</f>
        <v>Gobernanza e influencia local, regional e internacional</v>
      </c>
      <c r="K15" s="27" t="str">
        <f>IF(ISERROR(VLOOKUP(I15,[1]Eje_Pilar!$C$2:$E$47,3,FALSE))," ",VLOOKUP(I15,[1]Eje_Pilar!$C$2:$E$47,3,FALSE))</f>
        <v>Eje Transversal 4 Gobierno Legitimo, Fortalecimiento Local y Eficiencia</v>
      </c>
      <c r="L15" s="124">
        <v>1415</v>
      </c>
      <c r="M15" s="125">
        <v>79791741</v>
      </c>
      <c r="N15" s="126" t="s">
        <v>74</v>
      </c>
      <c r="O15" s="127">
        <v>85373333</v>
      </c>
      <c r="P15" s="128"/>
      <c r="Q15" s="129"/>
      <c r="R15" s="130">
        <v>1</v>
      </c>
      <c r="S15" s="127">
        <v>5320000</v>
      </c>
      <c r="T15" s="28">
        <f t="shared" si="0"/>
        <v>90693333</v>
      </c>
      <c r="U15" s="131">
        <v>77212333</v>
      </c>
      <c r="V15" s="132">
        <v>43488</v>
      </c>
      <c r="W15" s="132">
        <v>43489</v>
      </c>
      <c r="X15" s="132">
        <v>43851</v>
      </c>
      <c r="Y15" s="118">
        <v>337</v>
      </c>
      <c r="Z15" s="118">
        <v>21</v>
      </c>
      <c r="AA15" s="24"/>
      <c r="AB15" s="125"/>
      <c r="AC15" s="125" t="s">
        <v>71</v>
      </c>
      <c r="AD15" s="125"/>
      <c r="AE15" s="125"/>
      <c r="AF15" s="29">
        <f>IF(ISERROR(U15/T15),"-",(U15/T15))</f>
        <v>0.85135621821286467</v>
      </c>
      <c r="AG15" s="30">
        <f>IF(SUMPRODUCT((A$14:A15=A15)*(B$14:B15=B15)*(C$14:C15=C15))&gt;1,0,1)</f>
        <v>1</v>
      </c>
      <c r="AH15" s="31" t="str">
        <f t="shared" si="1"/>
        <v>Contratos de prestación de servicios profesionales y de apoyo a la gestión</v>
      </c>
      <c r="AI15" s="31" t="str">
        <f t="shared" si="2"/>
        <v>Contratación directa</v>
      </c>
      <c r="AJ15" s="32" t="str">
        <f>IFERROR(VLOOKUP(F15,[1]Tipo!$C$12:$C$27,1,FALSE),"NO")</f>
        <v>Prestación de servicios profesionales y de apoyo a la gestión, o para la ejecución de trabajos artísticos que sólo puedan encomendarse a determinadas personas naturales;</v>
      </c>
      <c r="AK15" s="31" t="str">
        <f t="shared" si="3"/>
        <v>Inversión</v>
      </c>
      <c r="AL15" s="31">
        <f t="shared" si="4"/>
        <v>45</v>
      </c>
      <c r="AM15" s="51"/>
      <c r="AN15" s="51"/>
      <c r="AO15" s="5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row>
    <row r="16" spans="1:69" ht="27" customHeight="1" x14ac:dyDescent="0.25">
      <c r="A16" s="117">
        <v>3</v>
      </c>
      <c r="B16" s="118">
        <v>2019</v>
      </c>
      <c r="C16" s="119" t="s">
        <v>75</v>
      </c>
      <c r="D16" s="119" t="s">
        <v>65</v>
      </c>
      <c r="E16" s="119" t="s">
        <v>66</v>
      </c>
      <c r="F16" s="120" t="s">
        <v>67</v>
      </c>
      <c r="G16" s="121" t="s">
        <v>73</v>
      </c>
      <c r="H16" s="122" t="s">
        <v>69</v>
      </c>
      <c r="I16" s="123">
        <v>45</v>
      </c>
      <c r="J16" s="27" t="str">
        <f>IF(ISERROR(VLOOKUP(I16,[1]Eje_Pilar!$C$2:$E$47,2,FALSE))," ",VLOOKUP(I16,[1]Eje_Pilar!$C$2:$E$47,2,FALSE))</f>
        <v>Gobernanza e influencia local, regional e internacional</v>
      </c>
      <c r="K16" s="27" t="str">
        <f>IF(ISERROR(VLOOKUP(I16,[1]Eje_Pilar!$C$2:$E$47,3,FALSE))," ",VLOOKUP(I16,[1]Eje_Pilar!$C$2:$E$47,3,FALSE))</f>
        <v>Eje Transversal 4 Gobierno Legitimo, Fortalecimiento Local y Eficiencia</v>
      </c>
      <c r="L16" s="124">
        <v>1415</v>
      </c>
      <c r="M16" s="125">
        <v>12202124</v>
      </c>
      <c r="N16" s="126" t="s">
        <v>76</v>
      </c>
      <c r="O16" s="127">
        <v>85373333</v>
      </c>
      <c r="P16" s="128"/>
      <c r="Q16" s="129"/>
      <c r="R16" s="130">
        <v>1</v>
      </c>
      <c r="S16" s="127">
        <v>5320000</v>
      </c>
      <c r="T16" s="28">
        <f t="shared" si="0"/>
        <v>90693333</v>
      </c>
      <c r="U16" s="131">
        <v>77773333</v>
      </c>
      <c r="V16" s="132">
        <v>43488</v>
      </c>
      <c r="W16" s="132">
        <v>43489</v>
      </c>
      <c r="X16" s="132">
        <v>43851</v>
      </c>
      <c r="Y16" s="118">
        <v>337</v>
      </c>
      <c r="Z16" s="118">
        <v>21</v>
      </c>
      <c r="AA16" s="24"/>
      <c r="AB16" s="125"/>
      <c r="AC16" s="125" t="s">
        <v>71</v>
      </c>
      <c r="AD16" s="125"/>
      <c r="AE16" s="125"/>
      <c r="AF16" s="29">
        <f t="shared" ref="AF16:AF79" si="5">IF(ISERROR(U16/T16),"-",(U16/T16))</f>
        <v>0.85754189891775179</v>
      </c>
      <c r="AG16" s="30">
        <f>IF(SUMPRODUCT((A$14:A16=A16)*(B$14:B16=B16)*(C$14:C16=C16))&gt;1,0,1)</f>
        <v>1</v>
      </c>
      <c r="AH16" s="31" t="str">
        <f t="shared" si="1"/>
        <v>Contratos de prestación de servicios profesionales y de apoyo a la gestión</v>
      </c>
      <c r="AI16" s="31" t="str">
        <f t="shared" si="2"/>
        <v>Contratación directa</v>
      </c>
      <c r="AJ16" s="32" t="str">
        <f>IFERROR(VLOOKUP(F16,[1]Tipo!$C$12:$C$27,1,FALSE),"NO")</f>
        <v>Prestación de servicios profesionales y de apoyo a la gestión, o para la ejecución de trabajos artísticos que sólo puedan encomendarse a determinadas personas naturales;</v>
      </c>
      <c r="AK16" s="31" t="str">
        <f t="shared" si="3"/>
        <v>Inversión</v>
      </c>
      <c r="AL16" s="31">
        <f t="shared" si="4"/>
        <v>45</v>
      </c>
      <c r="AM16" s="51"/>
      <c r="AN16" s="51"/>
      <c r="AO16" s="5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row>
    <row r="17" spans="1:69" ht="27" customHeight="1" x14ac:dyDescent="0.25">
      <c r="A17" s="117">
        <v>4</v>
      </c>
      <c r="B17" s="118">
        <v>2019</v>
      </c>
      <c r="C17" s="119" t="s">
        <v>77</v>
      </c>
      <c r="D17" s="119" t="s">
        <v>65</v>
      </c>
      <c r="E17" s="119" t="s">
        <v>66</v>
      </c>
      <c r="F17" s="120" t="s">
        <v>67</v>
      </c>
      <c r="G17" s="121" t="s">
        <v>78</v>
      </c>
      <c r="H17" s="122" t="s">
        <v>69</v>
      </c>
      <c r="I17" s="123">
        <v>45</v>
      </c>
      <c r="J17" s="27" t="str">
        <f>IF(ISERROR(VLOOKUP(I17,[1]Eje_Pilar!$C$2:$E$47,2,FALSE))," ",VLOOKUP(I17,[1]Eje_Pilar!$C$2:$E$47,2,FALSE))</f>
        <v>Gobernanza e influencia local, regional e internacional</v>
      </c>
      <c r="K17" s="27" t="str">
        <f>IF(ISERROR(VLOOKUP(I17,[1]Eje_Pilar!$C$2:$E$47,3,FALSE))," ",VLOOKUP(I17,[1]Eje_Pilar!$C$2:$E$47,3,FALSE))</f>
        <v>Eje Transversal 4 Gobierno Legitimo, Fortalecimiento Local y Eficiencia</v>
      </c>
      <c r="L17" s="124">
        <v>1415</v>
      </c>
      <c r="M17" s="125">
        <v>1015410893</v>
      </c>
      <c r="N17" s="126" t="s">
        <v>79</v>
      </c>
      <c r="O17" s="127">
        <v>48600000</v>
      </c>
      <c r="P17" s="128"/>
      <c r="Q17" s="129"/>
      <c r="R17" s="130">
        <v>2</v>
      </c>
      <c r="S17" s="127">
        <v>15840000</v>
      </c>
      <c r="T17" s="28">
        <f t="shared" si="0"/>
        <v>64440000</v>
      </c>
      <c r="U17" s="131">
        <v>55260000</v>
      </c>
      <c r="V17" s="132">
        <v>43488</v>
      </c>
      <c r="W17" s="132">
        <v>43489</v>
      </c>
      <c r="X17" s="132">
        <v>43851</v>
      </c>
      <c r="Y17" s="118">
        <v>270</v>
      </c>
      <c r="Z17" s="118">
        <v>87</v>
      </c>
      <c r="AA17" s="24"/>
      <c r="AB17" s="125"/>
      <c r="AC17" s="125" t="s">
        <v>71</v>
      </c>
      <c r="AD17" s="125"/>
      <c r="AE17" s="125"/>
      <c r="AF17" s="29">
        <f t="shared" si="5"/>
        <v>0.85754189944134074</v>
      </c>
      <c r="AG17" s="30">
        <f>IF(SUMPRODUCT((A$14:A17=A17)*(B$14:B17=B17)*(C$14:C17=C17))&gt;1,0,1)</f>
        <v>1</v>
      </c>
      <c r="AH17" s="31" t="str">
        <f t="shared" si="1"/>
        <v>Contratos de prestación de servicios profesionales y de apoyo a la gestión</v>
      </c>
      <c r="AI17" s="31" t="str">
        <f t="shared" si="2"/>
        <v>Contratación directa</v>
      </c>
      <c r="AJ17" s="32" t="str">
        <f>IFERROR(VLOOKUP(F17,[1]Tipo!$C$12:$C$27,1,FALSE),"NO")</f>
        <v>Prestación de servicios profesionales y de apoyo a la gestión, o para la ejecución de trabajos artísticos que sólo puedan encomendarse a determinadas personas naturales;</v>
      </c>
      <c r="AK17" s="31" t="str">
        <f t="shared" si="3"/>
        <v>Inversión</v>
      </c>
      <c r="AL17" s="31">
        <f t="shared" si="4"/>
        <v>45</v>
      </c>
      <c r="AM17" s="51"/>
      <c r="AN17" s="51"/>
      <c r="AO17" s="5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row>
    <row r="18" spans="1:69" ht="27" customHeight="1" x14ac:dyDescent="0.25">
      <c r="A18" s="117">
        <v>5</v>
      </c>
      <c r="B18" s="118">
        <v>2019</v>
      </c>
      <c r="C18" s="119" t="s">
        <v>80</v>
      </c>
      <c r="D18" s="119" t="s">
        <v>65</v>
      </c>
      <c r="E18" s="119" t="s">
        <v>66</v>
      </c>
      <c r="F18" s="120" t="s">
        <v>67</v>
      </c>
      <c r="G18" s="121" t="s">
        <v>81</v>
      </c>
      <c r="H18" s="122" t="s">
        <v>69</v>
      </c>
      <c r="I18" s="123">
        <v>45</v>
      </c>
      <c r="J18" s="27" t="str">
        <f>IF(ISERROR(VLOOKUP(I18,[1]Eje_Pilar!$C$2:$E$47,2,FALSE))," ",VLOOKUP(I18,[1]Eje_Pilar!$C$2:$E$47,2,FALSE))</f>
        <v>Gobernanza e influencia local, regional e internacional</v>
      </c>
      <c r="K18" s="27" t="str">
        <f>IF(ISERROR(VLOOKUP(I18,[1]Eje_Pilar!$C$2:$E$47,3,FALSE))," ",VLOOKUP(I18,[1]Eje_Pilar!$C$2:$E$47,3,FALSE))</f>
        <v>Eje Transversal 4 Gobierno Legitimo, Fortalecimiento Local y Eficiencia</v>
      </c>
      <c r="L18" s="124">
        <v>1415</v>
      </c>
      <c r="M18" s="125">
        <v>53039356</v>
      </c>
      <c r="N18" s="126" t="s">
        <v>82</v>
      </c>
      <c r="O18" s="127">
        <v>41850000</v>
      </c>
      <c r="P18" s="128"/>
      <c r="Q18" s="129"/>
      <c r="R18" s="130"/>
      <c r="S18" s="127"/>
      <c r="T18" s="28">
        <f t="shared" si="0"/>
        <v>41850000</v>
      </c>
      <c r="U18" s="131">
        <v>41850000</v>
      </c>
      <c r="V18" s="132">
        <v>43489</v>
      </c>
      <c r="W18" s="132">
        <v>43489</v>
      </c>
      <c r="X18" s="132">
        <v>43761</v>
      </c>
      <c r="Y18" s="118">
        <v>270</v>
      </c>
      <c r="Z18" s="118"/>
      <c r="AA18" s="24"/>
      <c r="AB18" s="125"/>
      <c r="AC18" s="125"/>
      <c r="AD18" s="125"/>
      <c r="AE18" s="125" t="s">
        <v>71</v>
      </c>
      <c r="AF18" s="29">
        <f t="shared" si="5"/>
        <v>1</v>
      </c>
      <c r="AG18" s="30">
        <f>IF(SUMPRODUCT((A$14:A18=A18)*(B$14:B18=B18)*(C$14:C18=C18))&gt;1,0,1)</f>
        <v>1</v>
      </c>
      <c r="AH18" s="31" t="str">
        <f t="shared" si="1"/>
        <v>Contratos de prestación de servicios profesionales y de apoyo a la gestión</v>
      </c>
      <c r="AI18" s="31" t="str">
        <f t="shared" si="2"/>
        <v>Contratación directa</v>
      </c>
      <c r="AJ18" s="32" t="str">
        <f>IFERROR(VLOOKUP(F18,[1]Tipo!$C$12:$C$27,1,FALSE),"NO")</f>
        <v>Prestación de servicios profesionales y de apoyo a la gestión, o para la ejecución de trabajos artísticos que sólo puedan encomendarse a determinadas personas naturales;</v>
      </c>
      <c r="AK18" s="31" t="str">
        <f t="shared" si="3"/>
        <v>Inversión</v>
      </c>
      <c r="AL18" s="31">
        <f t="shared" si="4"/>
        <v>45</v>
      </c>
      <c r="AM18" s="51"/>
      <c r="AN18" s="51"/>
      <c r="AO18" s="5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row>
    <row r="19" spans="1:69" ht="27" customHeight="1" x14ac:dyDescent="0.25">
      <c r="A19" s="117">
        <v>6</v>
      </c>
      <c r="B19" s="118">
        <v>2019</v>
      </c>
      <c r="C19" s="119" t="s">
        <v>83</v>
      </c>
      <c r="D19" s="119" t="s">
        <v>65</v>
      </c>
      <c r="E19" s="119" t="s">
        <v>66</v>
      </c>
      <c r="F19" s="120" t="s">
        <v>67</v>
      </c>
      <c r="G19" s="121" t="s">
        <v>84</v>
      </c>
      <c r="H19" s="122" t="s">
        <v>69</v>
      </c>
      <c r="I19" s="123">
        <v>45</v>
      </c>
      <c r="J19" s="27" t="str">
        <f>IF(ISERROR(VLOOKUP(I19,[1]Eje_Pilar!$C$2:$E$47,2,FALSE))," ",VLOOKUP(I19,[1]Eje_Pilar!$C$2:$E$47,2,FALSE))</f>
        <v>Gobernanza e influencia local, regional e internacional</v>
      </c>
      <c r="K19" s="27" t="str">
        <f>IF(ISERROR(VLOOKUP(I19,[1]Eje_Pilar!$C$2:$E$47,3,FALSE))," ",VLOOKUP(I19,[1]Eje_Pilar!$C$2:$E$47,3,FALSE))</f>
        <v>Eje Transversal 4 Gobierno Legitimo, Fortalecimiento Local y Eficiencia</v>
      </c>
      <c r="L19" s="124">
        <v>1415</v>
      </c>
      <c r="M19" s="125">
        <v>79791741</v>
      </c>
      <c r="N19" s="126" t="s">
        <v>85</v>
      </c>
      <c r="O19" s="127">
        <v>79071433</v>
      </c>
      <c r="P19" s="128"/>
      <c r="Q19" s="129"/>
      <c r="R19" s="130"/>
      <c r="S19" s="127"/>
      <c r="T19" s="28">
        <f>+O19+Q19+S19</f>
        <v>79071433</v>
      </c>
      <c r="U19" s="131">
        <v>72124166</v>
      </c>
      <c r="V19" s="132">
        <v>43488</v>
      </c>
      <c r="W19" s="132">
        <v>43489</v>
      </c>
      <c r="X19" s="134">
        <v>43830</v>
      </c>
      <c r="Y19" s="118">
        <v>337</v>
      </c>
      <c r="Z19" s="118"/>
      <c r="AA19" s="24"/>
      <c r="AB19" s="125"/>
      <c r="AC19" s="125"/>
      <c r="AD19" s="125" t="s">
        <v>71</v>
      </c>
      <c r="AE19" s="125"/>
      <c r="AF19" s="29">
        <f t="shared" si="5"/>
        <v>0.91213935632101162</v>
      </c>
      <c r="AG19" s="30">
        <f>IF(SUMPRODUCT((A$14:A19=A19)*(B$14:B19=B19)*(C$14:C19=C19))&gt;1,0,1)</f>
        <v>1</v>
      </c>
      <c r="AH19" s="31" t="str">
        <f>IFERROR(VLOOKUP(D19,tipo,1,FALSE),"NO")</f>
        <v>Contratos de prestación de servicios profesionales y de apoyo a la gestión</v>
      </c>
      <c r="AI19" s="31" t="str">
        <f>IFERROR(VLOOKUP(E19,modal,1,FALSE),"NO")</f>
        <v>Contratación directa</v>
      </c>
      <c r="AJ19" s="32" t="str">
        <f>IFERROR(VLOOKUP(F19,[1]Tipo!$C$12:$C$27,1,FALSE),"NO")</f>
        <v>Prestación de servicios profesionales y de apoyo a la gestión, o para la ejecución de trabajos artísticos que sólo puedan encomendarse a determinadas personas naturales;</v>
      </c>
      <c r="AK19" s="31" t="str">
        <f>IFERROR(VLOOKUP(H19,afectacion,1,FALSE),"NO")</f>
        <v>Inversión</v>
      </c>
      <c r="AL19" s="31">
        <f>IFERROR(VLOOKUP(I19,programa,1,FALSE),"NO")</f>
        <v>45</v>
      </c>
      <c r="AM19" s="51"/>
      <c r="AN19" s="51"/>
      <c r="AO19" s="5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row>
    <row r="20" spans="1:69" ht="27" customHeight="1" x14ac:dyDescent="0.25">
      <c r="A20" s="117">
        <v>7</v>
      </c>
      <c r="B20" s="118">
        <v>2019</v>
      </c>
      <c r="C20" s="119" t="s">
        <v>86</v>
      </c>
      <c r="D20" s="119" t="s">
        <v>65</v>
      </c>
      <c r="E20" s="119" t="s">
        <v>66</v>
      </c>
      <c r="F20" s="120" t="s">
        <v>67</v>
      </c>
      <c r="G20" s="121" t="s">
        <v>87</v>
      </c>
      <c r="H20" s="122" t="s">
        <v>69</v>
      </c>
      <c r="I20" s="123">
        <v>45</v>
      </c>
      <c r="J20" s="27" t="str">
        <f>IF(ISERROR(VLOOKUP(I20,[1]Eje_Pilar!$C$2:$E$47,2,FALSE))," ",VLOOKUP(I20,[1]Eje_Pilar!$C$2:$E$47,2,FALSE))</f>
        <v>Gobernanza e influencia local, regional e internacional</v>
      </c>
      <c r="K20" s="27" t="str">
        <f>IF(ISERROR(VLOOKUP(I20,[1]Eje_Pilar!$C$2:$E$47,3,FALSE))," ",VLOOKUP(I20,[1]Eje_Pilar!$C$2:$E$47,3,FALSE))</f>
        <v>Eje Transversal 4 Gobierno Legitimo, Fortalecimiento Local y Eficiencia</v>
      </c>
      <c r="L20" s="124">
        <v>1415</v>
      </c>
      <c r="M20" s="125">
        <v>1023898584</v>
      </c>
      <c r="N20" s="126" t="s">
        <v>88</v>
      </c>
      <c r="O20" s="127">
        <v>42000000</v>
      </c>
      <c r="P20" s="128"/>
      <c r="Q20" s="129"/>
      <c r="R20" s="130">
        <v>1</v>
      </c>
      <c r="S20" s="127">
        <v>2265000</v>
      </c>
      <c r="T20" s="28">
        <f t="shared" si="0"/>
        <v>44265000</v>
      </c>
      <c r="U20" s="131">
        <v>38250000</v>
      </c>
      <c r="V20" s="132">
        <v>43489</v>
      </c>
      <c r="W20" s="132">
        <v>43490</v>
      </c>
      <c r="X20" s="132">
        <v>43851</v>
      </c>
      <c r="Y20" s="118">
        <v>336</v>
      </c>
      <c r="Z20" s="118">
        <v>21</v>
      </c>
      <c r="AA20" s="24"/>
      <c r="AB20" s="125"/>
      <c r="AC20" s="125" t="s">
        <v>71</v>
      </c>
      <c r="AD20" s="125"/>
      <c r="AE20" s="125"/>
      <c r="AF20" s="29">
        <f t="shared" si="5"/>
        <v>0.86411385970857335</v>
      </c>
      <c r="AG20" s="30">
        <f>IF(SUMPRODUCT((A$14:A20=A20)*(B$14:B20=B20)*(C$14:C20=C20))&gt;1,0,1)</f>
        <v>1</v>
      </c>
      <c r="AH20" s="31"/>
      <c r="AI20" s="31"/>
      <c r="AJ20" s="32"/>
      <c r="AK20" s="31"/>
      <c r="AL20" s="31"/>
      <c r="AM20" s="51"/>
      <c r="AN20" s="51"/>
      <c r="AO20" s="5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row>
    <row r="21" spans="1:69" ht="27" customHeight="1" x14ac:dyDescent="0.25">
      <c r="A21" s="117">
        <v>8</v>
      </c>
      <c r="B21" s="118">
        <v>2019</v>
      </c>
      <c r="C21" s="119" t="s">
        <v>89</v>
      </c>
      <c r="D21" s="119" t="s">
        <v>65</v>
      </c>
      <c r="E21" s="119" t="s">
        <v>66</v>
      </c>
      <c r="F21" s="120" t="s">
        <v>67</v>
      </c>
      <c r="G21" s="121" t="s">
        <v>73</v>
      </c>
      <c r="H21" s="122" t="s">
        <v>69</v>
      </c>
      <c r="I21" s="123">
        <v>45</v>
      </c>
      <c r="J21" s="27" t="str">
        <f>IF(ISERROR(VLOOKUP(I21,[1]Eje_Pilar!$C$2:$E$47,2,FALSE))," ",VLOOKUP(I21,[1]Eje_Pilar!$C$2:$E$47,2,FALSE))</f>
        <v>Gobernanza e influencia local, regional e internacional</v>
      </c>
      <c r="K21" s="27" t="str">
        <f>IF(ISERROR(VLOOKUP(I21,[1]Eje_Pilar!$C$2:$E$47,3,FALSE))," ",VLOOKUP(I21,[1]Eje_Pilar!$C$2:$E$47,3,FALSE))</f>
        <v>Eje Transversal 4 Gobierno Legitimo, Fortalecimiento Local y Eficiencia</v>
      </c>
      <c r="L21" s="124">
        <v>1415</v>
      </c>
      <c r="M21" s="125">
        <v>79997961</v>
      </c>
      <c r="N21" s="126" t="s">
        <v>90</v>
      </c>
      <c r="O21" s="127">
        <v>85373333</v>
      </c>
      <c r="P21" s="128"/>
      <c r="Q21" s="129"/>
      <c r="R21" s="130"/>
      <c r="S21" s="127"/>
      <c r="T21" s="28">
        <f t="shared" si="0"/>
        <v>85373333</v>
      </c>
      <c r="U21" s="131">
        <v>77773333</v>
      </c>
      <c r="V21" s="132">
        <v>43489</v>
      </c>
      <c r="W21" s="132">
        <v>43489</v>
      </c>
      <c r="X21" s="132">
        <v>43830</v>
      </c>
      <c r="Y21" s="118">
        <v>337</v>
      </c>
      <c r="Z21" s="118"/>
      <c r="AA21" s="24"/>
      <c r="AB21" s="125"/>
      <c r="AC21" s="125"/>
      <c r="AD21" s="125" t="s">
        <v>71</v>
      </c>
      <c r="AE21" s="125"/>
      <c r="AF21" s="29">
        <f t="shared" si="5"/>
        <v>0.91097922813907239</v>
      </c>
      <c r="AG21" s="30">
        <f>IF(SUMPRODUCT((A$14:A21=A21)*(B$14:B21=B21)*(C$14:C21=C21))&gt;1,0,1)</f>
        <v>1</v>
      </c>
      <c r="AH21" s="31"/>
      <c r="AI21" s="31"/>
      <c r="AJ21" s="32"/>
      <c r="AK21" s="31"/>
      <c r="AL21" s="31"/>
      <c r="AM21" s="51"/>
      <c r="AN21" s="51"/>
      <c r="AO21" s="5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row>
    <row r="22" spans="1:69" ht="27" customHeight="1" x14ac:dyDescent="0.25">
      <c r="A22" s="117">
        <v>9</v>
      </c>
      <c r="B22" s="118">
        <v>2019</v>
      </c>
      <c r="C22" s="119" t="s">
        <v>91</v>
      </c>
      <c r="D22" s="119" t="s">
        <v>65</v>
      </c>
      <c r="E22" s="119" t="s">
        <v>66</v>
      </c>
      <c r="F22" s="120" t="s">
        <v>67</v>
      </c>
      <c r="G22" s="121" t="s">
        <v>92</v>
      </c>
      <c r="H22" s="122" t="s">
        <v>69</v>
      </c>
      <c r="I22" s="123">
        <v>45</v>
      </c>
      <c r="J22" s="27" t="str">
        <f>IF(ISERROR(VLOOKUP(I22,[1]Eje_Pilar!$C$2:$E$47,2,FALSE))," ",VLOOKUP(I22,[1]Eje_Pilar!$C$2:$E$47,2,FALSE))</f>
        <v>Gobernanza e influencia local, regional e internacional</v>
      </c>
      <c r="K22" s="27" t="str">
        <f>IF(ISERROR(VLOOKUP(I22,[1]Eje_Pilar!$C$2:$E$47,3,FALSE))," ",VLOOKUP(I22,[1]Eje_Pilar!$C$2:$E$47,3,FALSE))</f>
        <v>Eje Transversal 4 Gobierno Legitimo, Fortalecimiento Local y Eficiencia</v>
      </c>
      <c r="L22" s="124">
        <v>1415</v>
      </c>
      <c r="M22" s="125">
        <v>80774469</v>
      </c>
      <c r="N22" s="126" t="s">
        <v>93</v>
      </c>
      <c r="O22" s="127">
        <v>50400000</v>
      </c>
      <c r="P22" s="128"/>
      <c r="Q22" s="129"/>
      <c r="R22" s="130">
        <v>2</v>
      </c>
      <c r="S22" s="127">
        <v>16426667</v>
      </c>
      <c r="T22" s="28">
        <f t="shared" si="0"/>
        <v>66826667</v>
      </c>
      <c r="U22" s="131">
        <v>57306667</v>
      </c>
      <c r="V22" s="132">
        <v>43488</v>
      </c>
      <c r="W22" s="132">
        <v>43489</v>
      </c>
      <c r="X22" s="132">
        <v>43851</v>
      </c>
      <c r="Y22" s="118">
        <v>270</v>
      </c>
      <c r="Z22" s="118">
        <v>88</v>
      </c>
      <c r="AA22" s="24"/>
      <c r="AB22" s="125"/>
      <c r="AC22" s="125" t="s">
        <v>71</v>
      </c>
      <c r="AD22" s="125"/>
      <c r="AE22" s="125"/>
      <c r="AF22" s="29">
        <f t="shared" si="5"/>
        <v>0.85754190015192588</v>
      </c>
      <c r="AG22" s="30">
        <f>IF(SUMPRODUCT((A$14:A22=A22)*(B$14:B22=B22)*(C$14:C22=C22))&gt;1,0,1)</f>
        <v>1</v>
      </c>
      <c r="AH22" s="31" t="str">
        <f t="shared" si="1"/>
        <v>Contratos de prestación de servicios profesionales y de apoyo a la gestión</v>
      </c>
      <c r="AI22" s="31" t="str">
        <f t="shared" si="2"/>
        <v>Contratación directa</v>
      </c>
      <c r="AJ22" s="32" t="str">
        <f>IFERROR(VLOOKUP(F22,[1]Tipo!$C$12:$C$27,1,FALSE),"NO")</f>
        <v>Prestación de servicios profesionales y de apoyo a la gestión, o para la ejecución de trabajos artísticos que sólo puedan encomendarse a determinadas personas naturales;</v>
      </c>
      <c r="AK22" s="31" t="str">
        <f t="shared" si="3"/>
        <v>Inversión</v>
      </c>
      <c r="AL22" s="31">
        <f t="shared" si="4"/>
        <v>45</v>
      </c>
      <c r="AM22" s="51"/>
      <c r="AN22" s="51"/>
      <c r="AO22" s="5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row>
    <row r="23" spans="1:69" ht="27" customHeight="1" x14ac:dyDescent="0.25">
      <c r="A23" s="117">
        <v>10</v>
      </c>
      <c r="B23" s="118">
        <v>2019</v>
      </c>
      <c r="C23" s="119" t="s">
        <v>94</v>
      </c>
      <c r="D23" s="119" t="s">
        <v>65</v>
      </c>
      <c r="E23" s="119" t="s">
        <v>66</v>
      </c>
      <c r="F23" s="120" t="s">
        <v>67</v>
      </c>
      <c r="G23" s="121" t="s">
        <v>78</v>
      </c>
      <c r="H23" s="122" t="s">
        <v>69</v>
      </c>
      <c r="I23" s="123">
        <v>45</v>
      </c>
      <c r="J23" s="27" t="str">
        <f>IF(ISERROR(VLOOKUP(I23,[1]Eje_Pilar!$C$2:$E$47,2,FALSE))," ",VLOOKUP(I23,[1]Eje_Pilar!$C$2:$E$47,2,FALSE))</f>
        <v>Gobernanza e influencia local, regional e internacional</v>
      </c>
      <c r="K23" s="27" t="str">
        <f>IF(ISERROR(VLOOKUP(I23,[1]Eje_Pilar!$C$2:$E$47,3,FALSE))," ",VLOOKUP(I23,[1]Eje_Pilar!$C$2:$E$47,3,FALSE))</f>
        <v>Eje Transversal 4 Gobierno Legitimo, Fortalecimiento Local y Eficiencia</v>
      </c>
      <c r="L23" s="124">
        <v>1415</v>
      </c>
      <c r="M23" s="125">
        <v>1016010122</v>
      </c>
      <c r="N23" s="126" t="s">
        <v>95</v>
      </c>
      <c r="O23" s="127">
        <v>48600000</v>
      </c>
      <c r="P23" s="128"/>
      <c r="Q23" s="129"/>
      <c r="R23" s="130"/>
      <c r="S23" s="127"/>
      <c r="T23" s="28">
        <f t="shared" si="0"/>
        <v>48600000</v>
      </c>
      <c r="U23" s="131">
        <v>48600000</v>
      </c>
      <c r="V23" s="132">
        <v>43489</v>
      </c>
      <c r="W23" s="132">
        <v>43489</v>
      </c>
      <c r="X23" s="132">
        <v>43761</v>
      </c>
      <c r="Y23" s="118">
        <v>270</v>
      </c>
      <c r="Z23" s="118"/>
      <c r="AA23" s="24"/>
      <c r="AB23" s="125"/>
      <c r="AC23" s="125"/>
      <c r="AD23" s="125"/>
      <c r="AE23" s="125" t="s">
        <v>71</v>
      </c>
      <c r="AF23" s="29">
        <f t="shared" si="5"/>
        <v>1</v>
      </c>
      <c r="AG23" s="30">
        <f>IF(SUMPRODUCT((A$14:A23=A23)*(B$14:B23=B23)*(C$14:C23=C23))&gt;1,0,1)</f>
        <v>1</v>
      </c>
      <c r="AH23" s="31" t="str">
        <f t="shared" si="1"/>
        <v>Contratos de prestación de servicios profesionales y de apoyo a la gestión</v>
      </c>
      <c r="AI23" s="31" t="str">
        <f t="shared" si="2"/>
        <v>Contratación directa</v>
      </c>
      <c r="AJ23" s="32" t="str">
        <f>IFERROR(VLOOKUP(F23,[1]Tipo!$C$12:$C$27,1,FALSE),"NO")</f>
        <v>Prestación de servicios profesionales y de apoyo a la gestión, o para la ejecución de trabajos artísticos que sólo puedan encomendarse a determinadas personas naturales;</v>
      </c>
      <c r="AK23" s="31" t="str">
        <f t="shared" si="3"/>
        <v>Inversión</v>
      </c>
      <c r="AL23" s="31">
        <f t="shared" si="4"/>
        <v>45</v>
      </c>
      <c r="AM23" s="51"/>
      <c r="AN23" s="51"/>
      <c r="AO23" s="5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row>
    <row r="24" spans="1:69" ht="27" customHeight="1" x14ac:dyDescent="0.25">
      <c r="A24" s="117">
        <v>11</v>
      </c>
      <c r="B24" s="118">
        <v>2019</v>
      </c>
      <c r="C24" s="119" t="s">
        <v>96</v>
      </c>
      <c r="D24" s="119" t="s">
        <v>65</v>
      </c>
      <c r="E24" s="119" t="s">
        <v>66</v>
      </c>
      <c r="F24" s="120" t="s">
        <v>67</v>
      </c>
      <c r="G24" s="121" t="s">
        <v>97</v>
      </c>
      <c r="H24" s="122" t="s">
        <v>69</v>
      </c>
      <c r="I24" s="123">
        <v>45</v>
      </c>
      <c r="J24" s="27" t="str">
        <f>IF(ISERROR(VLOOKUP(I24,[1]Eje_Pilar!$C$2:$E$47,2,FALSE))," ",VLOOKUP(I24,[1]Eje_Pilar!$C$2:$E$47,2,FALSE))</f>
        <v>Gobernanza e influencia local, regional e internacional</v>
      </c>
      <c r="K24" s="27" t="str">
        <f>IF(ISERROR(VLOOKUP(I24,[1]Eje_Pilar!$C$2:$E$47,3,FALSE))," ",VLOOKUP(I24,[1]Eje_Pilar!$C$2:$E$47,3,FALSE))</f>
        <v>Eje Transversal 4 Gobierno Legitimo, Fortalecimiento Local y Eficiencia</v>
      </c>
      <c r="L24" s="124">
        <v>1415</v>
      </c>
      <c r="M24" s="125">
        <v>79894125</v>
      </c>
      <c r="N24" s="126" t="s">
        <v>98</v>
      </c>
      <c r="O24" s="127">
        <v>43650000</v>
      </c>
      <c r="P24" s="128"/>
      <c r="Q24" s="129"/>
      <c r="R24" s="130"/>
      <c r="S24" s="127"/>
      <c r="T24" s="28">
        <f t="shared" si="0"/>
        <v>43650000</v>
      </c>
      <c r="U24" s="131">
        <v>43650000</v>
      </c>
      <c r="V24" s="132">
        <v>43489</v>
      </c>
      <c r="W24" s="132">
        <v>43490</v>
      </c>
      <c r="X24" s="132">
        <v>43762</v>
      </c>
      <c r="Y24" s="118">
        <v>270</v>
      </c>
      <c r="Z24" s="118"/>
      <c r="AA24" s="24"/>
      <c r="AB24" s="125"/>
      <c r="AC24" s="125"/>
      <c r="AD24" s="125"/>
      <c r="AE24" s="125" t="s">
        <v>71</v>
      </c>
      <c r="AF24" s="29">
        <f t="shared" si="5"/>
        <v>1</v>
      </c>
      <c r="AG24" s="30">
        <f>IF(SUMPRODUCT((A$14:A24=A24)*(B$14:B24=B24)*(C$14:C24=C24))&gt;1,0,1)</f>
        <v>1</v>
      </c>
      <c r="AH24" s="31" t="str">
        <f t="shared" si="1"/>
        <v>Contratos de prestación de servicios profesionales y de apoyo a la gestión</v>
      </c>
      <c r="AI24" s="31" t="str">
        <f t="shared" si="2"/>
        <v>Contratación directa</v>
      </c>
      <c r="AJ24" s="32" t="str">
        <f>IFERROR(VLOOKUP(F24,[1]Tipo!$C$12:$C$27,1,FALSE),"NO")</f>
        <v>Prestación de servicios profesionales y de apoyo a la gestión, o para la ejecución de trabajos artísticos que sólo puedan encomendarse a determinadas personas naturales;</v>
      </c>
      <c r="AK24" s="31" t="str">
        <f t="shared" si="3"/>
        <v>Inversión</v>
      </c>
      <c r="AL24" s="31">
        <f t="shared" si="4"/>
        <v>45</v>
      </c>
      <c r="AM24" s="51"/>
      <c r="AN24" s="51"/>
      <c r="AO24" s="5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row>
    <row r="25" spans="1:69" ht="27" customHeight="1" x14ac:dyDescent="0.25">
      <c r="A25" s="117">
        <v>12</v>
      </c>
      <c r="B25" s="118">
        <v>2019</v>
      </c>
      <c r="C25" s="119" t="s">
        <v>99</v>
      </c>
      <c r="D25" s="119" t="s">
        <v>65</v>
      </c>
      <c r="E25" s="119" t="s">
        <v>66</v>
      </c>
      <c r="F25" s="120" t="s">
        <v>67</v>
      </c>
      <c r="G25" s="121" t="s">
        <v>100</v>
      </c>
      <c r="H25" s="122" t="s">
        <v>69</v>
      </c>
      <c r="I25" s="123">
        <v>45</v>
      </c>
      <c r="J25" s="27" t="str">
        <f>IF(ISERROR(VLOOKUP(I25,[1]Eje_Pilar!$C$2:$E$47,2,FALSE))," ",VLOOKUP(I25,[1]Eje_Pilar!$C$2:$E$47,2,FALSE))</f>
        <v>Gobernanza e influencia local, regional e internacional</v>
      </c>
      <c r="K25" s="27" t="str">
        <f>IF(ISERROR(VLOOKUP(I25,[1]Eje_Pilar!$C$2:$E$47,3,FALSE))," ",VLOOKUP(I25,[1]Eje_Pilar!$C$2:$E$47,3,FALSE))</f>
        <v>Eje Transversal 4 Gobierno Legitimo, Fortalecimiento Local y Eficiencia</v>
      </c>
      <c r="L25" s="124">
        <v>1415</v>
      </c>
      <c r="M25" s="125">
        <v>53130506</v>
      </c>
      <c r="N25" s="126" t="s">
        <v>101</v>
      </c>
      <c r="O25" s="127">
        <v>40995000</v>
      </c>
      <c r="P25" s="128"/>
      <c r="Q25" s="129"/>
      <c r="R25" s="130"/>
      <c r="S25" s="127"/>
      <c r="T25" s="28">
        <f t="shared" si="0"/>
        <v>40995000</v>
      </c>
      <c r="U25" s="131">
        <v>40995000</v>
      </c>
      <c r="V25" s="132">
        <v>43489</v>
      </c>
      <c r="W25" s="132">
        <v>43490</v>
      </c>
      <c r="X25" s="132">
        <v>43762</v>
      </c>
      <c r="Y25" s="118">
        <v>270</v>
      </c>
      <c r="Z25" s="118"/>
      <c r="AA25" s="24"/>
      <c r="AB25" s="125"/>
      <c r="AC25" s="125"/>
      <c r="AD25" s="125"/>
      <c r="AE25" s="125" t="s">
        <v>71</v>
      </c>
      <c r="AF25" s="29">
        <f t="shared" si="5"/>
        <v>1</v>
      </c>
      <c r="AG25" s="30">
        <f>IF(SUMPRODUCT((A$14:A25=A25)*(B$14:B25=B25)*(C$14:C25=C25))&gt;1,0,1)</f>
        <v>1</v>
      </c>
      <c r="AH25" s="31" t="str">
        <f t="shared" si="1"/>
        <v>Contratos de prestación de servicios profesionales y de apoyo a la gestión</v>
      </c>
      <c r="AI25" s="31" t="str">
        <f t="shared" si="2"/>
        <v>Contratación directa</v>
      </c>
      <c r="AJ25" s="32" t="str">
        <f>IFERROR(VLOOKUP(F25,[1]Tipo!$C$12:$C$27,1,FALSE),"NO")</f>
        <v>Prestación de servicios profesionales y de apoyo a la gestión, o para la ejecución de trabajos artísticos que sólo puedan encomendarse a determinadas personas naturales;</v>
      </c>
      <c r="AK25" s="31" t="str">
        <f t="shared" si="3"/>
        <v>Inversión</v>
      </c>
      <c r="AL25" s="31">
        <f t="shared" si="4"/>
        <v>45</v>
      </c>
      <c r="AM25" s="51"/>
      <c r="AN25" s="51"/>
      <c r="AO25" s="5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row>
    <row r="26" spans="1:69" ht="27" customHeight="1" x14ac:dyDescent="0.25">
      <c r="A26" s="117">
        <v>13</v>
      </c>
      <c r="B26" s="118">
        <v>2019</v>
      </c>
      <c r="C26" s="119" t="s">
        <v>102</v>
      </c>
      <c r="D26" s="119" t="s">
        <v>65</v>
      </c>
      <c r="E26" s="119" t="s">
        <v>66</v>
      </c>
      <c r="F26" s="120" t="s">
        <v>67</v>
      </c>
      <c r="G26" s="121" t="s">
        <v>103</v>
      </c>
      <c r="H26" s="122" t="s">
        <v>69</v>
      </c>
      <c r="I26" s="123">
        <v>45</v>
      </c>
      <c r="J26" s="27" t="str">
        <f>IF(ISERROR(VLOOKUP(I26,[1]Eje_Pilar!$C$2:$E$47,2,FALSE))," ",VLOOKUP(I26,[1]Eje_Pilar!$C$2:$E$47,2,FALSE))</f>
        <v>Gobernanza e influencia local, regional e internacional</v>
      </c>
      <c r="K26" s="27" t="str">
        <f>IF(ISERROR(VLOOKUP(I26,[1]Eje_Pilar!$C$2:$E$47,3,FALSE))," ",VLOOKUP(I26,[1]Eje_Pilar!$C$2:$E$47,3,FALSE))</f>
        <v>Eje Transversal 4 Gobierno Legitimo, Fortalecimiento Local y Eficiencia</v>
      </c>
      <c r="L26" s="124">
        <v>1415</v>
      </c>
      <c r="M26" s="125">
        <v>1090368551</v>
      </c>
      <c r="N26" s="126" t="s">
        <v>104</v>
      </c>
      <c r="O26" s="127">
        <v>48600000</v>
      </c>
      <c r="P26" s="128"/>
      <c r="Q26" s="129"/>
      <c r="R26" s="130"/>
      <c r="S26" s="127"/>
      <c r="T26" s="28">
        <f t="shared" si="0"/>
        <v>48600000</v>
      </c>
      <c r="U26" s="131">
        <v>48600000</v>
      </c>
      <c r="V26" s="132">
        <v>43490</v>
      </c>
      <c r="W26" s="132">
        <v>43490</v>
      </c>
      <c r="X26" s="132">
        <v>43762</v>
      </c>
      <c r="Y26" s="118">
        <v>270</v>
      </c>
      <c r="Z26" s="118"/>
      <c r="AA26" s="24"/>
      <c r="AB26" s="125"/>
      <c r="AC26" s="125"/>
      <c r="AD26" s="125"/>
      <c r="AE26" s="125" t="s">
        <v>71</v>
      </c>
      <c r="AF26" s="29">
        <f t="shared" si="5"/>
        <v>1</v>
      </c>
      <c r="AG26" s="30">
        <f>IF(SUMPRODUCT((A$14:A26=A26)*(B$14:B26=B26)*(C$14:C26=C26))&gt;1,0,1)</f>
        <v>1</v>
      </c>
      <c r="AH26" s="31" t="str">
        <f t="shared" si="1"/>
        <v>Contratos de prestación de servicios profesionales y de apoyo a la gestión</v>
      </c>
      <c r="AI26" s="31" t="str">
        <f t="shared" si="2"/>
        <v>Contratación directa</v>
      </c>
      <c r="AJ26" s="32" t="str">
        <f>IFERROR(VLOOKUP(F26,[1]Tipo!$C$12:$C$27,1,FALSE),"NO")</f>
        <v>Prestación de servicios profesionales y de apoyo a la gestión, o para la ejecución de trabajos artísticos que sólo puedan encomendarse a determinadas personas naturales;</v>
      </c>
      <c r="AK26" s="31" t="str">
        <f t="shared" si="3"/>
        <v>Inversión</v>
      </c>
      <c r="AL26" s="31">
        <f t="shared" si="4"/>
        <v>45</v>
      </c>
      <c r="AM26" s="51"/>
      <c r="AN26" s="51"/>
      <c r="AO26" s="5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row>
    <row r="27" spans="1:69" ht="27" customHeight="1" x14ac:dyDescent="0.25">
      <c r="A27" s="117">
        <v>14</v>
      </c>
      <c r="B27" s="118">
        <v>2019</v>
      </c>
      <c r="C27" s="119" t="s">
        <v>105</v>
      </c>
      <c r="D27" s="119" t="s">
        <v>65</v>
      </c>
      <c r="E27" s="119" t="s">
        <v>66</v>
      </c>
      <c r="F27" s="120" t="s">
        <v>67</v>
      </c>
      <c r="G27" s="121" t="s">
        <v>106</v>
      </c>
      <c r="H27" s="122" t="s">
        <v>69</v>
      </c>
      <c r="I27" s="123">
        <v>45</v>
      </c>
      <c r="J27" s="27" t="str">
        <f>IF(ISERROR(VLOOKUP(I27,[1]Eje_Pilar!$C$2:$E$47,2,FALSE))," ",VLOOKUP(I27,[1]Eje_Pilar!$C$2:$E$47,2,FALSE))</f>
        <v>Gobernanza e influencia local, regional e internacional</v>
      </c>
      <c r="K27" s="27" t="str">
        <f>IF(ISERROR(VLOOKUP(I27,[1]Eje_Pilar!$C$2:$E$47,3,FALSE))," ",VLOOKUP(I27,[1]Eje_Pilar!$C$2:$E$47,3,FALSE))</f>
        <v>Eje Transversal 4 Gobierno Legitimo, Fortalecimiento Local y Eficiencia</v>
      </c>
      <c r="L27" s="124">
        <v>1415</v>
      </c>
      <c r="M27" s="125">
        <v>80773565</v>
      </c>
      <c r="N27" s="126" t="s">
        <v>107</v>
      </c>
      <c r="O27" s="127">
        <v>41850000</v>
      </c>
      <c r="P27" s="128"/>
      <c r="Q27" s="129"/>
      <c r="R27" s="130"/>
      <c r="S27" s="127"/>
      <c r="T27" s="28">
        <f t="shared" si="0"/>
        <v>41850000</v>
      </c>
      <c r="U27" s="131">
        <v>41850000</v>
      </c>
      <c r="V27" s="132">
        <v>43490</v>
      </c>
      <c r="W27" s="132">
        <v>43490</v>
      </c>
      <c r="X27" s="132">
        <v>43762</v>
      </c>
      <c r="Y27" s="118">
        <v>270</v>
      </c>
      <c r="Z27" s="118"/>
      <c r="AA27" s="24"/>
      <c r="AB27" s="125"/>
      <c r="AC27" s="125"/>
      <c r="AD27" s="125"/>
      <c r="AE27" s="125" t="s">
        <v>71</v>
      </c>
      <c r="AF27" s="29">
        <f t="shared" si="5"/>
        <v>1</v>
      </c>
      <c r="AG27" s="30">
        <f>IF(SUMPRODUCT((A$14:A27=A27)*(B$14:B27=B27)*(C$14:C27=C27))&gt;1,0,1)</f>
        <v>1</v>
      </c>
      <c r="AH27" s="31" t="str">
        <f t="shared" si="1"/>
        <v>Contratos de prestación de servicios profesionales y de apoyo a la gestión</v>
      </c>
      <c r="AI27" s="31" t="str">
        <f t="shared" si="2"/>
        <v>Contratación directa</v>
      </c>
      <c r="AJ27" s="32" t="str">
        <f>IFERROR(VLOOKUP(F27,[1]Tipo!$C$12:$C$27,1,FALSE),"NO")</f>
        <v>Prestación de servicios profesionales y de apoyo a la gestión, o para la ejecución de trabajos artísticos que sólo puedan encomendarse a determinadas personas naturales;</v>
      </c>
      <c r="AK27" s="31" t="str">
        <f t="shared" si="3"/>
        <v>Inversión</v>
      </c>
      <c r="AL27" s="31">
        <f t="shared" si="4"/>
        <v>45</v>
      </c>
      <c r="AM27" s="51"/>
      <c r="AN27" s="51"/>
      <c r="AO27" s="5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row>
    <row r="28" spans="1:69" ht="27" customHeight="1" x14ac:dyDescent="0.25">
      <c r="A28" s="117">
        <v>15</v>
      </c>
      <c r="B28" s="118">
        <v>2019</v>
      </c>
      <c r="C28" s="119" t="s">
        <v>108</v>
      </c>
      <c r="D28" s="119" t="s">
        <v>65</v>
      </c>
      <c r="E28" s="119" t="s">
        <v>66</v>
      </c>
      <c r="F28" s="120" t="s">
        <v>67</v>
      </c>
      <c r="G28" s="121" t="s">
        <v>109</v>
      </c>
      <c r="H28" s="122" t="s">
        <v>69</v>
      </c>
      <c r="I28" s="123">
        <v>45</v>
      </c>
      <c r="J28" s="27" t="str">
        <f>IF(ISERROR(VLOOKUP(I28,[1]Eje_Pilar!$C$2:$E$47,2,FALSE))," ",VLOOKUP(I28,[1]Eje_Pilar!$C$2:$E$47,2,FALSE))</f>
        <v>Gobernanza e influencia local, regional e internacional</v>
      </c>
      <c r="K28" s="27" t="str">
        <f>IF(ISERROR(VLOOKUP(I28,[1]Eje_Pilar!$C$2:$E$47,3,FALSE))," ",VLOOKUP(I28,[1]Eje_Pilar!$C$2:$E$47,3,FALSE))</f>
        <v>Eje Transversal 4 Gobierno Legitimo, Fortalecimiento Local y Eficiencia</v>
      </c>
      <c r="L28" s="124">
        <v>1415</v>
      </c>
      <c r="M28" s="125">
        <v>1022985336</v>
      </c>
      <c r="N28" s="126" t="s">
        <v>110</v>
      </c>
      <c r="O28" s="127">
        <v>27450000</v>
      </c>
      <c r="P28" s="128"/>
      <c r="Q28" s="129"/>
      <c r="R28" s="130"/>
      <c r="S28" s="127"/>
      <c r="T28" s="28">
        <f t="shared" si="0"/>
        <v>27450000</v>
      </c>
      <c r="U28" s="131">
        <v>25010000</v>
      </c>
      <c r="V28" s="132">
        <v>43489</v>
      </c>
      <c r="W28" s="132">
        <v>43490</v>
      </c>
      <c r="X28" s="132">
        <v>43762</v>
      </c>
      <c r="Y28" s="118">
        <v>270</v>
      </c>
      <c r="Z28" s="118"/>
      <c r="AA28" s="24"/>
      <c r="AB28" s="125"/>
      <c r="AC28" s="125"/>
      <c r="AD28" s="125"/>
      <c r="AE28" s="125" t="s">
        <v>71</v>
      </c>
      <c r="AF28" s="29">
        <f t="shared" si="5"/>
        <v>0.91111111111111109</v>
      </c>
      <c r="AG28" s="30">
        <f>IF(SUMPRODUCT((A$14:A28=A28)*(B$14:B28=B28)*(C$14:C28=C28))&gt;1,0,1)</f>
        <v>1</v>
      </c>
      <c r="AH28" s="31" t="str">
        <f t="shared" si="1"/>
        <v>Contratos de prestación de servicios profesionales y de apoyo a la gestión</v>
      </c>
      <c r="AI28" s="31" t="str">
        <f t="shared" si="2"/>
        <v>Contratación directa</v>
      </c>
      <c r="AJ28" s="32" t="str">
        <f>IFERROR(VLOOKUP(F28,[1]Tipo!$C$12:$C$27,1,FALSE),"NO")</f>
        <v>Prestación de servicios profesionales y de apoyo a la gestión, o para la ejecución de trabajos artísticos que sólo puedan encomendarse a determinadas personas naturales;</v>
      </c>
      <c r="AK28" s="31" t="str">
        <f t="shared" si="3"/>
        <v>Inversión</v>
      </c>
      <c r="AL28" s="31">
        <f t="shared" si="4"/>
        <v>45</v>
      </c>
      <c r="AM28" s="51"/>
      <c r="AN28" s="51"/>
      <c r="AO28" s="5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row>
    <row r="29" spans="1:69" ht="27" customHeight="1" x14ac:dyDescent="0.25">
      <c r="A29" s="117">
        <v>16</v>
      </c>
      <c r="B29" s="118">
        <v>2019</v>
      </c>
      <c r="C29" s="119" t="s">
        <v>111</v>
      </c>
      <c r="D29" s="119" t="s">
        <v>65</v>
      </c>
      <c r="E29" s="119" t="s">
        <v>66</v>
      </c>
      <c r="F29" s="120" t="s">
        <v>67</v>
      </c>
      <c r="G29" s="121" t="s">
        <v>112</v>
      </c>
      <c r="H29" s="122" t="s">
        <v>69</v>
      </c>
      <c r="I29" s="123">
        <v>45</v>
      </c>
      <c r="J29" s="27" t="str">
        <f>IF(ISERROR(VLOOKUP(I29,[1]Eje_Pilar!$C$2:$E$47,2,FALSE))," ",VLOOKUP(I29,[1]Eje_Pilar!$C$2:$E$47,2,FALSE))</f>
        <v>Gobernanza e influencia local, regional e internacional</v>
      </c>
      <c r="K29" s="27" t="str">
        <f>IF(ISERROR(VLOOKUP(I29,[1]Eje_Pilar!$C$2:$E$47,3,FALSE))," ",VLOOKUP(I29,[1]Eje_Pilar!$C$2:$E$47,3,FALSE))</f>
        <v>Eje Transversal 4 Gobierno Legitimo, Fortalecimiento Local y Eficiencia</v>
      </c>
      <c r="L29" s="124">
        <v>1415</v>
      </c>
      <c r="M29" s="125">
        <v>11795680</v>
      </c>
      <c r="N29" s="126" t="s">
        <v>113</v>
      </c>
      <c r="O29" s="127">
        <v>18639000</v>
      </c>
      <c r="P29" s="128"/>
      <c r="Q29" s="129"/>
      <c r="R29" s="130"/>
      <c r="S29" s="127"/>
      <c r="T29" s="28">
        <f t="shared" si="0"/>
        <v>18639000</v>
      </c>
      <c r="U29" s="131">
        <v>16568000</v>
      </c>
      <c r="V29" s="132">
        <v>43490</v>
      </c>
      <c r="W29" s="132">
        <v>43490</v>
      </c>
      <c r="X29" s="132">
        <v>43762</v>
      </c>
      <c r="Y29" s="118">
        <v>270</v>
      </c>
      <c r="Z29" s="118"/>
      <c r="AA29" s="24"/>
      <c r="AB29" s="125"/>
      <c r="AC29" s="125"/>
      <c r="AD29" s="125"/>
      <c r="AE29" s="125" t="s">
        <v>71</v>
      </c>
      <c r="AF29" s="29">
        <f t="shared" si="5"/>
        <v>0.88888888888888884</v>
      </c>
      <c r="AG29" s="30">
        <f>IF(SUMPRODUCT((A$14:A29=A29)*(B$14:B29=B29)*(C$14:C29=C29))&gt;1,0,1)</f>
        <v>1</v>
      </c>
      <c r="AH29" s="31" t="str">
        <f t="shared" si="1"/>
        <v>Contratos de prestación de servicios profesionales y de apoyo a la gestión</v>
      </c>
      <c r="AI29" s="31" t="str">
        <f t="shared" si="2"/>
        <v>Contratación directa</v>
      </c>
      <c r="AJ29" s="32" t="str">
        <f>IFERROR(VLOOKUP(F29,[1]Tipo!$C$12:$C$27,1,FALSE),"NO")</f>
        <v>Prestación de servicios profesionales y de apoyo a la gestión, o para la ejecución de trabajos artísticos que sólo puedan encomendarse a determinadas personas naturales;</v>
      </c>
      <c r="AK29" s="31" t="str">
        <f t="shared" si="3"/>
        <v>Inversión</v>
      </c>
      <c r="AL29" s="31">
        <f t="shared" si="4"/>
        <v>45</v>
      </c>
      <c r="AM29" s="51"/>
      <c r="AN29" s="51"/>
      <c r="AO29" s="5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row>
    <row r="30" spans="1:69" ht="27" customHeight="1" x14ac:dyDescent="0.25">
      <c r="A30" s="117">
        <v>17</v>
      </c>
      <c r="B30" s="118">
        <v>2019</v>
      </c>
      <c r="C30" s="119" t="s">
        <v>114</v>
      </c>
      <c r="D30" s="119" t="s">
        <v>65</v>
      </c>
      <c r="E30" s="119" t="s">
        <v>66</v>
      </c>
      <c r="F30" s="120" t="s">
        <v>67</v>
      </c>
      <c r="G30" s="121" t="s">
        <v>78</v>
      </c>
      <c r="H30" s="122" t="s">
        <v>69</v>
      </c>
      <c r="I30" s="123">
        <v>45</v>
      </c>
      <c r="J30" s="27" t="str">
        <f>IF(ISERROR(VLOOKUP(I30,[1]Eje_Pilar!$C$2:$E$47,2,FALSE))," ",VLOOKUP(I30,[1]Eje_Pilar!$C$2:$E$47,2,FALSE))</f>
        <v>Gobernanza e influencia local, regional e internacional</v>
      </c>
      <c r="K30" s="27" t="str">
        <f>IF(ISERROR(VLOOKUP(I30,[1]Eje_Pilar!$C$2:$E$47,3,FALSE))," ",VLOOKUP(I30,[1]Eje_Pilar!$C$2:$E$47,3,FALSE))</f>
        <v>Eje Transversal 4 Gobierno Legitimo, Fortalecimiento Local y Eficiencia</v>
      </c>
      <c r="L30" s="124">
        <v>1415</v>
      </c>
      <c r="M30" s="125">
        <v>52533394</v>
      </c>
      <c r="N30" s="126" t="s">
        <v>115</v>
      </c>
      <c r="O30" s="127">
        <v>48600000</v>
      </c>
      <c r="P30" s="128"/>
      <c r="Q30" s="129"/>
      <c r="R30" s="130">
        <v>2</v>
      </c>
      <c r="S30" s="127">
        <v>15660000</v>
      </c>
      <c r="T30" s="28">
        <f t="shared" si="0"/>
        <v>64260000</v>
      </c>
      <c r="U30" s="131">
        <v>55080000</v>
      </c>
      <c r="V30" s="132">
        <v>43490</v>
      </c>
      <c r="W30" s="132">
        <v>43490</v>
      </c>
      <c r="X30" s="132">
        <v>43851</v>
      </c>
      <c r="Y30" s="118">
        <v>270</v>
      </c>
      <c r="Z30" s="118">
        <v>86</v>
      </c>
      <c r="AA30" s="24"/>
      <c r="AB30" s="125"/>
      <c r="AC30" s="125" t="s">
        <v>71</v>
      </c>
      <c r="AD30" s="125"/>
      <c r="AE30" s="125"/>
      <c r="AF30" s="29">
        <f t="shared" si="5"/>
        <v>0.8571428571428571</v>
      </c>
      <c r="AG30" s="30">
        <f>IF(SUMPRODUCT((A$14:A30=A30)*(B$14:B30=B30)*(C$14:C30=C30))&gt;1,0,1)</f>
        <v>1</v>
      </c>
      <c r="AH30" s="31" t="str">
        <f t="shared" si="1"/>
        <v>Contratos de prestación de servicios profesionales y de apoyo a la gestión</v>
      </c>
      <c r="AI30" s="31" t="str">
        <f t="shared" si="2"/>
        <v>Contratación directa</v>
      </c>
      <c r="AJ30" s="32" t="str">
        <f>IFERROR(VLOOKUP(F30,[1]Tipo!$C$12:$C$27,1,FALSE),"NO")</f>
        <v>Prestación de servicios profesionales y de apoyo a la gestión, o para la ejecución de trabajos artísticos que sólo puedan encomendarse a determinadas personas naturales;</v>
      </c>
      <c r="AK30" s="31" t="str">
        <f t="shared" si="3"/>
        <v>Inversión</v>
      </c>
      <c r="AL30" s="31">
        <f t="shared" si="4"/>
        <v>45</v>
      </c>
      <c r="AM30" s="51"/>
      <c r="AN30" s="51"/>
      <c r="AO30" s="5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row>
    <row r="31" spans="1:69" ht="27" customHeight="1" x14ac:dyDescent="0.25">
      <c r="A31" s="117">
        <v>18</v>
      </c>
      <c r="B31" s="118">
        <v>2019</v>
      </c>
      <c r="C31" s="119" t="s">
        <v>116</v>
      </c>
      <c r="D31" s="119" t="s">
        <v>65</v>
      </c>
      <c r="E31" s="119" t="s">
        <v>66</v>
      </c>
      <c r="F31" s="120" t="s">
        <v>67</v>
      </c>
      <c r="G31" s="121" t="s">
        <v>78</v>
      </c>
      <c r="H31" s="122" t="s">
        <v>69</v>
      </c>
      <c r="I31" s="123">
        <v>45</v>
      </c>
      <c r="J31" s="27" t="str">
        <f>IF(ISERROR(VLOOKUP(I31,[1]Eje_Pilar!$C$2:$E$47,2,FALSE))," ",VLOOKUP(I31,[1]Eje_Pilar!$C$2:$E$47,2,FALSE))</f>
        <v>Gobernanza e influencia local, regional e internacional</v>
      </c>
      <c r="K31" s="27" t="str">
        <f>IF(ISERROR(VLOOKUP(I31,[1]Eje_Pilar!$C$2:$E$47,3,FALSE))," ",VLOOKUP(I31,[1]Eje_Pilar!$C$2:$E$47,3,FALSE))</f>
        <v>Eje Transversal 4 Gobierno Legitimo, Fortalecimiento Local y Eficiencia</v>
      </c>
      <c r="L31" s="124">
        <v>1415</v>
      </c>
      <c r="M31" s="125">
        <v>1016010122</v>
      </c>
      <c r="N31" s="126" t="s">
        <v>95</v>
      </c>
      <c r="O31" s="127">
        <v>48600000</v>
      </c>
      <c r="P31" s="128"/>
      <c r="Q31" s="129"/>
      <c r="R31" s="130">
        <v>2</v>
      </c>
      <c r="S31" s="127">
        <v>15120000</v>
      </c>
      <c r="T31" s="28">
        <f t="shared" si="0"/>
        <v>63720000</v>
      </c>
      <c r="U31" s="131">
        <v>54540000</v>
      </c>
      <c r="V31" s="132">
        <v>43490</v>
      </c>
      <c r="W31" s="132">
        <v>43490</v>
      </c>
      <c r="X31" s="132">
        <v>43851</v>
      </c>
      <c r="Y31" s="118">
        <v>270</v>
      </c>
      <c r="Z31" s="118">
        <v>86</v>
      </c>
      <c r="AA31" s="24"/>
      <c r="AB31" s="125"/>
      <c r="AC31" s="125" t="s">
        <v>71</v>
      </c>
      <c r="AD31" s="125"/>
      <c r="AE31" s="125"/>
      <c r="AF31" s="29">
        <f t="shared" si="5"/>
        <v>0.85593220338983056</v>
      </c>
      <c r="AG31" s="30">
        <f>IF(SUMPRODUCT((A$14:A31=A31)*(B$14:B31=B31)*(C$14:C31=C31))&gt;1,0,1)</f>
        <v>1</v>
      </c>
      <c r="AH31" s="31" t="str">
        <f t="shared" si="1"/>
        <v>Contratos de prestación de servicios profesionales y de apoyo a la gestión</v>
      </c>
      <c r="AI31" s="31" t="str">
        <f t="shared" si="2"/>
        <v>Contratación directa</v>
      </c>
      <c r="AJ31" s="32" t="str">
        <f>IFERROR(VLOOKUP(F31,[1]Tipo!$C$12:$C$27,1,FALSE),"NO")</f>
        <v>Prestación de servicios profesionales y de apoyo a la gestión, o para la ejecución de trabajos artísticos que sólo puedan encomendarse a determinadas personas naturales;</v>
      </c>
      <c r="AK31" s="31" t="str">
        <f t="shared" si="3"/>
        <v>Inversión</v>
      </c>
      <c r="AL31" s="31">
        <f t="shared" si="4"/>
        <v>45</v>
      </c>
      <c r="AM31" s="51"/>
      <c r="AN31" s="51"/>
      <c r="AO31" s="5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row>
    <row r="32" spans="1:69" ht="27" customHeight="1" x14ac:dyDescent="0.25">
      <c r="A32" s="117">
        <v>19</v>
      </c>
      <c r="B32" s="118">
        <v>2019</v>
      </c>
      <c r="C32" s="119" t="s">
        <v>117</v>
      </c>
      <c r="D32" s="119" t="s">
        <v>65</v>
      </c>
      <c r="E32" s="119" t="s">
        <v>66</v>
      </c>
      <c r="F32" s="120" t="s">
        <v>67</v>
      </c>
      <c r="G32" s="121" t="s">
        <v>118</v>
      </c>
      <c r="H32" s="122" t="s">
        <v>69</v>
      </c>
      <c r="I32" s="123">
        <v>41</v>
      </c>
      <c r="J32" s="27" t="str">
        <f>IF(ISERROR(VLOOKUP(I32,[1]Eje_Pilar!$C$2:$E$47,2,FALSE))," ",VLOOKUP(I32,[1]Eje_Pilar!$C$2:$E$47,2,FALSE))</f>
        <v>Desarrollo rural sostenible</v>
      </c>
      <c r="K32" s="27" t="str">
        <f>IF(ISERROR(VLOOKUP(I32,[1]Eje_Pilar!$C$2:$E$47,3,FALSE))," ",VLOOKUP(I32,[1]Eje_Pilar!$C$2:$E$47,3,FALSE))</f>
        <v>Eje Transversal 3 Sostenibilidad Ambiental basada en la eficiencia energética</v>
      </c>
      <c r="L32" s="124">
        <v>1414</v>
      </c>
      <c r="M32" s="125">
        <v>52290895</v>
      </c>
      <c r="N32" s="126" t="s">
        <v>119</v>
      </c>
      <c r="O32" s="127">
        <v>39474000</v>
      </c>
      <c r="P32" s="128"/>
      <c r="Q32" s="129"/>
      <c r="R32" s="130"/>
      <c r="S32" s="127"/>
      <c r="T32" s="28">
        <f t="shared" si="0"/>
        <v>39474000</v>
      </c>
      <c r="U32" s="131">
        <v>39474000</v>
      </c>
      <c r="V32" s="132">
        <v>43490</v>
      </c>
      <c r="W32" s="132">
        <v>43490</v>
      </c>
      <c r="X32" s="132">
        <v>43762</v>
      </c>
      <c r="Y32" s="118">
        <v>270</v>
      </c>
      <c r="Z32" s="118"/>
      <c r="AA32" s="24"/>
      <c r="AB32" s="125"/>
      <c r="AC32" s="125"/>
      <c r="AD32" s="125"/>
      <c r="AE32" s="125" t="s">
        <v>71</v>
      </c>
      <c r="AF32" s="29">
        <f t="shared" si="5"/>
        <v>1</v>
      </c>
      <c r="AG32" s="30">
        <f>IF(SUMPRODUCT((A$14:A32=A32)*(B$14:B32=B32)*(C$14:C32=C32))&gt;1,0,1)</f>
        <v>1</v>
      </c>
      <c r="AH32" s="31" t="str">
        <f t="shared" si="1"/>
        <v>Contratos de prestación de servicios profesionales y de apoyo a la gestión</v>
      </c>
      <c r="AI32" s="31" t="str">
        <f t="shared" si="2"/>
        <v>Contratación directa</v>
      </c>
      <c r="AJ32" s="32" t="str">
        <f>IFERROR(VLOOKUP(F32,[1]Tipo!$C$12:$C$27,1,FALSE),"NO")</f>
        <v>Prestación de servicios profesionales y de apoyo a la gestión, o para la ejecución de trabajos artísticos que sólo puedan encomendarse a determinadas personas naturales;</v>
      </c>
      <c r="AK32" s="31" t="str">
        <f t="shared" si="3"/>
        <v>Inversión</v>
      </c>
      <c r="AL32" s="31">
        <f t="shared" si="4"/>
        <v>41</v>
      </c>
      <c r="AM32" s="51"/>
      <c r="AN32" s="51"/>
      <c r="AO32" s="5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row>
    <row r="33" spans="1:69" ht="27" customHeight="1" x14ac:dyDescent="0.25">
      <c r="A33" s="117">
        <v>20</v>
      </c>
      <c r="B33" s="118">
        <v>2019</v>
      </c>
      <c r="C33" s="119" t="s">
        <v>120</v>
      </c>
      <c r="D33" s="119" t="s">
        <v>65</v>
      </c>
      <c r="E33" s="119" t="s">
        <v>66</v>
      </c>
      <c r="F33" s="120" t="s">
        <v>67</v>
      </c>
      <c r="G33" s="121" t="s">
        <v>118</v>
      </c>
      <c r="H33" s="122" t="s">
        <v>69</v>
      </c>
      <c r="I33" s="123">
        <v>41</v>
      </c>
      <c r="J33" s="27" t="str">
        <f>IF(ISERROR(VLOOKUP(I33,[1]Eje_Pilar!$C$2:$E$47,2,FALSE))," ",VLOOKUP(I33,[1]Eje_Pilar!$C$2:$E$47,2,FALSE))</f>
        <v>Desarrollo rural sostenible</v>
      </c>
      <c r="K33" s="27" t="str">
        <f>IF(ISERROR(VLOOKUP(I33,[1]Eje_Pilar!$C$2:$E$47,3,FALSE))," ",VLOOKUP(I33,[1]Eje_Pilar!$C$2:$E$47,3,FALSE))</f>
        <v>Eje Transversal 3 Sostenibilidad Ambiental basada en la eficiencia energética</v>
      </c>
      <c r="L33" s="124">
        <v>1414</v>
      </c>
      <c r="M33" s="125">
        <v>80184919</v>
      </c>
      <c r="N33" s="126" t="s">
        <v>121</v>
      </c>
      <c r="O33" s="127">
        <v>39474000</v>
      </c>
      <c r="P33" s="128"/>
      <c r="Q33" s="129"/>
      <c r="R33" s="130"/>
      <c r="S33" s="127"/>
      <c r="T33" s="28">
        <f t="shared" si="0"/>
        <v>39474000</v>
      </c>
      <c r="U33" s="131">
        <v>39474000</v>
      </c>
      <c r="V33" s="132">
        <v>43490</v>
      </c>
      <c r="W33" s="132">
        <v>43493</v>
      </c>
      <c r="X33" s="132">
        <v>43765</v>
      </c>
      <c r="Y33" s="118">
        <v>270</v>
      </c>
      <c r="Z33" s="118"/>
      <c r="AA33" s="24"/>
      <c r="AB33" s="125"/>
      <c r="AC33" s="125"/>
      <c r="AD33" s="125"/>
      <c r="AE33" s="125" t="s">
        <v>71</v>
      </c>
      <c r="AF33" s="29">
        <f t="shared" si="5"/>
        <v>1</v>
      </c>
      <c r="AG33" s="30">
        <f>IF(SUMPRODUCT((A$14:A33=A33)*(B$14:B33=B33)*(C$14:C33=C33))&gt;1,0,1)</f>
        <v>1</v>
      </c>
      <c r="AH33" s="31" t="str">
        <f t="shared" si="1"/>
        <v>Contratos de prestación de servicios profesionales y de apoyo a la gestión</v>
      </c>
      <c r="AI33" s="31" t="str">
        <f t="shared" si="2"/>
        <v>Contratación directa</v>
      </c>
      <c r="AJ33" s="32" t="str">
        <f>IFERROR(VLOOKUP(F33,[1]Tipo!$C$12:$C$27,1,FALSE),"NO")</f>
        <v>Prestación de servicios profesionales y de apoyo a la gestión, o para la ejecución de trabajos artísticos que sólo puedan encomendarse a determinadas personas naturales;</v>
      </c>
      <c r="AK33" s="31" t="str">
        <f t="shared" si="3"/>
        <v>Inversión</v>
      </c>
      <c r="AL33" s="31">
        <f t="shared" si="4"/>
        <v>41</v>
      </c>
      <c r="AM33" s="51"/>
      <c r="AN33" s="51"/>
      <c r="AO33" s="5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row>
    <row r="34" spans="1:69" ht="27" customHeight="1" x14ac:dyDescent="0.25">
      <c r="A34" s="117">
        <v>21</v>
      </c>
      <c r="B34" s="118">
        <v>2019</v>
      </c>
      <c r="C34" s="119" t="s">
        <v>122</v>
      </c>
      <c r="D34" s="119" t="s">
        <v>65</v>
      </c>
      <c r="E34" s="119" t="s">
        <v>66</v>
      </c>
      <c r="F34" s="120" t="s">
        <v>67</v>
      </c>
      <c r="G34" s="121" t="s">
        <v>123</v>
      </c>
      <c r="H34" s="122" t="s">
        <v>69</v>
      </c>
      <c r="I34" s="123">
        <v>45</v>
      </c>
      <c r="J34" s="27" t="str">
        <f>IF(ISERROR(VLOOKUP(I34,[1]Eje_Pilar!$C$2:$E$47,2,FALSE))," ",VLOOKUP(I34,[1]Eje_Pilar!$C$2:$E$47,2,FALSE))</f>
        <v>Gobernanza e influencia local, regional e internacional</v>
      </c>
      <c r="K34" s="27" t="str">
        <f>IF(ISERROR(VLOOKUP(I34,[1]Eje_Pilar!$C$2:$E$47,3,FALSE))," ",VLOOKUP(I34,[1]Eje_Pilar!$C$2:$E$47,3,FALSE))</f>
        <v>Eje Transversal 4 Gobierno Legitimo, Fortalecimiento Local y Eficiencia</v>
      </c>
      <c r="L34" s="124">
        <v>1415</v>
      </c>
      <c r="M34" s="125">
        <v>1022971912</v>
      </c>
      <c r="N34" s="126" t="s">
        <v>124</v>
      </c>
      <c r="O34" s="127">
        <v>22365000</v>
      </c>
      <c r="P34" s="128"/>
      <c r="Q34" s="129"/>
      <c r="R34" s="130">
        <v>2</v>
      </c>
      <c r="S34" s="127">
        <v>6958000</v>
      </c>
      <c r="T34" s="28">
        <f t="shared" si="0"/>
        <v>29323000</v>
      </c>
      <c r="U34" s="131">
        <v>25098500</v>
      </c>
      <c r="V34" s="132">
        <v>43490</v>
      </c>
      <c r="W34" s="132">
        <v>43493</v>
      </c>
      <c r="X34" s="132">
        <v>43851</v>
      </c>
      <c r="Y34" s="118">
        <v>270</v>
      </c>
      <c r="Z34" s="118">
        <v>81</v>
      </c>
      <c r="AA34" s="24"/>
      <c r="AB34" s="125"/>
      <c r="AC34" s="125" t="s">
        <v>71</v>
      </c>
      <c r="AD34" s="125"/>
      <c r="AE34" s="125"/>
      <c r="AF34" s="29">
        <f t="shared" si="5"/>
        <v>0.85593220338983056</v>
      </c>
      <c r="AG34" s="30">
        <f>IF(SUMPRODUCT((A$14:A34=A34)*(B$14:B34=B34)*(C$14:C34=C34))&gt;1,0,1)</f>
        <v>1</v>
      </c>
      <c r="AH34" s="31" t="str">
        <f t="shared" si="1"/>
        <v>Contratos de prestación de servicios profesionales y de apoyo a la gestión</v>
      </c>
      <c r="AI34" s="31" t="str">
        <f t="shared" si="2"/>
        <v>Contratación directa</v>
      </c>
      <c r="AJ34" s="32" t="str">
        <f>IFERROR(VLOOKUP(F34,[1]Tipo!$C$12:$C$27,1,FALSE),"NO")</f>
        <v>Prestación de servicios profesionales y de apoyo a la gestión, o para la ejecución de trabajos artísticos que sólo puedan encomendarse a determinadas personas naturales;</v>
      </c>
      <c r="AK34" s="31" t="str">
        <f t="shared" si="3"/>
        <v>Inversión</v>
      </c>
      <c r="AL34" s="31">
        <f t="shared" si="4"/>
        <v>45</v>
      </c>
      <c r="AM34" s="51"/>
      <c r="AN34" s="51"/>
      <c r="AO34" s="5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row>
    <row r="35" spans="1:69" ht="27" customHeight="1" x14ac:dyDescent="0.25">
      <c r="A35" s="117">
        <v>22</v>
      </c>
      <c r="B35" s="118">
        <v>2019</v>
      </c>
      <c r="C35" s="119" t="s">
        <v>125</v>
      </c>
      <c r="D35" s="119" t="s">
        <v>65</v>
      </c>
      <c r="E35" s="119" t="s">
        <v>66</v>
      </c>
      <c r="F35" s="120" t="s">
        <v>67</v>
      </c>
      <c r="G35" s="121" t="s">
        <v>126</v>
      </c>
      <c r="H35" s="122" t="s">
        <v>69</v>
      </c>
      <c r="I35" s="123">
        <v>41</v>
      </c>
      <c r="J35" s="27" t="str">
        <f>IF(ISERROR(VLOOKUP(I35,[1]Eje_Pilar!$C$2:$E$47,2,FALSE))," ",VLOOKUP(I35,[1]Eje_Pilar!$C$2:$E$47,2,FALSE))</f>
        <v>Desarrollo rural sostenible</v>
      </c>
      <c r="K35" s="27" t="str">
        <f>IF(ISERROR(VLOOKUP(I35,[1]Eje_Pilar!$C$2:$E$47,3,FALSE))," ",VLOOKUP(I35,[1]Eje_Pilar!$C$2:$E$47,3,FALSE))</f>
        <v>Eje Transversal 3 Sostenibilidad Ambiental basada en la eficiencia energética</v>
      </c>
      <c r="L35" s="124">
        <v>1414</v>
      </c>
      <c r="M35" s="125">
        <v>1031128032</v>
      </c>
      <c r="N35" s="126" t="s">
        <v>127</v>
      </c>
      <c r="O35" s="127">
        <v>43146000</v>
      </c>
      <c r="P35" s="128"/>
      <c r="Q35" s="129"/>
      <c r="R35" s="130"/>
      <c r="S35" s="127"/>
      <c r="T35" s="28">
        <f t="shared" si="0"/>
        <v>43146000</v>
      </c>
      <c r="U35" s="131">
        <v>43146000</v>
      </c>
      <c r="V35" s="132">
        <v>43490</v>
      </c>
      <c r="W35" s="132">
        <v>43493</v>
      </c>
      <c r="X35" s="132">
        <v>43765</v>
      </c>
      <c r="Y35" s="118">
        <v>270</v>
      </c>
      <c r="Z35" s="118"/>
      <c r="AA35" s="24"/>
      <c r="AB35" s="125"/>
      <c r="AC35" s="125"/>
      <c r="AD35" s="125"/>
      <c r="AE35" s="125" t="s">
        <v>71</v>
      </c>
      <c r="AF35" s="29">
        <f t="shared" si="5"/>
        <v>1</v>
      </c>
      <c r="AG35" s="30">
        <f>IF(SUMPRODUCT((A$14:A35=A35)*(B$14:B35=B35)*(C$14:C35=C35))&gt;1,0,1)</f>
        <v>1</v>
      </c>
      <c r="AH35" s="31" t="str">
        <f t="shared" si="1"/>
        <v>Contratos de prestación de servicios profesionales y de apoyo a la gestión</v>
      </c>
      <c r="AI35" s="31" t="str">
        <f t="shared" si="2"/>
        <v>Contratación directa</v>
      </c>
      <c r="AJ35" s="32" t="str">
        <f>IFERROR(VLOOKUP(F35,[1]Tipo!$C$12:$C$27,1,FALSE),"NO")</f>
        <v>Prestación de servicios profesionales y de apoyo a la gestión, o para la ejecución de trabajos artísticos que sólo puedan encomendarse a determinadas personas naturales;</v>
      </c>
      <c r="AK35" s="31" t="str">
        <f t="shared" si="3"/>
        <v>Inversión</v>
      </c>
      <c r="AL35" s="31">
        <f t="shared" si="4"/>
        <v>41</v>
      </c>
      <c r="AM35" s="51"/>
      <c r="AN35" s="51"/>
      <c r="AO35" s="5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row>
    <row r="36" spans="1:69" ht="27" customHeight="1" x14ac:dyDescent="0.25">
      <c r="A36" s="117">
        <v>23</v>
      </c>
      <c r="B36" s="118">
        <v>2019</v>
      </c>
      <c r="C36" s="119" t="s">
        <v>128</v>
      </c>
      <c r="D36" s="119" t="s">
        <v>65</v>
      </c>
      <c r="E36" s="119" t="s">
        <v>66</v>
      </c>
      <c r="F36" s="120" t="s">
        <v>67</v>
      </c>
      <c r="G36" s="121" t="s">
        <v>129</v>
      </c>
      <c r="H36" s="122" t="s">
        <v>69</v>
      </c>
      <c r="I36" s="123">
        <v>45</v>
      </c>
      <c r="J36" s="27" t="str">
        <f>IF(ISERROR(VLOOKUP(I36,[1]Eje_Pilar!$C$2:$E$47,2,FALSE))," ",VLOOKUP(I36,[1]Eje_Pilar!$C$2:$E$47,2,FALSE))</f>
        <v>Gobernanza e influencia local, regional e internacional</v>
      </c>
      <c r="K36" s="27" t="str">
        <f>IF(ISERROR(VLOOKUP(I36,[1]Eje_Pilar!$C$2:$E$47,3,FALSE))," ",VLOOKUP(I36,[1]Eje_Pilar!$C$2:$E$47,3,FALSE))</f>
        <v>Eje Transversal 4 Gobierno Legitimo, Fortalecimiento Local y Eficiencia</v>
      </c>
      <c r="L36" s="124">
        <v>1415</v>
      </c>
      <c r="M36" s="125">
        <v>51924771</v>
      </c>
      <c r="N36" s="126" t="s">
        <v>130</v>
      </c>
      <c r="O36" s="127">
        <v>52200000</v>
      </c>
      <c r="P36" s="128"/>
      <c r="Q36" s="129"/>
      <c r="R36" s="130"/>
      <c r="S36" s="127"/>
      <c r="T36" s="28">
        <f>+O36+Q36+S36</f>
        <v>52200000</v>
      </c>
      <c r="U36" s="131">
        <v>52200000</v>
      </c>
      <c r="V36" s="132">
        <v>43490</v>
      </c>
      <c r="W36" s="132">
        <v>43493</v>
      </c>
      <c r="X36" s="132">
        <v>43765</v>
      </c>
      <c r="Y36" s="118">
        <v>270</v>
      </c>
      <c r="Z36" s="118"/>
      <c r="AA36" s="24"/>
      <c r="AB36" s="125"/>
      <c r="AC36" s="125"/>
      <c r="AD36" s="125"/>
      <c r="AE36" s="125" t="s">
        <v>71</v>
      </c>
      <c r="AF36" s="29">
        <f t="shared" si="5"/>
        <v>1</v>
      </c>
      <c r="AG36" s="30">
        <f>IF(SUMPRODUCT((A$14:A36=A36)*(B$14:B36=B36)*(C$14:C36=C36))&gt;1,0,1)</f>
        <v>1</v>
      </c>
      <c r="AH36" s="31" t="str">
        <f>IFERROR(VLOOKUP(D36,tipo,1,FALSE),"NO")</f>
        <v>Contratos de prestación de servicios profesionales y de apoyo a la gestión</v>
      </c>
      <c r="AI36" s="31" t="str">
        <f>IFERROR(VLOOKUP(E36,modal,1,FALSE),"NO")</f>
        <v>Contratación directa</v>
      </c>
      <c r="AJ36" s="32" t="str">
        <f>IFERROR(VLOOKUP(F36,[1]Tipo!$C$12:$C$27,1,FALSE),"NO")</f>
        <v>Prestación de servicios profesionales y de apoyo a la gestión, o para la ejecución de trabajos artísticos que sólo puedan encomendarse a determinadas personas naturales;</v>
      </c>
      <c r="AK36" s="31" t="str">
        <f>IFERROR(VLOOKUP(H36,afectacion,1,FALSE),"NO")</f>
        <v>Inversión</v>
      </c>
      <c r="AL36" s="31">
        <f>IFERROR(VLOOKUP(I36,programa,1,FALSE),"NO")</f>
        <v>45</v>
      </c>
      <c r="AM36" s="51"/>
      <c r="AN36" s="51"/>
      <c r="AO36" s="5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row>
    <row r="37" spans="1:69" ht="27" customHeight="1" x14ac:dyDescent="0.25">
      <c r="A37" s="117">
        <v>24</v>
      </c>
      <c r="B37" s="118">
        <v>2019</v>
      </c>
      <c r="C37" s="119" t="s">
        <v>131</v>
      </c>
      <c r="D37" s="119" t="s">
        <v>65</v>
      </c>
      <c r="E37" s="119" t="s">
        <v>66</v>
      </c>
      <c r="F37" s="120" t="s">
        <v>67</v>
      </c>
      <c r="G37" s="121" t="s">
        <v>132</v>
      </c>
      <c r="H37" s="122" t="s">
        <v>69</v>
      </c>
      <c r="I37" s="123">
        <v>45</v>
      </c>
      <c r="J37" s="27" t="str">
        <f>IF(ISERROR(VLOOKUP(I37,[1]Eje_Pilar!$C$2:$E$47,2,FALSE))," ",VLOOKUP(I37,[1]Eje_Pilar!$C$2:$E$47,2,FALSE))</f>
        <v>Gobernanza e influencia local, regional e internacional</v>
      </c>
      <c r="K37" s="27" t="str">
        <f>IF(ISERROR(VLOOKUP(I37,[1]Eje_Pilar!$C$2:$E$47,3,FALSE))," ",VLOOKUP(I37,[1]Eje_Pilar!$C$2:$E$47,3,FALSE))</f>
        <v>Eje Transversal 4 Gobierno Legitimo, Fortalecimiento Local y Eficiencia</v>
      </c>
      <c r="L37" s="124">
        <v>1415</v>
      </c>
      <c r="M37" s="125">
        <v>79797253</v>
      </c>
      <c r="N37" s="126" t="s">
        <v>133</v>
      </c>
      <c r="O37" s="127">
        <v>47250000</v>
      </c>
      <c r="P37" s="128"/>
      <c r="Q37" s="129"/>
      <c r="R37" s="130">
        <v>2</v>
      </c>
      <c r="S37" s="127">
        <v>14700000</v>
      </c>
      <c r="T37" s="28">
        <f t="shared" si="0"/>
        <v>61950000</v>
      </c>
      <c r="U37" s="131">
        <v>53025000</v>
      </c>
      <c r="V37" s="132">
        <v>43490</v>
      </c>
      <c r="W37" s="132">
        <v>43493</v>
      </c>
      <c r="X37" s="132">
        <v>43851</v>
      </c>
      <c r="Y37" s="118">
        <v>270</v>
      </c>
      <c r="Z37" s="118">
        <v>81</v>
      </c>
      <c r="AA37" s="24"/>
      <c r="AB37" s="125"/>
      <c r="AC37" s="125" t="s">
        <v>71</v>
      </c>
      <c r="AD37" s="125"/>
      <c r="AE37" s="125"/>
      <c r="AF37" s="29">
        <f t="shared" si="5"/>
        <v>0.85593220338983056</v>
      </c>
      <c r="AG37" s="30">
        <f>IF(SUMPRODUCT((A$14:A37=A37)*(B$14:B37=B37)*(C$14:C37=C37))&gt;1,0,1)</f>
        <v>1</v>
      </c>
      <c r="AH37" s="31" t="str">
        <f t="shared" si="1"/>
        <v>Contratos de prestación de servicios profesionales y de apoyo a la gestión</v>
      </c>
      <c r="AI37" s="31" t="str">
        <f t="shared" si="2"/>
        <v>Contratación directa</v>
      </c>
      <c r="AJ37" s="32" t="str">
        <f>IFERROR(VLOOKUP(F37,[1]Tipo!$C$12:$C$27,1,FALSE),"NO")</f>
        <v>Prestación de servicios profesionales y de apoyo a la gestión, o para la ejecución de trabajos artísticos que sólo puedan encomendarse a determinadas personas naturales;</v>
      </c>
      <c r="AK37" s="31" t="str">
        <f t="shared" si="3"/>
        <v>Inversión</v>
      </c>
      <c r="AL37" s="31">
        <f t="shared" si="4"/>
        <v>45</v>
      </c>
      <c r="AM37" s="51"/>
      <c r="AN37" s="51"/>
      <c r="AO37" s="5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row>
    <row r="38" spans="1:69" ht="27" customHeight="1" x14ac:dyDescent="0.25">
      <c r="A38" s="117">
        <v>25</v>
      </c>
      <c r="B38" s="118">
        <v>2019</v>
      </c>
      <c r="C38" s="119" t="s">
        <v>134</v>
      </c>
      <c r="D38" s="119" t="s">
        <v>65</v>
      </c>
      <c r="E38" s="119" t="s">
        <v>66</v>
      </c>
      <c r="F38" s="120" t="s">
        <v>67</v>
      </c>
      <c r="G38" s="121" t="s">
        <v>103</v>
      </c>
      <c r="H38" s="122" t="s">
        <v>69</v>
      </c>
      <c r="I38" s="123">
        <v>45</v>
      </c>
      <c r="J38" s="27" t="str">
        <f>IF(ISERROR(VLOOKUP(I38,[1]Eje_Pilar!$C$2:$E$47,2,FALSE))," ",VLOOKUP(I38,[1]Eje_Pilar!$C$2:$E$47,2,FALSE))</f>
        <v>Gobernanza e influencia local, regional e internacional</v>
      </c>
      <c r="K38" s="27" t="str">
        <f>IF(ISERROR(VLOOKUP(I38,[1]Eje_Pilar!$C$2:$E$47,3,FALSE))," ",VLOOKUP(I38,[1]Eje_Pilar!$C$2:$E$47,3,FALSE))</f>
        <v>Eje Transversal 4 Gobierno Legitimo, Fortalecimiento Local y Eficiencia</v>
      </c>
      <c r="L38" s="124">
        <v>1415</v>
      </c>
      <c r="M38" s="125">
        <v>52954878</v>
      </c>
      <c r="N38" s="126" t="s">
        <v>135</v>
      </c>
      <c r="O38" s="127">
        <v>48600000</v>
      </c>
      <c r="P38" s="128"/>
      <c r="Q38" s="129"/>
      <c r="R38" s="130">
        <v>2</v>
      </c>
      <c r="S38" s="127">
        <v>15120000</v>
      </c>
      <c r="T38" s="28">
        <f>+O38+Q38+S38</f>
        <v>63720000</v>
      </c>
      <c r="U38" s="131">
        <v>54540000</v>
      </c>
      <c r="V38" s="132">
        <v>43490</v>
      </c>
      <c r="W38" s="132">
        <v>43493</v>
      </c>
      <c r="X38" s="132">
        <v>43851</v>
      </c>
      <c r="Y38" s="118">
        <v>270</v>
      </c>
      <c r="Z38" s="118">
        <v>81</v>
      </c>
      <c r="AA38" s="24"/>
      <c r="AB38" s="125"/>
      <c r="AC38" s="125" t="s">
        <v>71</v>
      </c>
      <c r="AD38" s="125"/>
      <c r="AE38" s="125"/>
      <c r="AF38" s="29">
        <f t="shared" si="5"/>
        <v>0.85593220338983056</v>
      </c>
      <c r="AG38" s="30">
        <f>IF(SUMPRODUCT((A$14:A38=A38)*(B$14:B38=B38)*(C$14:C38=C38))&gt;1,0,1)</f>
        <v>1</v>
      </c>
      <c r="AH38" s="31" t="str">
        <f>IFERROR(VLOOKUP(D38,tipo,1,FALSE),"NO")</f>
        <v>Contratos de prestación de servicios profesionales y de apoyo a la gestión</v>
      </c>
      <c r="AI38" s="31" t="str">
        <f>IFERROR(VLOOKUP(E38,modal,1,FALSE),"NO")</f>
        <v>Contratación directa</v>
      </c>
      <c r="AJ38" s="32" t="str">
        <f>IFERROR(VLOOKUP(F38,[1]Tipo!$C$12:$C$27,1,FALSE),"NO")</f>
        <v>Prestación de servicios profesionales y de apoyo a la gestión, o para la ejecución de trabajos artísticos que sólo puedan encomendarse a determinadas personas naturales;</v>
      </c>
      <c r="AK38" s="31" t="str">
        <f>IFERROR(VLOOKUP(H38,afectacion,1,FALSE),"NO")</f>
        <v>Inversión</v>
      </c>
      <c r="AL38" s="31">
        <f>IFERROR(VLOOKUP(I38,programa,1,FALSE),"NO")</f>
        <v>45</v>
      </c>
      <c r="AM38" s="51"/>
      <c r="AN38" s="51"/>
      <c r="AO38" s="5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row>
    <row r="39" spans="1:69" ht="27" customHeight="1" x14ac:dyDescent="0.25">
      <c r="A39" s="117">
        <v>26</v>
      </c>
      <c r="B39" s="118">
        <v>2019</v>
      </c>
      <c r="C39" s="119" t="s">
        <v>136</v>
      </c>
      <c r="D39" s="119" t="s">
        <v>65</v>
      </c>
      <c r="E39" s="119" t="s">
        <v>66</v>
      </c>
      <c r="F39" s="120" t="s">
        <v>67</v>
      </c>
      <c r="G39" s="121" t="s">
        <v>137</v>
      </c>
      <c r="H39" s="122" t="s">
        <v>69</v>
      </c>
      <c r="I39" s="123">
        <v>45</v>
      </c>
      <c r="J39" s="27" t="str">
        <f>IF(ISERROR(VLOOKUP(I39,[1]Eje_Pilar!$C$2:$E$47,2,FALSE))," ",VLOOKUP(I39,[1]Eje_Pilar!$C$2:$E$47,2,FALSE))</f>
        <v>Gobernanza e influencia local, regional e internacional</v>
      </c>
      <c r="K39" s="27" t="str">
        <f>IF(ISERROR(VLOOKUP(I39,[1]Eje_Pilar!$C$2:$E$47,3,FALSE))," ",VLOOKUP(I39,[1]Eje_Pilar!$C$2:$E$47,3,FALSE))</f>
        <v>Eje Transversal 4 Gobierno Legitimo, Fortalecimiento Local y Eficiencia</v>
      </c>
      <c r="L39" s="124">
        <v>1415</v>
      </c>
      <c r="M39" s="125">
        <v>79583314</v>
      </c>
      <c r="N39" s="126" t="s">
        <v>138</v>
      </c>
      <c r="O39" s="127">
        <v>19350000</v>
      </c>
      <c r="P39" s="128"/>
      <c r="Q39" s="129"/>
      <c r="R39" s="130"/>
      <c r="S39" s="127"/>
      <c r="T39" s="28">
        <f t="shared" si="0"/>
        <v>19350000</v>
      </c>
      <c r="U39" s="131">
        <v>19350000</v>
      </c>
      <c r="V39" s="132">
        <v>43490</v>
      </c>
      <c r="W39" s="132">
        <v>43493</v>
      </c>
      <c r="X39" s="132">
        <v>43765</v>
      </c>
      <c r="Y39" s="118">
        <v>270</v>
      </c>
      <c r="Z39" s="118"/>
      <c r="AA39" s="24"/>
      <c r="AB39" s="125"/>
      <c r="AC39" s="125"/>
      <c r="AD39" s="125"/>
      <c r="AE39" s="125" t="s">
        <v>71</v>
      </c>
      <c r="AF39" s="29">
        <f t="shared" si="5"/>
        <v>1</v>
      </c>
      <c r="AG39" s="30">
        <f>IF(SUMPRODUCT((A$14:A39=A39)*(B$14:B39=B39)*(C$14:C39=C39))&gt;1,0,1)</f>
        <v>1</v>
      </c>
      <c r="AH39" s="31" t="str">
        <f t="shared" si="1"/>
        <v>Contratos de prestación de servicios profesionales y de apoyo a la gestión</v>
      </c>
      <c r="AI39" s="31" t="str">
        <f t="shared" si="2"/>
        <v>Contratación directa</v>
      </c>
      <c r="AJ39" s="32" t="str">
        <f>IFERROR(VLOOKUP(F39,[1]Tipo!$C$12:$C$27,1,FALSE),"NO")</f>
        <v>Prestación de servicios profesionales y de apoyo a la gestión, o para la ejecución de trabajos artísticos que sólo puedan encomendarse a determinadas personas naturales;</v>
      </c>
      <c r="AK39" s="31" t="str">
        <f t="shared" si="3"/>
        <v>Inversión</v>
      </c>
      <c r="AL39" s="31">
        <f t="shared" si="4"/>
        <v>45</v>
      </c>
      <c r="AM39" s="51"/>
      <c r="AN39" s="51"/>
      <c r="AO39" s="5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row>
    <row r="40" spans="1:69" ht="27" customHeight="1" x14ac:dyDescent="0.25">
      <c r="A40" s="117">
        <v>27</v>
      </c>
      <c r="B40" s="118">
        <v>2019</v>
      </c>
      <c r="C40" s="119" t="s">
        <v>139</v>
      </c>
      <c r="D40" s="119" t="s">
        <v>65</v>
      </c>
      <c r="E40" s="119" t="s">
        <v>66</v>
      </c>
      <c r="F40" s="120" t="s">
        <v>67</v>
      </c>
      <c r="G40" s="121" t="s">
        <v>140</v>
      </c>
      <c r="H40" s="122" t="s">
        <v>69</v>
      </c>
      <c r="I40" s="123">
        <v>45</v>
      </c>
      <c r="J40" s="27" t="str">
        <f>IF(ISERROR(VLOOKUP(I40,[1]Eje_Pilar!$C$2:$E$47,2,FALSE))," ",VLOOKUP(I40,[1]Eje_Pilar!$C$2:$E$47,2,FALSE))</f>
        <v>Gobernanza e influencia local, regional e internacional</v>
      </c>
      <c r="K40" s="27" t="str">
        <f>IF(ISERROR(VLOOKUP(I40,[1]Eje_Pilar!$C$2:$E$47,3,FALSE))," ",VLOOKUP(I40,[1]Eje_Pilar!$C$2:$E$47,3,FALSE))</f>
        <v>Eje Transversal 4 Gobierno Legitimo, Fortalecimiento Local y Eficiencia</v>
      </c>
      <c r="L40" s="124">
        <v>1415</v>
      </c>
      <c r="M40" s="125">
        <v>79457668</v>
      </c>
      <c r="N40" s="126" t="s">
        <v>141</v>
      </c>
      <c r="O40" s="127">
        <v>47691000</v>
      </c>
      <c r="P40" s="128"/>
      <c r="Q40" s="129"/>
      <c r="R40" s="130"/>
      <c r="S40" s="127"/>
      <c r="T40" s="28">
        <f t="shared" si="0"/>
        <v>47691000</v>
      </c>
      <c r="U40" s="131">
        <v>47691000</v>
      </c>
      <c r="V40" s="132">
        <v>43490</v>
      </c>
      <c r="W40" s="132">
        <v>43493</v>
      </c>
      <c r="X40" s="132">
        <v>43765</v>
      </c>
      <c r="Y40" s="118">
        <v>270</v>
      </c>
      <c r="Z40" s="118"/>
      <c r="AA40" s="24"/>
      <c r="AB40" s="125"/>
      <c r="AC40" s="125"/>
      <c r="AD40" s="125"/>
      <c r="AE40" s="125" t="s">
        <v>71</v>
      </c>
      <c r="AF40" s="29">
        <f t="shared" si="5"/>
        <v>1</v>
      </c>
      <c r="AG40" s="30">
        <f>IF(SUMPRODUCT((A$14:A40=A40)*(B$14:B40=B40)*(C$14:C40=C40))&gt;1,0,1)</f>
        <v>1</v>
      </c>
      <c r="AH40" s="31" t="str">
        <f t="shared" si="1"/>
        <v>Contratos de prestación de servicios profesionales y de apoyo a la gestión</v>
      </c>
      <c r="AI40" s="31" t="str">
        <f t="shared" si="2"/>
        <v>Contratación directa</v>
      </c>
      <c r="AJ40" s="32" t="str">
        <f>IFERROR(VLOOKUP(F40,[1]Tipo!$C$12:$C$27,1,FALSE),"NO")</f>
        <v>Prestación de servicios profesionales y de apoyo a la gestión, o para la ejecución de trabajos artísticos que sólo puedan encomendarse a determinadas personas naturales;</v>
      </c>
      <c r="AK40" s="31" t="str">
        <f t="shared" si="3"/>
        <v>Inversión</v>
      </c>
      <c r="AL40" s="31">
        <f t="shared" si="4"/>
        <v>45</v>
      </c>
      <c r="AM40" s="51"/>
      <c r="AN40" s="51"/>
      <c r="AO40" s="5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row>
    <row r="41" spans="1:69" ht="27" customHeight="1" x14ac:dyDescent="0.25">
      <c r="A41" s="117">
        <v>28</v>
      </c>
      <c r="B41" s="118">
        <v>2019</v>
      </c>
      <c r="C41" s="119" t="s">
        <v>142</v>
      </c>
      <c r="D41" s="119" t="s">
        <v>65</v>
      </c>
      <c r="E41" s="119" t="s">
        <v>66</v>
      </c>
      <c r="F41" s="120" t="s">
        <v>67</v>
      </c>
      <c r="G41" s="121" t="s">
        <v>143</v>
      </c>
      <c r="H41" s="122" t="s">
        <v>69</v>
      </c>
      <c r="I41" s="123">
        <v>41</v>
      </c>
      <c r="J41" s="27" t="str">
        <f>IF(ISERROR(VLOOKUP(I41,[1]Eje_Pilar!$C$2:$E$47,2,FALSE))," ",VLOOKUP(I41,[1]Eje_Pilar!$C$2:$E$47,2,FALSE))</f>
        <v>Desarrollo rural sostenible</v>
      </c>
      <c r="K41" s="27" t="str">
        <f>IF(ISERROR(VLOOKUP(I41,[1]Eje_Pilar!$C$2:$E$47,3,FALSE))," ",VLOOKUP(I41,[1]Eje_Pilar!$C$2:$E$47,3,FALSE))</f>
        <v>Eje Transversal 3 Sostenibilidad Ambiental basada en la eficiencia energética</v>
      </c>
      <c r="L41" s="124">
        <v>1414</v>
      </c>
      <c r="M41" s="125">
        <v>52825254</v>
      </c>
      <c r="N41" s="126" t="s">
        <v>144</v>
      </c>
      <c r="O41" s="127">
        <v>43146000</v>
      </c>
      <c r="P41" s="128"/>
      <c r="Q41" s="129"/>
      <c r="R41" s="130"/>
      <c r="S41" s="127"/>
      <c r="T41" s="28">
        <f t="shared" si="0"/>
        <v>43146000</v>
      </c>
      <c r="U41" s="131">
        <v>43146000</v>
      </c>
      <c r="V41" s="132">
        <v>43490</v>
      </c>
      <c r="W41" s="132">
        <v>43493</v>
      </c>
      <c r="X41" s="132">
        <v>43765</v>
      </c>
      <c r="Y41" s="118">
        <v>270</v>
      </c>
      <c r="Z41" s="118"/>
      <c r="AA41" s="24"/>
      <c r="AB41" s="125"/>
      <c r="AC41" s="125"/>
      <c r="AD41" s="125"/>
      <c r="AE41" s="125" t="s">
        <v>71</v>
      </c>
      <c r="AF41" s="29">
        <f t="shared" si="5"/>
        <v>1</v>
      </c>
      <c r="AG41" s="30">
        <f>IF(SUMPRODUCT((A$14:A41=A41)*(B$14:B41=B41)*(C$14:C41=C41))&gt;1,0,1)</f>
        <v>1</v>
      </c>
      <c r="AH41" s="31" t="str">
        <f t="shared" si="1"/>
        <v>Contratos de prestación de servicios profesionales y de apoyo a la gestión</v>
      </c>
      <c r="AI41" s="31" t="str">
        <f t="shared" si="2"/>
        <v>Contratación directa</v>
      </c>
      <c r="AJ41" s="32" t="str">
        <f>IFERROR(VLOOKUP(F41,[1]Tipo!$C$12:$C$27,1,FALSE),"NO")</f>
        <v>Prestación de servicios profesionales y de apoyo a la gestión, o para la ejecución de trabajos artísticos que sólo puedan encomendarse a determinadas personas naturales;</v>
      </c>
      <c r="AK41" s="31" t="str">
        <f t="shared" si="3"/>
        <v>Inversión</v>
      </c>
      <c r="AL41" s="31">
        <f t="shared" si="4"/>
        <v>41</v>
      </c>
      <c r="AM41" s="51"/>
      <c r="AN41" s="51"/>
      <c r="AO41" s="51"/>
      <c r="AP41" s="1"/>
      <c r="AQ41" s="1"/>
      <c r="AR41" s="1"/>
      <c r="AS41" s="1"/>
      <c r="AT41" s="1"/>
      <c r="AU41" s="1"/>
      <c r="AV41" s="1"/>
      <c r="AW41" s="1"/>
      <c r="AX41" s="1"/>
      <c r="AY41" s="1"/>
      <c r="AZ41" s="1"/>
      <c r="BA41" s="1"/>
      <c r="BB41" s="1"/>
      <c r="BC41" s="1"/>
      <c r="BD41" s="1"/>
      <c r="BE41" s="1"/>
      <c r="BF41" s="1"/>
      <c r="BG41" s="1"/>
      <c r="BH41" s="1"/>
      <c r="BI41" s="1"/>
      <c r="BJ41" s="1"/>
      <c r="BK41" s="1"/>
      <c r="BL41" s="1"/>
      <c r="BM41" s="1"/>
      <c r="BN41" s="1"/>
      <c r="BO41" s="1"/>
      <c r="BP41" s="1"/>
      <c r="BQ41" s="1"/>
    </row>
    <row r="42" spans="1:69" ht="27" customHeight="1" x14ac:dyDescent="0.25">
      <c r="A42" s="117">
        <v>29</v>
      </c>
      <c r="B42" s="118">
        <v>2019</v>
      </c>
      <c r="C42" s="119" t="s">
        <v>145</v>
      </c>
      <c r="D42" s="119" t="s">
        <v>65</v>
      </c>
      <c r="E42" s="119" t="s">
        <v>66</v>
      </c>
      <c r="F42" s="120" t="s">
        <v>67</v>
      </c>
      <c r="G42" s="121" t="s">
        <v>146</v>
      </c>
      <c r="H42" s="122" t="s">
        <v>69</v>
      </c>
      <c r="I42" s="123">
        <v>45</v>
      </c>
      <c r="J42" s="27" t="str">
        <f>IF(ISERROR(VLOOKUP(I42,[1]Eje_Pilar!$C$2:$E$47,2,FALSE))," ",VLOOKUP(I42,[1]Eje_Pilar!$C$2:$E$47,2,FALSE))</f>
        <v>Gobernanza e influencia local, regional e internacional</v>
      </c>
      <c r="K42" s="27" t="str">
        <f>IF(ISERROR(VLOOKUP(I42,[1]Eje_Pilar!$C$2:$E$47,3,FALSE))," ",VLOOKUP(I42,[1]Eje_Pilar!$C$2:$E$47,3,FALSE))</f>
        <v>Eje Transversal 4 Gobierno Legitimo, Fortalecimiento Local y Eficiencia</v>
      </c>
      <c r="L42" s="124">
        <v>1415</v>
      </c>
      <c r="M42" s="125">
        <v>1020731784</v>
      </c>
      <c r="N42" s="126" t="s">
        <v>147</v>
      </c>
      <c r="O42" s="127">
        <v>37620000</v>
      </c>
      <c r="P42" s="128"/>
      <c r="Q42" s="129"/>
      <c r="R42" s="130"/>
      <c r="S42" s="127"/>
      <c r="T42" s="28">
        <f t="shared" si="0"/>
        <v>37620000</v>
      </c>
      <c r="U42" s="131">
        <v>37620000</v>
      </c>
      <c r="V42" s="132">
        <v>43490</v>
      </c>
      <c r="W42" s="132">
        <v>43493</v>
      </c>
      <c r="X42" s="132">
        <v>43765</v>
      </c>
      <c r="Y42" s="118">
        <v>270</v>
      </c>
      <c r="Z42" s="118"/>
      <c r="AA42" s="24"/>
      <c r="AB42" s="125"/>
      <c r="AC42" s="125"/>
      <c r="AD42" s="125"/>
      <c r="AE42" s="125" t="s">
        <v>71</v>
      </c>
      <c r="AF42" s="29">
        <f t="shared" si="5"/>
        <v>1</v>
      </c>
      <c r="AG42" s="30">
        <f>IF(SUMPRODUCT((A$14:A42=A42)*(B$14:B42=B42)*(C$14:C42=C42))&gt;1,0,1)</f>
        <v>1</v>
      </c>
      <c r="AH42" s="31" t="str">
        <f t="shared" si="1"/>
        <v>Contratos de prestación de servicios profesionales y de apoyo a la gestión</v>
      </c>
      <c r="AI42" s="31" t="str">
        <f t="shared" si="2"/>
        <v>Contratación directa</v>
      </c>
      <c r="AJ42" s="32" t="str">
        <f>IFERROR(VLOOKUP(F42,[1]Tipo!$C$12:$C$27,1,FALSE),"NO")</f>
        <v>Prestación de servicios profesionales y de apoyo a la gestión, o para la ejecución de trabajos artísticos que sólo puedan encomendarse a determinadas personas naturales;</v>
      </c>
      <c r="AK42" s="31" t="str">
        <f t="shared" si="3"/>
        <v>Inversión</v>
      </c>
      <c r="AL42" s="31">
        <f t="shared" si="4"/>
        <v>45</v>
      </c>
      <c r="AM42" s="51"/>
      <c r="AN42" s="51"/>
      <c r="AO42" s="51"/>
      <c r="AP42" s="1"/>
      <c r="AQ42" s="1"/>
      <c r="AR42" s="1"/>
      <c r="AS42" s="1"/>
      <c r="AT42" s="1"/>
      <c r="AU42" s="1"/>
      <c r="AV42" s="1"/>
      <c r="AW42" s="1"/>
      <c r="AX42" s="1"/>
      <c r="AY42" s="1"/>
      <c r="AZ42" s="1"/>
      <c r="BA42" s="1"/>
      <c r="BB42" s="1"/>
      <c r="BC42" s="1"/>
      <c r="BD42" s="1"/>
      <c r="BE42" s="1"/>
      <c r="BF42" s="1"/>
      <c r="BG42" s="1"/>
      <c r="BH42" s="1"/>
      <c r="BI42" s="1"/>
      <c r="BJ42" s="1"/>
      <c r="BK42" s="1"/>
      <c r="BL42" s="1"/>
      <c r="BM42" s="1"/>
      <c r="BN42" s="1"/>
      <c r="BO42" s="1"/>
      <c r="BP42" s="1"/>
      <c r="BQ42" s="1"/>
    </row>
    <row r="43" spans="1:69" ht="27" customHeight="1" x14ac:dyDescent="0.25">
      <c r="A43" s="117">
        <v>30</v>
      </c>
      <c r="B43" s="118">
        <v>2019</v>
      </c>
      <c r="C43" s="119" t="s">
        <v>148</v>
      </c>
      <c r="D43" s="119" t="s">
        <v>65</v>
      </c>
      <c r="E43" s="119" t="s">
        <v>66</v>
      </c>
      <c r="F43" s="120" t="s">
        <v>67</v>
      </c>
      <c r="G43" s="121" t="s">
        <v>103</v>
      </c>
      <c r="H43" s="122" t="s">
        <v>69</v>
      </c>
      <c r="I43" s="123">
        <v>45</v>
      </c>
      <c r="J43" s="27" t="str">
        <f>IF(ISERROR(VLOOKUP(I43,[1]Eje_Pilar!$C$2:$E$47,2,FALSE))," ",VLOOKUP(I43,[1]Eje_Pilar!$C$2:$E$47,2,FALSE))</f>
        <v>Gobernanza e influencia local, regional e internacional</v>
      </c>
      <c r="K43" s="27" t="str">
        <f>IF(ISERROR(VLOOKUP(I43,[1]Eje_Pilar!$C$2:$E$47,3,FALSE))," ",VLOOKUP(I43,[1]Eje_Pilar!$C$2:$E$47,3,FALSE))</f>
        <v>Eje Transversal 4 Gobierno Legitimo, Fortalecimiento Local y Eficiencia</v>
      </c>
      <c r="L43" s="124">
        <v>1415</v>
      </c>
      <c r="M43" s="125">
        <v>52369320</v>
      </c>
      <c r="N43" s="126" t="s">
        <v>149</v>
      </c>
      <c r="O43" s="127">
        <v>48600000</v>
      </c>
      <c r="P43" s="128"/>
      <c r="Q43" s="129"/>
      <c r="R43" s="130">
        <v>2</v>
      </c>
      <c r="S43" s="127">
        <v>15120000</v>
      </c>
      <c r="T43" s="28">
        <f t="shared" si="0"/>
        <v>63720000</v>
      </c>
      <c r="U43" s="131">
        <v>54540000</v>
      </c>
      <c r="V43" s="132">
        <v>43490</v>
      </c>
      <c r="W43" s="132">
        <v>43493</v>
      </c>
      <c r="X43" s="132">
        <v>43851</v>
      </c>
      <c r="Y43" s="118">
        <v>270</v>
      </c>
      <c r="Z43" s="118">
        <v>81</v>
      </c>
      <c r="AA43" s="24"/>
      <c r="AB43" s="125"/>
      <c r="AC43" s="125" t="s">
        <v>71</v>
      </c>
      <c r="AD43" s="125"/>
      <c r="AE43" s="125"/>
      <c r="AF43" s="29">
        <f t="shared" si="5"/>
        <v>0.85593220338983056</v>
      </c>
      <c r="AG43" s="30">
        <f>IF(SUMPRODUCT((A$14:A43=A43)*(B$14:B43=B43)*(C$14:C43=C43))&gt;1,0,1)</f>
        <v>1</v>
      </c>
      <c r="AH43" s="31" t="str">
        <f t="shared" si="1"/>
        <v>Contratos de prestación de servicios profesionales y de apoyo a la gestión</v>
      </c>
      <c r="AI43" s="31" t="str">
        <f t="shared" si="2"/>
        <v>Contratación directa</v>
      </c>
      <c r="AJ43" s="32" t="str">
        <f>IFERROR(VLOOKUP(F43,[1]Tipo!$C$12:$C$27,1,FALSE),"NO")</f>
        <v>Prestación de servicios profesionales y de apoyo a la gestión, o para la ejecución de trabajos artísticos que sólo puedan encomendarse a determinadas personas naturales;</v>
      </c>
      <c r="AK43" s="31" t="str">
        <f t="shared" si="3"/>
        <v>Inversión</v>
      </c>
      <c r="AL43" s="31">
        <f t="shared" si="4"/>
        <v>45</v>
      </c>
      <c r="AM43" s="51"/>
      <c r="AN43" s="51"/>
      <c r="AO43" s="51"/>
      <c r="AP43" s="1"/>
      <c r="AQ43" s="1"/>
      <c r="AR43" s="1"/>
      <c r="AS43" s="1"/>
      <c r="AT43" s="1"/>
      <c r="AU43" s="1"/>
      <c r="AV43" s="1"/>
      <c r="AW43" s="1"/>
      <c r="AX43" s="1"/>
      <c r="AY43" s="1"/>
      <c r="AZ43" s="1"/>
      <c r="BA43" s="1"/>
      <c r="BB43" s="1"/>
      <c r="BC43" s="1"/>
      <c r="BD43" s="1"/>
      <c r="BE43" s="1"/>
      <c r="BF43" s="1"/>
      <c r="BG43" s="1"/>
      <c r="BH43" s="1"/>
      <c r="BI43" s="1"/>
      <c r="BJ43" s="1"/>
      <c r="BK43" s="1"/>
      <c r="BL43" s="1"/>
      <c r="BM43" s="1"/>
      <c r="BN43" s="1"/>
      <c r="BO43" s="1"/>
      <c r="BP43" s="1"/>
      <c r="BQ43" s="1"/>
    </row>
    <row r="44" spans="1:69" ht="27" customHeight="1" x14ac:dyDescent="0.25">
      <c r="A44" s="117">
        <v>31</v>
      </c>
      <c r="B44" s="118">
        <v>2019</v>
      </c>
      <c r="C44" s="119" t="s">
        <v>150</v>
      </c>
      <c r="D44" s="119" t="s">
        <v>65</v>
      </c>
      <c r="E44" s="119" t="s">
        <v>66</v>
      </c>
      <c r="F44" s="120" t="s">
        <v>67</v>
      </c>
      <c r="G44" s="121" t="s">
        <v>151</v>
      </c>
      <c r="H44" s="122" t="s">
        <v>69</v>
      </c>
      <c r="I44" s="123">
        <v>45</v>
      </c>
      <c r="J44" s="27" t="str">
        <f>IF(ISERROR(VLOOKUP(I44,[1]Eje_Pilar!$C$2:$E$47,2,FALSE))," ",VLOOKUP(I44,[1]Eje_Pilar!$C$2:$E$47,2,FALSE))</f>
        <v>Gobernanza e influencia local, regional e internacional</v>
      </c>
      <c r="K44" s="27" t="str">
        <f>IF(ISERROR(VLOOKUP(I44,[1]Eje_Pilar!$C$2:$E$47,3,FALSE))," ",VLOOKUP(I44,[1]Eje_Pilar!$C$2:$E$47,3,FALSE))</f>
        <v>Eje Transversal 4 Gobierno Legitimo, Fortalecimiento Local y Eficiencia</v>
      </c>
      <c r="L44" s="124">
        <v>1415</v>
      </c>
      <c r="M44" s="125">
        <v>52286326</v>
      </c>
      <c r="N44" s="126" t="s">
        <v>152</v>
      </c>
      <c r="O44" s="127">
        <v>37350000</v>
      </c>
      <c r="P44" s="128"/>
      <c r="Q44" s="129"/>
      <c r="R44" s="130"/>
      <c r="S44" s="127"/>
      <c r="T44" s="28">
        <f t="shared" si="0"/>
        <v>37350000</v>
      </c>
      <c r="U44" s="131">
        <v>37350000</v>
      </c>
      <c r="V44" s="132">
        <v>43491</v>
      </c>
      <c r="W44" s="132">
        <v>43493</v>
      </c>
      <c r="X44" s="132">
        <v>43765</v>
      </c>
      <c r="Y44" s="118">
        <v>270</v>
      </c>
      <c r="Z44" s="118"/>
      <c r="AA44" s="24"/>
      <c r="AB44" s="125"/>
      <c r="AC44" s="125"/>
      <c r="AD44" s="125"/>
      <c r="AE44" s="125" t="s">
        <v>71</v>
      </c>
      <c r="AF44" s="29">
        <f t="shared" si="5"/>
        <v>1</v>
      </c>
      <c r="AG44" s="30">
        <f>IF(SUMPRODUCT((A$14:A44=A44)*(B$14:B44=B44)*(C$14:C44=C44))&gt;1,0,1)</f>
        <v>1</v>
      </c>
      <c r="AH44" s="31" t="str">
        <f t="shared" si="1"/>
        <v>Contratos de prestación de servicios profesionales y de apoyo a la gestión</v>
      </c>
      <c r="AI44" s="31" t="str">
        <f t="shared" si="2"/>
        <v>Contratación directa</v>
      </c>
      <c r="AJ44" s="32" t="str">
        <f>IFERROR(VLOOKUP(F44,[1]Tipo!$C$12:$C$27,1,FALSE),"NO")</f>
        <v>Prestación de servicios profesionales y de apoyo a la gestión, o para la ejecución de trabajos artísticos que sólo puedan encomendarse a determinadas personas naturales;</v>
      </c>
      <c r="AK44" s="31" t="str">
        <f t="shared" si="3"/>
        <v>Inversión</v>
      </c>
      <c r="AL44" s="31">
        <f t="shared" si="4"/>
        <v>45</v>
      </c>
      <c r="AM44" s="51"/>
      <c r="AN44" s="51"/>
      <c r="AO44" s="51"/>
      <c r="AP44" s="1"/>
      <c r="AQ44" s="1"/>
      <c r="AR44" s="1"/>
      <c r="AS44" s="1"/>
      <c r="AT44" s="1"/>
      <c r="AU44" s="1"/>
      <c r="AV44" s="1"/>
      <c r="AW44" s="1"/>
      <c r="AX44" s="1"/>
      <c r="AY44" s="1"/>
      <c r="AZ44" s="1"/>
      <c r="BA44" s="1"/>
      <c r="BB44" s="1"/>
      <c r="BC44" s="1"/>
      <c r="BD44" s="1"/>
      <c r="BE44" s="1"/>
      <c r="BF44" s="1"/>
      <c r="BG44" s="1"/>
      <c r="BH44" s="1"/>
      <c r="BI44" s="1"/>
      <c r="BJ44" s="1"/>
      <c r="BK44" s="1"/>
      <c r="BL44" s="1"/>
      <c r="BM44" s="1"/>
      <c r="BN44" s="1"/>
      <c r="BO44" s="1"/>
      <c r="BP44" s="1"/>
      <c r="BQ44" s="1"/>
    </row>
    <row r="45" spans="1:69" ht="27" customHeight="1" x14ac:dyDescent="0.25">
      <c r="A45" s="117">
        <v>32</v>
      </c>
      <c r="B45" s="118">
        <v>2019</v>
      </c>
      <c r="C45" s="119" t="s">
        <v>153</v>
      </c>
      <c r="D45" s="119" t="s">
        <v>65</v>
      </c>
      <c r="E45" s="119" t="s">
        <v>66</v>
      </c>
      <c r="F45" s="120" t="s">
        <v>67</v>
      </c>
      <c r="G45" s="121" t="s">
        <v>154</v>
      </c>
      <c r="H45" s="122" t="s">
        <v>69</v>
      </c>
      <c r="I45" s="123">
        <v>45</v>
      </c>
      <c r="J45" s="27" t="str">
        <f>IF(ISERROR(VLOOKUP(I45,[1]Eje_Pilar!$C$2:$E$47,2,FALSE))," ",VLOOKUP(I45,[1]Eje_Pilar!$C$2:$E$47,2,FALSE))</f>
        <v>Gobernanza e influencia local, regional e internacional</v>
      </c>
      <c r="K45" s="27" t="str">
        <f>IF(ISERROR(VLOOKUP(I45,[1]Eje_Pilar!$C$2:$E$47,3,FALSE))," ",VLOOKUP(I45,[1]Eje_Pilar!$C$2:$E$47,3,FALSE))</f>
        <v>Eje Transversal 4 Gobierno Legitimo, Fortalecimiento Local y Eficiencia</v>
      </c>
      <c r="L45" s="124">
        <v>1415</v>
      </c>
      <c r="M45" s="125">
        <v>52286962</v>
      </c>
      <c r="N45" s="126" t="s">
        <v>155</v>
      </c>
      <c r="O45" s="127">
        <v>45450000</v>
      </c>
      <c r="P45" s="128"/>
      <c r="Q45" s="129"/>
      <c r="R45" s="130"/>
      <c r="S45" s="127"/>
      <c r="T45" s="28">
        <f t="shared" si="0"/>
        <v>45450000</v>
      </c>
      <c r="U45" s="131">
        <v>45450000</v>
      </c>
      <c r="V45" s="132">
        <v>43493</v>
      </c>
      <c r="W45" s="132">
        <v>43494</v>
      </c>
      <c r="X45" s="132">
        <v>43766</v>
      </c>
      <c r="Y45" s="118">
        <v>270</v>
      </c>
      <c r="Z45" s="118"/>
      <c r="AA45" s="24"/>
      <c r="AB45" s="125"/>
      <c r="AC45" s="125"/>
      <c r="AD45" s="125"/>
      <c r="AE45" s="125" t="s">
        <v>71</v>
      </c>
      <c r="AF45" s="29">
        <f t="shared" si="5"/>
        <v>1</v>
      </c>
      <c r="AG45" s="30">
        <f>IF(SUMPRODUCT((A$14:A45=A45)*(B$14:B45=B45)*(C$14:C45=C45))&gt;1,0,1)</f>
        <v>1</v>
      </c>
      <c r="AH45" s="31" t="str">
        <f t="shared" si="1"/>
        <v>Contratos de prestación de servicios profesionales y de apoyo a la gestión</v>
      </c>
      <c r="AI45" s="31" t="str">
        <f t="shared" si="2"/>
        <v>Contratación directa</v>
      </c>
      <c r="AJ45" s="32" t="str">
        <f>IFERROR(VLOOKUP(F45,[1]Tipo!$C$12:$C$27,1,FALSE),"NO")</f>
        <v>Prestación de servicios profesionales y de apoyo a la gestión, o para la ejecución de trabajos artísticos que sólo puedan encomendarse a determinadas personas naturales;</v>
      </c>
      <c r="AK45" s="31" t="str">
        <f t="shared" si="3"/>
        <v>Inversión</v>
      </c>
      <c r="AL45" s="31">
        <f t="shared" si="4"/>
        <v>45</v>
      </c>
      <c r="AM45" s="51"/>
      <c r="AN45" s="51"/>
      <c r="AO45" s="51"/>
      <c r="AP45" s="1"/>
      <c r="AQ45" s="1"/>
      <c r="AR45" s="1"/>
      <c r="AS45" s="1"/>
      <c r="AT45" s="1"/>
      <c r="AU45" s="1"/>
      <c r="AV45" s="1"/>
      <c r="AW45" s="1"/>
      <c r="AX45" s="1"/>
      <c r="AY45" s="1"/>
      <c r="AZ45" s="1"/>
      <c r="BA45" s="1"/>
      <c r="BB45" s="1"/>
      <c r="BC45" s="1"/>
      <c r="BD45" s="1"/>
      <c r="BE45" s="1"/>
      <c r="BF45" s="1"/>
      <c r="BG45" s="1"/>
      <c r="BH45" s="1"/>
      <c r="BI45" s="1"/>
      <c r="BJ45" s="1"/>
      <c r="BK45" s="1"/>
      <c r="BL45" s="1"/>
      <c r="BM45" s="1"/>
      <c r="BN45" s="1"/>
      <c r="BO45" s="1"/>
      <c r="BP45" s="1"/>
      <c r="BQ45" s="1"/>
    </row>
    <row r="46" spans="1:69" ht="27" customHeight="1" x14ac:dyDescent="0.25">
      <c r="A46" s="117">
        <v>33</v>
      </c>
      <c r="B46" s="118">
        <v>2019</v>
      </c>
      <c r="C46" s="119" t="s">
        <v>156</v>
      </c>
      <c r="D46" s="119" t="s">
        <v>65</v>
      </c>
      <c r="E46" s="119" t="s">
        <v>66</v>
      </c>
      <c r="F46" s="120" t="s">
        <v>67</v>
      </c>
      <c r="G46" s="121" t="s">
        <v>157</v>
      </c>
      <c r="H46" s="122" t="s">
        <v>69</v>
      </c>
      <c r="I46" s="123">
        <v>41</v>
      </c>
      <c r="J46" s="27" t="str">
        <f>IF(ISERROR(VLOOKUP(I46,[1]Eje_Pilar!$C$2:$E$47,2,FALSE))," ",VLOOKUP(I46,[1]Eje_Pilar!$C$2:$E$47,2,FALSE))</f>
        <v>Desarrollo rural sostenible</v>
      </c>
      <c r="K46" s="27" t="str">
        <f>IF(ISERROR(VLOOKUP(I46,[1]Eje_Pilar!$C$2:$E$47,3,FALSE))," ",VLOOKUP(I46,[1]Eje_Pilar!$C$2:$E$47,3,FALSE))</f>
        <v>Eje Transversal 3 Sostenibilidad Ambiental basada en la eficiencia energética</v>
      </c>
      <c r="L46" s="124">
        <v>1414</v>
      </c>
      <c r="M46" s="125">
        <v>53038656</v>
      </c>
      <c r="N46" s="126" t="s">
        <v>158</v>
      </c>
      <c r="O46" s="127">
        <v>19350000</v>
      </c>
      <c r="P46" s="128"/>
      <c r="Q46" s="129"/>
      <c r="R46" s="130"/>
      <c r="S46" s="127"/>
      <c r="T46" s="28">
        <f t="shared" si="0"/>
        <v>19350000</v>
      </c>
      <c r="U46" s="131">
        <v>19350000</v>
      </c>
      <c r="V46" s="132">
        <v>43493</v>
      </c>
      <c r="W46" s="132">
        <v>43494</v>
      </c>
      <c r="X46" s="132">
        <v>43766</v>
      </c>
      <c r="Y46" s="118">
        <v>270</v>
      </c>
      <c r="Z46" s="118"/>
      <c r="AA46" s="24"/>
      <c r="AB46" s="125"/>
      <c r="AC46" s="125"/>
      <c r="AD46" s="125"/>
      <c r="AE46" s="125" t="s">
        <v>71</v>
      </c>
      <c r="AF46" s="29">
        <f t="shared" si="5"/>
        <v>1</v>
      </c>
      <c r="AG46" s="30">
        <f>IF(SUMPRODUCT((A$14:A46=A46)*(B$14:B46=B46)*(C$14:C46=C46))&gt;1,0,1)</f>
        <v>1</v>
      </c>
      <c r="AH46" s="31" t="str">
        <f t="shared" si="1"/>
        <v>Contratos de prestación de servicios profesionales y de apoyo a la gestión</v>
      </c>
      <c r="AI46" s="31" t="str">
        <f t="shared" si="2"/>
        <v>Contratación directa</v>
      </c>
      <c r="AJ46" s="32" t="str">
        <f>IFERROR(VLOOKUP(F46,[1]Tipo!$C$12:$C$27,1,FALSE),"NO")</f>
        <v>Prestación de servicios profesionales y de apoyo a la gestión, o para la ejecución de trabajos artísticos que sólo puedan encomendarse a determinadas personas naturales;</v>
      </c>
      <c r="AK46" s="31" t="str">
        <f t="shared" si="3"/>
        <v>Inversión</v>
      </c>
      <c r="AL46" s="31">
        <f t="shared" si="4"/>
        <v>41</v>
      </c>
      <c r="AM46" s="51"/>
      <c r="AN46" s="51"/>
      <c r="AO46" s="51"/>
      <c r="AP46" s="1"/>
      <c r="AQ46" s="1"/>
      <c r="AR46" s="1"/>
      <c r="AS46" s="1"/>
      <c r="AT46" s="1"/>
      <c r="AU46" s="1"/>
      <c r="AV46" s="1"/>
      <c r="AW46" s="1"/>
      <c r="AX46" s="1"/>
      <c r="AY46" s="1"/>
      <c r="AZ46" s="1"/>
      <c r="BA46" s="1"/>
      <c r="BB46" s="1"/>
      <c r="BC46" s="1"/>
      <c r="BD46" s="1"/>
      <c r="BE46" s="1"/>
      <c r="BF46" s="1"/>
      <c r="BG46" s="1"/>
      <c r="BH46" s="1"/>
      <c r="BI46" s="1"/>
      <c r="BJ46" s="1"/>
      <c r="BK46" s="1"/>
      <c r="BL46" s="1"/>
      <c r="BM46" s="1"/>
      <c r="BN46" s="1"/>
      <c r="BO46" s="1"/>
      <c r="BP46" s="1"/>
      <c r="BQ46" s="1"/>
    </row>
    <row r="47" spans="1:69" ht="27" customHeight="1" x14ac:dyDescent="0.25">
      <c r="A47" s="117">
        <v>34</v>
      </c>
      <c r="B47" s="118">
        <v>2019</v>
      </c>
      <c r="C47" s="119" t="s">
        <v>159</v>
      </c>
      <c r="D47" s="119" t="s">
        <v>65</v>
      </c>
      <c r="E47" s="119" t="s">
        <v>66</v>
      </c>
      <c r="F47" s="120" t="s">
        <v>67</v>
      </c>
      <c r="G47" s="121" t="s">
        <v>160</v>
      </c>
      <c r="H47" s="122" t="s">
        <v>69</v>
      </c>
      <c r="I47" s="123">
        <v>45</v>
      </c>
      <c r="J47" s="27" t="str">
        <f>IF(ISERROR(VLOOKUP(I47,[1]Eje_Pilar!$C$2:$E$47,2,FALSE))," ",VLOOKUP(I47,[1]Eje_Pilar!$C$2:$E$47,2,FALSE))</f>
        <v>Gobernanza e influencia local, regional e internacional</v>
      </c>
      <c r="K47" s="27" t="str">
        <f>IF(ISERROR(VLOOKUP(I47,[1]Eje_Pilar!$C$2:$E$47,3,FALSE))," ",VLOOKUP(I47,[1]Eje_Pilar!$C$2:$E$47,3,FALSE))</f>
        <v>Eje Transversal 4 Gobierno Legitimo, Fortalecimiento Local y Eficiencia</v>
      </c>
      <c r="L47" s="124">
        <v>1415</v>
      </c>
      <c r="M47" s="125">
        <v>1033722018</v>
      </c>
      <c r="N47" s="126" t="s">
        <v>161</v>
      </c>
      <c r="O47" s="127">
        <v>18639000</v>
      </c>
      <c r="P47" s="128"/>
      <c r="Q47" s="129"/>
      <c r="R47" s="130"/>
      <c r="S47" s="127"/>
      <c r="T47" s="28">
        <f t="shared" si="0"/>
        <v>18639000</v>
      </c>
      <c r="U47" s="131">
        <v>18639000</v>
      </c>
      <c r="V47" s="132">
        <v>43493</v>
      </c>
      <c r="W47" s="132">
        <v>43494</v>
      </c>
      <c r="X47" s="132">
        <v>43766</v>
      </c>
      <c r="Y47" s="118">
        <v>270</v>
      </c>
      <c r="Z47" s="118"/>
      <c r="AA47" s="24"/>
      <c r="AB47" s="125"/>
      <c r="AC47" s="125"/>
      <c r="AD47" s="125"/>
      <c r="AE47" s="125" t="s">
        <v>71</v>
      </c>
      <c r="AF47" s="29">
        <f t="shared" si="5"/>
        <v>1</v>
      </c>
      <c r="AG47" s="30">
        <f>IF(SUMPRODUCT((A$14:A47=A47)*(B$14:B47=B47)*(C$14:C47=C47))&gt;1,0,1)</f>
        <v>1</v>
      </c>
      <c r="AH47" s="31" t="str">
        <f t="shared" si="1"/>
        <v>Contratos de prestación de servicios profesionales y de apoyo a la gestión</v>
      </c>
      <c r="AI47" s="31" t="str">
        <f t="shared" si="2"/>
        <v>Contratación directa</v>
      </c>
      <c r="AJ47" s="32" t="str">
        <f>IFERROR(VLOOKUP(F47,[1]Tipo!$C$12:$C$27,1,FALSE),"NO")</f>
        <v>Prestación de servicios profesionales y de apoyo a la gestión, o para la ejecución de trabajos artísticos que sólo puedan encomendarse a determinadas personas naturales;</v>
      </c>
      <c r="AK47" s="31" t="str">
        <f t="shared" si="3"/>
        <v>Inversión</v>
      </c>
      <c r="AL47" s="31">
        <f t="shared" si="4"/>
        <v>45</v>
      </c>
      <c r="AM47" s="51"/>
      <c r="AN47" s="51"/>
      <c r="AO47" s="51"/>
      <c r="AP47" s="1"/>
      <c r="AQ47" s="1"/>
      <c r="AR47" s="1"/>
      <c r="AS47" s="1"/>
      <c r="AT47" s="1"/>
      <c r="AU47" s="1"/>
      <c r="AV47" s="1"/>
      <c r="AW47" s="1"/>
      <c r="AX47" s="1"/>
      <c r="AY47" s="1"/>
      <c r="AZ47" s="1"/>
      <c r="BA47" s="1"/>
      <c r="BB47" s="1"/>
      <c r="BC47" s="1"/>
      <c r="BD47" s="1"/>
      <c r="BE47" s="1"/>
      <c r="BF47" s="1"/>
      <c r="BG47" s="1"/>
      <c r="BH47" s="1"/>
      <c r="BI47" s="1"/>
      <c r="BJ47" s="1"/>
      <c r="BK47" s="1"/>
      <c r="BL47" s="1"/>
      <c r="BM47" s="1"/>
      <c r="BN47" s="1"/>
      <c r="BO47" s="1"/>
      <c r="BP47" s="1"/>
      <c r="BQ47" s="1"/>
    </row>
    <row r="48" spans="1:69" ht="27" customHeight="1" x14ac:dyDescent="0.25">
      <c r="A48" s="117">
        <v>35</v>
      </c>
      <c r="B48" s="118">
        <v>2019</v>
      </c>
      <c r="C48" s="119" t="s">
        <v>162</v>
      </c>
      <c r="D48" s="119" t="s">
        <v>65</v>
      </c>
      <c r="E48" s="119" t="s">
        <v>66</v>
      </c>
      <c r="F48" s="120" t="s">
        <v>67</v>
      </c>
      <c r="G48" s="121" t="s">
        <v>163</v>
      </c>
      <c r="H48" s="122" t="s">
        <v>69</v>
      </c>
      <c r="I48" s="123">
        <v>45</v>
      </c>
      <c r="J48" s="27" t="str">
        <f>IF(ISERROR(VLOOKUP(I48,[1]Eje_Pilar!$C$2:$E$47,2,FALSE))," ",VLOOKUP(I48,[1]Eje_Pilar!$C$2:$E$47,2,FALSE))</f>
        <v>Gobernanza e influencia local, regional e internacional</v>
      </c>
      <c r="K48" s="27" t="str">
        <f>IF(ISERROR(VLOOKUP(I48,[1]Eje_Pilar!$C$2:$E$47,3,FALSE))," ",VLOOKUP(I48,[1]Eje_Pilar!$C$2:$E$47,3,FALSE))</f>
        <v>Eje Transversal 4 Gobierno Legitimo, Fortalecimiento Local y Eficiencia</v>
      </c>
      <c r="L48" s="124">
        <v>1415</v>
      </c>
      <c r="M48" s="125">
        <v>1023020958</v>
      </c>
      <c r="N48" s="126" t="s">
        <v>164</v>
      </c>
      <c r="O48" s="127">
        <v>16524000</v>
      </c>
      <c r="P48" s="128"/>
      <c r="Q48" s="129"/>
      <c r="R48" s="130"/>
      <c r="S48" s="127"/>
      <c r="T48" s="28">
        <f t="shared" si="0"/>
        <v>16524000</v>
      </c>
      <c r="U48" s="131">
        <v>16524000</v>
      </c>
      <c r="V48" s="132">
        <v>43493</v>
      </c>
      <c r="W48" s="132">
        <v>43494</v>
      </c>
      <c r="X48" s="132">
        <v>43766</v>
      </c>
      <c r="Y48" s="118">
        <v>270</v>
      </c>
      <c r="Z48" s="118"/>
      <c r="AA48" s="24"/>
      <c r="AB48" s="125"/>
      <c r="AC48" s="125"/>
      <c r="AD48" s="125"/>
      <c r="AE48" s="125" t="s">
        <v>71</v>
      </c>
      <c r="AF48" s="29">
        <f t="shared" si="5"/>
        <v>1</v>
      </c>
      <c r="AG48" s="30">
        <f>IF(SUMPRODUCT((A$14:A48=A48)*(B$14:B48=B48)*(C$14:C48=C48))&gt;1,0,1)</f>
        <v>1</v>
      </c>
      <c r="AH48" s="31" t="str">
        <f t="shared" si="1"/>
        <v>Contratos de prestación de servicios profesionales y de apoyo a la gestión</v>
      </c>
      <c r="AI48" s="31" t="str">
        <f t="shared" si="2"/>
        <v>Contratación directa</v>
      </c>
      <c r="AJ48" s="32" t="str">
        <f>IFERROR(VLOOKUP(F48,[1]Tipo!$C$12:$C$27,1,FALSE),"NO")</f>
        <v>Prestación de servicios profesionales y de apoyo a la gestión, o para la ejecución de trabajos artísticos que sólo puedan encomendarse a determinadas personas naturales;</v>
      </c>
      <c r="AK48" s="31" t="str">
        <f t="shared" si="3"/>
        <v>Inversión</v>
      </c>
      <c r="AL48" s="31">
        <f t="shared" si="4"/>
        <v>45</v>
      </c>
      <c r="AM48" s="51"/>
      <c r="AN48" s="51"/>
      <c r="AO48" s="51"/>
      <c r="AP48" s="1"/>
      <c r="AQ48" s="1"/>
      <c r="AR48" s="1"/>
      <c r="AS48" s="1"/>
      <c r="AT48" s="1"/>
      <c r="AU48" s="1"/>
      <c r="AV48" s="1"/>
      <c r="AW48" s="1"/>
      <c r="AX48" s="1"/>
      <c r="AY48" s="1"/>
      <c r="AZ48" s="1"/>
      <c r="BA48" s="1"/>
      <c r="BB48" s="1"/>
      <c r="BC48" s="1"/>
      <c r="BD48" s="1"/>
      <c r="BE48" s="1"/>
      <c r="BF48" s="1"/>
      <c r="BG48" s="1"/>
      <c r="BH48" s="1"/>
      <c r="BI48" s="1"/>
      <c r="BJ48" s="1"/>
      <c r="BK48" s="1"/>
      <c r="BL48" s="1"/>
      <c r="BM48" s="1"/>
      <c r="BN48" s="1"/>
      <c r="BO48" s="1"/>
      <c r="BP48" s="1"/>
      <c r="BQ48" s="1"/>
    </row>
    <row r="49" spans="1:69" ht="27" customHeight="1" x14ac:dyDescent="0.25">
      <c r="A49" s="117">
        <v>36</v>
      </c>
      <c r="B49" s="118">
        <v>2019</v>
      </c>
      <c r="C49" s="119" t="s">
        <v>165</v>
      </c>
      <c r="D49" s="119" t="s">
        <v>65</v>
      </c>
      <c r="E49" s="119" t="s">
        <v>66</v>
      </c>
      <c r="F49" s="120" t="s">
        <v>67</v>
      </c>
      <c r="G49" s="121" t="s">
        <v>166</v>
      </c>
      <c r="H49" s="122" t="s">
        <v>69</v>
      </c>
      <c r="I49" s="123">
        <v>45</v>
      </c>
      <c r="J49" s="27" t="str">
        <f>IF(ISERROR(VLOOKUP(I49,[1]Eje_Pilar!$C$2:$E$47,2,FALSE))," ",VLOOKUP(I49,[1]Eje_Pilar!$C$2:$E$47,2,FALSE))</f>
        <v>Gobernanza e influencia local, regional e internacional</v>
      </c>
      <c r="K49" s="27" t="str">
        <f>IF(ISERROR(VLOOKUP(I49,[1]Eje_Pilar!$C$2:$E$47,3,FALSE))," ",VLOOKUP(I49,[1]Eje_Pilar!$C$2:$E$47,3,FALSE))</f>
        <v>Eje Transversal 4 Gobierno Legitimo, Fortalecimiento Local y Eficiencia</v>
      </c>
      <c r="L49" s="124">
        <v>1415</v>
      </c>
      <c r="M49" s="125">
        <v>79057693</v>
      </c>
      <c r="N49" s="126" t="s">
        <v>167</v>
      </c>
      <c r="O49" s="127">
        <v>55350000</v>
      </c>
      <c r="P49" s="128"/>
      <c r="Q49" s="129"/>
      <c r="R49" s="130"/>
      <c r="S49" s="127"/>
      <c r="T49" s="28">
        <f t="shared" si="0"/>
        <v>55350000</v>
      </c>
      <c r="U49" s="131">
        <v>49610000</v>
      </c>
      <c r="V49" s="132">
        <v>43493</v>
      </c>
      <c r="W49" s="132">
        <v>43494</v>
      </c>
      <c r="X49" s="132">
        <v>43766</v>
      </c>
      <c r="Y49" s="118">
        <v>270</v>
      </c>
      <c r="Z49" s="118"/>
      <c r="AA49" s="24"/>
      <c r="AB49" s="125"/>
      <c r="AC49" s="125"/>
      <c r="AD49" s="125"/>
      <c r="AE49" s="125" t="s">
        <v>71</v>
      </c>
      <c r="AF49" s="29">
        <f t="shared" si="5"/>
        <v>0.89629629629629626</v>
      </c>
      <c r="AG49" s="30">
        <f>IF(SUMPRODUCT((A$14:A49=A49)*(B$14:B49=B49)*(C$14:C49=C49))&gt;1,0,1)</f>
        <v>1</v>
      </c>
      <c r="AH49" s="31" t="str">
        <f t="shared" si="1"/>
        <v>Contratos de prestación de servicios profesionales y de apoyo a la gestión</v>
      </c>
      <c r="AI49" s="31" t="str">
        <f t="shared" si="2"/>
        <v>Contratación directa</v>
      </c>
      <c r="AJ49" s="32" t="str">
        <f>IFERROR(VLOOKUP(F49,[1]Tipo!$C$12:$C$27,1,FALSE),"NO")</f>
        <v>Prestación de servicios profesionales y de apoyo a la gestión, o para la ejecución de trabajos artísticos que sólo puedan encomendarse a determinadas personas naturales;</v>
      </c>
      <c r="AK49" s="31" t="str">
        <f t="shared" si="3"/>
        <v>Inversión</v>
      </c>
      <c r="AL49" s="31">
        <f t="shared" si="4"/>
        <v>45</v>
      </c>
      <c r="AM49" s="51"/>
      <c r="AN49" s="51"/>
      <c r="AO49" s="51"/>
      <c r="AP49" s="1"/>
      <c r="AQ49" s="1"/>
      <c r="AR49" s="1"/>
      <c r="AS49" s="1"/>
      <c r="AT49" s="1"/>
      <c r="AU49" s="1"/>
      <c r="AV49" s="1"/>
      <c r="AW49" s="1"/>
      <c r="AX49" s="1"/>
      <c r="AY49" s="1"/>
      <c r="AZ49" s="1"/>
      <c r="BA49" s="1"/>
      <c r="BB49" s="1"/>
      <c r="BC49" s="1"/>
      <c r="BD49" s="1"/>
      <c r="BE49" s="1"/>
      <c r="BF49" s="1"/>
      <c r="BG49" s="1"/>
      <c r="BH49" s="1"/>
      <c r="BI49" s="1"/>
      <c r="BJ49" s="1"/>
      <c r="BK49" s="1"/>
      <c r="BL49" s="1"/>
      <c r="BM49" s="1"/>
      <c r="BN49" s="1"/>
      <c r="BO49" s="1"/>
      <c r="BP49" s="1"/>
      <c r="BQ49" s="1"/>
    </row>
    <row r="50" spans="1:69" ht="27" customHeight="1" x14ac:dyDescent="0.25">
      <c r="A50" s="117">
        <v>37</v>
      </c>
      <c r="B50" s="118">
        <v>2019</v>
      </c>
      <c r="C50" s="119" t="s">
        <v>168</v>
      </c>
      <c r="D50" s="119" t="s">
        <v>65</v>
      </c>
      <c r="E50" s="119" t="s">
        <v>66</v>
      </c>
      <c r="F50" s="120" t="s">
        <v>67</v>
      </c>
      <c r="G50" s="121" t="s">
        <v>169</v>
      </c>
      <c r="H50" s="122" t="s">
        <v>69</v>
      </c>
      <c r="I50" s="123">
        <v>45</v>
      </c>
      <c r="J50" s="27" t="str">
        <f>IF(ISERROR(VLOOKUP(I50,[1]Eje_Pilar!$C$2:$E$47,2,FALSE))," ",VLOOKUP(I50,[1]Eje_Pilar!$C$2:$E$47,2,FALSE))</f>
        <v>Gobernanza e influencia local, regional e internacional</v>
      </c>
      <c r="K50" s="27" t="str">
        <f>IF(ISERROR(VLOOKUP(I50,[1]Eje_Pilar!$C$2:$E$47,3,FALSE))," ",VLOOKUP(I50,[1]Eje_Pilar!$C$2:$E$47,3,FALSE))</f>
        <v>Eje Transversal 4 Gobierno Legitimo, Fortalecimiento Local y Eficiencia</v>
      </c>
      <c r="L50" s="124">
        <v>1415</v>
      </c>
      <c r="M50" s="125">
        <v>79817555</v>
      </c>
      <c r="N50" s="126" t="s">
        <v>170</v>
      </c>
      <c r="O50" s="127">
        <v>16524000</v>
      </c>
      <c r="P50" s="128"/>
      <c r="Q50" s="129"/>
      <c r="R50" s="130"/>
      <c r="S50" s="127"/>
      <c r="T50" s="28">
        <f t="shared" si="0"/>
        <v>16524000</v>
      </c>
      <c r="U50" s="131">
        <v>16524000</v>
      </c>
      <c r="V50" s="132">
        <v>43493</v>
      </c>
      <c r="W50" s="132">
        <v>43494</v>
      </c>
      <c r="X50" s="132">
        <v>43766</v>
      </c>
      <c r="Y50" s="118">
        <v>270</v>
      </c>
      <c r="Z50" s="118"/>
      <c r="AA50" s="24"/>
      <c r="AB50" s="125"/>
      <c r="AC50" s="125"/>
      <c r="AD50" s="125"/>
      <c r="AE50" s="125" t="s">
        <v>71</v>
      </c>
      <c r="AF50" s="29">
        <f t="shared" si="5"/>
        <v>1</v>
      </c>
      <c r="AG50" s="30">
        <f>IF(SUMPRODUCT((A$14:A50=A50)*(B$14:B50=B50)*(C$14:C50=C50))&gt;1,0,1)</f>
        <v>1</v>
      </c>
      <c r="AH50" s="31" t="str">
        <f t="shared" si="1"/>
        <v>Contratos de prestación de servicios profesionales y de apoyo a la gestión</v>
      </c>
      <c r="AI50" s="31" t="str">
        <f t="shared" si="2"/>
        <v>Contratación directa</v>
      </c>
      <c r="AJ50" s="32" t="str">
        <f>IFERROR(VLOOKUP(F50,[1]Tipo!$C$12:$C$27,1,FALSE),"NO")</f>
        <v>Prestación de servicios profesionales y de apoyo a la gestión, o para la ejecución de trabajos artísticos que sólo puedan encomendarse a determinadas personas naturales;</v>
      </c>
      <c r="AK50" s="31" t="str">
        <f t="shared" si="3"/>
        <v>Inversión</v>
      </c>
      <c r="AL50" s="31">
        <f t="shared" si="4"/>
        <v>45</v>
      </c>
      <c r="AM50" s="51"/>
      <c r="AN50" s="51"/>
      <c r="AO50" s="51"/>
      <c r="AP50" s="1"/>
      <c r="AQ50" s="1"/>
      <c r="AR50" s="1"/>
      <c r="AS50" s="1"/>
      <c r="AT50" s="1"/>
      <c r="AU50" s="1"/>
      <c r="AV50" s="1"/>
      <c r="AW50" s="1"/>
      <c r="AX50" s="1"/>
      <c r="AY50" s="1"/>
      <c r="AZ50" s="1"/>
      <c r="BA50" s="1"/>
      <c r="BB50" s="1"/>
      <c r="BC50" s="1"/>
      <c r="BD50" s="1"/>
      <c r="BE50" s="1"/>
      <c r="BF50" s="1"/>
      <c r="BG50" s="1"/>
      <c r="BH50" s="1"/>
      <c r="BI50" s="1"/>
      <c r="BJ50" s="1"/>
      <c r="BK50" s="1"/>
      <c r="BL50" s="1"/>
      <c r="BM50" s="1"/>
      <c r="BN50" s="1"/>
      <c r="BO50" s="1"/>
      <c r="BP50" s="1"/>
      <c r="BQ50" s="1"/>
    </row>
    <row r="51" spans="1:69" ht="27" customHeight="1" x14ac:dyDescent="0.25">
      <c r="A51" s="117">
        <v>38</v>
      </c>
      <c r="B51" s="118">
        <v>2019</v>
      </c>
      <c r="C51" s="119" t="s">
        <v>171</v>
      </c>
      <c r="D51" s="119" t="s">
        <v>65</v>
      </c>
      <c r="E51" s="119" t="s">
        <v>66</v>
      </c>
      <c r="F51" s="120" t="s">
        <v>67</v>
      </c>
      <c r="G51" s="121" t="s">
        <v>163</v>
      </c>
      <c r="H51" s="122" t="s">
        <v>69</v>
      </c>
      <c r="I51" s="123">
        <v>45</v>
      </c>
      <c r="J51" s="27" t="str">
        <f>IF(ISERROR(VLOOKUP(I51,[1]Eje_Pilar!$C$2:$E$47,2,FALSE))," ",VLOOKUP(I51,[1]Eje_Pilar!$C$2:$E$47,2,FALSE))</f>
        <v>Gobernanza e influencia local, regional e internacional</v>
      </c>
      <c r="K51" s="27" t="str">
        <f>IF(ISERROR(VLOOKUP(I51,[1]Eje_Pilar!$C$2:$E$47,3,FALSE))," ",VLOOKUP(I51,[1]Eje_Pilar!$C$2:$E$47,3,FALSE))</f>
        <v>Eje Transversal 4 Gobierno Legitimo, Fortalecimiento Local y Eficiencia</v>
      </c>
      <c r="L51" s="124">
        <v>1415</v>
      </c>
      <c r="M51" s="125">
        <v>1022947829</v>
      </c>
      <c r="N51" s="126" t="s">
        <v>172</v>
      </c>
      <c r="O51" s="127">
        <v>16524000</v>
      </c>
      <c r="P51" s="128"/>
      <c r="Q51" s="129"/>
      <c r="R51" s="130"/>
      <c r="S51" s="127"/>
      <c r="T51" s="28">
        <f t="shared" si="0"/>
        <v>16524000</v>
      </c>
      <c r="U51" s="131">
        <v>16524000</v>
      </c>
      <c r="V51" s="132">
        <v>43493</v>
      </c>
      <c r="W51" s="132">
        <v>43494</v>
      </c>
      <c r="X51" s="132">
        <v>43766</v>
      </c>
      <c r="Y51" s="118">
        <v>270</v>
      </c>
      <c r="Z51" s="118"/>
      <c r="AA51" s="24"/>
      <c r="AB51" s="125"/>
      <c r="AC51" s="125"/>
      <c r="AD51" s="125"/>
      <c r="AE51" s="125" t="s">
        <v>71</v>
      </c>
      <c r="AF51" s="29">
        <f t="shared" si="5"/>
        <v>1</v>
      </c>
      <c r="AG51" s="30">
        <f>IF(SUMPRODUCT((A$14:A51=A51)*(B$14:B51=B51)*(C$14:C51=C51))&gt;1,0,1)</f>
        <v>1</v>
      </c>
      <c r="AH51" s="31" t="str">
        <f t="shared" si="1"/>
        <v>Contratos de prestación de servicios profesionales y de apoyo a la gestión</v>
      </c>
      <c r="AI51" s="31" t="str">
        <f t="shared" si="2"/>
        <v>Contratación directa</v>
      </c>
      <c r="AJ51" s="32" t="str">
        <f>IFERROR(VLOOKUP(F51,[1]Tipo!$C$12:$C$27,1,FALSE),"NO")</f>
        <v>Prestación de servicios profesionales y de apoyo a la gestión, o para la ejecución de trabajos artísticos que sólo puedan encomendarse a determinadas personas naturales;</v>
      </c>
      <c r="AK51" s="31" t="str">
        <f t="shared" si="3"/>
        <v>Inversión</v>
      </c>
      <c r="AL51" s="31">
        <f t="shared" si="4"/>
        <v>45</v>
      </c>
      <c r="AM51" s="51"/>
      <c r="AN51" s="51"/>
      <c r="AO51" s="51"/>
      <c r="AP51" s="1"/>
      <c r="AQ51" s="1"/>
      <c r="AR51" s="1"/>
      <c r="AS51" s="1"/>
      <c r="AT51" s="1"/>
      <c r="AU51" s="1"/>
      <c r="AV51" s="1"/>
      <c r="AW51" s="1"/>
      <c r="AX51" s="1"/>
      <c r="AY51" s="1"/>
      <c r="AZ51" s="1"/>
      <c r="BA51" s="1"/>
      <c r="BB51" s="1"/>
      <c r="BC51" s="1"/>
      <c r="BD51" s="1"/>
      <c r="BE51" s="1"/>
      <c r="BF51" s="1"/>
      <c r="BG51" s="1"/>
      <c r="BH51" s="1"/>
      <c r="BI51" s="1"/>
      <c r="BJ51" s="1"/>
      <c r="BK51" s="1"/>
      <c r="BL51" s="1"/>
      <c r="BM51" s="1"/>
      <c r="BN51" s="1"/>
      <c r="BO51" s="1"/>
      <c r="BP51" s="1"/>
      <c r="BQ51" s="1"/>
    </row>
    <row r="52" spans="1:69" ht="27" customHeight="1" x14ac:dyDescent="0.25">
      <c r="A52" s="117">
        <v>39</v>
      </c>
      <c r="B52" s="118">
        <v>2019</v>
      </c>
      <c r="C52" s="119" t="s">
        <v>173</v>
      </c>
      <c r="D52" s="119" t="s">
        <v>65</v>
      </c>
      <c r="E52" s="119" t="s">
        <v>66</v>
      </c>
      <c r="F52" s="120" t="s">
        <v>67</v>
      </c>
      <c r="G52" s="121" t="s">
        <v>174</v>
      </c>
      <c r="H52" s="122" t="s">
        <v>69</v>
      </c>
      <c r="I52" s="123">
        <v>41</v>
      </c>
      <c r="J52" s="27" t="str">
        <f>IF(ISERROR(VLOOKUP(I52,[1]Eje_Pilar!$C$2:$E$47,2,FALSE))," ",VLOOKUP(I52,[1]Eje_Pilar!$C$2:$E$47,2,FALSE))</f>
        <v>Desarrollo rural sostenible</v>
      </c>
      <c r="K52" s="27" t="str">
        <f>IF(ISERROR(VLOOKUP(I52,[1]Eje_Pilar!$C$2:$E$47,3,FALSE))," ",VLOOKUP(I52,[1]Eje_Pilar!$C$2:$E$47,3,FALSE))</f>
        <v>Eje Transversal 3 Sostenibilidad Ambiental basada en la eficiencia energética</v>
      </c>
      <c r="L52" s="124">
        <v>1414</v>
      </c>
      <c r="M52" s="125">
        <v>1022929449</v>
      </c>
      <c r="N52" s="126" t="s">
        <v>175</v>
      </c>
      <c r="O52" s="127">
        <v>19350000</v>
      </c>
      <c r="P52" s="128"/>
      <c r="Q52" s="129"/>
      <c r="R52" s="130"/>
      <c r="S52" s="127"/>
      <c r="T52" s="28">
        <f t="shared" si="0"/>
        <v>19350000</v>
      </c>
      <c r="U52" s="131">
        <v>19350000</v>
      </c>
      <c r="V52" s="132">
        <v>43493</v>
      </c>
      <c r="W52" s="132">
        <v>43494</v>
      </c>
      <c r="X52" s="132">
        <v>43766</v>
      </c>
      <c r="Y52" s="118">
        <v>270</v>
      </c>
      <c r="Z52" s="118"/>
      <c r="AA52" s="24"/>
      <c r="AB52" s="125"/>
      <c r="AC52" s="125"/>
      <c r="AD52" s="125"/>
      <c r="AE52" s="125" t="s">
        <v>71</v>
      </c>
      <c r="AF52" s="29">
        <f t="shared" si="5"/>
        <v>1</v>
      </c>
      <c r="AG52" s="30">
        <f>IF(SUMPRODUCT((A$14:A52=A52)*(B$14:B52=B52)*(C$14:C52=C52))&gt;1,0,1)</f>
        <v>1</v>
      </c>
      <c r="AH52" s="31" t="str">
        <f t="shared" si="1"/>
        <v>Contratos de prestación de servicios profesionales y de apoyo a la gestión</v>
      </c>
      <c r="AI52" s="31" t="str">
        <f t="shared" si="2"/>
        <v>Contratación directa</v>
      </c>
      <c r="AJ52" s="32" t="str">
        <f>IFERROR(VLOOKUP(F52,[1]Tipo!$C$12:$C$27,1,FALSE),"NO")</f>
        <v>Prestación de servicios profesionales y de apoyo a la gestión, o para la ejecución de trabajos artísticos que sólo puedan encomendarse a determinadas personas naturales;</v>
      </c>
      <c r="AK52" s="31" t="str">
        <f t="shared" si="3"/>
        <v>Inversión</v>
      </c>
      <c r="AL52" s="31">
        <f t="shared" si="4"/>
        <v>41</v>
      </c>
      <c r="AM52" s="51"/>
      <c r="AN52" s="51"/>
      <c r="AO52" s="51"/>
      <c r="AP52" s="1"/>
      <c r="AQ52" s="1"/>
      <c r="AR52" s="1"/>
      <c r="AS52" s="1"/>
      <c r="AT52" s="1"/>
      <c r="AU52" s="1"/>
      <c r="AV52" s="1"/>
      <c r="AW52" s="1"/>
      <c r="AX52" s="1"/>
      <c r="AY52" s="1"/>
      <c r="AZ52" s="1"/>
      <c r="BA52" s="1"/>
      <c r="BB52" s="1"/>
      <c r="BC52" s="1"/>
      <c r="BD52" s="1"/>
      <c r="BE52" s="1"/>
      <c r="BF52" s="1"/>
      <c r="BG52" s="1"/>
      <c r="BH52" s="1"/>
      <c r="BI52" s="1"/>
      <c r="BJ52" s="1"/>
      <c r="BK52" s="1"/>
      <c r="BL52" s="1"/>
      <c r="BM52" s="1"/>
      <c r="BN52" s="1"/>
      <c r="BO52" s="1"/>
      <c r="BP52" s="1"/>
      <c r="BQ52" s="1"/>
    </row>
    <row r="53" spans="1:69" ht="27" customHeight="1" thickBot="1" x14ac:dyDescent="0.3">
      <c r="A53" s="117">
        <v>40</v>
      </c>
      <c r="B53" s="118">
        <v>2019</v>
      </c>
      <c r="C53" s="119" t="s">
        <v>176</v>
      </c>
      <c r="D53" s="119" t="s">
        <v>65</v>
      </c>
      <c r="E53" s="119" t="s">
        <v>66</v>
      </c>
      <c r="F53" s="120" t="s">
        <v>67</v>
      </c>
      <c r="G53" s="121" t="s">
        <v>177</v>
      </c>
      <c r="H53" s="122" t="s">
        <v>69</v>
      </c>
      <c r="I53" s="123">
        <v>45</v>
      </c>
      <c r="J53" s="27" t="str">
        <f>IF(ISERROR(VLOOKUP(I53,[1]Eje_Pilar!$C$2:$E$47,2,FALSE))," ",VLOOKUP(I53,[1]Eje_Pilar!$C$2:$E$47,2,FALSE))</f>
        <v>Gobernanza e influencia local, regional e internacional</v>
      </c>
      <c r="K53" s="27" t="str">
        <f>IF(ISERROR(VLOOKUP(I53,[1]Eje_Pilar!$C$2:$E$47,3,FALSE))," ",VLOOKUP(I53,[1]Eje_Pilar!$C$2:$E$47,3,FALSE))</f>
        <v>Eje Transversal 4 Gobierno Legitimo, Fortalecimiento Local y Eficiencia</v>
      </c>
      <c r="L53" s="124">
        <v>1415</v>
      </c>
      <c r="M53" s="125">
        <v>51709620</v>
      </c>
      <c r="N53" s="126" t="s">
        <v>178</v>
      </c>
      <c r="O53" s="127">
        <v>84106667</v>
      </c>
      <c r="P53" s="128"/>
      <c r="Q53" s="129"/>
      <c r="R53" s="130">
        <v>1</v>
      </c>
      <c r="S53" s="127">
        <v>5320000</v>
      </c>
      <c r="T53" s="28">
        <f t="shared" si="0"/>
        <v>89426667</v>
      </c>
      <c r="U53" s="131">
        <v>76506667</v>
      </c>
      <c r="V53" s="132">
        <v>43493</v>
      </c>
      <c r="W53" s="132">
        <v>43494</v>
      </c>
      <c r="X53" s="132">
        <v>43851</v>
      </c>
      <c r="Y53" s="118">
        <v>332</v>
      </c>
      <c r="Z53" s="118">
        <v>21</v>
      </c>
      <c r="AA53" s="24"/>
      <c r="AB53" s="125"/>
      <c r="AC53" s="125" t="s">
        <v>71</v>
      </c>
      <c r="AD53" s="125"/>
      <c r="AE53" s="125"/>
      <c r="AF53" s="29">
        <f t="shared" si="5"/>
        <v>0.85552407985863987</v>
      </c>
      <c r="AG53" s="30">
        <f>IF(SUMPRODUCT((A$14:A53=A53)*(B$14:B53=B53)*(C$14:C53=C53))&gt;1,0,1)</f>
        <v>1</v>
      </c>
      <c r="AH53" s="31" t="str">
        <f t="shared" si="1"/>
        <v>Contratos de prestación de servicios profesionales y de apoyo a la gestión</v>
      </c>
      <c r="AI53" s="31" t="str">
        <f t="shared" si="2"/>
        <v>Contratación directa</v>
      </c>
      <c r="AJ53" s="32" t="str">
        <f>IFERROR(VLOOKUP(F53,[1]Tipo!$C$12:$C$27,1,FALSE),"NO")</f>
        <v>Prestación de servicios profesionales y de apoyo a la gestión, o para la ejecución de trabajos artísticos que sólo puedan encomendarse a determinadas personas naturales;</v>
      </c>
      <c r="AK53" s="31" t="str">
        <f t="shared" si="3"/>
        <v>Inversión</v>
      </c>
      <c r="AL53" s="31">
        <f t="shared" si="4"/>
        <v>45</v>
      </c>
      <c r="AM53" s="51"/>
      <c r="AN53" s="51"/>
      <c r="AO53" s="51"/>
      <c r="AP53" s="1"/>
      <c r="AQ53" s="1"/>
      <c r="AR53" s="1"/>
      <c r="AS53" s="1"/>
      <c r="AT53" s="1"/>
      <c r="AU53" s="1"/>
      <c r="AV53" s="1"/>
      <c r="AW53" s="1"/>
      <c r="AX53" s="1"/>
      <c r="AY53" s="1"/>
      <c r="AZ53" s="1"/>
      <c r="BA53" s="1"/>
      <c r="BB53" s="1"/>
      <c r="BC53" s="1"/>
      <c r="BD53" s="1"/>
      <c r="BE53" s="1"/>
      <c r="BF53" s="1"/>
      <c r="BG53" s="1"/>
      <c r="BH53" s="1"/>
      <c r="BI53" s="1"/>
      <c r="BJ53" s="1"/>
      <c r="BK53" s="1"/>
      <c r="BL53" s="1"/>
      <c r="BM53" s="1"/>
      <c r="BN53" s="1"/>
      <c r="BO53" s="1"/>
      <c r="BP53" s="1"/>
      <c r="BQ53" s="1"/>
    </row>
    <row r="54" spans="1:69" ht="27" customHeight="1" thickBot="1" x14ac:dyDescent="0.3">
      <c r="A54" s="117">
        <v>41</v>
      </c>
      <c r="B54" s="118">
        <v>2019</v>
      </c>
      <c r="C54" s="119" t="s">
        <v>179</v>
      </c>
      <c r="D54" s="119" t="s">
        <v>65</v>
      </c>
      <c r="E54" s="119" t="s">
        <v>66</v>
      </c>
      <c r="F54" s="120" t="s">
        <v>67</v>
      </c>
      <c r="G54" s="121" t="s">
        <v>180</v>
      </c>
      <c r="H54" s="122" t="s">
        <v>69</v>
      </c>
      <c r="I54" s="123">
        <v>45</v>
      </c>
      <c r="J54" s="27" t="str">
        <f>IF(ISERROR(VLOOKUP(I54,[1]Eje_Pilar!$C$2:$E$47,2,FALSE))," ",VLOOKUP(I54,[1]Eje_Pilar!$C$2:$E$47,2,FALSE))</f>
        <v>Gobernanza e influencia local, regional e internacional</v>
      </c>
      <c r="K54" s="27" t="str">
        <f>IF(ISERROR(VLOOKUP(I54,[1]Eje_Pilar!$C$2:$E$47,3,FALSE))," ",VLOOKUP(I54,[1]Eje_Pilar!$C$2:$E$47,3,FALSE))</f>
        <v>Eje Transversal 4 Gobierno Legitimo, Fortalecimiento Local y Eficiencia</v>
      </c>
      <c r="L54" s="124">
        <v>1415</v>
      </c>
      <c r="M54" s="135">
        <v>80052395</v>
      </c>
      <c r="N54" s="126" t="s">
        <v>181</v>
      </c>
      <c r="O54" s="127">
        <v>41500000</v>
      </c>
      <c r="P54" s="128"/>
      <c r="Q54" s="129"/>
      <c r="R54" s="130">
        <v>1</v>
      </c>
      <c r="S54" s="127">
        <v>2625000</v>
      </c>
      <c r="T54" s="28">
        <f t="shared" si="0"/>
        <v>44125000</v>
      </c>
      <c r="U54" s="131">
        <v>37750000</v>
      </c>
      <c r="V54" s="132">
        <v>43493</v>
      </c>
      <c r="W54" s="132">
        <v>43494</v>
      </c>
      <c r="X54" s="132">
        <v>43851</v>
      </c>
      <c r="Y54" s="118">
        <v>332</v>
      </c>
      <c r="Z54" s="118">
        <v>21</v>
      </c>
      <c r="AA54" s="24"/>
      <c r="AB54" s="125"/>
      <c r="AC54" s="125" t="s">
        <v>71</v>
      </c>
      <c r="AD54" s="125"/>
      <c r="AE54" s="125"/>
      <c r="AF54" s="29">
        <f t="shared" si="5"/>
        <v>0.85552407932011332</v>
      </c>
      <c r="AG54" s="30">
        <f>IF(SUMPRODUCT((A$14:A54=A54)*(B$14:B54=B54)*(C$14:C54=C54))&gt;1,0,1)</f>
        <v>1</v>
      </c>
      <c r="AH54" s="31" t="str">
        <f t="shared" si="1"/>
        <v>Contratos de prestación de servicios profesionales y de apoyo a la gestión</v>
      </c>
      <c r="AI54" s="31" t="str">
        <f t="shared" si="2"/>
        <v>Contratación directa</v>
      </c>
      <c r="AJ54" s="32" t="str">
        <f>IFERROR(VLOOKUP(F54,[1]Tipo!$C$12:$C$27,1,FALSE),"NO")</f>
        <v>Prestación de servicios profesionales y de apoyo a la gestión, o para la ejecución de trabajos artísticos que sólo puedan encomendarse a determinadas personas naturales;</v>
      </c>
      <c r="AK54" s="31" t="str">
        <f t="shared" si="3"/>
        <v>Inversión</v>
      </c>
      <c r="AL54" s="31">
        <f t="shared" si="4"/>
        <v>45</v>
      </c>
      <c r="AM54" s="51"/>
      <c r="AN54" s="51"/>
      <c r="AO54" s="51"/>
      <c r="AP54" s="1"/>
      <c r="AQ54" s="1"/>
      <c r="AR54" s="1"/>
      <c r="AS54" s="1"/>
      <c r="AT54" s="1"/>
      <c r="AU54" s="1"/>
      <c r="AV54" s="1"/>
      <c r="AW54" s="1"/>
      <c r="AX54" s="1"/>
      <c r="AY54" s="1"/>
      <c r="AZ54" s="1"/>
      <c r="BA54" s="1"/>
      <c r="BB54" s="1"/>
      <c r="BC54" s="1"/>
      <c r="BD54" s="1"/>
      <c r="BE54" s="1"/>
      <c r="BF54" s="1"/>
      <c r="BG54" s="1"/>
      <c r="BH54" s="1"/>
      <c r="BI54" s="1"/>
      <c r="BJ54" s="1"/>
      <c r="BK54" s="1"/>
      <c r="BL54" s="1"/>
      <c r="BM54" s="1"/>
      <c r="BN54" s="1"/>
      <c r="BO54" s="1"/>
      <c r="BP54" s="1"/>
      <c r="BQ54" s="1"/>
    </row>
    <row r="55" spans="1:69" ht="27" customHeight="1" thickBot="1" x14ac:dyDescent="0.3">
      <c r="A55" s="117">
        <v>42</v>
      </c>
      <c r="B55" s="118">
        <v>2019</v>
      </c>
      <c r="C55" s="119" t="s">
        <v>182</v>
      </c>
      <c r="D55" s="121" t="s">
        <v>65</v>
      </c>
      <c r="E55" s="119" t="s">
        <v>66</v>
      </c>
      <c r="F55" s="120" t="s">
        <v>67</v>
      </c>
      <c r="G55" s="121" t="s">
        <v>183</v>
      </c>
      <c r="H55" s="122" t="s">
        <v>69</v>
      </c>
      <c r="I55" s="123">
        <v>45</v>
      </c>
      <c r="J55" s="27" t="str">
        <f>IF(ISERROR(VLOOKUP(I55,[1]Eje_Pilar!$C$2:$E$47,2,FALSE))," ",VLOOKUP(I55,[1]Eje_Pilar!$C$2:$E$47,2,FALSE))</f>
        <v>Gobernanza e influencia local, regional e internacional</v>
      </c>
      <c r="K55" s="27" t="str">
        <f>IF(ISERROR(VLOOKUP(I55,[1]Eje_Pilar!$C$2:$E$47,3,FALSE))," ",VLOOKUP(I55,[1]Eje_Pilar!$C$2:$E$47,3,FALSE))</f>
        <v>Eje Transversal 4 Gobierno Legitimo, Fortalecimiento Local y Eficiencia</v>
      </c>
      <c r="L55" s="124">
        <v>1415</v>
      </c>
      <c r="M55" s="125">
        <v>1022992028</v>
      </c>
      <c r="N55" s="126" t="s">
        <v>184</v>
      </c>
      <c r="O55" s="127">
        <v>16524000</v>
      </c>
      <c r="P55" s="128"/>
      <c r="Q55" s="129"/>
      <c r="R55" s="130"/>
      <c r="S55" s="127"/>
      <c r="T55" s="28">
        <f t="shared" si="0"/>
        <v>16524000</v>
      </c>
      <c r="U55" s="131">
        <v>16524000</v>
      </c>
      <c r="V55" s="136">
        <v>43493</v>
      </c>
      <c r="W55" s="132">
        <v>43494</v>
      </c>
      <c r="X55" s="132">
        <v>43766</v>
      </c>
      <c r="Y55" s="118">
        <v>270</v>
      </c>
      <c r="Z55" s="118"/>
      <c r="AA55" s="24"/>
      <c r="AB55" s="125"/>
      <c r="AC55" s="125"/>
      <c r="AD55" s="125"/>
      <c r="AE55" s="125" t="s">
        <v>71</v>
      </c>
      <c r="AF55" s="29">
        <f t="shared" si="5"/>
        <v>1</v>
      </c>
      <c r="AG55" s="30">
        <f>IF(SUMPRODUCT((A$14:A55=A55)*(B$14:B55=B55)*(C$14:C55=C55))&gt;1,0,1)</f>
        <v>1</v>
      </c>
      <c r="AH55" s="31" t="str">
        <f t="shared" si="1"/>
        <v>Contratos de prestación de servicios profesionales y de apoyo a la gestión</v>
      </c>
      <c r="AI55" s="31" t="str">
        <f t="shared" si="2"/>
        <v>Contratación directa</v>
      </c>
      <c r="AJ55" s="32" t="str">
        <f>IFERROR(VLOOKUP(F55,[1]Tipo!$C$12:$C$27,1,FALSE),"NO")</f>
        <v>Prestación de servicios profesionales y de apoyo a la gestión, o para la ejecución de trabajos artísticos que sólo puedan encomendarse a determinadas personas naturales;</v>
      </c>
      <c r="AK55" s="31" t="str">
        <f t="shared" si="3"/>
        <v>Inversión</v>
      </c>
      <c r="AL55" s="31">
        <f t="shared" si="4"/>
        <v>45</v>
      </c>
      <c r="AM55" s="51"/>
      <c r="AN55" s="51"/>
      <c r="AO55" s="5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row>
    <row r="56" spans="1:69" ht="27" customHeight="1" x14ac:dyDescent="0.25">
      <c r="A56" s="117">
        <v>43</v>
      </c>
      <c r="B56" s="118">
        <v>2019</v>
      </c>
      <c r="C56" s="119" t="s">
        <v>185</v>
      </c>
      <c r="D56" s="121" t="s">
        <v>65</v>
      </c>
      <c r="E56" s="119" t="s">
        <v>66</v>
      </c>
      <c r="F56" s="120" t="s">
        <v>67</v>
      </c>
      <c r="G56" s="121" t="s">
        <v>186</v>
      </c>
      <c r="H56" s="122" t="s">
        <v>69</v>
      </c>
      <c r="I56" s="123">
        <v>45</v>
      </c>
      <c r="J56" s="27" t="str">
        <f>IF(ISERROR(VLOOKUP(I56,[1]Eje_Pilar!$C$2:$E$47,2,FALSE))," ",VLOOKUP(I56,[1]Eje_Pilar!$C$2:$E$47,2,FALSE))</f>
        <v>Gobernanza e influencia local, regional e internacional</v>
      </c>
      <c r="K56" s="27" t="str">
        <f>IF(ISERROR(VLOOKUP(I56,[1]Eje_Pilar!$C$2:$E$47,3,FALSE))," ",VLOOKUP(I56,[1]Eje_Pilar!$C$2:$E$47,3,FALSE))</f>
        <v>Eje Transversal 4 Gobierno Legitimo, Fortalecimiento Local y Eficiencia</v>
      </c>
      <c r="L56" s="124">
        <v>1415</v>
      </c>
      <c r="M56" s="125">
        <v>1022945340</v>
      </c>
      <c r="N56" s="126" t="s">
        <v>187</v>
      </c>
      <c r="O56" s="127">
        <v>41850000</v>
      </c>
      <c r="P56" s="128"/>
      <c r="Q56" s="129"/>
      <c r="R56" s="130"/>
      <c r="S56" s="127"/>
      <c r="T56" s="28">
        <f t="shared" si="0"/>
        <v>41850000</v>
      </c>
      <c r="U56" s="131">
        <v>41850000</v>
      </c>
      <c r="V56" s="132">
        <v>43493</v>
      </c>
      <c r="W56" s="132">
        <v>43494</v>
      </c>
      <c r="X56" s="132">
        <v>43766</v>
      </c>
      <c r="Y56" s="118">
        <v>270</v>
      </c>
      <c r="Z56" s="118"/>
      <c r="AA56" s="24"/>
      <c r="AB56" s="125"/>
      <c r="AC56" s="125"/>
      <c r="AD56" s="125"/>
      <c r="AE56" s="125" t="s">
        <v>71</v>
      </c>
      <c r="AF56" s="29">
        <f t="shared" si="5"/>
        <v>1</v>
      </c>
      <c r="AG56" s="30">
        <f>IF(SUMPRODUCT((A$14:A56=A56)*(B$14:B56=B56)*(C$14:C56=C56))&gt;1,0,1)</f>
        <v>1</v>
      </c>
      <c r="AH56" s="31" t="str">
        <f t="shared" si="1"/>
        <v>Contratos de prestación de servicios profesionales y de apoyo a la gestión</v>
      </c>
      <c r="AI56" s="31" t="str">
        <f t="shared" si="2"/>
        <v>Contratación directa</v>
      </c>
      <c r="AJ56" s="32" t="str">
        <f>IFERROR(VLOOKUP(F56,[1]Tipo!$C$12:$C$27,1,FALSE),"NO")</f>
        <v>Prestación de servicios profesionales y de apoyo a la gestión, o para la ejecución de trabajos artísticos que sólo puedan encomendarse a determinadas personas naturales;</v>
      </c>
      <c r="AK56" s="31" t="str">
        <f t="shared" si="3"/>
        <v>Inversión</v>
      </c>
      <c r="AL56" s="31">
        <f t="shared" si="4"/>
        <v>45</v>
      </c>
      <c r="AM56" s="51"/>
      <c r="AN56" s="51"/>
      <c r="AO56" s="5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row>
    <row r="57" spans="1:69" ht="27" customHeight="1" thickBot="1" x14ac:dyDescent="0.3">
      <c r="A57" s="117">
        <v>44</v>
      </c>
      <c r="B57" s="118">
        <v>2019</v>
      </c>
      <c r="C57" s="119" t="s">
        <v>188</v>
      </c>
      <c r="D57" s="121" t="s">
        <v>65</v>
      </c>
      <c r="E57" s="119" t="s">
        <v>66</v>
      </c>
      <c r="F57" s="120" t="s">
        <v>67</v>
      </c>
      <c r="G57" s="121" t="s">
        <v>103</v>
      </c>
      <c r="H57" s="122" t="s">
        <v>69</v>
      </c>
      <c r="I57" s="123">
        <v>45</v>
      </c>
      <c r="J57" s="27" t="str">
        <f>IF(ISERROR(VLOOKUP(I57,[1]Eje_Pilar!$C$2:$E$47,2,FALSE))," ",VLOOKUP(I57,[1]Eje_Pilar!$C$2:$E$47,2,FALSE))</f>
        <v>Gobernanza e influencia local, regional e internacional</v>
      </c>
      <c r="K57" s="27" t="str">
        <f>IF(ISERROR(VLOOKUP(I57,[1]Eje_Pilar!$C$2:$E$47,3,FALSE))," ",VLOOKUP(I57,[1]Eje_Pilar!$C$2:$E$47,3,FALSE))</f>
        <v>Eje Transversal 4 Gobierno Legitimo, Fortalecimiento Local y Eficiencia</v>
      </c>
      <c r="L57" s="124">
        <v>1415</v>
      </c>
      <c r="M57" s="125">
        <v>80185153</v>
      </c>
      <c r="N57" s="126" t="s">
        <v>189</v>
      </c>
      <c r="O57" s="127">
        <v>48600000</v>
      </c>
      <c r="P57" s="128"/>
      <c r="Q57" s="129"/>
      <c r="R57" s="130">
        <v>2</v>
      </c>
      <c r="S57" s="127">
        <v>14580000</v>
      </c>
      <c r="T57" s="28">
        <f t="shared" si="0"/>
        <v>63180000</v>
      </c>
      <c r="U57" s="131">
        <v>54000000</v>
      </c>
      <c r="V57" s="132">
        <v>43493</v>
      </c>
      <c r="W57" s="132">
        <v>43494</v>
      </c>
      <c r="X57" s="132">
        <v>43851</v>
      </c>
      <c r="Y57" s="118">
        <v>270</v>
      </c>
      <c r="Z57" s="118">
        <v>21</v>
      </c>
      <c r="AA57" s="24"/>
      <c r="AB57" s="125"/>
      <c r="AC57" s="125" t="s">
        <v>71</v>
      </c>
      <c r="AD57" s="125"/>
      <c r="AE57" s="125"/>
      <c r="AF57" s="29">
        <f t="shared" si="5"/>
        <v>0.85470085470085466</v>
      </c>
      <c r="AG57" s="30">
        <f>IF(SUMPRODUCT((A$14:A57=A57)*(B$14:B57=B57)*(C$14:C57=C57))&gt;1,0,1)</f>
        <v>1</v>
      </c>
      <c r="AH57" s="31" t="str">
        <f t="shared" si="1"/>
        <v>Contratos de prestación de servicios profesionales y de apoyo a la gestión</v>
      </c>
      <c r="AI57" s="31" t="str">
        <f t="shared" si="2"/>
        <v>Contratación directa</v>
      </c>
      <c r="AJ57" s="32" t="str">
        <f>IFERROR(VLOOKUP(F57,[1]Tipo!$C$12:$C$27,1,FALSE),"NO")</f>
        <v>Prestación de servicios profesionales y de apoyo a la gestión, o para la ejecución de trabajos artísticos que sólo puedan encomendarse a determinadas personas naturales;</v>
      </c>
      <c r="AK57" s="31" t="str">
        <f t="shared" si="3"/>
        <v>Inversión</v>
      </c>
      <c r="AL57" s="31">
        <f t="shared" si="4"/>
        <v>45</v>
      </c>
      <c r="AM57" s="51"/>
      <c r="AN57" s="51"/>
      <c r="AO57" s="5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row>
    <row r="58" spans="1:69" ht="27" customHeight="1" thickBot="1" x14ac:dyDescent="0.3">
      <c r="A58" s="117">
        <v>45</v>
      </c>
      <c r="B58" s="118">
        <v>2019</v>
      </c>
      <c r="C58" s="119" t="s">
        <v>190</v>
      </c>
      <c r="D58" s="121" t="s">
        <v>65</v>
      </c>
      <c r="E58" s="119" t="s">
        <v>66</v>
      </c>
      <c r="F58" s="120" t="s">
        <v>67</v>
      </c>
      <c r="G58" s="121" t="s">
        <v>191</v>
      </c>
      <c r="H58" s="122" t="s">
        <v>69</v>
      </c>
      <c r="I58" s="123">
        <v>45</v>
      </c>
      <c r="J58" s="27" t="str">
        <f>IF(ISERROR(VLOOKUP(I58,[1]Eje_Pilar!$C$2:$E$47,2,FALSE))," ",VLOOKUP(I58,[1]Eje_Pilar!$C$2:$E$47,2,FALSE))</f>
        <v>Gobernanza e influencia local, regional e internacional</v>
      </c>
      <c r="K58" s="27" t="str">
        <f>IF(ISERROR(VLOOKUP(I58,[1]Eje_Pilar!$C$2:$E$47,3,FALSE))," ",VLOOKUP(I58,[1]Eje_Pilar!$C$2:$E$47,3,FALSE))</f>
        <v>Eje Transversal 4 Gobierno Legitimo, Fortalecimiento Local y Eficiencia</v>
      </c>
      <c r="L58" s="124">
        <v>1415</v>
      </c>
      <c r="M58" s="125">
        <v>1014230448</v>
      </c>
      <c r="N58" s="126" t="s">
        <v>192</v>
      </c>
      <c r="O58" s="127">
        <v>40995000</v>
      </c>
      <c r="P58" s="128"/>
      <c r="Q58" s="129"/>
      <c r="R58" s="130"/>
      <c r="S58" s="127"/>
      <c r="T58" s="28">
        <f t="shared" si="0"/>
        <v>40995000</v>
      </c>
      <c r="U58" s="131">
        <v>40995000</v>
      </c>
      <c r="V58" s="136">
        <v>43493</v>
      </c>
      <c r="W58" s="132">
        <v>43494</v>
      </c>
      <c r="X58" s="132">
        <v>43766</v>
      </c>
      <c r="Y58" s="118">
        <v>270</v>
      </c>
      <c r="Z58" s="118"/>
      <c r="AA58" s="24"/>
      <c r="AB58" s="125"/>
      <c r="AC58" s="125"/>
      <c r="AD58" s="125"/>
      <c r="AE58" s="125" t="s">
        <v>71</v>
      </c>
      <c r="AF58" s="29">
        <f t="shared" si="5"/>
        <v>1</v>
      </c>
      <c r="AG58" s="30">
        <f>IF(SUMPRODUCT((A$14:A58=A58)*(B$14:B58=B58)*(C$14:C58=C58))&gt;1,0,1)</f>
        <v>1</v>
      </c>
      <c r="AH58" s="31" t="str">
        <f t="shared" si="1"/>
        <v>Contratos de prestación de servicios profesionales y de apoyo a la gestión</v>
      </c>
      <c r="AI58" s="31" t="str">
        <f t="shared" si="2"/>
        <v>Contratación directa</v>
      </c>
      <c r="AJ58" s="32" t="str">
        <f>IFERROR(VLOOKUP(F58,[1]Tipo!$C$12:$C$27,1,FALSE),"NO")</f>
        <v>Prestación de servicios profesionales y de apoyo a la gestión, o para la ejecución de trabajos artísticos que sólo puedan encomendarse a determinadas personas naturales;</v>
      </c>
      <c r="AK58" s="31" t="str">
        <f t="shared" si="3"/>
        <v>Inversión</v>
      </c>
      <c r="AL58" s="31">
        <f t="shared" si="4"/>
        <v>45</v>
      </c>
      <c r="AM58" s="51"/>
      <c r="AN58" s="51"/>
      <c r="AO58" s="5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row>
    <row r="59" spans="1:69" ht="27" customHeight="1" x14ac:dyDescent="0.25">
      <c r="A59" s="117">
        <v>46</v>
      </c>
      <c r="B59" s="118">
        <v>2019</v>
      </c>
      <c r="C59" s="119" t="s">
        <v>193</v>
      </c>
      <c r="D59" s="121" t="s">
        <v>65</v>
      </c>
      <c r="E59" s="119" t="s">
        <v>66</v>
      </c>
      <c r="F59" s="120" t="s">
        <v>67</v>
      </c>
      <c r="G59" s="121" t="s">
        <v>194</v>
      </c>
      <c r="H59" s="122" t="s">
        <v>69</v>
      </c>
      <c r="I59" s="123">
        <v>41</v>
      </c>
      <c r="J59" s="27" t="str">
        <f>IF(ISERROR(VLOOKUP(I59,[1]Eje_Pilar!$C$2:$E$47,2,FALSE))," ",VLOOKUP(I59,[1]Eje_Pilar!$C$2:$E$47,2,FALSE))</f>
        <v>Desarrollo rural sostenible</v>
      </c>
      <c r="K59" s="27" t="str">
        <f>IF(ISERROR(VLOOKUP(I59,[1]Eje_Pilar!$C$2:$E$47,3,FALSE))," ",VLOOKUP(I59,[1]Eje_Pilar!$C$2:$E$47,3,FALSE))</f>
        <v>Eje Transversal 3 Sostenibilidad Ambiental basada en la eficiencia energética</v>
      </c>
      <c r="L59" s="124">
        <v>1414</v>
      </c>
      <c r="M59" s="125">
        <v>1022958537</v>
      </c>
      <c r="N59" s="126" t="s">
        <v>195</v>
      </c>
      <c r="O59" s="127">
        <v>19350000</v>
      </c>
      <c r="P59" s="128"/>
      <c r="Q59" s="129"/>
      <c r="R59" s="130"/>
      <c r="S59" s="127"/>
      <c r="T59" s="28">
        <f t="shared" si="0"/>
        <v>19350000</v>
      </c>
      <c r="U59" s="131">
        <v>19350000</v>
      </c>
      <c r="V59" s="132">
        <v>43494</v>
      </c>
      <c r="W59" s="132">
        <v>43495</v>
      </c>
      <c r="X59" s="132">
        <v>43767</v>
      </c>
      <c r="Y59" s="118">
        <v>270</v>
      </c>
      <c r="Z59" s="118"/>
      <c r="AA59" s="24"/>
      <c r="AB59" s="125"/>
      <c r="AC59" s="125"/>
      <c r="AD59" s="125"/>
      <c r="AE59" s="125" t="s">
        <v>71</v>
      </c>
      <c r="AF59" s="29">
        <f t="shared" si="5"/>
        <v>1</v>
      </c>
      <c r="AG59" s="30">
        <f>IF(SUMPRODUCT((A$14:A59=A59)*(B$14:B59=B59)*(C$14:C59=C59))&gt;1,0,1)</f>
        <v>1</v>
      </c>
      <c r="AH59" s="31" t="str">
        <f t="shared" si="1"/>
        <v>Contratos de prestación de servicios profesionales y de apoyo a la gestión</v>
      </c>
      <c r="AI59" s="31" t="str">
        <f t="shared" si="2"/>
        <v>Contratación directa</v>
      </c>
      <c r="AJ59" s="32" t="str">
        <f>IFERROR(VLOOKUP(F59,[1]Tipo!$C$12:$C$27,1,FALSE),"NO")</f>
        <v>Prestación de servicios profesionales y de apoyo a la gestión, o para la ejecución de trabajos artísticos que sólo puedan encomendarse a determinadas personas naturales;</v>
      </c>
      <c r="AK59" s="31" t="str">
        <f t="shared" si="3"/>
        <v>Inversión</v>
      </c>
      <c r="AL59" s="31">
        <f t="shared" si="4"/>
        <v>41</v>
      </c>
      <c r="AM59" s="51"/>
      <c r="AN59" s="51"/>
      <c r="AO59" s="5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row>
    <row r="60" spans="1:69" ht="27" customHeight="1" x14ac:dyDescent="0.25">
      <c r="A60" s="117">
        <v>47</v>
      </c>
      <c r="B60" s="118">
        <v>2019</v>
      </c>
      <c r="C60" s="119" t="s">
        <v>196</v>
      </c>
      <c r="D60" s="121" t="s">
        <v>65</v>
      </c>
      <c r="E60" s="119" t="s">
        <v>66</v>
      </c>
      <c r="F60" s="120" t="s">
        <v>67</v>
      </c>
      <c r="G60" s="121" t="s">
        <v>197</v>
      </c>
      <c r="H60" s="122" t="s">
        <v>69</v>
      </c>
      <c r="I60" s="123">
        <v>41</v>
      </c>
      <c r="J60" s="27" t="str">
        <f>IF(ISERROR(VLOOKUP(I60,[1]Eje_Pilar!$C$2:$E$47,2,FALSE))," ",VLOOKUP(I60,[1]Eje_Pilar!$C$2:$E$47,2,FALSE))</f>
        <v>Desarrollo rural sostenible</v>
      </c>
      <c r="K60" s="27" t="str">
        <f>IF(ISERROR(VLOOKUP(I60,[1]Eje_Pilar!$C$2:$E$47,3,FALSE))," ",VLOOKUP(I60,[1]Eje_Pilar!$C$2:$E$47,3,FALSE))</f>
        <v>Eje Transversal 3 Sostenibilidad Ambiental basada en la eficiencia energética</v>
      </c>
      <c r="L60" s="124">
        <v>1414</v>
      </c>
      <c r="M60" s="125">
        <v>79745526</v>
      </c>
      <c r="N60" s="126" t="s">
        <v>198</v>
      </c>
      <c r="O60" s="127">
        <v>19350000</v>
      </c>
      <c r="P60" s="128"/>
      <c r="Q60" s="129"/>
      <c r="R60" s="130"/>
      <c r="S60" s="127"/>
      <c r="T60" s="28">
        <f t="shared" si="0"/>
        <v>19350000</v>
      </c>
      <c r="U60" s="131">
        <v>19350000</v>
      </c>
      <c r="V60" s="132">
        <v>43494</v>
      </c>
      <c r="W60" s="132">
        <v>43495</v>
      </c>
      <c r="X60" s="132">
        <v>43767</v>
      </c>
      <c r="Y60" s="118">
        <v>270</v>
      </c>
      <c r="Z60" s="118"/>
      <c r="AA60" s="24"/>
      <c r="AB60" s="125"/>
      <c r="AC60" s="125"/>
      <c r="AD60" s="125"/>
      <c r="AE60" s="125" t="s">
        <v>71</v>
      </c>
      <c r="AF60" s="29">
        <f t="shared" si="5"/>
        <v>1</v>
      </c>
      <c r="AG60" s="30">
        <f>IF(SUMPRODUCT((A$14:A60=A60)*(B$14:B60=B60)*(C$14:C60=C60))&gt;1,0,1)</f>
        <v>1</v>
      </c>
      <c r="AH60" s="31" t="str">
        <f t="shared" si="1"/>
        <v>Contratos de prestación de servicios profesionales y de apoyo a la gestión</v>
      </c>
      <c r="AI60" s="31" t="str">
        <f t="shared" si="2"/>
        <v>Contratación directa</v>
      </c>
      <c r="AJ60" s="32" t="str">
        <f>IFERROR(VLOOKUP(F60,[1]Tipo!$C$12:$C$27,1,FALSE),"NO")</f>
        <v>Prestación de servicios profesionales y de apoyo a la gestión, o para la ejecución de trabajos artísticos que sólo puedan encomendarse a determinadas personas naturales;</v>
      </c>
      <c r="AK60" s="31" t="str">
        <f t="shared" si="3"/>
        <v>Inversión</v>
      </c>
      <c r="AL60" s="31">
        <f t="shared" si="4"/>
        <v>41</v>
      </c>
      <c r="AM60" s="51"/>
      <c r="AN60" s="51"/>
      <c r="AO60" s="5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row>
    <row r="61" spans="1:69" ht="27" customHeight="1" x14ac:dyDescent="0.25">
      <c r="A61" s="117">
        <v>48</v>
      </c>
      <c r="B61" s="118">
        <v>2019</v>
      </c>
      <c r="C61" s="119" t="s">
        <v>199</v>
      </c>
      <c r="D61" s="121" t="s">
        <v>65</v>
      </c>
      <c r="E61" s="119" t="s">
        <v>66</v>
      </c>
      <c r="F61" s="120" t="s">
        <v>67</v>
      </c>
      <c r="G61" s="121" t="s">
        <v>200</v>
      </c>
      <c r="H61" s="122" t="s">
        <v>69</v>
      </c>
      <c r="I61" s="123">
        <v>41</v>
      </c>
      <c r="J61" s="27" t="str">
        <f>IF(ISERROR(VLOOKUP(I61,[1]Eje_Pilar!$C$2:$E$47,2,FALSE))," ",VLOOKUP(I61,[1]Eje_Pilar!$C$2:$E$47,2,FALSE))</f>
        <v>Desarrollo rural sostenible</v>
      </c>
      <c r="K61" s="27" t="str">
        <f>IF(ISERROR(VLOOKUP(I61,[1]Eje_Pilar!$C$2:$E$47,3,FALSE))," ",VLOOKUP(I61,[1]Eje_Pilar!$C$2:$E$47,3,FALSE))</f>
        <v>Eje Transversal 3 Sostenibilidad Ambiental basada en la eficiencia energética</v>
      </c>
      <c r="L61" s="124">
        <v>1414</v>
      </c>
      <c r="M61" s="125">
        <v>1031135483</v>
      </c>
      <c r="N61" s="126" t="s">
        <v>201</v>
      </c>
      <c r="O61" s="127">
        <v>43146000</v>
      </c>
      <c r="P61" s="128"/>
      <c r="Q61" s="129"/>
      <c r="R61" s="130"/>
      <c r="S61" s="127"/>
      <c r="T61" s="28">
        <f t="shared" si="0"/>
        <v>43146000</v>
      </c>
      <c r="U61" s="131">
        <v>43146000</v>
      </c>
      <c r="V61" s="132">
        <v>43495</v>
      </c>
      <c r="W61" s="132">
        <v>43495</v>
      </c>
      <c r="X61" s="132">
        <v>43767</v>
      </c>
      <c r="Y61" s="118">
        <v>270</v>
      </c>
      <c r="Z61" s="118"/>
      <c r="AA61" s="24"/>
      <c r="AB61" s="125"/>
      <c r="AC61" s="125"/>
      <c r="AD61" s="125"/>
      <c r="AE61" s="125" t="s">
        <v>71</v>
      </c>
      <c r="AF61" s="29">
        <f t="shared" si="5"/>
        <v>1</v>
      </c>
      <c r="AG61" s="30">
        <f>IF(SUMPRODUCT((A$14:A61=A61)*(B$14:B61=B61)*(C$14:C61=C61))&gt;1,0,1)</f>
        <v>1</v>
      </c>
      <c r="AH61" s="31" t="str">
        <f t="shared" si="1"/>
        <v>Contratos de prestación de servicios profesionales y de apoyo a la gestión</v>
      </c>
      <c r="AI61" s="31" t="str">
        <f t="shared" si="2"/>
        <v>Contratación directa</v>
      </c>
      <c r="AJ61" s="32" t="str">
        <f>IFERROR(VLOOKUP(F61,[1]Tipo!$C$12:$C$27,1,FALSE),"NO")</f>
        <v>Prestación de servicios profesionales y de apoyo a la gestión, o para la ejecución de trabajos artísticos que sólo puedan encomendarse a determinadas personas naturales;</v>
      </c>
      <c r="AK61" s="31" t="str">
        <f t="shared" si="3"/>
        <v>Inversión</v>
      </c>
      <c r="AL61" s="31">
        <f t="shared" si="4"/>
        <v>41</v>
      </c>
      <c r="AM61" s="51"/>
      <c r="AN61" s="51"/>
      <c r="AO61" s="5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row>
    <row r="62" spans="1:69" ht="27" customHeight="1" x14ac:dyDescent="0.25">
      <c r="A62" s="117">
        <v>49</v>
      </c>
      <c r="B62" s="118">
        <v>2019</v>
      </c>
      <c r="C62" s="119" t="s">
        <v>202</v>
      </c>
      <c r="D62" s="121" t="s">
        <v>65</v>
      </c>
      <c r="E62" s="119" t="s">
        <v>66</v>
      </c>
      <c r="F62" s="120" t="s">
        <v>67</v>
      </c>
      <c r="G62" s="121" t="s">
        <v>203</v>
      </c>
      <c r="H62" s="122" t="s">
        <v>69</v>
      </c>
      <c r="I62" s="123">
        <v>45</v>
      </c>
      <c r="J62" s="27" t="str">
        <f>IF(ISERROR(VLOOKUP(I62,[1]Eje_Pilar!$C$2:$E$47,2,FALSE))," ",VLOOKUP(I62,[1]Eje_Pilar!$C$2:$E$47,2,FALSE))</f>
        <v>Gobernanza e influencia local, regional e internacional</v>
      </c>
      <c r="K62" s="27" t="str">
        <f>IF(ISERROR(VLOOKUP(I62,[1]Eje_Pilar!$C$2:$E$47,3,FALSE))," ",VLOOKUP(I62,[1]Eje_Pilar!$C$2:$E$47,3,FALSE))</f>
        <v>Eje Transversal 4 Gobierno Legitimo, Fortalecimiento Local y Eficiencia</v>
      </c>
      <c r="L62" s="124">
        <v>1415</v>
      </c>
      <c r="M62" s="125">
        <v>39674796</v>
      </c>
      <c r="N62" s="126" t="s">
        <v>204</v>
      </c>
      <c r="O62" s="127">
        <v>41850000</v>
      </c>
      <c r="P62" s="128"/>
      <c r="Q62" s="129"/>
      <c r="R62" s="130"/>
      <c r="S62" s="127"/>
      <c r="T62" s="28">
        <f t="shared" si="0"/>
        <v>41850000</v>
      </c>
      <c r="U62" s="131">
        <v>41850000</v>
      </c>
      <c r="V62" s="132">
        <v>43494</v>
      </c>
      <c r="W62" s="132">
        <v>43495</v>
      </c>
      <c r="X62" s="132">
        <v>43767</v>
      </c>
      <c r="Y62" s="118">
        <v>270</v>
      </c>
      <c r="Z62" s="118"/>
      <c r="AA62" s="24"/>
      <c r="AB62" s="125"/>
      <c r="AC62" s="125"/>
      <c r="AD62" s="125"/>
      <c r="AE62" s="125" t="s">
        <v>71</v>
      </c>
      <c r="AF62" s="29">
        <f t="shared" si="5"/>
        <v>1</v>
      </c>
      <c r="AG62" s="30">
        <f>IF(SUMPRODUCT((A$14:A62=A62)*(B$14:B62=B62)*(C$14:C62=C62))&gt;1,0,1)</f>
        <v>1</v>
      </c>
      <c r="AH62" s="31" t="str">
        <f t="shared" si="1"/>
        <v>Contratos de prestación de servicios profesionales y de apoyo a la gestión</v>
      </c>
      <c r="AI62" s="31" t="str">
        <f t="shared" si="2"/>
        <v>Contratación directa</v>
      </c>
      <c r="AJ62" s="32" t="str">
        <f>IFERROR(VLOOKUP(F62,[1]Tipo!$C$12:$C$27,1,FALSE),"NO")</f>
        <v>Prestación de servicios profesionales y de apoyo a la gestión, o para la ejecución de trabajos artísticos que sólo puedan encomendarse a determinadas personas naturales;</v>
      </c>
      <c r="AK62" s="31" t="str">
        <f t="shared" si="3"/>
        <v>Inversión</v>
      </c>
      <c r="AL62" s="31">
        <f t="shared" si="4"/>
        <v>45</v>
      </c>
      <c r="AM62" s="51"/>
      <c r="AN62" s="51"/>
      <c r="AO62" s="5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row>
    <row r="63" spans="1:69" ht="27" customHeight="1" x14ac:dyDescent="0.25">
      <c r="A63" s="117">
        <v>50</v>
      </c>
      <c r="B63" s="118">
        <v>2019</v>
      </c>
      <c r="C63" s="119" t="s">
        <v>205</v>
      </c>
      <c r="D63" s="121" t="s">
        <v>65</v>
      </c>
      <c r="E63" s="119" t="s">
        <v>66</v>
      </c>
      <c r="F63" s="120" t="s">
        <v>67</v>
      </c>
      <c r="G63" s="121" t="s">
        <v>206</v>
      </c>
      <c r="H63" s="122" t="s">
        <v>69</v>
      </c>
      <c r="I63" s="123">
        <v>45</v>
      </c>
      <c r="J63" s="27" t="str">
        <f>IF(ISERROR(VLOOKUP(I63,[1]Eje_Pilar!$C$2:$E$47,2,FALSE))," ",VLOOKUP(I63,[1]Eje_Pilar!$C$2:$E$47,2,FALSE))</f>
        <v>Gobernanza e influencia local, regional e internacional</v>
      </c>
      <c r="K63" s="27" t="str">
        <f>IF(ISERROR(VLOOKUP(I63,[1]Eje_Pilar!$C$2:$E$47,3,FALSE))," ",VLOOKUP(I63,[1]Eje_Pilar!$C$2:$E$47,3,FALSE))</f>
        <v>Eje Transversal 4 Gobierno Legitimo, Fortalecimiento Local y Eficiencia</v>
      </c>
      <c r="L63" s="124">
        <v>1415</v>
      </c>
      <c r="M63" s="125">
        <v>79818735</v>
      </c>
      <c r="N63" s="126" t="s">
        <v>207</v>
      </c>
      <c r="O63" s="127">
        <v>18639000</v>
      </c>
      <c r="P63" s="128"/>
      <c r="Q63" s="129"/>
      <c r="R63" s="130"/>
      <c r="S63" s="127"/>
      <c r="T63" s="28">
        <f t="shared" si="0"/>
        <v>18639000</v>
      </c>
      <c r="U63" s="131">
        <v>18639000</v>
      </c>
      <c r="V63" s="132">
        <v>43494</v>
      </c>
      <c r="W63" s="132">
        <v>43495</v>
      </c>
      <c r="X63" s="132">
        <v>43767</v>
      </c>
      <c r="Y63" s="118">
        <v>270</v>
      </c>
      <c r="Z63" s="118"/>
      <c r="AA63" s="24"/>
      <c r="AB63" s="125"/>
      <c r="AC63" s="125"/>
      <c r="AD63" s="125"/>
      <c r="AE63" s="125" t="s">
        <v>71</v>
      </c>
      <c r="AF63" s="29">
        <f t="shared" si="5"/>
        <v>1</v>
      </c>
      <c r="AG63" s="30">
        <f>IF(SUMPRODUCT((A$14:A63=A63)*(B$14:B63=B63)*(C$14:C63=C63))&gt;1,0,1)</f>
        <v>1</v>
      </c>
      <c r="AH63" s="31" t="str">
        <f t="shared" si="1"/>
        <v>Contratos de prestación de servicios profesionales y de apoyo a la gestión</v>
      </c>
      <c r="AI63" s="31" t="str">
        <f t="shared" si="2"/>
        <v>Contratación directa</v>
      </c>
      <c r="AJ63" s="32" t="str">
        <f>IFERROR(VLOOKUP(F63,[1]Tipo!$C$12:$C$27,1,FALSE),"NO")</f>
        <v>Prestación de servicios profesionales y de apoyo a la gestión, o para la ejecución de trabajos artísticos que sólo puedan encomendarse a determinadas personas naturales;</v>
      </c>
      <c r="AK63" s="31" t="str">
        <f t="shared" si="3"/>
        <v>Inversión</v>
      </c>
      <c r="AL63" s="31">
        <f t="shared" si="4"/>
        <v>45</v>
      </c>
      <c r="AM63" s="51"/>
      <c r="AN63" s="51"/>
      <c r="AO63" s="5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row>
    <row r="64" spans="1:69" ht="27" customHeight="1" x14ac:dyDescent="0.25">
      <c r="A64" s="117">
        <v>51</v>
      </c>
      <c r="B64" s="118">
        <v>2019</v>
      </c>
      <c r="C64" s="119" t="s">
        <v>208</v>
      </c>
      <c r="D64" s="121" t="s">
        <v>65</v>
      </c>
      <c r="E64" s="119" t="s">
        <v>66</v>
      </c>
      <c r="F64" s="120" t="s">
        <v>67</v>
      </c>
      <c r="G64" s="121" t="s">
        <v>209</v>
      </c>
      <c r="H64" s="122" t="s">
        <v>69</v>
      </c>
      <c r="I64" s="123">
        <v>45</v>
      </c>
      <c r="J64" s="27" t="str">
        <f>IF(ISERROR(VLOOKUP(I64,[1]Eje_Pilar!$C$2:$E$47,2,FALSE))," ",VLOOKUP(I64,[1]Eje_Pilar!$C$2:$E$47,2,FALSE))</f>
        <v>Gobernanza e influencia local, regional e internacional</v>
      </c>
      <c r="K64" s="27" t="str">
        <f>IF(ISERROR(VLOOKUP(I64,[1]Eje_Pilar!$C$2:$E$47,3,FALSE))," ",VLOOKUP(I64,[1]Eje_Pilar!$C$2:$E$47,3,FALSE))</f>
        <v>Eje Transversal 4 Gobierno Legitimo, Fortalecimiento Local y Eficiencia</v>
      </c>
      <c r="L64" s="124">
        <v>1415</v>
      </c>
      <c r="M64" s="125">
        <v>80128380</v>
      </c>
      <c r="N64" s="126" t="s">
        <v>210</v>
      </c>
      <c r="O64" s="127">
        <v>26550000</v>
      </c>
      <c r="P64" s="128"/>
      <c r="Q64" s="129"/>
      <c r="R64" s="130">
        <v>2</v>
      </c>
      <c r="S64" s="127">
        <v>8063333</v>
      </c>
      <c r="T64" s="28">
        <f t="shared" si="0"/>
        <v>34613333</v>
      </c>
      <c r="U64" s="131">
        <v>29598333</v>
      </c>
      <c r="V64" s="132">
        <v>43494</v>
      </c>
      <c r="W64" s="132">
        <v>43495</v>
      </c>
      <c r="X64" s="132">
        <v>43851</v>
      </c>
      <c r="Y64" s="118">
        <v>270</v>
      </c>
      <c r="Z64" s="118">
        <v>82</v>
      </c>
      <c r="AA64" s="24"/>
      <c r="AB64" s="125"/>
      <c r="AC64" s="125" t="s">
        <v>71</v>
      </c>
      <c r="AD64" s="125"/>
      <c r="AE64" s="125"/>
      <c r="AF64" s="29">
        <f t="shared" si="5"/>
        <v>0.85511363496835169</v>
      </c>
      <c r="AG64" s="30">
        <f>IF(SUMPRODUCT((A$14:A64=A64)*(B$14:B64=B64)*(C$14:C64=C64))&gt;1,0,1)</f>
        <v>1</v>
      </c>
      <c r="AH64" s="31" t="str">
        <f t="shared" si="1"/>
        <v>Contratos de prestación de servicios profesionales y de apoyo a la gestión</v>
      </c>
      <c r="AI64" s="31" t="str">
        <f t="shared" si="2"/>
        <v>Contratación directa</v>
      </c>
      <c r="AJ64" s="32" t="str">
        <f>IFERROR(VLOOKUP(F64,[1]Tipo!$C$12:$C$27,1,FALSE),"NO")</f>
        <v>Prestación de servicios profesionales y de apoyo a la gestión, o para la ejecución de trabajos artísticos que sólo puedan encomendarse a determinadas personas naturales;</v>
      </c>
      <c r="AK64" s="31" t="str">
        <f t="shared" si="3"/>
        <v>Inversión</v>
      </c>
      <c r="AL64" s="31">
        <f t="shared" si="4"/>
        <v>45</v>
      </c>
      <c r="AM64" s="51"/>
      <c r="AN64" s="51"/>
      <c r="AO64" s="5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row>
    <row r="65" spans="1:69" ht="27" customHeight="1" x14ac:dyDescent="0.25">
      <c r="A65" s="117">
        <v>52</v>
      </c>
      <c r="B65" s="118">
        <v>2019</v>
      </c>
      <c r="C65" s="119" t="s">
        <v>211</v>
      </c>
      <c r="D65" s="121" t="s">
        <v>65</v>
      </c>
      <c r="E65" s="119" t="s">
        <v>66</v>
      </c>
      <c r="F65" s="120" t="s">
        <v>67</v>
      </c>
      <c r="G65" s="121" t="s">
        <v>212</v>
      </c>
      <c r="H65" s="122" t="s">
        <v>69</v>
      </c>
      <c r="I65" s="123">
        <v>45</v>
      </c>
      <c r="J65" s="27" t="str">
        <f>IF(ISERROR(VLOOKUP(I65,[1]Eje_Pilar!$C$2:$E$47,2,FALSE))," ",VLOOKUP(I65,[1]Eje_Pilar!$C$2:$E$47,2,FALSE))</f>
        <v>Gobernanza e influencia local, regional e internacional</v>
      </c>
      <c r="K65" s="27" t="str">
        <f>IF(ISERROR(VLOOKUP(I65,[1]Eje_Pilar!$C$2:$E$47,3,FALSE))," ",VLOOKUP(I65,[1]Eje_Pilar!$C$2:$E$47,3,FALSE))</f>
        <v>Eje Transversal 4 Gobierno Legitimo, Fortalecimiento Local y Eficiencia</v>
      </c>
      <c r="L65" s="124">
        <v>1415</v>
      </c>
      <c r="M65" s="125">
        <v>79921052</v>
      </c>
      <c r="N65" s="126" t="s">
        <v>213</v>
      </c>
      <c r="O65" s="127">
        <v>27450000</v>
      </c>
      <c r="P65" s="128"/>
      <c r="Q65" s="129"/>
      <c r="R65" s="130"/>
      <c r="S65" s="127"/>
      <c r="T65" s="28">
        <f t="shared" si="0"/>
        <v>27450000</v>
      </c>
      <c r="U65" s="131">
        <v>27450000</v>
      </c>
      <c r="V65" s="132">
        <v>43494</v>
      </c>
      <c r="W65" s="132">
        <v>43495</v>
      </c>
      <c r="X65" s="132">
        <v>43767</v>
      </c>
      <c r="Y65" s="118">
        <v>270</v>
      </c>
      <c r="Z65" s="118"/>
      <c r="AA65" s="24"/>
      <c r="AB65" s="125"/>
      <c r="AC65" s="125"/>
      <c r="AD65" s="125"/>
      <c r="AE65" s="125" t="s">
        <v>71</v>
      </c>
      <c r="AF65" s="29">
        <f t="shared" si="5"/>
        <v>1</v>
      </c>
      <c r="AG65" s="30">
        <f>IF(SUMPRODUCT((A$14:A65=A65)*(B$14:B65=B65)*(C$14:C65=C65))&gt;1,0,1)</f>
        <v>1</v>
      </c>
      <c r="AH65" s="31" t="str">
        <f t="shared" si="1"/>
        <v>Contratos de prestación de servicios profesionales y de apoyo a la gestión</v>
      </c>
      <c r="AI65" s="31" t="str">
        <f t="shared" si="2"/>
        <v>Contratación directa</v>
      </c>
      <c r="AJ65" s="32" t="str">
        <f>IFERROR(VLOOKUP(F65,[1]Tipo!$C$12:$C$27,1,FALSE),"NO")</f>
        <v>Prestación de servicios profesionales y de apoyo a la gestión, o para la ejecución de trabajos artísticos que sólo puedan encomendarse a determinadas personas naturales;</v>
      </c>
      <c r="AK65" s="31" t="str">
        <f t="shared" si="3"/>
        <v>Inversión</v>
      </c>
      <c r="AL65" s="31">
        <f t="shared" si="4"/>
        <v>45</v>
      </c>
      <c r="AM65" s="51"/>
      <c r="AN65" s="51"/>
      <c r="AO65" s="5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row>
    <row r="66" spans="1:69" ht="27" customHeight="1" x14ac:dyDescent="0.25">
      <c r="A66" s="117">
        <v>53</v>
      </c>
      <c r="B66" s="118">
        <v>2019</v>
      </c>
      <c r="C66" s="119" t="s">
        <v>214</v>
      </c>
      <c r="D66" s="121" t="s">
        <v>65</v>
      </c>
      <c r="E66" s="119" t="s">
        <v>66</v>
      </c>
      <c r="F66" s="120" t="s">
        <v>67</v>
      </c>
      <c r="G66" s="121" t="s">
        <v>215</v>
      </c>
      <c r="H66" s="122" t="s">
        <v>69</v>
      </c>
      <c r="I66" s="123">
        <v>45</v>
      </c>
      <c r="J66" s="27" t="str">
        <f>IF(ISERROR(VLOOKUP(I66,[1]Eje_Pilar!$C$2:$E$47,2,FALSE))," ",VLOOKUP(I66,[1]Eje_Pilar!$C$2:$E$47,2,FALSE))</f>
        <v>Gobernanza e influencia local, regional e internacional</v>
      </c>
      <c r="K66" s="27" t="str">
        <f>IF(ISERROR(VLOOKUP(I66,[1]Eje_Pilar!$C$2:$E$47,3,FALSE))," ",VLOOKUP(I66,[1]Eje_Pilar!$C$2:$E$47,3,FALSE))</f>
        <v>Eje Transversal 4 Gobierno Legitimo, Fortalecimiento Local y Eficiencia</v>
      </c>
      <c r="L66" s="124">
        <v>1415</v>
      </c>
      <c r="M66" s="125">
        <v>80726978</v>
      </c>
      <c r="N66" s="126" t="s">
        <v>216</v>
      </c>
      <c r="O66" s="127">
        <v>23721666</v>
      </c>
      <c r="P66" s="128"/>
      <c r="Q66" s="129"/>
      <c r="R66" s="130">
        <v>1</v>
      </c>
      <c r="S66" s="127">
        <v>1505000</v>
      </c>
      <c r="T66" s="28">
        <f t="shared" si="0"/>
        <v>25226666</v>
      </c>
      <c r="U66" s="131">
        <v>21571667</v>
      </c>
      <c r="V66" s="132">
        <v>43494</v>
      </c>
      <c r="W66" s="132">
        <v>43495</v>
      </c>
      <c r="X66" s="132">
        <v>43851</v>
      </c>
      <c r="Y66" s="118">
        <v>331</v>
      </c>
      <c r="Z66" s="118">
        <v>21</v>
      </c>
      <c r="AA66" s="24"/>
      <c r="AB66" s="125"/>
      <c r="AC66" s="125" t="s">
        <v>71</v>
      </c>
      <c r="AD66" s="125"/>
      <c r="AE66" s="125"/>
      <c r="AF66" s="29">
        <f t="shared" si="5"/>
        <v>0.85511367217530843</v>
      </c>
      <c r="AG66" s="30">
        <f>IF(SUMPRODUCT((A$14:A66=A66)*(B$14:B66=B66)*(C$14:C66=C66))&gt;1,0,1)</f>
        <v>1</v>
      </c>
      <c r="AH66" s="31" t="str">
        <f t="shared" si="1"/>
        <v>Contratos de prestación de servicios profesionales y de apoyo a la gestión</v>
      </c>
      <c r="AI66" s="31" t="str">
        <f t="shared" si="2"/>
        <v>Contratación directa</v>
      </c>
      <c r="AJ66" s="32" t="str">
        <f>IFERROR(VLOOKUP(F66,[1]Tipo!$C$12:$C$27,1,FALSE),"NO")</f>
        <v>Prestación de servicios profesionales y de apoyo a la gestión, o para la ejecución de trabajos artísticos que sólo puedan encomendarse a determinadas personas naturales;</v>
      </c>
      <c r="AK66" s="31" t="str">
        <f t="shared" si="3"/>
        <v>Inversión</v>
      </c>
      <c r="AL66" s="31">
        <f t="shared" si="4"/>
        <v>45</v>
      </c>
      <c r="AM66" s="51"/>
      <c r="AN66" s="51"/>
      <c r="AO66" s="5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row>
    <row r="67" spans="1:69" ht="27" customHeight="1" x14ac:dyDescent="0.25">
      <c r="A67" s="117">
        <v>54</v>
      </c>
      <c r="B67" s="118">
        <v>2019</v>
      </c>
      <c r="C67" s="119" t="s">
        <v>217</v>
      </c>
      <c r="D67" s="121" t="s">
        <v>65</v>
      </c>
      <c r="E67" s="119" t="s">
        <v>66</v>
      </c>
      <c r="F67" s="120" t="s">
        <v>67</v>
      </c>
      <c r="G67" s="121" t="s">
        <v>218</v>
      </c>
      <c r="H67" s="122" t="s">
        <v>69</v>
      </c>
      <c r="I67" s="123">
        <v>45</v>
      </c>
      <c r="J67" s="27" t="str">
        <f>IF(ISERROR(VLOOKUP(I67,[1]Eje_Pilar!$C$2:$E$47,2,FALSE))," ",VLOOKUP(I67,[1]Eje_Pilar!$C$2:$E$47,2,FALSE))</f>
        <v>Gobernanza e influencia local, regional e internacional</v>
      </c>
      <c r="K67" s="27" t="str">
        <f>IF(ISERROR(VLOOKUP(I67,[1]Eje_Pilar!$C$2:$E$47,3,FALSE))," ",VLOOKUP(I67,[1]Eje_Pilar!$C$2:$E$47,3,FALSE))</f>
        <v>Eje Transversal 4 Gobierno Legitimo, Fortalecimiento Local y Eficiencia</v>
      </c>
      <c r="L67" s="124">
        <v>1415</v>
      </c>
      <c r="M67" s="125">
        <v>52162542</v>
      </c>
      <c r="N67" s="126" t="s">
        <v>219</v>
      </c>
      <c r="O67" s="127">
        <v>40995000</v>
      </c>
      <c r="P67" s="128"/>
      <c r="Q67" s="129"/>
      <c r="R67" s="130"/>
      <c r="S67" s="127"/>
      <c r="T67" s="28">
        <f t="shared" si="0"/>
        <v>40995000</v>
      </c>
      <c r="U67" s="131">
        <v>40995000</v>
      </c>
      <c r="V67" s="132">
        <v>43494</v>
      </c>
      <c r="W67" s="132">
        <v>43495</v>
      </c>
      <c r="X67" s="132">
        <v>43767</v>
      </c>
      <c r="Y67" s="118">
        <v>270</v>
      </c>
      <c r="Z67" s="118"/>
      <c r="AA67" s="24"/>
      <c r="AB67" s="125"/>
      <c r="AC67" s="125"/>
      <c r="AD67" s="125"/>
      <c r="AE67" s="125" t="s">
        <v>71</v>
      </c>
      <c r="AF67" s="29">
        <f t="shared" si="5"/>
        <v>1</v>
      </c>
      <c r="AG67" s="30">
        <f>IF(SUMPRODUCT((A$14:A67=A67)*(B$14:B67=B67)*(C$14:C67=C67))&gt;1,0,1)</f>
        <v>1</v>
      </c>
      <c r="AH67" s="31" t="str">
        <f t="shared" si="1"/>
        <v>Contratos de prestación de servicios profesionales y de apoyo a la gestión</v>
      </c>
      <c r="AI67" s="31" t="str">
        <f t="shared" si="2"/>
        <v>Contratación directa</v>
      </c>
      <c r="AJ67" s="32" t="str">
        <f>IFERROR(VLOOKUP(F67,[1]Tipo!$C$12:$C$27,1,FALSE),"NO")</f>
        <v>Prestación de servicios profesionales y de apoyo a la gestión, o para la ejecución de trabajos artísticos que sólo puedan encomendarse a determinadas personas naturales;</v>
      </c>
      <c r="AK67" s="31" t="str">
        <f t="shared" si="3"/>
        <v>Inversión</v>
      </c>
      <c r="AL67" s="31">
        <f t="shared" si="4"/>
        <v>45</v>
      </c>
      <c r="AM67" s="51"/>
      <c r="AN67" s="51"/>
      <c r="AO67" s="51"/>
      <c r="AP67" s="1"/>
      <c r="AQ67" s="1"/>
      <c r="AR67" s="1"/>
      <c r="AS67" s="1"/>
      <c r="AT67" s="1"/>
      <c r="AU67" s="1"/>
      <c r="AV67" s="1"/>
      <c r="AW67" s="1"/>
      <c r="AX67" s="1"/>
      <c r="AY67" s="1"/>
      <c r="AZ67" s="1"/>
      <c r="BA67" s="1"/>
      <c r="BB67" s="1"/>
      <c r="BC67" s="1"/>
      <c r="BD67" s="1"/>
      <c r="BE67" s="1"/>
      <c r="BF67" s="1"/>
      <c r="BG67" s="1"/>
      <c r="BH67" s="1"/>
      <c r="BI67" s="1"/>
      <c r="BJ67" s="1"/>
      <c r="BK67" s="1"/>
      <c r="BL67" s="1"/>
      <c r="BM67" s="1"/>
      <c r="BN67" s="1"/>
      <c r="BO67" s="1"/>
      <c r="BP67" s="1"/>
      <c r="BQ67" s="1"/>
    </row>
    <row r="68" spans="1:69" ht="27" customHeight="1" x14ac:dyDescent="0.25">
      <c r="A68" s="117">
        <v>55</v>
      </c>
      <c r="B68" s="118">
        <v>2019</v>
      </c>
      <c r="C68" s="119" t="s">
        <v>220</v>
      </c>
      <c r="D68" s="121" t="s">
        <v>65</v>
      </c>
      <c r="E68" s="119" t="s">
        <v>66</v>
      </c>
      <c r="F68" s="120" t="s">
        <v>67</v>
      </c>
      <c r="G68" s="121" t="s">
        <v>221</v>
      </c>
      <c r="H68" s="122" t="s">
        <v>69</v>
      </c>
      <c r="I68" s="123">
        <v>45</v>
      </c>
      <c r="J68" s="27" t="str">
        <f>IF(ISERROR(VLOOKUP(I68,[1]Eje_Pilar!$C$2:$E$47,2,FALSE))," ",VLOOKUP(I68,[1]Eje_Pilar!$C$2:$E$47,2,FALSE))</f>
        <v>Gobernanza e influencia local, regional e internacional</v>
      </c>
      <c r="K68" s="27" t="str">
        <f>IF(ISERROR(VLOOKUP(I68,[1]Eje_Pilar!$C$2:$E$47,3,FALSE))," ",VLOOKUP(I68,[1]Eje_Pilar!$C$2:$E$47,3,FALSE))</f>
        <v>Eje Transversal 4 Gobierno Legitimo, Fortalecimiento Local y Eficiencia</v>
      </c>
      <c r="L68" s="124">
        <v>1415</v>
      </c>
      <c r="M68" s="125">
        <v>79831295</v>
      </c>
      <c r="N68" s="126" t="s">
        <v>222</v>
      </c>
      <c r="O68" s="127">
        <v>37269000</v>
      </c>
      <c r="P68" s="128"/>
      <c r="Q68" s="129"/>
      <c r="R68" s="130">
        <v>2</v>
      </c>
      <c r="S68" s="127">
        <v>11180700</v>
      </c>
      <c r="T68" s="28">
        <f t="shared" si="0"/>
        <v>48449700</v>
      </c>
      <c r="U68" s="131">
        <v>41548033</v>
      </c>
      <c r="V68" s="132">
        <v>43494</v>
      </c>
      <c r="W68" s="132">
        <v>43495</v>
      </c>
      <c r="X68" s="132">
        <v>43851</v>
      </c>
      <c r="Y68" s="118">
        <v>270</v>
      </c>
      <c r="Z68" s="118">
        <v>81</v>
      </c>
      <c r="AA68" s="24"/>
      <c r="AB68" s="125"/>
      <c r="AC68" s="125" t="s">
        <v>71</v>
      </c>
      <c r="AD68" s="125"/>
      <c r="AE68" s="125"/>
      <c r="AF68" s="29">
        <f t="shared" si="5"/>
        <v>0.85754985066987</v>
      </c>
      <c r="AG68" s="30">
        <f>IF(SUMPRODUCT((A$14:A68=A68)*(B$14:B68=B68)*(C$14:C68=C68))&gt;1,0,1)</f>
        <v>1</v>
      </c>
      <c r="AH68" s="31" t="str">
        <f t="shared" si="1"/>
        <v>Contratos de prestación de servicios profesionales y de apoyo a la gestión</v>
      </c>
      <c r="AI68" s="31" t="str">
        <f t="shared" si="2"/>
        <v>Contratación directa</v>
      </c>
      <c r="AJ68" s="32" t="str">
        <f>IFERROR(VLOOKUP(F68,[1]Tipo!$C$12:$C$27,1,FALSE),"NO")</f>
        <v>Prestación de servicios profesionales y de apoyo a la gestión, o para la ejecución de trabajos artísticos que sólo puedan encomendarse a determinadas personas naturales;</v>
      </c>
      <c r="AK68" s="31" t="str">
        <f t="shared" si="3"/>
        <v>Inversión</v>
      </c>
      <c r="AL68" s="31">
        <f t="shared" si="4"/>
        <v>45</v>
      </c>
      <c r="AM68" s="51"/>
      <c r="AN68" s="51"/>
      <c r="AO68" s="5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c r="BP68" s="1"/>
      <c r="BQ68" s="1"/>
    </row>
    <row r="69" spans="1:69" ht="27" customHeight="1" x14ac:dyDescent="0.25">
      <c r="A69" s="117">
        <v>56</v>
      </c>
      <c r="B69" s="118">
        <v>2019</v>
      </c>
      <c r="C69" s="119" t="s">
        <v>223</v>
      </c>
      <c r="D69" s="121" t="s">
        <v>65</v>
      </c>
      <c r="E69" s="119" t="s">
        <v>66</v>
      </c>
      <c r="F69" s="120" t="s">
        <v>67</v>
      </c>
      <c r="G69" s="121" t="s">
        <v>218</v>
      </c>
      <c r="H69" s="122" t="s">
        <v>69</v>
      </c>
      <c r="I69" s="123">
        <v>45</v>
      </c>
      <c r="J69" s="27" t="str">
        <f>IF(ISERROR(VLOOKUP(I69,[1]Eje_Pilar!$C$2:$E$47,2,FALSE))," ",VLOOKUP(I69,[1]Eje_Pilar!$C$2:$E$47,2,FALSE))</f>
        <v>Gobernanza e influencia local, regional e internacional</v>
      </c>
      <c r="K69" s="27" t="str">
        <f>IF(ISERROR(VLOOKUP(I69,[1]Eje_Pilar!$C$2:$E$47,3,FALSE))," ",VLOOKUP(I69,[1]Eje_Pilar!$C$2:$E$47,3,FALSE))</f>
        <v>Eje Transversal 4 Gobierno Legitimo, Fortalecimiento Local y Eficiencia</v>
      </c>
      <c r="L69" s="124">
        <v>1415</v>
      </c>
      <c r="M69" s="125">
        <v>79411484</v>
      </c>
      <c r="N69" s="126" t="s">
        <v>224</v>
      </c>
      <c r="O69" s="127">
        <v>40995000</v>
      </c>
      <c r="P69" s="128"/>
      <c r="Q69" s="129"/>
      <c r="R69" s="130">
        <v>2</v>
      </c>
      <c r="S69" s="127">
        <v>12450500</v>
      </c>
      <c r="T69" s="28">
        <f t="shared" si="0"/>
        <v>53445500</v>
      </c>
      <c r="U69" s="131">
        <v>45701833</v>
      </c>
      <c r="V69" s="132">
        <v>43495</v>
      </c>
      <c r="W69" s="132">
        <v>43495</v>
      </c>
      <c r="X69" s="132">
        <v>43851</v>
      </c>
      <c r="Y69" s="118">
        <v>270</v>
      </c>
      <c r="Z69" s="118">
        <v>81</v>
      </c>
      <c r="AA69" s="24"/>
      <c r="AB69" s="125"/>
      <c r="AC69" s="125" t="s">
        <v>71</v>
      </c>
      <c r="AD69" s="125"/>
      <c r="AE69" s="125"/>
      <c r="AF69" s="29">
        <f t="shared" si="5"/>
        <v>0.85511096350487881</v>
      </c>
      <c r="AG69" s="30">
        <f>IF(SUMPRODUCT((A$14:A69=A69)*(B$14:B69=B69)*(C$14:C69=C69))&gt;1,0,1)</f>
        <v>1</v>
      </c>
      <c r="AH69" s="31" t="str">
        <f t="shared" si="1"/>
        <v>Contratos de prestación de servicios profesionales y de apoyo a la gestión</v>
      </c>
      <c r="AI69" s="31" t="str">
        <f t="shared" si="2"/>
        <v>Contratación directa</v>
      </c>
      <c r="AJ69" s="32" t="str">
        <f>IFERROR(VLOOKUP(F69,[1]Tipo!$C$12:$C$27,1,FALSE),"NO")</f>
        <v>Prestación de servicios profesionales y de apoyo a la gestión, o para la ejecución de trabajos artísticos que sólo puedan encomendarse a determinadas personas naturales;</v>
      </c>
      <c r="AK69" s="31" t="str">
        <f t="shared" si="3"/>
        <v>Inversión</v>
      </c>
      <c r="AL69" s="31">
        <f t="shared" si="4"/>
        <v>45</v>
      </c>
      <c r="AM69" s="51"/>
      <c r="AN69" s="51"/>
      <c r="AO69" s="5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c r="BP69" s="1"/>
      <c r="BQ69" s="1"/>
    </row>
    <row r="70" spans="1:69" ht="27" customHeight="1" x14ac:dyDescent="0.25">
      <c r="A70" s="117">
        <v>57</v>
      </c>
      <c r="B70" s="118">
        <v>2019</v>
      </c>
      <c r="C70" s="119" t="s">
        <v>225</v>
      </c>
      <c r="D70" s="121" t="s">
        <v>65</v>
      </c>
      <c r="E70" s="119" t="s">
        <v>66</v>
      </c>
      <c r="F70" s="120" t="s">
        <v>67</v>
      </c>
      <c r="G70" s="121" t="s">
        <v>218</v>
      </c>
      <c r="H70" s="122" t="s">
        <v>69</v>
      </c>
      <c r="I70" s="123">
        <v>45</v>
      </c>
      <c r="J70" s="27" t="str">
        <f>IF(ISERROR(VLOOKUP(I70,[1]Eje_Pilar!$C$2:$E$47,2,FALSE))," ",VLOOKUP(I70,[1]Eje_Pilar!$C$2:$E$47,2,FALSE))</f>
        <v>Gobernanza e influencia local, regional e internacional</v>
      </c>
      <c r="K70" s="27" t="str">
        <f>IF(ISERROR(VLOOKUP(I70,[1]Eje_Pilar!$C$2:$E$47,3,FALSE))," ",VLOOKUP(I70,[1]Eje_Pilar!$C$2:$E$47,3,FALSE))</f>
        <v>Eje Transversal 4 Gobierno Legitimo, Fortalecimiento Local y Eficiencia</v>
      </c>
      <c r="L70" s="124">
        <v>1415</v>
      </c>
      <c r="M70" s="125">
        <v>80744703</v>
      </c>
      <c r="N70" s="126" t="s">
        <v>226</v>
      </c>
      <c r="O70" s="127">
        <v>40995000</v>
      </c>
      <c r="P70" s="128"/>
      <c r="Q70" s="129"/>
      <c r="R70" s="130"/>
      <c r="S70" s="127"/>
      <c r="T70" s="28">
        <f t="shared" si="0"/>
        <v>40995000</v>
      </c>
      <c r="U70" s="131">
        <v>36591833</v>
      </c>
      <c r="V70" s="132">
        <v>43495</v>
      </c>
      <c r="W70" s="132">
        <v>43495</v>
      </c>
      <c r="X70" s="132">
        <v>43767</v>
      </c>
      <c r="Y70" s="118">
        <v>270</v>
      </c>
      <c r="Z70" s="118"/>
      <c r="AA70" s="24"/>
      <c r="AB70" s="125"/>
      <c r="AC70" s="125"/>
      <c r="AD70" s="125"/>
      <c r="AE70" s="125" t="s">
        <v>71</v>
      </c>
      <c r="AF70" s="29">
        <f t="shared" si="5"/>
        <v>0.89259258446151968</v>
      </c>
      <c r="AG70" s="30">
        <f>IF(SUMPRODUCT((A$14:A70=A70)*(B$14:B70=B70)*(C$14:C70=C70))&gt;1,0,1)</f>
        <v>1</v>
      </c>
      <c r="AH70" s="31" t="str">
        <f t="shared" si="1"/>
        <v>Contratos de prestación de servicios profesionales y de apoyo a la gestión</v>
      </c>
      <c r="AI70" s="31" t="str">
        <f t="shared" si="2"/>
        <v>Contratación directa</v>
      </c>
      <c r="AJ70" s="32" t="str">
        <f>IFERROR(VLOOKUP(F70,[1]Tipo!$C$12:$C$27,1,FALSE),"NO")</f>
        <v>Prestación de servicios profesionales y de apoyo a la gestión, o para la ejecución de trabajos artísticos que sólo puedan encomendarse a determinadas personas naturales;</v>
      </c>
      <c r="AK70" s="31" t="str">
        <f t="shared" si="3"/>
        <v>Inversión</v>
      </c>
      <c r="AL70" s="31">
        <f t="shared" si="4"/>
        <v>45</v>
      </c>
      <c r="AM70" s="51"/>
      <c r="AN70" s="51"/>
      <c r="AO70" s="51"/>
      <c r="AP70" s="1"/>
      <c r="AQ70" s="1"/>
      <c r="AR70" s="1"/>
      <c r="AS70" s="1"/>
      <c r="AT70" s="1"/>
      <c r="AU70" s="1"/>
      <c r="AV70" s="1"/>
      <c r="AW70" s="1"/>
      <c r="AX70" s="1"/>
      <c r="AY70" s="1"/>
      <c r="AZ70" s="1"/>
      <c r="BA70" s="1"/>
      <c r="BB70" s="1"/>
      <c r="BC70" s="1"/>
      <c r="BD70" s="1"/>
      <c r="BE70" s="1"/>
      <c r="BF70" s="1"/>
      <c r="BG70" s="1"/>
      <c r="BH70" s="1"/>
      <c r="BI70" s="1"/>
      <c r="BJ70" s="1"/>
      <c r="BK70" s="1"/>
      <c r="BL70" s="1"/>
      <c r="BM70" s="1"/>
      <c r="BN70" s="1"/>
      <c r="BO70" s="1"/>
      <c r="BP70" s="1"/>
      <c r="BQ70" s="1"/>
    </row>
    <row r="71" spans="1:69" ht="27" customHeight="1" x14ac:dyDescent="0.25">
      <c r="A71" s="117">
        <v>58</v>
      </c>
      <c r="B71" s="118">
        <v>2019</v>
      </c>
      <c r="C71" s="119" t="s">
        <v>227</v>
      </c>
      <c r="D71" s="121" t="s">
        <v>65</v>
      </c>
      <c r="E71" s="119" t="s">
        <v>66</v>
      </c>
      <c r="F71" s="120" t="s">
        <v>67</v>
      </c>
      <c r="G71" s="121" t="s">
        <v>228</v>
      </c>
      <c r="H71" s="122" t="s">
        <v>69</v>
      </c>
      <c r="I71" s="123">
        <v>45</v>
      </c>
      <c r="J71" s="27" t="str">
        <f>IF(ISERROR(VLOOKUP(I71,[1]Eje_Pilar!$C$2:$E$47,2,FALSE))," ",VLOOKUP(I71,[1]Eje_Pilar!$C$2:$E$47,2,FALSE))</f>
        <v>Gobernanza e influencia local, regional e internacional</v>
      </c>
      <c r="K71" s="27" t="str">
        <f>IF(ISERROR(VLOOKUP(I71,[1]Eje_Pilar!$C$2:$E$47,3,FALSE))," ",VLOOKUP(I71,[1]Eje_Pilar!$C$2:$E$47,3,FALSE))</f>
        <v>Eje Transversal 4 Gobierno Legitimo, Fortalecimiento Local y Eficiencia</v>
      </c>
      <c r="L71" s="124">
        <v>1415</v>
      </c>
      <c r="M71" s="125">
        <v>1024470208</v>
      </c>
      <c r="N71" s="126" t="s">
        <v>229</v>
      </c>
      <c r="O71" s="127">
        <v>55800000</v>
      </c>
      <c r="P71" s="128"/>
      <c r="Q71" s="129"/>
      <c r="R71" s="130"/>
      <c r="S71" s="127"/>
      <c r="T71" s="28">
        <f t="shared" si="0"/>
        <v>55800000</v>
      </c>
      <c r="U71" s="131">
        <v>55800000</v>
      </c>
      <c r="V71" s="132">
        <v>43495</v>
      </c>
      <c r="W71" s="132">
        <v>43497</v>
      </c>
      <c r="X71" s="132">
        <v>43769</v>
      </c>
      <c r="Y71" s="118">
        <v>270</v>
      </c>
      <c r="Z71" s="118"/>
      <c r="AA71" s="24"/>
      <c r="AB71" s="125"/>
      <c r="AC71" s="125"/>
      <c r="AD71" s="125"/>
      <c r="AE71" s="125" t="s">
        <v>71</v>
      </c>
      <c r="AF71" s="29">
        <f t="shared" si="5"/>
        <v>1</v>
      </c>
      <c r="AG71" s="30">
        <f>IF(SUMPRODUCT((A$14:A71=A71)*(B$14:B71=B71)*(C$14:C71=C71))&gt;1,0,1)</f>
        <v>1</v>
      </c>
      <c r="AH71" s="31" t="str">
        <f t="shared" si="1"/>
        <v>Contratos de prestación de servicios profesionales y de apoyo a la gestión</v>
      </c>
      <c r="AI71" s="31" t="str">
        <f t="shared" si="2"/>
        <v>Contratación directa</v>
      </c>
      <c r="AJ71" s="32" t="str">
        <f>IFERROR(VLOOKUP(F71,[1]Tipo!$C$12:$C$27,1,FALSE),"NO")</f>
        <v>Prestación de servicios profesionales y de apoyo a la gestión, o para la ejecución de trabajos artísticos que sólo puedan encomendarse a determinadas personas naturales;</v>
      </c>
      <c r="AK71" s="31" t="str">
        <f t="shared" si="3"/>
        <v>Inversión</v>
      </c>
      <c r="AL71" s="31">
        <f t="shared" si="4"/>
        <v>45</v>
      </c>
      <c r="AM71" s="51"/>
      <c r="AN71" s="51"/>
      <c r="AO71" s="51"/>
      <c r="AP71" s="1"/>
      <c r="AQ71" s="1"/>
      <c r="AR71" s="1"/>
      <c r="AS71" s="1"/>
      <c r="AT71" s="1"/>
      <c r="AU71" s="1"/>
      <c r="AV71" s="1"/>
      <c r="AW71" s="1"/>
      <c r="AX71" s="1"/>
      <c r="AY71" s="1"/>
      <c r="AZ71" s="1"/>
      <c r="BA71" s="1"/>
      <c r="BB71" s="1"/>
      <c r="BC71" s="1"/>
      <c r="BD71" s="1"/>
      <c r="BE71" s="1"/>
      <c r="BF71" s="1"/>
      <c r="BG71" s="1"/>
      <c r="BH71" s="1"/>
      <c r="BI71" s="1"/>
      <c r="BJ71" s="1"/>
      <c r="BK71" s="1"/>
      <c r="BL71" s="1"/>
      <c r="BM71" s="1"/>
      <c r="BN71" s="1"/>
      <c r="BO71" s="1"/>
      <c r="BP71" s="1"/>
      <c r="BQ71" s="1"/>
    </row>
    <row r="72" spans="1:69" ht="27" customHeight="1" x14ac:dyDescent="0.25">
      <c r="A72" s="117">
        <v>59</v>
      </c>
      <c r="B72" s="118">
        <v>2019</v>
      </c>
      <c r="C72" s="119" t="s">
        <v>230</v>
      </c>
      <c r="D72" s="121" t="s">
        <v>65</v>
      </c>
      <c r="E72" s="119" t="s">
        <v>66</v>
      </c>
      <c r="F72" s="120" t="s">
        <v>67</v>
      </c>
      <c r="G72" s="121" t="s">
        <v>231</v>
      </c>
      <c r="H72" s="122" t="s">
        <v>69</v>
      </c>
      <c r="I72" s="123">
        <v>45</v>
      </c>
      <c r="J72" s="27" t="str">
        <f>IF(ISERROR(VLOOKUP(I72,[1]Eje_Pilar!$C$2:$E$47,2,FALSE))," ",VLOOKUP(I72,[1]Eje_Pilar!$C$2:$E$47,2,FALSE))</f>
        <v>Gobernanza e influencia local, regional e internacional</v>
      </c>
      <c r="K72" s="27" t="str">
        <f>IF(ISERROR(VLOOKUP(I72,[1]Eje_Pilar!$C$2:$E$47,3,FALSE))," ",VLOOKUP(I72,[1]Eje_Pilar!$C$2:$E$47,3,FALSE))</f>
        <v>Eje Transversal 4 Gobierno Legitimo, Fortalecimiento Local y Eficiencia</v>
      </c>
      <c r="L72" s="124">
        <v>1415</v>
      </c>
      <c r="M72" s="125">
        <v>1022936185</v>
      </c>
      <c r="N72" s="126" t="s">
        <v>232</v>
      </c>
      <c r="O72" s="127">
        <v>18639000</v>
      </c>
      <c r="P72" s="128"/>
      <c r="Q72" s="129"/>
      <c r="R72" s="130">
        <v>2</v>
      </c>
      <c r="S72" s="127">
        <v>5591700</v>
      </c>
      <c r="T72" s="28">
        <f t="shared" si="0"/>
        <v>24230700</v>
      </c>
      <c r="U72" s="131">
        <v>20710000</v>
      </c>
      <c r="V72" s="132">
        <v>43496</v>
      </c>
      <c r="W72" s="132">
        <v>43497</v>
      </c>
      <c r="X72" s="132">
        <v>43851</v>
      </c>
      <c r="Y72" s="118">
        <v>270</v>
      </c>
      <c r="Z72" s="118">
        <v>81</v>
      </c>
      <c r="AA72" s="24"/>
      <c r="AB72" s="125"/>
      <c r="AC72" s="125" t="s">
        <v>71</v>
      </c>
      <c r="AD72" s="125"/>
      <c r="AE72" s="125"/>
      <c r="AF72" s="29">
        <f t="shared" si="5"/>
        <v>0.85470085470085466</v>
      </c>
      <c r="AG72" s="30">
        <f>IF(SUMPRODUCT((A$14:A72=A72)*(B$14:B72=B72)*(C$14:C72=C72))&gt;1,0,1)</f>
        <v>1</v>
      </c>
      <c r="AH72" s="31" t="str">
        <f t="shared" si="1"/>
        <v>Contratos de prestación de servicios profesionales y de apoyo a la gestión</v>
      </c>
      <c r="AI72" s="31" t="str">
        <f t="shared" si="2"/>
        <v>Contratación directa</v>
      </c>
      <c r="AJ72" s="32" t="str">
        <f>IFERROR(VLOOKUP(F72,[1]Tipo!$C$12:$C$27,1,FALSE),"NO")</f>
        <v>Prestación de servicios profesionales y de apoyo a la gestión, o para la ejecución de trabajos artísticos que sólo puedan encomendarse a determinadas personas naturales;</v>
      </c>
      <c r="AK72" s="31" t="str">
        <f t="shared" si="3"/>
        <v>Inversión</v>
      </c>
      <c r="AL72" s="31">
        <f t="shared" si="4"/>
        <v>45</v>
      </c>
      <c r="AM72" s="51"/>
      <c r="AN72" s="51"/>
      <c r="AO72" s="51"/>
      <c r="AP72" s="1"/>
      <c r="AQ72" s="1"/>
      <c r="AR72" s="1"/>
      <c r="AS72" s="1"/>
      <c r="AT72" s="1"/>
      <c r="AU72" s="1"/>
      <c r="AV72" s="1"/>
      <c r="AW72" s="1"/>
      <c r="AX72" s="1"/>
      <c r="AY72" s="1"/>
      <c r="AZ72" s="1"/>
      <c r="BA72" s="1"/>
      <c r="BB72" s="1"/>
      <c r="BC72" s="1"/>
      <c r="BD72" s="1"/>
      <c r="BE72" s="1"/>
      <c r="BF72" s="1"/>
      <c r="BG72" s="1"/>
      <c r="BH72" s="1"/>
      <c r="BI72" s="1"/>
      <c r="BJ72" s="1"/>
      <c r="BK72" s="1"/>
      <c r="BL72" s="1"/>
      <c r="BM72" s="1"/>
      <c r="BN72" s="1"/>
      <c r="BO72" s="1"/>
      <c r="BP72" s="1"/>
      <c r="BQ72" s="1"/>
    </row>
    <row r="73" spans="1:69" ht="27" customHeight="1" x14ac:dyDescent="0.25">
      <c r="A73" s="117">
        <v>60</v>
      </c>
      <c r="B73" s="118">
        <v>2019</v>
      </c>
      <c r="C73" s="119" t="s">
        <v>233</v>
      </c>
      <c r="D73" s="121" t="s">
        <v>65</v>
      </c>
      <c r="E73" s="119" t="s">
        <v>66</v>
      </c>
      <c r="F73" s="120" t="s">
        <v>67</v>
      </c>
      <c r="G73" s="121" t="s">
        <v>231</v>
      </c>
      <c r="H73" s="122" t="s">
        <v>69</v>
      </c>
      <c r="I73" s="123">
        <v>45</v>
      </c>
      <c r="J73" s="27" t="str">
        <f>IF(ISERROR(VLOOKUP(I73,[1]Eje_Pilar!$C$2:$E$47,2,FALSE))," ",VLOOKUP(I73,[1]Eje_Pilar!$C$2:$E$47,2,FALSE))</f>
        <v>Gobernanza e influencia local, regional e internacional</v>
      </c>
      <c r="K73" s="27" t="str">
        <f>IF(ISERROR(VLOOKUP(I73,[1]Eje_Pilar!$C$2:$E$47,3,FALSE))," ",VLOOKUP(I73,[1]Eje_Pilar!$C$2:$E$47,3,FALSE))</f>
        <v>Eje Transversal 4 Gobierno Legitimo, Fortalecimiento Local y Eficiencia</v>
      </c>
      <c r="L73" s="124">
        <v>1415</v>
      </c>
      <c r="M73" s="125">
        <v>79321938</v>
      </c>
      <c r="N73" s="126" t="s">
        <v>234</v>
      </c>
      <c r="O73" s="127">
        <v>18639000</v>
      </c>
      <c r="P73" s="128"/>
      <c r="Q73" s="129"/>
      <c r="R73" s="130"/>
      <c r="S73" s="127"/>
      <c r="T73" s="28">
        <f t="shared" si="0"/>
        <v>18639000</v>
      </c>
      <c r="U73" s="131">
        <v>18639000</v>
      </c>
      <c r="V73" s="132">
        <v>43496</v>
      </c>
      <c r="W73" s="132">
        <v>43497</v>
      </c>
      <c r="X73" s="132">
        <v>43769</v>
      </c>
      <c r="Y73" s="118">
        <v>270</v>
      </c>
      <c r="Z73" s="118"/>
      <c r="AA73" s="24"/>
      <c r="AB73" s="125"/>
      <c r="AC73" s="125"/>
      <c r="AD73" s="125"/>
      <c r="AE73" s="125" t="s">
        <v>71</v>
      </c>
      <c r="AF73" s="29">
        <f t="shared" si="5"/>
        <v>1</v>
      </c>
      <c r="AG73" s="30">
        <f>IF(SUMPRODUCT((A$14:A73=A73)*(B$14:B73=B73)*(C$14:C73=C73))&gt;1,0,1)</f>
        <v>1</v>
      </c>
      <c r="AH73" s="31" t="str">
        <f t="shared" si="1"/>
        <v>Contratos de prestación de servicios profesionales y de apoyo a la gestión</v>
      </c>
      <c r="AI73" s="31" t="str">
        <f t="shared" si="2"/>
        <v>Contratación directa</v>
      </c>
      <c r="AJ73" s="32" t="str">
        <f>IFERROR(VLOOKUP(F73,[1]Tipo!$C$12:$C$27,1,FALSE),"NO")</f>
        <v>Prestación de servicios profesionales y de apoyo a la gestión, o para la ejecución de trabajos artísticos que sólo puedan encomendarse a determinadas personas naturales;</v>
      </c>
      <c r="AK73" s="31" t="str">
        <f t="shared" si="3"/>
        <v>Inversión</v>
      </c>
      <c r="AL73" s="31">
        <f t="shared" si="4"/>
        <v>45</v>
      </c>
      <c r="AM73" s="51"/>
      <c r="AN73" s="51"/>
      <c r="AO73" s="51"/>
      <c r="AP73" s="1"/>
      <c r="AQ73" s="1"/>
      <c r="AR73" s="1"/>
      <c r="AS73" s="1"/>
      <c r="AT73" s="1"/>
      <c r="AU73" s="1"/>
      <c r="AV73" s="1"/>
      <c r="AW73" s="1"/>
      <c r="AX73" s="1"/>
      <c r="AY73" s="1"/>
      <c r="AZ73" s="1"/>
      <c r="BA73" s="1"/>
      <c r="BB73" s="1"/>
      <c r="BC73" s="1"/>
      <c r="BD73" s="1"/>
      <c r="BE73" s="1"/>
      <c r="BF73" s="1"/>
      <c r="BG73" s="1"/>
      <c r="BH73" s="1"/>
      <c r="BI73" s="1"/>
      <c r="BJ73" s="1"/>
      <c r="BK73" s="1"/>
      <c r="BL73" s="1"/>
      <c r="BM73" s="1"/>
      <c r="BN73" s="1"/>
      <c r="BO73" s="1"/>
      <c r="BP73" s="1"/>
      <c r="BQ73" s="1"/>
    </row>
    <row r="74" spans="1:69" ht="27" customHeight="1" x14ac:dyDescent="0.25">
      <c r="A74" s="117">
        <v>61</v>
      </c>
      <c r="B74" s="118">
        <v>2019</v>
      </c>
      <c r="C74" s="119" t="s">
        <v>235</v>
      </c>
      <c r="D74" s="121" t="s">
        <v>65</v>
      </c>
      <c r="E74" s="119" t="s">
        <v>66</v>
      </c>
      <c r="F74" s="120" t="s">
        <v>67</v>
      </c>
      <c r="G74" s="121" t="s">
        <v>236</v>
      </c>
      <c r="H74" s="122" t="s">
        <v>69</v>
      </c>
      <c r="I74" s="123">
        <v>45</v>
      </c>
      <c r="J74" s="27" t="str">
        <f>IF(ISERROR(VLOOKUP(I74,[1]Eje_Pilar!$C$2:$E$47,2,FALSE))," ",VLOOKUP(I74,[1]Eje_Pilar!$C$2:$E$47,2,FALSE))</f>
        <v>Gobernanza e influencia local, regional e internacional</v>
      </c>
      <c r="K74" s="27" t="str">
        <f>IF(ISERROR(VLOOKUP(I74,[1]Eje_Pilar!$C$2:$E$47,3,FALSE))," ",VLOOKUP(I74,[1]Eje_Pilar!$C$2:$E$47,3,FALSE))</f>
        <v>Eje Transversal 4 Gobierno Legitimo, Fortalecimiento Local y Eficiencia</v>
      </c>
      <c r="L74" s="124">
        <v>1415</v>
      </c>
      <c r="M74" s="125">
        <v>79754391</v>
      </c>
      <c r="N74" s="126" t="s">
        <v>237</v>
      </c>
      <c r="O74" s="127">
        <v>66600000</v>
      </c>
      <c r="P74" s="128"/>
      <c r="Q74" s="129"/>
      <c r="R74" s="130"/>
      <c r="S74" s="127"/>
      <c r="T74" s="28">
        <f t="shared" si="0"/>
        <v>66600000</v>
      </c>
      <c r="U74" s="131">
        <v>66600000</v>
      </c>
      <c r="V74" s="132">
        <v>43496</v>
      </c>
      <c r="W74" s="132">
        <v>43497</v>
      </c>
      <c r="X74" s="132">
        <v>43769</v>
      </c>
      <c r="Y74" s="118">
        <v>270</v>
      </c>
      <c r="Z74" s="118"/>
      <c r="AA74" s="24"/>
      <c r="AB74" s="125"/>
      <c r="AC74" s="125"/>
      <c r="AD74" s="125"/>
      <c r="AE74" s="125" t="s">
        <v>71</v>
      </c>
      <c r="AF74" s="29">
        <f t="shared" si="5"/>
        <v>1</v>
      </c>
      <c r="AG74" s="30">
        <f>IF(SUMPRODUCT((A$14:A74=A74)*(B$14:B74=B74)*(C$14:C74=C74))&gt;1,0,1)</f>
        <v>1</v>
      </c>
      <c r="AH74" s="31" t="str">
        <f t="shared" si="1"/>
        <v>Contratos de prestación de servicios profesionales y de apoyo a la gestión</v>
      </c>
      <c r="AI74" s="31" t="str">
        <f t="shared" si="2"/>
        <v>Contratación directa</v>
      </c>
      <c r="AJ74" s="32" t="str">
        <f>IFERROR(VLOOKUP(F74,[1]Tipo!$C$12:$C$27,1,FALSE),"NO")</f>
        <v>Prestación de servicios profesionales y de apoyo a la gestión, o para la ejecución de trabajos artísticos que sólo puedan encomendarse a determinadas personas naturales;</v>
      </c>
      <c r="AK74" s="31" t="str">
        <f t="shared" si="3"/>
        <v>Inversión</v>
      </c>
      <c r="AL74" s="31">
        <f t="shared" si="4"/>
        <v>45</v>
      </c>
      <c r="AM74" s="51"/>
      <c r="AN74" s="51"/>
      <c r="AO74" s="51"/>
      <c r="AP74" s="1"/>
      <c r="AQ74" s="1"/>
      <c r="AR74" s="1"/>
      <c r="AS74" s="1"/>
      <c r="AT74" s="1"/>
      <c r="AU74" s="1"/>
      <c r="AV74" s="1"/>
      <c r="AW74" s="1"/>
      <c r="AX74" s="1"/>
      <c r="AY74" s="1"/>
      <c r="AZ74" s="1"/>
      <c r="BA74" s="1"/>
      <c r="BB74" s="1"/>
      <c r="BC74" s="1"/>
      <c r="BD74" s="1"/>
      <c r="BE74" s="1"/>
      <c r="BF74" s="1"/>
      <c r="BG74" s="1"/>
      <c r="BH74" s="1"/>
      <c r="BI74" s="1"/>
      <c r="BJ74" s="1"/>
      <c r="BK74" s="1"/>
      <c r="BL74" s="1"/>
      <c r="BM74" s="1"/>
      <c r="BN74" s="1"/>
      <c r="BO74" s="1"/>
      <c r="BP74" s="1"/>
      <c r="BQ74" s="1"/>
    </row>
    <row r="75" spans="1:69" ht="27" customHeight="1" x14ac:dyDescent="0.25">
      <c r="A75" s="117">
        <v>62</v>
      </c>
      <c r="B75" s="118">
        <v>2019</v>
      </c>
      <c r="C75" s="119" t="s">
        <v>238</v>
      </c>
      <c r="D75" s="121" t="s">
        <v>65</v>
      </c>
      <c r="E75" s="119" t="s">
        <v>66</v>
      </c>
      <c r="F75" s="120" t="s">
        <v>67</v>
      </c>
      <c r="G75" s="121" t="s">
        <v>239</v>
      </c>
      <c r="H75" s="122" t="s">
        <v>69</v>
      </c>
      <c r="I75" s="123">
        <v>45</v>
      </c>
      <c r="J75" s="27" t="str">
        <f>IF(ISERROR(VLOOKUP(I75,[1]Eje_Pilar!$C$2:$E$47,2,FALSE))," ",VLOOKUP(I75,[1]Eje_Pilar!$C$2:$E$47,2,FALSE))</f>
        <v>Gobernanza e influencia local, regional e internacional</v>
      </c>
      <c r="K75" s="27" t="str">
        <f>IF(ISERROR(VLOOKUP(I75,[1]Eje_Pilar!$C$2:$E$47,3,FALSE))," ",VLOOKUP(I75,[1]Eje_Pilar!$C$2:$E$47,3,FALSE))</f>
        <v>Eje Transversal 4 Gobierno Legitimo, Fortalecimiento Local y Eficiencia</v>
      </c>
      <c r="L75" s="124">
        <v>1415</v>
      </c>
      <c r="M75" s="125">
        <v>35355568</v>
      </c>
      <c r="N75" s="126" t="s">
        <v>240</v>
      </c>
      <c r="O75" s="127">
        <v>28350000</v>
      </c>
      <c r="P75" s="128"/>
      <c r="Q75" s="129"/>
      <c r="R75" s="130">
        <v>1</v>
      </c>
      <c r="S75" s="127">
        <v>8505000</v>
      </c>
      <c r="T75" s="28">
        <f t="shared" si="0"/>
        <v>36855000</v>
      </c>
      <c r="U75" s="131">
        <v>31500000</v>
      </c>
      <c r="V75" s="132">
        <v>43496</v>
      </c>
      <c r="W75" s="132">
        <v>43497</v>
      </c>
      <c r="X75" s="132">
        <v>43851</v>
      </c>
      <c r="Y75" s="118">
        <v>270</v>
      </c>
      <c r="Z75" s="118">
        <v>81</v>
      </c>
      <c r="AA75" s="24"/>
      <c r="AB75" s="125"/>
      <c r="AC75" s="125" t="s">
        <v>71</v>
      </c>
      <c r="AD75" s="125"/>
      <c r="AE75" s="125"/>
      <c r="AF75" s="29">
        <f t="shared" si="5"/>
        <v>0.85470085470085466</v>
      </c>
      <c r="AG75" s="30">
        <f>IF(SUMPRODUCT((A$14:A75=A75)*(B$14:B75=B75)*(C$14:C75=C75))&gt;1,0,1)</f>
        <v>1</v>
      </c>
      <c r="AH75" s="31" t="str">
        <f t="shared" si="1"/>
        <v>Contratos de prestación de servicios profesionales y de apoyo a la gestión</v>
      </c>
      <c r="AI75" s="31" t="str">
        <f t="shared" si="2"/>
        <v>Contratación directa</v>
      </c>
      <c r="AJ75" s="32" t="str">
        <f>IFERROR(VLOOKUP(F75,[1]Tipo!$C$12:$C$27,1,FALSE),"NO")</f>
        <v>Prestación de servicios profesionales y de apoyo a la gestión, o para la ejecución de trabajos artísticos que sólo puedan encomendarse a determinadas personas naturales;</v>
      </c>
      <c r="AK75" s="31" t="str">
        <f t="shared" si="3"/>
        <v>Inversión</v>
      </c>
      <c r="AL75" s="31">
        <f t="shared" si="4"/>
        <v>45</v>
      </c>
      <c r="AM75" s="51"/>
      <c r="AN75" s="51"/>
      <c r="AO75" s="51"/>
      <c r="AP75" s="1"/>
      <c r="AQ75" s="1"/>
      <c r="AR75" s="1"/>
      <c r="AS75" s="1"/>
      <c r="AT75" s="1"/>
      <c r="AU75" s="1"/>
      <c r="AV75" s="1"/>
      <c r="AW75" s="1"/>
      <c r="AX75" s="1"/>
      <c r="AY75" s="1"/>
      <c r="AZ75" s="1"/>
      <c r="BA75" s="1"/>
      <c r="BB75" s="1"/>
      <c r="BC75" s="1"/>
      <c r="BD75" s="1"/>
      <c r="BE75" s="1"/>
      <c r="BF75" s="1"/>
      <c r="BG75" s="1"/>
      <c r="BH75" s="1"/>
      <c r="BI75" s="1"/>
      <c r="BJ75" s="1"/>
      <c r="BK75" s="1"/>
      <c r="BL75" s="1"/>
      <c r="BM75" s="1"/>
      <c r="BN75" s="1"/>
      <c r="BO75" s="1"/>
      <c r="BP75" s="1"/>
      <c r="BQ75" s="1"/>
    </row>
    <row r="76" spans="1:69" ht="27" customHeight="1" x14ac:dyDescent="0.25">
      <c r="A76" s="117">
        <v>63</v>
      </c>
      <c r="B76" s="118">
        <v>2019</v>
      </c>
      <c r="C76" s="119" t="s">
        <v>241</v>
      </c>
      <c r="D76" s="121" t="s">
        <v>65</v>
      </c>
      <c r="E76" s="119" t="s">
        <v>66</v>
      </c>
      <c r="F76" s="120" t="s">
        <v>67</v>
      </c>
      <c r="G76" s="121" t="s">
        <v>242</v>
      </c>
      <c r="H76" s="122" t="s">
        <v>69</v>
      </c>
      <c r="I76" s="123">
        <v>45</v>
      </c>
      <c r="J76" s="27" t="str">
        <f>IF(ISERROR(VLOOKUP(I76,[1]Eje_Pilar!$C$2:$E$47,2,FALSE))," ",VLOOKUP(I76,[1]Eje_Pilar!$C$2:$E$47,2,FALSE))</f>
        <v>Gobernanza e influencia local, regional e internacional</v>
      </c>
      <c r="K76" s="27" t="str">
        <f>IF(ISERROR(VLOOKUP(I76,[1]Eje_Pilar!$C$2:$E$47,3,FALSE))," ",VLOOKUP(I76,[1]Eje_Pilar!$C$2:$E$47,3,FALSE))</f>
        <v>Eje Transversal 4 Gobierno Legitimo, Fortalecimiento Local y Eficiencia</v>
      </c>
      <c r="L76" s="124">
        <v>1415</v>
      </c>
      <c r="M76" s="125">
        <v>52457731</v>
      </c>
      <c r="N76" s="126" t="s">
        <v>243</v>
      </c>
      <c r="O76" s="127">
        <v>17883000</v>
      </c>
      <c r="P76" s="128"/>
      <c r="Q76" s="129"/>
      <c r="R76" s="130">
        <v>2</v>
      </c>
      <c r="S76" s="127">
        <v>5364900</v>
      </c>
      <c r="T76" s="28">
        <f t="shared" si="0"/>
        <v>23247900</v>
      </c>
      <c r="U76" s="131">
        <v>19870000</v>
      </c>
      <c r="V76" s="132">
        <v>43495</v>
      </c>
      <c r="W76" s="132">
        <v>43497</v>
      </c>
      <c r="X76" s="132">
        <v>43851</v>
      </c>
      <c r="Y76" s="118">
        <v>270</v>
      </c>
      <c r="Z76" s="118">
        <v>81</v>
      </c>
      <c r="AA76" s="24"/>
      <c r="AB76" s="125"/>
      <c r="AC76" s="125" t="s">
        <v>71</v>
      </c>
      <c r="AD76" s="125"/>
      <c r="AE76" s="125"/>
      <c r="AF76" s="29">
        <f t="shared" si="5"/>
        <v>0.85470085470085466</v>
      </c>
      <c r="AG76" s="30">
        <f>IF(SUMPRODUCT((A$14:A76=A76)*(B$14:B76=B76)*(C$14:C76=C76))&gt;1,0,1)</f>
        <v>1</v>
      </c>
      <c r="AH76" s="31" t="str">
        <f t="shared" si="1"/>
        <v>Contratos de prestación de servicios profesionales y de apoyo a la gestión</v>
      </c>
      <c r="AI76" s="31" t="str">
        <f t="shared" si="2"/>
        <v>Contratación directa</v>
      </c>
      <c r="AJ76" s="32" t="str">
        <f>IFERROR(VLOOKUP(F76,[1]Tipo!$C$12:$C$27,1,FALSE),"NO")</f>
        <v>Prestación de servicios profesionales y de apoyo a la gestión, o para la ejecución de trabajos artísticos que sólo puedan encomendarse a determinadas personas naturales;</v>
      </c>
      <c r="AK76" s="31" t="str">
        <f t="shared" si="3"/>
        <v>Inversión</v>
      </c>
      <c r="AL76" s="31">
        <f t="shared" si="4"/>
        <v>45</v>
      </c>
      <c r="AM76" s="51"/>
      <c r="AN76" s="51"/>
      <c r="AO76" s="51"/>
      <c r="AP76" s="1"/>
      <c r="AQ76" s="1"/>
      <c r="AR76" s="1"/>
      <c r="AS76" s="1"/>
      <c r="AT76" s="1"/>
      <c r="AU76" s="1"/>
      <c r="AV76" s="1"/>
      <c r="AW76" s="1"/>
      <c r="AX76" s="1"/>
      <c r="AY76" s="1"/>
      <c r="AZ76" s="1"/>
      <c r="BA76" s="1"/>
      <c r="BB76" s="1"/>
      <c r="BC76" s="1"/>
      <c r="BD76" s="1"/>
      <c r="BE76" s="1"/>
      <c r="BF76" s="1"/>
      <c r="BG76" s="1"/>
      <c r="BH76" s="1"/>
      <c r="BI76" s="1"/>
      <c r="BJ76" s="1"/>
      <c r="BK76" s="1"/>
      <c r="BL76" s="1"/>
      <c r="BM76" s="1"/>
      <c r="BN76" s="1"/>
      <c r="BO76" s="1"/>
      <c r="BP76" s="1"/>
      <c r="BQ76" s="1"/>
    </row>
    <row r="77" spans="1:69" ht="27" customHeight="1" x14ac:dyDescent="0.25">
      <c r="A77" s="117">
        <v>64</v>
      </c>
      <c r="B77" s="118">
        <v>2019</v>
      </c>
      <c r="C77" s="119" t="s">
        <v>244</v>
      </c>
      <c r="D77" s="121" t="s">
        <v>65</v>
      </c>
      <c r="E77" s="119" t="s">
        <v>66</v>
      </c>
      <c r="F77" s="120" t="s">
        <v>67</v>
      </c>
      <c r="G77" s="121" t="s">
        <v>245</v>
      </c>
      <c r="H77" s="122" t="s">
        <v>69</v>
      </c>
      <c r="I77" s="123">
        <v>45</v>
      </c>
      <c r="J77" s="27" t="str">
        <f>IF(ISERROR(VLOOKUP(I77,[1]Eje_Pilar!$C$2:$E$47,2,FALSE))," ",VLOOKUP(I77,[1]Eje_Pilar!$C$2:$E$47,2,FALSE))</f>
        <v>Gobernanza e influencia local, regional e internacional</v>
      </c>
      <c r="K77" s="27" t="str">
        <f>IF(ISERROR(VLOOKUP(I77,[1]Eje_Pilar!$C$2:$E$47,3,FALSE))," ",VLOOKUP(I77,[1]Eje_Pilar!$C$2:$E$47,3,FALSE))</f>
        <v>Eje Transversal 4 Gobierno Legitimo, Fortalecimiento Local y Eficiencia</v>
      </c>
      <c r="L77" s="124">
        <v>1415</v>
      </c>
      <c r="M77" s="125">
        <v>4639674</v>
      </c>
      <c r="N77" s="126" t="s">
        <v>246</v>
      </c>
      <c r="O77" s="127">
        <v>59850000</v>
      </c>
      <c r="P77" s="128"/>
      <c r="Q77" s="129"/>
      <c r="R77" s="130">
        <v>2</v>
      </c>
      <c r="S77" s="127">
        <v>17955000</v>
      </c>
      <c r="T77" s="28">
        <f t="shared" si="0"/>
        <v>77805000</v>
      </c>
      <c r="U77" s="131">
        <v>66500000</v>
      </c>
      <c r="V77" s="132">
        <v>43495</v>
      </c>
      <c r="W77" s="132">
        <v>43497</v>
      </c>
      <c r="X77" s="132">
        <v>43851</v>
      </c>
      <c r="Y77" s="118">
        <v>270</v>
      </c>
      <c r="Z77" s="118">
        <v>81</v>
      </c>
      <c r="AA77" s="24"/>
      <c r="AB77" s="125"/>
      <c r="AC77" s="125" t="s">
        <v>71</v>
      </c>
      <c r="AD77" s="125"/>
      <c r="AE77" s="125"/>
      <c r="AF77" s="29">
        <f t="shared" si="5"/>
        <v>0.85470085470085466</v>
      </c>
      <c r="AG77" s="30">
        <f>IF(SUMPRODUCT((A$14:A77=A77)*(B$14:B77=B77)*(C$14:C77=C77))&gt;1,0,1)</f>
        <v>1</v>
      </c>
      <c r="AH77" s="31" t="str">
        <f t="shared" si="1"/>
        <v>Contratos de prestación de servicios profesionales y de apoyo a la gestión</v>
      </c>
      <c r="AI77" s="31" t="str">
        <f t="shared" si="2"/>
        <v>Contratación directa</v>
      </c>
      <c r="AJ77" s="32" t="str">
        <f>IFERROR(VLOOKUP(F77,[1]Tipo!$C$12:$C$27,1,FALSE),"NO")</f>
        <v>Prestación de servicios profesionales y de apoyo a la gestión, o para la ejecución de trabajos artísticos que sólo puedan encomendarse a determinadas personas naturales;</v>
      </c>
      <c r="AK77" s="31" t="str">
        <f t="shared" si="3"/>
        <v>Inversión</v>
      </c>
      <c r="AL77" s="31">
        <f t="shared" si="4"/>
        <v>45</v>
      </c>
      <c r="AM77" s="51"/>
      <c r="AN77" s="51"/>
      <c r="AO77" s="51"/>
      <c r="AP77" s="1"/>
      <c r="AQ77" s="1"/>
      <c r="AR77" s="1"/>
      <c r="AS77" s="1"/>
      <c r="AT77" s="1"/>
      <c r="AU77" s="1"/>
      <c r="AV77" s="1"/>
      <c r="AW77" s="1"/>
      <c r="AX77" s="1"/>
      <c r="AY77" s="1"/>
      <c r="AZ77" s="1"/>
      <c r="BA77" s="1"/>
      <c r="BB77" s="1"/>
      <c r="BC77" s="1"/>
      <c r="BD77" s="1"/>
      <c r="BE77" s="1"/>
      <c r="BF77" s="1"/>
      <c r="BG77" s="1"/>
      <c r="BH77" s="1"/>
      <c r="BI77" s="1"/>
      <c r="BJ77" s="1"/>
      <c r="BK77" s="1"/>
      <c r="BL77" s="1"/>
      <c r="BM77" s="1"/>
      <c r="BN77" s="1"/>
      <c r="BO77" s="1"/>
      <c r="BP77" s="1"/>
      <c r="BQ77" s="1"/>
    </row>
    <row r="78" spans="1:69" ht="27" customHeight="1" x14ac:dyDescent="0.25">
      <c r="A78" s="117">
        <v>65</v>
      </c>
      <c r="B78" s="118">
        <v>2019</v>
      </c>
      <c r="C78" s="119" t="s">
        <v>247</v>
      </c>
      <c r="D78" s="121" t="s">
        <v>65</v>
      </c>
      <c r="E78" s="119" t="s">
        <v>66</v>
      </c>
      <c r="F78" s="120" t="s">
        <v>67</v>
      </c>
      <c r="G78" s="121" t="s">
        <v>248</v>
      </c>
      <c r="H78" s="122" t="s">
        <v>69</v>
      </c>
      <c r="I78" s="123">
        <v>45</v>
      </c>
      <c r="J78" s="27" t="str">
        <f>IF(ISERROR(VLOOKUP(I78,[1]Eje_Pilar!$C$2:$E$47,2,FALSE))," ",VLOOKUP(I78,[1]Eje_Pilar!$C$2:$E$47,2,FALSE))</f>
        <v>Gobernanza e influencia local, regional e internacional</v>
      </c>
      <c r="K78" s="27" t="str">
        <f>IF(ISERROR(VLOOKUP(I78,[1]Eje_Pilar!$C$2:$E$47,3,FALSE))," ",VLOOKUP(I78,[1]Eje_Pilar!$C$2:$E$47,3,FALSE))</f>
        <v>Eje Transversal 4 Gobierno Legitimo, Fortalecimiento Local y Eficiencia</v>
      </c>
      <c r="L78" s="124">
        <v>1415</v>
      </c>
      <c r="M78" s="125">
        <v>1023923791</v>
      </c>
      <c r="N78" s="126" t="s">
        <v>249</v>
      </c>
      <c r="O78" s="127">
        <v>37350000</v>
      </c>
      <c r="P78" s="128"/>
      <c r="Q78" s="129"/>
      <c r="R78" s="130"/>
      <c r="S78" s="127"/>
      <c r="T78" s="28">
        <f t="shared" ref="T78:T144" si="6">+O78+Q78+S78</f>
        <v>37350000</v>
      </c>
      <c r="U78" s="131">
        <v>37350000</v>
      </c>
      <c r="V78" s="132">
        <v>43495</v>
      </c>
      <c r="W78" s="132">
        <v>43497</v>
      </c>
      <c r="X78" s="132">
        <v>43769</v>
      </c>
      <c r="Y78" s="118">
        <v>270</v>
      </c>
      <c r="Z78" s="118"/>
      <c r="AA78" s="24"/>
      <c r="AB78" s="125"/>
      <c r="AC78" s="125"/>
      <c r="AD78" s="125"/>
      <c r="AE78" s="125" t="s">
        <v>71</v>
      </c>
      <c r="AF78" s="29">
        <f t="shared" si="5"/>
        <v>1</v>
      </c>
      <c r="AG78" s="30">
        <f>IF(SUMPRODUCT((A$14:A78=A78)*(B$14:B78=B78)*(C$14:C78=C78))&gt;1,0,1)</f>
        <v>1</v>
      </c>
      <c r="AH78" s="31" t="str">
        <f t="shared" ref="AH78:AH144" si="7">IFERROR(VLOOKUP(D78,tipo,1,FALSE),"NO")</f>
        <v>Contratos de prestación de servicios profesionales y de apoyo a la gestión</v>
      </c>
      <c r="AI78" s="31" t="str">
        <f t="shared" ref="AI78:AI144" si="8">IFERROR(VLOOKUP(E78,modal,1,FALSE),"NO")</f>
        <v>Contratación directa</v>
      </c>
      <c r="AJ78" s="32" t="str">
        <f>IFERROR(VLOOKUP(F78,[1]Tipo!$C$12:$C$27,1,FALSE),"NO")</f>
        <v>Prestación de servicios profesionales y de apoyo a la gestión, o para la ejecución de trabajos artísticos que sólo puedan encomendarse a determinadas personas naturales;</v>
      </c>
      <c r="AK78" s="31" t="str">
        <f t="shared" ref="AK78:AK144" si="9">IFERROR(VLOOKUP(H78,afectacion,1,FALSE),"NO")</f>
        <v>Inversión</v>
      </c>
      <c r="AL78" s="31">
        <f t="shared" ref="AL78:AL144" si="10">IFERROR(VLOOKUP(I78,programa,1,FALSE),"NO")</f>
        <v>45</v>
      </c>
      <c r="AM78" s="51"/>
      <c r="AN78" s="51"/>
      <c r="AO78" s="51"/>
      <c r="AP78" s="1"/>
      <c r="AQ78" s="1"/>
      <c r="AR78" s="1"/>
      <c r="AS78" s="1"/>
      <c r="AT78" s="1"/>
      <c r="AU78" s="1"/>
      <c r="AV78" s="1"/>
      <c r="AW78" s="1"/>
      <c r="AX78" s="1"/>
      <c r="AY78" s="1"/>
      <c r="AZ78" s="1"/>
      <c r="BA78" s="1"/>
      <c r="BB78" s="1"/>
      <c r="BC78" s="1"/>
      <c r="BD78" s="1"/>
      <c r="BE78" s="1"/>
      <c r="BF78" s="1"/>
      <c r="BG78" s="1"/>
      <c r="BH78" s="1"/>
      <c r="BI78" s="1"/>
      <c r="BJ78" s="1"/>
      <c r="BK78" s="1"/>
      <c r="BL78" s="1"/>
      <c r="BM78" s="1"/>
      <c r="BN78" s="1"/>
      <c r="BO78" s="1"/>
      <c r="BP78" s="1"/>
      <c r="BQ78" s="1"/>
    </row>
    <row r="79" spans="1:69" ht="27" customHeight="1" x14ac:dyDescent="0.25">
      <c r="A79" s="117">
        <v>66</v>
      </c>
      <c r="B79" s="118">
        <v>2019</v>
      </c>
      <c r="C79" s="119" t="s">
        <v>250</v>
      </c>
      <c r="D79" s="121" t="s">
        <v>65</v>
      </c>
      <c r="E79" s="119" t="s">
        <v>66</v>
      </c>
      <c r="F79" s="120" t="s">
        <v>67</v>
      </c>
      <c r="G79" s="121" t="s">
        <v>248</v>
      </c>
      <c r="H79" s="122" t="s">
        <v>69</v>
      </c>
      <c r="I79" s="123">
        <v>45</v>
      </c>
      <c r="J79" s="27" t="str">
        <f>IF(ISERROR(VLOOKUP(I79,[1]Eje_Pilar!$C$2:$E$47,2,FALSE))," ",VLOOKUP(I79,[1]Eje_Pilar!$C$2:$E$47,2,FALSE))</f>
        <v>Gobernanza e influencia local, regional e internacional</v>
      </c>
      <c r="K79" s="27" t="str">
        <f>IF(ISERROR(VLOOKUP(I79,[1]Eje_Pilar!$C$2:$E$47,3,FALSE))," ",VLOOKUP(I79,[1]Eje_Pilar!$C$2:$E$47,3,FALSE))</f>
        <v>Eje Transversal 4 Gobierno Legitimo, Fortalecimiento Local y Eficiencia</v>
      </c>
      <c r="L79" s="124">
        <v>1415</v>
      </c>
      <c r="M79" s="125">
        <v>1016055959</v>
      </c>
      <c r="N79" s="126" t="s">
        <v>251</v>
      </c>
      <c r="O79" s="127">
        <v>37350000</v>
      </c>
      <c r="P79" s="128"/>
      <c r="Q79" s="129"/>
      <c r="R79" s="130"/>
      <c r="S79" s="127"/>
      <c r="T79" s="28">
        <f t="shared" si="6"/>
        <v>37350000</v>
      </c>
      <c r="U79" s="131">
        <v>37350000</v>
      </c>
      <c r="V79" s="132">
        <v>43495</v>
      </c>
      <c r="W79" s="132">
        <v>43497</v>
      </c>
      <c r="X79" s="132">
        <v>43769</v>
      </c>
      <c r="Y79" s="118">
        <v>270</v>
      </c>
      <c r="Z79" s="118"/>
      <c r="AA79" s="24"/>
      <c r="AB79" s="125"/>
      <c r="AC79" s="125"/>
      <c r="AD79" s="125"/>
      <c r="AE79" s="125" t="s">
        <v>71</v>
      </c>
      <c r="AF79" s="29">
        <f t="shared" si="5"/>
        <v>1</v>
      </c>
      <c r="AG79" s="30">
        <f>IF(SUMPRODUCT((A$14:A79=A79)*(B$14:B79=B79)*(C$14:C79=C79))&gt;1,0,1)</f>
        <v>1</v>
      </c>
      <c r="AH79" s="31" t="str">
        <f t="shared" si="7"/>
        <v>Contratos de prestación de servicios profesionales y de apoyo a la gestión</v>
      </c>
      <c r="AI79" s="31" t="str">
        <f t="shared" si="8"/>
        <v>Contratación directa</v>
      </c>
      <c r="AJ79" s="32" t="str">
        <f>IFERROR(VLOOKUP(F79,[1]Tipo!$C$12:$C$27,1,FALSE),"NO")</f>
        <v>Prestación de servicios profesionales y de apoyo a la gestión, o para la ejecución de trabajos artísticos que sólo puedan encomendarse a determinadas personas naturales;</v>
      </c>
      <c r="AK79" s="31" t="str">
        <f t="shared" si="9"/>
        <v>Inversión</v>
      </c>
      <c r="AL79" s="31">
        <f t="shared" si="10"/>
        <v>45</v>
      </c>
      <c r="AM79" s="51"/>
      <c r="AN79" s="51"/>
      <c r="AO79" s="51"/>
      <c r="AP79" s="1"/>
      <c r="AQ79" s="1"/>
      <c r="AR79" s="1"/>
      <c r="AS79" s="1"/>
      <c r="AT79" s="1"/>
      <c r="AU79" s="1"/>
      <c r="AV79" s="1"/>
      <c r="AW79" s="1"/>
      <c r="AX79" s="1"/>
      <c r="AY79" s="1"/>
      <c r="AZ79" s="1"/>
      <c r="BA79" s="1"/>
      <c r="BB79" s="1"/>
      <c r="BC79" s="1"/>
      <c r="BD79" s="1"/>
      <c r="BE79" s="1"/>
      <c r="BF79" s="1"/>
      <c r="BG79" s="1"/>
      <c r="BH79" s="1"/>
      <c r="BI79" s="1"/>
      <c r="BJ79" s="1"/>
      <c r="BK79" s="1"/>
      <c r="BL79" s="1"/>
      <c r="BM79" s="1"/>
      <c r="BN79" s="1"/>
      <c r="BO79" s="1"/>
      <c r="BP79" s="1"/>
      <c r="BQ79" s="1"/>
    </row>
    <row r="80" spans="1:69" ht="27" customHeight="1" x14ac:dyDescent="0.25">
      <c r="A80" s="117">
        <v>67</v>
      </c>
      <c r="B80" s="118">
        <v>2019</v>
      </c>
      <c r="C80" s="119" t="s">
        <v>252</v>
      </c>
      <c r="D80" s="121" t="s">
        <v>65</v>
      </c>
      <c r="E80" s="119" t="s">
        <v>66</v>
      </c>
      <c r="F80" s="120" t="s">
        <v>67</v>
      </c>
      <c r="G80" s="121" t="s">
        <v>248</v>
      </c>
      <c r="H80" s="122" t="s">
        <v>69</v>
      </c>
      <c r="I80" s="123">
        <v>45</v>
      </c>
      <c r="J80" s="27" t="str">
        <f>IF(ISERROR(VLOOKUP(I80,[1]Eje_Pilar!$C$2:$E$47,2,FALSE))," ",VLOOKUP(I80,[1]Eje_Pilar!$C$2:$E$47,2,FALSE))</f>
        <v>Gobernanza e influencia local, regional e internacional</v>
      </c>
      <c r="K80" s="27" t="str">
        <f>IF(ISERROR(VLOOKUP(I80,[1]Eje_Pilar!$C$2:$E$47,3,FALSE))," ",VLOOKUP(I80,[1]Eje_Pilar!$C$2:$E$47,3,FALSE))</f>
        <v>Eje Transversal 4 Gobierno Legitimo, Fortalecimiento Local y Eficiencia</v>
      </c>
      <c r="L80" s="124">
        <v>1415</v>
      </c>
      <c r="M80" s="125">
        <v>13275913</v>
      </c>
      <c r="N80" s="126" t="s">
        <v>253</v>
      </c>
      <c r="O80" s="127">
        <v>37350000</v>
      </c>
      <c r="P80" s="128"/>
      <c r="Q80" s="129"/>
      <c r="R80" s="130"/>
      <c r="S80" s="127"/>
      <c r="T80" s="28">
        <f t="shared" si="6"/>
        <v>37350000</v>
      </c>
      <c r="U80" s="131">
        <v>37350000</v>
      </c>
      <c r="V80" s="132">
        <v>43495</v>
      </c>
      <c r="W80" s="132">
        <v>43497</v>
      </c>
      <c r="X80" s="132">
        <v>43769</v>
      </c>
      <c r="Y80" s="118">
        <v>270</v>
      </c>
      <c r="Z80" s="118"/>
      <c r="AA80" s="24"/>
      <c r="AB80" s="125"/>
      <c r="AC80" s="125"/>
      <c r="AD80" s="125"/>
      <c r="AE80" s="125" t="s">
        <v>71</v>
      </c>
      <c r="AF80" s="29">
        <f t="shared" ref="AF80:AF143" si="11">IF(ISERROR(U80/T80),"-",(U80/T80))</f>
        <v>1</v>
      </c>
      <c r="AG80" s="30">
        <f>IF(SUMPRODUCT((A$14:A80=A80)*(B$14:B80=B80)*(C$14:C80=C80))&gt;1,0,1)</f>
        <v>1</v>
      </c>
      <c r="AH80" s="31" t="str">
        <f t="shared" si="7"/>
        <v>Contratos de prestación de servicios profesionales y de apoyo a la gestión</v>
      </c>
      <c r="AI80" s="31" t="str">
        <f t="shared" si="8"/>
        <v>Contratación directa</v>
      </c>
      <c r="AJ80" s="32" t="str">
        <f>IFERROR(VLOOKUP(F80,[1]Tipo!$C$12:$C$27,1,FALSE),"NO")</f>
        <v>Prestación de servicios profesionales y de apoyo a la gestión, o para la ejecución de trabajos artísticos que sólo puedan encomendarse a determinadas personas naturales;</v>
      </c>
      <c r="AK80" s="31" t="str">
        <f t="shared" si="9"/>
        <v>Inversión</v>
      </c>
      <c r="AL80" s="31">
        <f t="shared" si="10"/>
        <v>45</v>
      </c>
      <c r="AM80" s="51"/>
      <c r="AN80" s="51"/>
      <c r="AO80" s="5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row>
    <row r="81" spans="1:69" ht="27" customHeight="1" x14ac:dyDescent="0.25">
      <c r="A81" s="117">
        <v>68</v>
      </c>
      <c r="B81" s="118">
        <v>2019</v>
      </c>
      <c r="C81" s="119" t="s">
        <v>254</v>
      </c>
      <c r="D81" s="121" t="s">
        <v>65</v>
      </c>
      <c r="E81" s="119" t="s">
        <v>66</v>
      </c>
      <c r="F81" s="120" t="s">
        <v>67</v>
      </c>
      <c r="G81" s="121" t="s">
        <v>255</v>
      </c>
      <c r="H81" s="122" t="s">
        <v>69</v>
      </c>
      <c r="I81" s="123">
        <v>45</v>
      </c>
      <c r="J81" s="27" t="str">
        <f>IF(ISERROR(VLOOKUP(I81,[1]Eje_Pilar!$C$2:$E$47,2,FALSE))," ",VLOOKUP(I81,[1]Eje_Pilar!$C$2:$E$47,2,FALSE))</f>
        <v>Gobernanza e influencia local, regional e internacional</v>
      </c>
      <c r="K81" s="27" t="str">
        <f>IF(ISERROR(VLOOKUP(I81,[1]Eje_Pilar!$C$2:$E$47,3,FALSE))," ",VLOOKUP(I81,[1]Eje_Pilar!$C$2:$E$47,3,FALSE))</f>
        <v>Eje Transversal 4 Gobierno Legitimo, Fortalecimiento Local y Eficiencia</v>
      </c>
      <c r="L81" s="124">
        <v>1415</v>
      </c>
      <c r="M81" s="125">
        <v>1023003795</v>
      </c>
      <c r="N81" s="126" t="s">
        <v>256</v>
      </c>
      <c r="O81" s="127">
        <v>37269000</v>
      </c>
      <c r="P81" s="128"/>
      <c r="Q81" s="129"/>
      <c r="R81" s="130"/>
      <c r="S81" s="127"/>
      <c r="T81" s="28">
        <f t="shared" si="6"/>
        <v>37269000</v>
      </c>
      <c r="U81" s="131">
        <v>37269000</v>
      </c>
      <c r="V81" s="132">
        <v>43496</v>
      </c>
      <c r="W81" s="132">
        <v>43497</v>
      </c>
      <c r="X81" s="132">
        <v>43769</v>
      </c>
      <c r="Y81" s="118">
        <v>270</v>
      </c>
      <c r="Z81" s="118"/>
      <c r="AA81" s="24"/>
      <c r="AB81" s="125"/>
      <c r="AC81" s="125"/>
      <c r="AD81" s="125"/>
      <c r="AE81" s="125" t="s">
        <v>71</v>
      </c>
      <c r="AF81" s="29">
        <f t="shared" si="11"/>
        <v>1</v>
      </c>
      <c r="AG81" s="30">
        <f>IF(SUMPRODUCT((A$14:A81=A81)*(B$14:B81=B81)*(C$14:C81=C81))&gt;1,0,1)</f>
        <v>1</v>
      </c>
      <c r="AH81" s="31" t="str">
        <f t="shared" si="7"/>
        <v>Contratos de prestación de servicios profesionales y de apoyo a la gestión</v>
      </c>
      <c r="AI81" s="31" t="str">
        <f t="shared" si="8"/>
        <v>Contratación directa</v>
      </c>
      <c r="AJ81" s="32" t="str">
        <f>IFERROR(VLOOKUP(F81,[1]Tipo!$C$12:$C$27,1,FALSE),"NO")</f>
        <v>Prestación de servicios profesionales y de apoyo a la gestión, o para la ejecución de trabajos artísticos que sólo puedan encomendarse a determinadas personas naturales;</v>
      </c>
      <c r="AK81" s="31" t="str">
        <f t="shared" si="9"/>
        <v>Inversión</v>
      </c>
      <c r="AL81" s="31">
        <f t="shared" si="10"/>
        <v>45</v>
      </c>
      <c r="AM81" s="51"/>
      <c r="AN81" s="51"/>
      <c r="AO81" s="5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row>
    <row r="82" spans="1:69" ht="27" customHeight="1" x14ac:dyDescent="0.25">
      <c r="A82" s="117">
        <v>69</v>
      </c>
      <c r="B82" s="118">
        <v>2019</v>
      </c>
      <c r="C82" s="119" t="s">
        <v>257</v>
      </c>
      <c r="D82" s="121" t="s">
        <v>65</v>
      </c>
      <c r="E82" s="119" t="s">
        <v>66</v>
      </c>
      <c r="F82" s="120" t="s">
        <v>67</v>
      </c>
      <c r="G82" s="121" t="s">
        <v>258</v>
      </c>
      <c r="H82" s="122" t="s">
        <v>69</v>
      </c>
      <c r="I82" s="123">
        <v>45</v>
      </c>
      <c r="J82" s="27" t="str">
        <f>IF(ISERROR(VLOOKUP(I82,[1]Eje_Pilar!$C$2:$E$47,2,FALSE))," ",VLOOKUP(I82,[1]Eje_Pilar!$C$2:$E$47,2,FALSE))</f>
        <v>Gobernanza e influencia local, regional e internacional</v>
      </c>
      <c r="K82" s="27" t="str">
        <f>IF(ISERROR(VLOOKUP(I82,[1]Eje_Pilar!$C$2:$E$47,3,FALSE))," ",VLOOKUP(I82,[1]Eje_Pilar!$C$2:$E$47,3,FALSE))</f>
        <v>Eje Transversal 4 Gobierno Legitimo, Fortalecimiento Local y Eficiencia</v>
      </c>
      <c r="L82" s="124">
        <v>1415</v>
      </c>
      <c r="M82" s="125">
        <v>5401619</v>
      </c>
      <c r="N82" s="126" t="s">
        <v>259</v>
      </c>
      <c r="O82" s="127">
        <v>41850000</v>
      </c>
      <c r="P82" s="128"/>
      <c r="Q82" s="129"/>
      <c r="R82" s="130">
        <v>2</v>
      </c>
      <c r="S82" s="127">
        <v>12710000</v>
      </c>
      <c r="T82" s="28">
        <f t="shared" si="6"/>
        <v>54560000</v>
      </c>
      <c r="U82" s="131">
        <v>46500000</v>
      </c>
      <c r="V82" s="132">
        <v>43496</v>
      </c>
      <c r="W82" s="132">
        <v>43496</v>
      </c>
      <c r="X82" s="132">
        <v>43851</v>
      </c>
      <c r="Y82" s="118">
        <v>270</v>
      </c>
      <c r="Z82" s="118">
        <v>81</v>
      </c>
      <c r="AA82" s="24"/>
      <c r="AB82" s="125"/>
      <c r="AC82" s="125" t="s">
        <v>71</v>
      </c>
      <c r="AD82" s="125"/>
      <c r="AE82" s="125"/>
      <c r="AF82" s="29">
        <f t="shared" si="11"/>
        <v>0.85227272727272729</v>
      </c>
      <c r="AG82" s="30">
        <f>IF(SUMPRODUCT((A$14:A82=A82)*(B$14:B82=B82)*(C$14:C82=C82))&gt;1,0,1)</f>
        <v>1</v>
      </c>
      <c r="AH82" s="31" t="str">
        <f t="shared" si="7"/>
        <v>Contratos de prestación de servicios profesionales y de apoyo a la gestión</v>
      </c>
      <c r="AI82" s="31" t="str">
        <f t="shared" si="8"/>
        <v>Contratación directa</v>
      </c>
      <c r="AJ82" s="32" t="str">
        <f>IFERROR(VLOOKUP(F82,[1]Tipo!$C$12:$C$27,1,FALSE),"NO")</f>
        <v>Prestación de servicios profesionales y de apoyo a la gestión, o para la ejecución de trabajos artísticos que sólo puedan encomendarse a determinadas personas naturales;</v>
      </c>
      <c r="AK82" s="31" t="str">
        <f t="shared" si="9"/>
        <v>Inversión</v>
      </c>
      <c r="AL82" s="31">
        <f t="shared" si="10"/>
        <v>45</v>
      </c>
      <c r="AM82" s="51"/>
      <c r="AN82" s="51"/>
      <c r="AO82" s="5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row>
    <row r="83" spans="1:69" ht="27" customHeight="1" x14ac:dyDescent="0.25">
      <c r="A83" s="117">
        <v>70</v>
      </c>
      <c r="B83" s="118">
        <v>2019</v>
      </c>
      <c r="C83" s="119" t="s">
        <v>260</v>
      </c>
      <c r="D83" s="121" t="s">
        <v>65</v>
      </c>
      <c r="E83" s="119" t="s">
        <v>66</v>
      </c>
      <c r="F83" s="120" t="s">
        <v>67</v>
      </c>
      <c r="G83" s="121" t="s">
        <v>261</v>
      </c>
      <c r="H83" s="122" t="s">
        <v>69</v>
      </c>
      <c r="I83" s="123">
        <v>45</v>
      </c>
      <c r="J83" s="27" t="str">
        <f>IF(ISERROR(VLOOKUP(I83,[1]Eje_Pilar!$C$2:$E$47,2,FALSE))," ",VLOOKUP(I83,[1]Eje_Pilar!$C$2:$E$47,2,FALSE))</f>
        <v>Gobernanza e influencia local, regional e internacional</v>
      </c>
      <c r="K83" s="27" t="str">
        <f>IF(ISERROR(VLOOKUP(I83,[1]Eje_Pilar!$C$2:$E$47,3,FALSE))," ",VLOOKUP(I83,[1]Eje_Pilar!$C$2:$E$47,3,FALSE))</f>
        <v>Eje Transversal 4 Gobierno Legitimo, Fortalecimiento Local y Eficiencia</v>
      </c>
      <c r="L83" s="124">
        <v>1415</v>
      </c>
      <c r="M83" s="125">
        <v>1022360342</v>
      </c>
      <c r="N83" s="126" t="s">
        <v>262</v>
      </c>
      <c r="O83" s="127">
        <v>63351000</v>
      </c>
      <c r="P83" s="128"/>
      <c r="Q83" s="129"/>
      <c r="R83" s="130">
        <v>2</v>
      </c>
      <c r="S83" s="127">
        <v>19005300</v>
      </c>
      <c r="T83" s="28">
        <f t="shared" si="6"/>
        <v>82356300</v>
      </c>
      <c r="U83" s="131">
        <v>70390000</v>
      </c>
      <c r="V83" s="132">
        <v>43496</v>
      </c>
      <c r="W83" s="132">
        <v>43497</v>
      </c>
      <c r="X83" s="132">
        <v>43851</v>
      </c>
      <c r="Y83" s="118">
        <v>270</v>
      </c>
      <c r="Z83" s="118">
        <v>81</v>
      </c>
      <c r="AA83" s="24"/>
      <c r="AB83" s="125"/>
      <c r="AC83" s="125" t="s">
        <v>71</v>
      </c>
      <c r="AD83" s="125"/>
      <c r="AE83" s="125"/>
      <c r="AF83" s="29">
        <f t="shared" si="11"/>
        <v>0.85470085470085466</v>
      </c>
      <c r="AG83" s="30">
        <f>IF(SUMPRODUCT((A$14:A83=A83)*(B$14:B83=B83)*(C$14:C83=C83))&gt;1,0,1)</f>
        <v>1</v>
      </c>
      <c r="AH83" s="31" t="str">
        <f t="shared" si="7"/>
        <v>Contratos de prestación de servicios profesionales y de apoyo a la gestión</v>
      </c>
      <c r="AI83" s="31" t="str">
        <f t="shared" si="8"/>
        <v>Contratación directa</v>
      </c>
      <c r="AJ83" s="32" t="str">
        <f>IFERROR(VLOOKUP(F83,[1]Tipo!$C$12:$C$27,1,FALSE),"NO")</f>
        <v>Prestación de servicios profesionales y de apoyo a la gestión, o para la ejecución de trabajos artísticos que sólo puedan encomendarse a determinadas personas naturales;</v>
      </c>
      <c r="AK83" s="31" t="str">
        <f t="shared" si="9"/>
        <v>Inversión</v>
      </c>
      <c r="AL83" s="31">
        <f t="shared" si="10"/>
        <v>45</v>
      </c>
      <c r="AM83" s="51"/>
      <c r="AN83" s="51"/>
      <c r="AO83" s="5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row>
    <row r="84" spans="1:69" ht="27" customHeight="1" x14ac:dyDescent="0.25">
      <c r="A84" s="117">
        <v>71</v>
      </c>
      <c r="B84" s="118">
        <v>2019</v>
      </c>
      <c r="C84" s="119" t="s">
        <v>263</v>
      </c>
      <c r="D84" s="121" t="s">
        <v>65</v>
      </c>
      <c r="E84" s="119" t="s">
        <v>66</v>
      </c>
      <c r="F84" s="120" t="s">
        <v>67</v>
      </c>
      <c r="G84" s="121" t="s">
        <v>264</v>
      </c>
      <c r="H84" s="122" t="s">
        <v>69</v>
      </c>
      <c r="I84" s="123">
        <v>45</v>
      </c>
      <c r="J84" s="27" t="str">
        <f>IF(ISERROR(VLOOKUP(I84,[1]Eje_Pilar!$C$2:$E$47,2,FALSE))," ",VLOOKUP(I84,[1]Eje_Pilar!$C$2:$E$47,2,FALSE))</f>
        <v>Gobernanza e influencia local, regional e internacional</v>
      </c>
      <c r="K84" s="27" t="str">
        <f>IF(ISERROR(VLOOKUP(I84,[1]Eje_Pilar!$C$2:$E$47,3,FALSE))," ",VLOOKUP(I84,[1]Eje_Pilar!$C$2:$E$47,3,FALSE))</f>
        <v>Eje Transversal 4 Gobierno Legitimo, Fortalecimiento Local y Eficiencia</v>
      </c>
      <c r="L84" s="124">
        <v>1415</v>
      </c>
      <c r="M84" s="125">
        <v>80100501</v>
      </c>
      <c r="N84" s="126" t="s">
        <v>265</v>
      </c>
      <c r="O84" s="127">
        <v>41850000</v>
      </c>
      <c r="P84" s="128"/>
      <c r="Q84" s="129"/>
      <c r="R84" s="130"/>
      <c r="S84" s="127"/>
      <c r="T84" s="28">
        <f t="shared" si="6"/>
        <v>41850000</v>
      </c>
      <c r="U84" s="131">
        <v>41850000</v>
      </c>
      <c r="V84" s="132">
        <v>43495</v>
      </c>
      <c r="W84" s="132">
        <v>43497</v>
      </c>
      <c r="X84" s="132">
        <v>43769</v>
      </c>
      <c r="Y84" s="118">
        <v>270</v>
      </c>
      <c r="Z84" s="118"/>
      <c r="AA84" s="24"/>
      <c r="AB84" s="125"/>
      <c r="AC84" s="125"/>
      <c r="AD84" s="125"/>
      <c r="AE84" s="125" t="s">
        <v>71</v>
      </c>
      <c r="AF84" s="29">
        <f t="shared" si="11"/>
        <v>1</v>
      </c>
      <c r="AG84" s="30">
        <f>IF(SUMPRODUCT((A$14:A84=A84)*(B$14:B84=B84)*(C$14:C84=C84))&gt;1,0,1)</f>
        <v>1</v>
      </c>
      <c r="AH84" s="31" t="str">
        <f t="shared" si="7"/>
        <v>Contratos de prestación de servicios profesionales y de apoyo a la gestión</v>
      </c>
      <c r="AI84" s="31" t="str">
        <f t="shared" si="8"/>
        <v>Contratación directa</v>
      </c>
      <c r="AJ84" s="32" t="str">
        <f>IFERROR(VLOOKUP(F84,[1]Tipo!$C$12:$C$27,1,FALSE),"NO")</f>
        <v>Prestación de servicios profesionales y de apoyo a la gestión, o para la ejecución de trabajos artísticos que sólo puedan encomendarse a determinadas personas naturales;</v>
      </c>
      <c r="AK84" s="31" t="str">
        <f t="shared" si="9"/>
        <v>Inversión</v>
      </c>
      <c r="AL84" s="31">
        <f t="shared" si="10"/>
        <v>45</v>
      </c>
      <c r="AM84" s="51"/>
      <c r="AN84" s="51"/>
      <c r="AO84" s="51"/>
      <c r="AP84" s="1"/>
      <c r="AQ84" s="1"/>
      <c r="AR84" s="1"/>
      <c r="AS84" s="1"/>
      <c r="AT84" s="1"/>
      <c r="AU84" s="1"/>
      <c r="AV84" s="1"/>
      <c r="AW84" s="1"/>
      <c r="AX84" s="1"/>
      <c r="AY84" s="1"/>
      <c r="AZ84" s="1"/>
      <c r="BA84" s="1"/>
      <c r="BB84" s="1"/>
      <c r="BC84" s="1"/>
      <c r="BD84" s="1"/>
      <c r="BE84" s="1"/>
      <c r="BF84" s="1"/>
      <c r="BG84" s="1"/>
      <c r="BH84" s="1"/>
      <c r="BI84" s="1"/>
      <c r="BJ84" s="1"/>
      <c r="BK84" s="1"/>
      <c r="BL84" s="1"/>
      <c r="BM84" s="1"/>
      <c r="BN84" s="1"/>
      <c r="BO84" s="1"/>
      <c r="BP84" s="1"/>
      <c r="BQ84" s="1"/>
    </row>
    <row r="85" spans="1:69" ht="27" customHeight="1" x14ac:dyDescent="0.25">
      <c r="A85" s="117">
        <v>72</v>
      </c>
      <c r="B85" s="118">
        <v>2019</v>
      </c>
      <c r="C85" s="119" t="s">
        <v>266</v>
      </c>
      <c r="D85" s="121" t="s">
        <v>65</v>
      </c>
      <c r="E85" s="119" t="s">
        <v>66</v>
      </c>
      <c r="F85" s="120" t="s">
        <v>67</v>
      </c>
      <c r="G85" s="121" t="s">
        <v>267</v>
      </c>
      <c r="H85" s="122" t="s">
        <v>69</v>
      </c>
      <c r="I85" s="123">
        <v>45</v>
      </c>
      <c r="J85" s="27" t="str">
        <f>IF(ISERROR(VLOOKUP(I85,[1]Eje_Pilar!$C$2:$E$47,2,FALSE))," ",VLOOKUP(I85,[1]Eje_Pilar!$C$2:$E$47,2,FALSE))</f>
        <v>Gobernanza e influencia local, regional e internacional</v>
      </c>
      <c r="K85" s="27" t="str">
        <f>IF(ISERROR(VLOOKUP(I85,[1]Eje_Pilar!$C$2:$E$47,3,FALSE))," ",VLOOKUP(I85,[1]Eje_Pilar!$C$2:$E$47,3,FALSE))</f>
        <v>Eje Transversal 4 Gobierno Legitimo, Fortalecimiento Local y Eficiencia</v>
      </c>
      <c r="L85" s="124">
        <v>1415</v>
      </c>
      <c r="M85" s="125">
        <v>1022982221</v>
      </c>
      <c r="N85" s="126" t="s">
        <v>268</v>
      </c>
      <c r="O85" s="127">
        <v>40995000</v>
      </c>
      <c r="P85" s="128"/>
      <c r="Q85" s="129"/>
      <c r="R85" s="130"/>
      <c r="S85" s="127"/>
      <c r="T85" s="28">
        <f t="shared" si="6"/>
        <v>40995000</v>
      </c>
      <c r="U85" s="131">
        <v>40995000</v>
      </c>
      <c r="V85" s="132">
        <v>43496</v>
      </c>
      <c r="W85" s="132">
        <v>43497</v>
      </c>
      <c r="X85" s="132">
        <v>43769</v>
      </c>
      <c r="Y85" s="118">
        <v>270</v>
      </c>
      <c r="Z85" s="118"/>
      <c r="AA85" s="24"/>
      <c r="AB85" s="125"/>
      <c r="AC85" s="125"/>
      <c r="AD85" s="125"/>
      <c r="AE85" s="125" t="s">
        <v>71</v>
      </c>
      <c r="AF85" s="29">
        <f t="shared" si="11"/>
        <v>1</v>
      </c>
      <c r="AG85" s="30">
        <f>IF(SUMPRODUCT((A$14:A85=A85)*(B$14:B85=B85)*(C$14:C85=C85))&gt;1,0,1)</f>
        <v>1</v>
      </c>
      <c r="AH85" s="31" t="str">
        <f t="shared" si="7"/>
        <v>Contratos de prestación de servicios profesionales y de apoyo a la gestión</v>
      </c>
      <c r="AI85" s="31" t="str">
        <f t="shared" si="8"/>
        <v>Contratación directa</v>
      </c>
      <c r="AJ85" s="32" t="str">
        <f>IFERROR(VLOOKUP(F85,[1]Tipo!$C$12:$C$27,1,FALSE),"NO")</f>
        <v>Prestación de servicios profesionales y de apoyo a la gestión, o para la ejecución de trabajos artísticos que sólo puedan encomendarse a determinadas personas naturales;</v>
      </c>
      <c r="AK85" s="31" t="str">
        <f t="shared" si="9"/>
        <v>Inversión</v>
      </c>
      <c r="AL85" s="31">
        <f t="shared" si="10"/>
        <v>45</v>
      </c>
      <c r="AM85" s="51"/>
      <c r="AN85" s="51"/>
      <c r="AO85" s="51"/>
      <c r="AP85" s="1"/>
      <c r="AQ85" s="1"/>
      <c r="AR85" s="1"/>
      <c r="AS85" s="1"/>
      <c r="AT85" s="1"/>
      <c r="AU85" s="1"/>
      <c r="AV85" s="1"/>
      <c r="AW85" s="1"/>
      <c r="AX85" s="1"/>
      <c r="AY85" s="1"/>
      <c r="AZ85" s="1"/>
      <c r="BA85" s="1"/>
      <c r="BB85" s="1"/>
      <c r="BC85" s="1"/>
      <c r="BD85" s="1"/>
      <c r="BE85" s="1"/>
      <c r="BF85" s="1"/>
      <c r="BG85" s="1"/>
      <c r="BH85" s="1"/>
      <c r="BI85" s="1"/>
      <c r="BJ85" s="1"/>
      <c r="BK85" s="1"/>
      <c r="BL85" s="1"/>
      <c r="BM85" s="1"/>
      <c r="BN85" s="1"/>
      <c r="BO85" s="1"/>
      <c r="BP85" s="1"/>
      <c r="BQ85" s="1"/>
    </row>
    <row r="86" spans="1:69" ht="27" customHeight="1" x14ac:dyDescent="0.25">
      <c r="A86" s="117">
        <v>73</v>
      </c>
      <c r="B86" s="118">
        <v>2019</v>
      </c>
      <c r="C86" s="119" t="s">
        <v>269</v>
      </c>
      <c r="D86" s="121" t="s">
        <v>65</v>
      </c>
      <c r="E86" s="119" t="s">
        <v>66</v>
      </c>
      <c r="F86" s="120" t="s">
        <v>67</v>
      </c>
      <c r="G86" s="121" t="s">
        <v>270</v>
      </c>
      <c r="H86" s="122" t="s">
        <v>69</v>
      </c>
      <c r="I86" s="123">
        <v>41</v>
      </c>
      <c r="J86" s="27" t="str">
        <f>IF(ISERROR(VLOOKUP(I86,[1]Eje_Pilar!$C$2:$E$47,2,FALSE))," ",VLOOKUP(I86,[1]Eje_Pilar!$C$2:$E$47,2,FALSE))</f>
        <v>Desarrollo rural sostenible</v>
      </c>
      <c r="K86" s="27" t="str">
        <f>IF(ISERROR(VLOOKUP(I86,[1]Eje_Pilar!$C$2:$E$47,3,FALSE))," ",VLOOKUP(I86,[1]Eje_Pilar!$C$2:$E$47,3,FALSE))</f>
        <v>Eje Transversal 3 Sostenibilidad Ambiental basada en la eficiencia energética</v>
      </c>
      <c r="L86" s="124">
        <v>1414</v>
      </c>
      <c r="M86" s="125">
        <v>79818461</v>
      </c>
      <c r="N86" s="126" t="s">
        <v>271</v>
      </c>
      <c r="O86" s="127">
        <v>43146000</v>
      </c>
      <c r="P86" s="128"/>
      <c r="Q86" s="129"/>
      <c r="R86" s="130"/>
      <c r="S86" s="127"/>
      <c r="T86" s="28">
        <f t="shared" si="6"/>
        <v>43146000</v>
      </c>
      <c r="U86" s="131">
        <v>38352000</v>
      </c>
      <c r="V86" s="132">
        <v>43496</v>
      </c>
      <c r="W86" s="132">
        <v>43497</v>
      </c>
      <c r="X86" s="132">
        <v>43769</v>
      </c>
      <c r="Y86" s="118">
        <v>270</v>
      </c>
      <c r="Z86" s="118"/>
      <c r="AA86" s="24"/>
      <c r="AB86" s="125"/>
      <c r="AC86" s="125"/>
      <c r="AD86" s="125"/>
      <c r="AE86" s="125" t="s">
        <v>71</v>
      </c>
      <c r="AF86" s="29">
        <f t="shared" si="11"/>
        <v>0.88888888888888884</v>
      </c>
      <c r="AG86" s="30">
        <f>IF(SUMPRODUCT((A$14:A86=A86)*(B$14:B86=B86)*(C$14:C86=C86))&gt;1,0,1)</f>
        <v>1</v>
      </c>
      <c r="AH86" s="31" t="str">
        <f t="shared" si="7"/>
        <v>Contratos de prestación de servicios profesionales y de apoyo a la gestión</v>
      </c>
      <c r="AI86" s="31" t="str">
        <f t="shared" si="8"/>
        <v>Contratación directa</v>
      </c>
      <c r="AJ86" s="32" t="str">
        <f>IFERROR(VLOOKUP(F86,[1]Tipo!$C$12:$C$27,1,FALSE),"NO")</f>
        <v>Prestación de servicios profesionales y de apoyo a la gestión, o para la ejecución de trabajos artísticos que sólo puedan encomendarse a determinadas personas naturales;</v>
      </c>
      <c r="AK86" s="31" t="str">
        <f t="shared" si="9"/>
        <v>Inversión</v>
      </c>
      <c r="AL86" s="31">
        <f t="shared" si="10"/>
        <v>41</v>
      </c>
      <c r="AM86" s="51"/>
      <c r="AN86" s="51"/>
      <c r="AO86" s="51"/>
      <c r="AP86" s="1"/>
      <c r="AQ86" s="1"/>
      <c r="AR86" s="1"/>
      <c r="AS86" s="1"/>
      <c r="AT86" s="1"/>
      <c r="AU86" s="1"/>
      <c r="AV86" s="1"/>
      <c r="AW86" s="1"/>
      <c r="AX86" s="1"/>
      <c r="AY86" s="1"/>
      <c r="AZ86" s="1"/>
      <c r="BA86" s="1"/>
      <c r="BB86" s="1"/>
      <c r="BC86" s="1"/>
      <c r="BD86" s="1"/>
      <c r="BE86" s="1"/>
      <c r="BF86" s="1"/>
      <c r="BG86" s="1"/>
      <c r="BH86" s="1"/>
      <c r="BI86" s="1"/>
      <c r="BJ86" s="1"/>
      <c r="BK86" s="1"/>
      <c r="BL86" s="1"/>
      <c r="BM86" s="1"/>
      <c r="BN86" s="1"/>
      <c r="BO86" s="1"/>
      <c r="BP86" s="1"/>
      <c r="BQ86" s="1"/>
    </row>
    <row r="87" spans="1:69" ht="27" customHeight="1" x14ac:dyDescent="0.25">
      <c r="A87" s="117">
        <v>74</v>
      </c>
      <c r="B87" s="118">
        <v>2019</v>
      </c>
      <c r="C87" s="119" t="s">
        <v>272</v>
      </c>
      <c r="D87" s="121" t="s">
        <v>65</v>
      </c>
      <c r="E87" s="119" t="s">
        <v>66</v>
      </c>
      <c r="F87" s="120" t="s">
        <v>67</v>
      </c>
      <c r="G87" s="121" t="s">
        <v>273</v>
      </c>
      <c r="H87" s="122" t="s">
        <v>69</v>
      </c>
      <c r="I87" s="123">
        <v>41</v>
      </c>
      <c r="J87" s="27" t="str">
        <f>IF(ISERROR(VLOOKUP(I87,[1]Eje_Pilar!$C$2:$E$47,2,FALSE))," ",VLOOKUP(I87,[1]Eje_Pilar!$C$2:$E$47,2,FALSE))</f>
        <v>Desarrollo rural sostenible</v>
      </c>
      <c r="K87" s="27" t="str">
        <f>IF(ISERROR(VLOOKUP(I87,[1]Eje_Pilar!$C$2:$E$47,3,FALSE))," ",VLOOKUP(I87,[1]Eje_Pilar!$C$2:$E$47,3,FALSE))</f>
        <v>Eje Transversal 3 Sostenibilidad Ambiental basada en la eficiencia energética</v>
      </c>
      <c r="L87" s="124">
        <v>1414</v>
      </c>
      <c r="M87" s="125">
        <v>19424318</v>
      </c>
      <c r="N87" s="126" t="s">
        <v>274</v>
      </c>
      <c r="O87" s="127">
        <v>14913000</v>
      </c>
      <c r="P87" s="128"/>
      <c r="Q87" s="129"/>
      <c r="R87" s="130"/>
      <c r="S87" s="127"/>
      <c r="T87" s="28">
        <f t="shared" si="6"/>
        <v>14913000</v>
      </c>
      <c r="U87" s="131">
        <v>14913000</v>
      </c>
      <c r="V87" s="132">
        <v>43496</v>
      </c>
      <c r="W87" s="132">
        <v>43497</v>
      </c>
      <c r="X87" s="132">
        <v>43769</v>
      </c>
      <c r="Y87" s="118">
        <v>270</v>
      </c>
      <c r="Z87" s="118"/>
      <c r="AA87" s="24"/>
      <c r="AB87" s="125"/>
      <c r="AC87" s="125"/>
      <c r="AD87" s="125"/>
      <c r="AE87" s="125" t="s">
        <v>71</v>
      </c>
      <c r="AF87" s="29">
        <f t="shared" si="11"/>
        <v>1</v>
      </c>
      <c r="AG87" s="30">
        <f>IF(SUMPRODUCT((A$14:A87=A87)*(B$14:B87=B87)*(C$14:C87=C87))&gt;1,0,1)</f>
        <v>1</v>
      </c>
      <c r="AH87" s="31" t="str">
        <f t="shared" si="7"/>
        <v>Contratos de prestación de servicios profesionales y de apoyo a la gestión</v>
      </c>
      <c r="AI87" s="31" t="str">
        <f t="shared" si="8"/>
        <v>Contratación directa</v>
      </c>
      <c r="AJ87" s="32" t="str">
        <f>IFERROR(VLOOKUP(F87,[1]Tipo!$C$12:$C$27,1,FALSE),"NO")</f>
        <v>Prestación de servicios profesionales y de apoyo a la gestión, o para la ejecución de trabajos artísticos que sólo puedan encomendarse a determinadas personas naturales;</v>
      </c>
      <c r="AK87" s="31" t="str">
        <f t="shared" si="9"/>
        <v>Inversión</v>
      </c>
      <c r="AL87" s="31">
        <f t="shared" si="10"/>
        <v>41</v>
      </c>
      <c r="AM87" s="51"/>
      <c r="AN87" s="51"/>
      <c r="AO87" s="51"/>
      <c r="AP87" s="1"/>
      <c r="AQ87" s="1"/>
      <c r="AR87" s="1"/>
      <c r="AS87" s="1"/>
      <c r="AT87" s="1"/>
      <c r="AU87" s="1"/>
      <c r="AV87" s="1"/>
      <c r="AW87" s="1"/>
      <c r="AX87" s="1"/>
      <c r="AY87" s="1"/>
      <c r="AZ87" s="1"/>
      <c r="BA87" s="1"/>
      <c r="BB87" s="1"/>
      <c r="BC87" s="1"/>
      <c r="BD87" s="1"/>
      <c r="BE87" s="1"/>
      <c r="BF87" s="1"/>
      <c r="BG87" s="1"/>
      <c r="BH87" s="1"/>
      <c r="BI87" s="1"/>
      <c r="BJ87" s="1"/>
      <c r="BK87" s="1"/>
      <c r="BL87" s="1"/>
      <c r="BM87" s="1"/>
      <c r="BN87" s="1"/>
      <c r="BO87" s="1"/>
      <c r="BP87" s="1"/>
      <c r="BQ87" s="1"/>
    </row>
    <row r="88" spans="1:69" ht="27" customHeight="1" x14ac:dyDescent="0.25">
      <c r="A88" s="117">
        <v>75</v>
      </c>
      <c r="B88" s="118">
        <v>2019</v>
      </c>
      <c r="C88" s="119" t="s">
        <v>275</v>
      </c>
      <c r="D88" s="121" t="s">
        <v>65</v>
      </c>
      <c r="E88" s="119" t="s">
        <v>66</v>
      </c>
      <c r="F88" s="120" t="s">
        <v>67</v>
      </c>
      <c r="G88" s="121" t="s">
        <v>270</v>
      </c>
      <c r="H88" s="122" t="s">
        <v>69</v>
      </c>
      <c r="I88" s="123">
        <v>41</v>
      </c>
      <c r="J88" s="27" t="str">
        <f>IF(ISERROR(VLOOKUP(I88,[1]Eje_Pilar!$C$2:$E$47,2,FALSE))," ",VLOOKUP(I88,[1]Eje_Pilar!$C$2:$E$47,2,FALSE))</f>
        <v>Desarrollo rural sostenible</v>
      </c>
      <c r="K88" s="27" t="str">
        <f>IF(ISERROR(VLOOKUP(I88,[1]Eje_Pilar!$C$2:$E$47,3,FALSE))," ",VLOOKUP(I88,[1]Eje_Pilar!$C$2:$E$47,3,FALSE))</f>
        <v>Eje Transversal 3 Sostenibilidad Ambiental basada en la eficiencia energética</v>
      </c>
      <c r="L88" s="124">
        <v>1414</v>
      </c>
      <c r="M88" s="125">
        <v>1118539910</v>
      </c>
      <c r="N88" s="126" t="s">
        <v>276</v>
      </c>
      <c r="O88" s="127">
        <v>43146000</v>
      </c>
      <c r="P88" s="128"/>
      <c r="Q88" s="129"/>
      <c r="R88" s="130">
        <v>2</v>
      </c>
      <c r="S88" s="127">
        <v>12943800</v>
      </c>
      <c r="T88" s="28">
        <f t="shared" si="6"/>
        <v>56089800</v>
      </c>
      <c r="U88" s="131">
        <v>47940000</v>
      </c>
      <c r="V88" s="132">
        <v>43496</v>
      </c>
      <c r="W88" s="132">
        <v>43497</v>
      </c>
      <c r="X88" s="132">
        <v>43851</v>
      </c>
      <c r="Y88" s="118">
        <v>270</v>
      </c>
      <c r="Z88" s="118">
        <v>81</v>
      </c>
      <c r="AA88" s="24"/>
      <c r="AB88" s="125"/>
      <c r="AC88" s="125" t="s">
        <v>71</v>
      </c>
      <c r="AD88" s="125"/>
      <c r="AE88" s="125"/>
      <c r="AF88" s="29">
        <f t="shared" si="11"/>
        <v>0.85470085470085466</v>
      </c>
      <c r="AG88" s="30">
        <f>IF(SUMPRODUCT((A$14:A88=A88)*(B$14:B88=B88)*(C$14:C88=C88))&gt;1,0,1)</f>
        <v>1</v>
      </c>
      <c r="AH88" s="31" t="str">
        <f t="shared" si="7"/>
        <v>Contratos de prestación de servicios profesionales y de apoyo a la gestión</v>
      </c>
      <c r="AI88" s="31" t="str">
        <f t="shared" si="8"/>
        <v>Contratación directa</v>
      </c>
      <c r="AJ88" s="32" t="str">
        <f>IFERROR(VLOOKUP(F88,[1]Tipo!$C$12:$C$27,1,FALSE),"NO")</f>
        <v>Prestación de servicios profesionales y de apoyo a la gestión, o para la ejecución de trabajos artísticos que sólo puedan encomendarse a determinadas personas naturales;</v>
      </c>
      <c r="AK88" s="31" t="str">
        <f t="shared" si="9"/>
        <v>Inversión</v>
      </c>
      <c r="AL88" s="31">
        <f t="shared" si="10"/>
        <v>41</v>
      </c>
      <c r="AM88" s="51"/>
      <c r="AN88" s="51"/>
      <c r="AO88" s="51"/>
      <c r="AP88" s="1"/>
      <c r="AQ88" s="1"/>
      <c r="AR88" s="1"/>
      <c r="AS88" s="1"/>
      <c r="AT88" s="1"/>
      <c r="AU88" s="1"/>
      <c r="AV88" s="1"/>
      <c r="AW88" s="1"/>
      <c r="AX88" s="1"/>
      <c r="AY88" s="1"/>
      <c r="AZ88" s="1"/>
      <c r="BA88" s="1"/>
      <c r="BB88" s="1"/>
      <c r="BC88" s="1"/>
      <c r="BD88" s="1"/>
      <c r="BE88" s="1"/>
      <c r="BF88" s="1"/>
      <c r="BG88" s="1"/>
      <c r="BH88" s="1"/>
      <c r="BI88" s="1"/>
      <c r="BJ88" s="1"/>
      <c r="BK88" s="1"/>
      <c r="BL88" s="1"/>
      <c r="BM88" s="1"/>
      <c r="BN88" s="1"/>
      <c r="BO88" s="1"/>
      <c r="BP88" s="1"/>
      <c r="BQ88" s="1"/>
    </row>
    <row r="89" spans="1:69" ht="27" customHeight="1" thickBot="1" x14ac:dyDescent="0.3">
      <c r="A89" s="117">
        <v>76</v>
      </c>
      <c r="B89" s="118">
        <v>2019</v>
      </c>
      <c r="C89" s="119" t="s">
        <v>277</v>
      </c>
      <c r="D89" s="121" t="s">
        <v>65</v>
      </c>
      <c r="E89" s="119" t="s">
        <v>66</v>
      </c>
      <c r="F89" s="120" t="s">
        <v>67</v>
      </c>
      <c r="G89" s="121" t="s">
        <v>242</v>
      </c>
      <c r="H89" s="122" t="s">
        <v>69</v>
      </c>
      <c r="I89" s="123">
        <v>45</v>
      </c>
      <c r="J89" s="27" t="str">
        <f>IF(ISERROR(VLOOKUP(I89,[1]Eje_Pilar!$C$2:$E$47,2,FALSE))," ",VLOOKUP(I89,[1]Eje_Pilar!$C$2:$E$47,2,FALSE))</f>
        <v>Gobernanza e influencia local, regional e internacional</v>
      </c>
      <c r="K89" s="27" t="str">
        <f>IF(ISERROR(VLOOKUP(I89,[1]Eje_Pilar!$C$2:$E$47,3,FALSE))," ",VLOOKUP(I89,[1]Eje_Pilar!$C$2:$E$47,3,FALSE))</f>
        <v>Eje Transversal 4 Gobierno Legitimo, Fortalecimiento Local y Eficiencia</v>
      </c>
      <c r="L89" s="124">
        <v>1415</v>
      </c>
      <c r="M89" s="125">
        <v>79603320</v>
      </c>
      <c r="N89" s="126" t="s">
        <v>278</v>
      </c>
      <c r="O89" s="127">
        <v>17883000</v>
      </c>
      <c r="P89" s="128"/>
      <c r="Q89" s="129"/>
      <c r="R89" s="130"/>
      <c r="S89" s="127"/>
      <c r="T89" s="28">
        <f t="shared" si="6"/>
        <v>17883000</v>
      </c>
      <c r="U89" s="131">
        <v>17883000</v>
      </c>
      <c r="V89" s="132">
        <v>43496</v>
      </c>
      <c r="W89" s="132">
        <v>43497</v>
      </c>
      <c r="X89" s="132">
        <v>43769</v>
      </c>
      <c r="Y89" s="118">
        <v>270</v>
      </c>
      <c r="Z89" s="118"/>
      <c r="AA89" s="24"/>
      <c r="AB89" s="125"/>
      <c r="AC89" s="125"/>
      <c r="AD89" s="125"/>
      <c r="AE89" s="125" t="s">
        <v>71</v>
      </c>
      <c r="AF89" s="29">
        <f t="shared" si="11"/>
        <v>1</v>
      </c>
      <c r="AG89" s="30">
        <f>IF(SUMPRODUCT((A$14:A89=A89)*(B$14:B89=B89)*(C$14:C89=C89))&gt;1,0,1)</f>
        <v>1</v>
      </c>
      <c r="AH89" s="31" t="str">
        <f t="shared" si="7"/>
        <v>Contratos de prestación de servicios profesionales y de apoyo a la gestión</v>
      </c>
      <c r="AI89" s="31" t="str">
        <f t="shared" si="8"/>
        <v>Contratación directa</v>
      </c>
      <c r="AJ89" s="32" t="str">
        <f>IFERROR(VLOOKUP(F89,[1]Tipo!$C$12:$C$27,1,FALSE),"NO")</f>
        <v>Prestación de servicios profesionales y de apoyo a la gestión, o para la ejecución de trabajos artísticos que sólo puedan encomendarse a determinadas personas naturales;</v>
      </c>
      <c r="AK89" s="31" t="str">
        <f t="shared" si="9"/>
        <v>Inversión</v>
      </c>
      <c r="AL89" s="31">
        <f t="shared" si="10"/>
        <v>45</v>
      </c>
      <c r="AM89" s="51"/>
      <c r="AN89" s="51"/>
      <c r="AO89" s="51"/>
      <c r="AP89" s="1"/>
      <c r="AQ89" s="1"/>
      <c r="AR89" s="1"/>
      <c r="AS89" s="1"/>
      <c r="AT89" s="1"/>
      <c r="AU89" s="1"/>
      <c r="AV89" s="1"/>
      <c r="AW89" s="1"/>
      <c r="AX89" s="1"/>
      <c r="AY89" s="1"/>
      <c r="AZ89" s="1"/>
      <c r="BA89" s="1"/>
      <c r="BB89" s="1"/>
      <c r="BC89" s="1"/>
      <c r="BD89" s="1"/>
      <c r="BE89" s="1"/>
      <c r="BF89" s="1"/>
      <c r="BG89" s="1"/>
      <c r="BH89" s="1"/>
      <c r="BI89" s="1"/>
      <c r="BJ89" s="1"/>
      <c r="BK89" s="1"/>
      <c r="BL89" s="1"/>
      <c r="BM89" s="1"/>
      <c r="BN89" s="1"/>
      <c r="BO89" s="1"/>
      <c r="BP89" s="1"/>
      <c r="BQ89" s="1"/>
    </row>
    <row r="90" spans="1:69" ht="27" customHeight="1" thickBot="1" x14ac:dyDescent="0.3">
      <c r="A90" s="117">
        <v>77</v>
      </c>
      <c r="B90" s="118">
        <v>2019</v>
      </c>
      <c r="C90" s="119" t="s">
        <v>279</v>
      </c>
      <c r="D90" s="121" t="s">
        <v>65</v>
      </c>
      <c r="E90" s="119" t="s">
        <v>66</v>
      </c>
      <c r="F90" s="120" t="s">
        <v>67</v>
      </c>
      <c r="G90" s="121" t="s">
        <v>106</v>
      </c>
      <c r="H90" s="122" t="s">
        <v>69</v>
      </c>
      <c r="I90" s="123">
        <v>45</v>
      </c>
      <c r="J90" s="27" t="str">
        <f>IF(ISERROR(VLOOKUP(I90,[1]Eje_Pilar!$C$2:$E$47,2,FALSE))," ",VLOOKUP(I90,[1]Eje_Pilar!$C$2:$E$47,2,FALSE))</f>
        <v>Gobernanza e influencia local, regional e internacional</v>
      </c>
      <c r="K90" s="27" t="str">
        <f>IF(ISERROR(VLOOKUP(I90,[1]Eje_Pilar!$C$2:$E$47,3,FALSE))," ",VLOOKUP(I90,[1]Eje_Pilar!$C$2:$E$47,3,FALSE))</f>
        <v>Eje Transversal 4 Gobierno Legitimo, Fortalecimiento Local y Eficiencia</v>
      </c>
      <c r="L90" s="124">
        <v>1415</v>
      </c>
      <c r="M90" s="135">
        <v>79596834</v>
      </c>
      <c r="N90" s="126" t="s">
        <v>280</v>
      </c>
      <c r="O90" s="127">
        <v>41850000</v>
      </c>
      <c r="P90" s="128"/>
      <c r="Q90" s="129"/>
      <c r="R90" s="130"/>
      <c r="S90" s="127"/>
      <c r="T90" s="28">
        <f t="shared" si="6"/>
        <v>41850000</v>
      </c>
      <c r="U90" s="131">
        <v>41850000</v>
      </c>
      <c r="V90" s="132">
        <v>43496</v>
      </c>
      <c r="W90" s="132">
        <v>43497</v>
      </c>
      <c r="X90" s="132">
        <v>43769</v>
      </c>
      <c r="Y90" s="118">
        <v>270</v>
      </c>
      <c r="Z90" s="118"/>
      <c r="AA90" s="24"/>
      <c r="AB90" s="125"/>
      <c r="AC90" s="125"/>
      <c r="AD90" s="125"/>
      <c r="AE90" s="125" t="s">
        <v>71</v>
      </c>
      <c r="AF90" s="29">
        <f t="shared" si="11"/>
        <v>1</v>
      </c>
      <c r="AG90" s="30">
        <f>IF(SUMPRODUCT((A$14:A90=A90)*(B$14:B90=B90)*(C$14:C90=C90))&gt;1,0,1)</f>
        <v>1</v>
      </c>
      <c r="AH90" s="31" t="str">
        <f t="shared" si="7"/>
        <v>Contratos de prestación de servicios profesionales y de apoyo a la gestión</v>
      </c>
      <c r="AI90" s="31" t="str">
        <f t="shared" si="8"/>
        <v>Contratación directa</v>
      </c>
      <c r="AJ90" s="32" t="str">
        <f>IFERROR(VLOOKUP(F90,[1]Tipo!$C$12:$C$27,1,FALSE),"NO")</f>
        <v>Prestación de servicios profesionales y de apoyo a la gestión, o para la ejecución de trabajos artísticos que sólo puedan encomendarse a determinadas personas naturales;</v>
      </c>
      <c r="AK90" s="31" t="str">
        <f t="shared" si="9"/>
        <v>Inversión</v>
      </c>
      <c r="AL90" s="31">
        <f t="shared" si="10"/>
        <v>45</v>
      </c>
      <c r="AM90" s="51"/>
      <c r="AN90" s="51"/>
      <c r="AO90" s="51"/>
      <c r="AP90" s="1"/>
      <c r="AQ90" s="1"/>
      <c r="AR90" s="1"/>
      <c r="AS90" s="1"/>
      <c r="AT90" s="1"/>
      <c r="AU90" s="1"/>
      <c r="AV90" s="1"/>
      <c r="AW90" s="1"/>
      <c r="AX90" s="1"/>
      <c r="AY90" s="1"/>
      <c r="AZ90" s="1"/>
      <c r="BA90" s="1"/>
      <c r="BB90" s="1"/>
      <c r="BC90" s="1"/>
      <c r="BD90" s="1"/>
      <c r="BE90" s="1"/>
      <c r="BF90" s="1"/>
      <c r="BG90" s="1"/>
      <c r="BH90" s="1"/>
      <c r="BI90" s="1"/>
      <c r="BJ90" s="1"/>
      <c r="BK90" s="1"/>
      <c r="BL90" s="1"/>
      <c r="BM90" s="1"/>
      <c r="BN90" s="1"/>
      <c r="BO90" s="1"/>
      <c r="BP90" s="1"/>
      <c r="BQ90" s="1"/>
    </row>
    <row r="91" spans="1:69" ht="27" customHeight="1" x14ac:dyDescent="0.25">
      <c r="A91" s="117">
        <v>78</v>
      </c>
      <c r="B91" s="118">
        <v>2019</v>
      </c>
      <c r="C91" s="119" t="s">
        <v>281</v>
      </c>
      <c r="D91" s="121" t="s">
        <v>65</v>
      </c>
      <c r="E91" s="119" t="s">
        <v>66</v>
      </c>
      <c r="F91" s="120" t="s">
        <v>67</v>
      </c>
      <c r="G91" s="121" t="s">
        <v>282</v>
      </c>
      <c r="H91" s="122" t="s">
        <v>69</v>
      </c>
      <c r="I91" s="123">
        <v>45</v>
      </c>
      <c r="J91" s="27" t="str">
        <f>IF(ISERROR(VLOOKUP(I91,[1]Eje_Pilar!$C$2:$E$47,2,FALSE))," ",VLOOKUP(I91,[1]Eje_Pilar!$C$2:$E$47,2,FALSE))</f>
        <v>Gobernanza e influencia local, regional e internacional</v>
      </c>
      <c r="K91" s="27" t="str">
        <f>IF(ISERROR(VLOOKUP(I91,[1]Eje_Pilar!$C$2:$E$47,3,FALSE))," ",VLOOKUP(I91,[1]Eje_Pilar!$C$2:$E$47,3,FALSE))</f>
        <v>Eje Transversal 4 Gobierno Legitimo, Fortalecimiento Local y Eficiencia</v>
      </c>
      <c r="L91" s="124">
        <v>1415</v>
      </c>
      <c r="M91" s="125">
        <v>79750566</v>
      </c>
      <c r="N91" s="126" t="s">
        <v>283</v>
      </c>
      <c r="O91" s="127">
        <v>47682000</v>
      </c>
      <c r="P91" s="128"/>
      <c r="Q91" s="129"/>
      <c r="R91" s="130"/>
      <c r="S91" s="127"/>
      <c r="T91" s="28">
        <f t="shared" si="6"/>
        <v>47682000</v>
      </c>
      <c r="U91" s="131">
        <v>47682000</v>
      </c>
      <c r="V91" s="132">
        <v>43496</v>
      </c>
      <c r="W91" s="132">
        <v>43497</v>
      </c>
      <c r="X91" s="132">
        <v>43769</v>
      </c>
      <c r="Y91" s="118">
        <v>270</v>
      </c>
      <c r="Z91" s="118"/>
      <c r="AA91" s="24"/>
      <c r="AB91" s="125"/>
      <c r="AC91" s="125"/>
      <c r="AD91" s="125"/>
      <c r="AE91" s="125" t="s">
        <v>71</v>
      </c>
      <c r="AF91" s="29">
        <f t="shared" si="11"/>
        <v>1</v>
      </c>
      <c r="AG91" s="30">
        <f>IF(SUMPRODUCT((A$14:A91=A91)*(B$14:B91=B91)*(C$14:C91=C91))&gt;1,0,1)</f>
        <v>1</v>
      </c>
      <c r="AH91" s="31" t="str">
        <f t="shared" si="7"/>
        <v>Contratos de prestación de servicios profesionales y de apoyo a la gestión</v>
      </c>
      <c r="AI91" s="31" t="str">
        <f t="shared" si="8"/>
        <v>Contratación directa</v>
      </c>
      <c r="AJ91" s="32" t="str">
        <f>IFERROR(VLOOKUP(F91,[1]Tipo!$C$12:$C$27,1,FALSE),"NO")</f>
        <v>Prestación de servicios profesionales y de apoyo a la gestión, o para la ejecución de trabajos artísticos que sólo puedan encomendarse a determinadas personas naturales;</v>
      </c>
      <c r="AK91" s="31" t="str">
        <f t="shared" si="9"/>
        <v>Inversión</v>
      </c>
      <c r="AL91" s="31">
        <f t="shared" si="10"/>
        <v>45</v>
      </c>
      <c r="AM91" s="51"/>
      <c r="AN91" s="51"/>
      <c r="AO91" s="51"/>
      <c r="AP91" s="1"/>
      <c r="AQ91" s="1"/>
      <c r="AR91" s="1"/>
      <c r="AS91" s="1"/>
      <c r="AT91" s="1"/>
      <c r="AU91" s="1"/>
      <c r="AV91" s="1"/>
      <c r="AW91" s="1"/>
      <c r="AX91" s="1"/>
      <c r="AY91" s="1"/>
      <c r="AZ91" s="1"/>
      <c r="BA91" s="1"/>
      <c r="BB91" s="1"/>
      <c r="BC91" s="1"/>
      <c r="BD91" s="1"/>
      <c r="BE91" s="1"/>
      <c r="BF91" s="1"/>
      <c r="BG91" s="1"/>
      <c r="BH91" s="1"/>
      <c r="BI91" s="1"/>
      <c r="BJ91" s="1"/>
      <c r="BK91" s="1"/>
      <c r="BL91" s="1"/>
      <c r="BM91" s="1"/>
      <c r="BN91" s="1"/>
      <c r="BO91" s="1"/>
      <c r="BP91" s="1"/>
      <c r="BQ91" s="1"/>
    </row>
    <row r="92" spans="1:69" ht="27" customHeight="1" x14ac:dyDescent="0.25">
      <c r="A92" s="117">
        <v>79</v>
      </c>
      <c r="B92" s="118">
        <v>2019</v>
      </c>
      <c r="C92" s="119" t="s">
        <v>284</v>
      </c>
      <c r="D92" s="121" t="s">
        <v>65</v>
      </c>
      <c r="E92" s="119" t="s">
        <v>66</v>
      </c>
      <c r="F92" s="120" t="s">
        <v>67</v>
      </c>
      <c r="G92" s="121" t="s">
        <v>285</v>
      </c>
      <c r="H92" s="122" t="s">
        <v>69</v>
      </c>
      <c r="I92" s="123">
        <v>45</v>
      </c>
      <c r="J92" s="27" t="str">
        <f>IF(ISERROR(VLOOKUP(I92,[1]Eje_Pilar!$C$2:$E$47,2,FALSE))," ",VLOOKUP(I92,[1]Eje_Pilar!$C$2:$E$47,2,FALSE))</f>
        <v>Gobernanza e influencia local, regional e internacional</v>
      </c>
      <c r="K92" s="27" t="str">
        <f>IF(ISERROR(VLOOKUP(I92,[1]Eje_Pilar!$C$2:$E$47,3,FALSE))," ",VLOOKUP(I92,[1]Eje_Pilar!$C$2:$E$47,3,FALSE))</f>
        <v>Eje Transversal 4 Gobierno Legitimo, Fortalecimiento Local y Eficiencia</v>
      </c>
      <c r="L92" s="124">
        <v>1415</v>
      </c>
      <c r="M92" s="125">
        <v>39797195</v>
      </c>
      <c r="N92" s="126" t="s">
        <v>286</v>
      </c>
      <c r="O92" s="127">
        <v>19350000</v>
      </c>
      <c r="P92" s="128"/>
      <c r="Q92" s="129"/>
      <c r="R92" s="130"/>
      <c r="S92" s="127"/>
      <c r="T92" s="28">
        <f t="shared" si="6"/>
        <v>19350000</v>
      </c>
      <c r="U92" s="131">
        <v>19350000</v>
      </c>
      <c r="V92" s="132">
        <v>43496</v>
      </c>
      <c r="W92" s="132">
        <v>43497</v>
      </c>
      <c r="X92" s="132">
        <v>43769</v>
      </c>
      <c r="Y92" s="118">
        <v>270</v>
      </c>
      <c r="Z92" s="118"/>
      <c r="AA92" s="24"/>
      <c r="AB92" s="125"/>
      <c r="AC92" s="125"/>
      <c r="AD92" s="125"/>
      <c r="AE92" s="125" t="s">
        <v>71</v>
      </c>
      <c r="AF92" s="29">
        <f t="shared" si="11"/>
        <v>1</v>
      </c>
      <c r="AG92" s="30">
        <f>IF(SUMPRODUCT((A$14:A92=A92)*(B$14:B92=B92)*(C$14:C92=C92))&gt;1,0,1)</f>
        <v>1</v>
      </c>
      <c r="AH92" s="31" t="str">
        <f t="shared" si="7"/>
        <v>Contratos de prestación de servicios profesionales y de apoyo a la gestión</v>
      </c>
      <c r="AI92" s="31" t="str">
        <f t="shared" si="8"/>
        <v>Contratación directa</v>
      </c>
      <c r="AJ92" s="32" t="str">
        <f>IFERROR(VLOOKUP(F92,[1]Tipo!$C$12:$C$27,1,FALSE),"NO")</f>
        <v>Prestación de servicios profesionales y de apoyo a la gestión, o para la ejecución de trabajos artísticos que sólo puedan encomendarse a determinadas personas naturales;</v>
      </c>
      <c r="AK92" s="31" t="str">
        <f t="shared" si="9"/>
        <v>Inversión</v>
      </c>
      <c r="AL92" s="31">
        <f t="shared" si="10"/>
        <v>45</v>
      </c>
      <c r="AM92" s="51"/>
      <c r="AN92" s="51"/>
      <c r="AO92" s="51"/>
      <c r="AP92" s="1"/>
      <c r="AQ92" s="1"/>
      <c r="AR92" s="1"/>
      <c r="AS92" s="1"/>
      <c r="AT92" s="1"/>
      <c r="AU92" s="1"/>
      <c r="AV92" s="1"/>
      <c r="AW92" s="1"/>
      <c r="AX92" s="1"/>
      <c r="AY92" s="1"/>
      <c r="AZ92" s="1"/>
      <c r="BA92" s="1"/>
      <c r="BB92" s="1"/>
      <c r="BC92" s="1"/>
      <c r="BD92" s="1"/>
      <c r="BE92" s="1"/>
      <c r="BF92" s="1"/>
      <c r="BG92" s="1"/>
      <c r="BH92" s="1"/>
      <c r="BI92" s="1"/>
      <c r="BJ92" s="1"/>
      <c r="BK92" s="1"/>
      <c r="BL92" s="1"/>
      <c r="BM92" s="1"/>
      <c r="BN92" s="1"/>
      <c r="BO92" s="1"/>
      <c r="BP92" s="1"/>
      <c r="BQ92" s="1"/>
    </row>
    <row r="93" spans="1:69" ht="27" customHeight="1" x14ac:dyDescent="0.25">
      <c r="A93" s="117">
        <v>80</v>
      </c>
      <c r="B93" s="118">
        <v>2019</v>
      </c>
      <c r="C93" s="119" t="s">
        <v>287</v>
      </c>
      <c r="D93" s="121" t="s">
        <v>65</v>
      </c>
      <c r="E93" s="119" t="s">
        <v>66</v>
      </c>
      <c r="F93" s="120" t="s">
        <v>67</v>
      </c>
      <c r="G93" s="121" t="s">
        <v>288</v>
      </c>
      <c r="H93" s="122" t="s">
        <v>69</v>
      </c>
      <c r="I93" s="123">
        <v>45</v>
      </c>
      <c r="J93" s="27" t="str">
        <f>IF(ISERROR(VLOOKUP(I93,[1]Eje_Pilar!$C$2:$E$47,2,FALSE))," ",VLOOKUP(I93,[1]Eje_Pilar!$C$2:$E$47,2,FALSE))</f>
        <v>Gobernanza e influencia local, regional e internacional</v>
      </c>
      <c r="K93" s="27" t="str">
        <f>IF(ISERROR(VLOOKUP(I93,[1]Eje_Pilar!$C$2:$E$47,3,FALSE))," ",VLOOKUP(I93,[1]Eje_Pilar!$C$2:$E$47,3,FALSE))</f>
        <v>Eje Transversal 4 Gobierno Legitimo, Fortalecimiento Local y Eficiencia</v>
      </c>
      <c r="L93" s="124">
        <v>1415</v>
      </c>
      <c r="M93" s="125">
        <v>53054392</v>
      </c>
      <c r="N93" s="126" t="s">
        <v>289</v>
      </c>
      <c r="O93" s="127">
        <v>57150000</v>
      </c>
      <c r="P93" s="128"/>
      <c r="Q93" s="129"/>
      <c r="R93" s="130">
        <v>2</v>
      </c>
      <c r="S93" s="127">
        <v>16510000</v>
      </c>
      <c r="T93" s="28">
        <f t="shared" si="6"/>
        <v>73660000</v>
      </c>
      <c r="U93" s="131">
        <v>62865000</v>
      </c>
      <c r="V93" s="132">
        <v>43497</v>
      </c>
      <c r="W93" s="132">
        <v>43500</v>
      </c>
      <c r="X93" s="132">
        <v>43851</v>
      </c>
      <c r="Y93" s="118">
        <v>270</v>
      </c>
      <c r="Z93" s="118">
        <v>78</v>
      </c>
      <c r="AA93" s="24"/>
      <c r="AB93" s="125"/>
      <c r="AC93" s="125" t="s">
        <v>71</v>
      </c>
      <c r="AD93" s="125"/>
      <c r="AE93" s="125"/>
      <c r="AF93" s="29">
        <f t="shared" si="11"/>
        <v>0.85344827586206895</v>
      </c>
      <c r="AG93" s="30">
        <f>IF(SUMPRODUCT((A$14:A93=A93)*(B$14:B93=B93)*(C$14:C93=C93))&gt;1,0,1)</f>
        <v>1</v>
      </c>
      <c r="AH93" s="31" t="str">
        <f t="shared" si="7"/>
        <v>Contratos de prestación de servicios profesionales y de apoyo a la gestión</v>
      </c>
      <c r="AI93" s="31" t="str">
        <f t="shared" si="8"/>
        <v>Contratación directa</v>
      </c>
      <c r="AJ93" s="32" t="str">
        <f>IFERROR(VLOOKUP(F93,[1]Tipo!$C$12:$C$27,1,FALSE),"NO")</f>
        <v>Prestación de servicios profesionales y de apoyo a la gestión, o para la ejecución de trabajos artísticos que sólo puedan encomendarse a determinadas personas naturales;</v>
      </c>
      <c r="AK93" s="31" t="str">
        <f t="shared" si="9"/>
        <v>Inversión</v>
      </c>
      <c r="AL93" s="31">
        <f t="shared" si="10"/>
        <v>45</v>
      </c>
      <c r="AM93" s="51"/>
      <c r="AN93" s="51"/>
      <c r="AO93" s="51"/>
      <c r="AP93" s="1"/>
      <c r="AQ93" s="1"/>
      <c r="AR93" s="1"/>
      <c r="AS93" s="1"/>
      <c r="AT93" s="1"/>
      <c r="AU93" s="1"/>
      <c r="AV93" s="1"/>
      <c r="AW93" s="1"/>
      <c r="AX93" s="1"/>
      <c r="AY93" s="1"/>
      <c r="AZ93" s="1"/>
      <c r="BA93" s="1"/>
      <c r="BB93" s="1"/>
      <c r="BC93" s="1"/>
      <c r="BD93" s="1"/>
      <c r="BE93" s="1"/>
      <c r="BF93" s="1"/>
      <c r="BG93" s="1"/>
      <c r="BH93" s="1"/>
      <c r="BI93" s="1"/>
      <c r="BJ93" s="1"/>
      <c r="BK93" s="1"/>
      <c r="BL93" s="1"/>
      <c r="BM93" s="1"/>
      <c r="BN93" s="1"/>
      <c r="BO93" s="1"/>
      <c r="BP93" s="1"/>
      <c r="BQ93" s="1"/>
    </row>
    <row r="94" spans="1:69" ht="27" customHeight="1" x14ac:dyDescent="0.25">
      <c r="A94" s="117">
        <v>81</v>
      </c>
      <c r="B94" s="118">
        <v>2019</v>
      </c>
      <c r="C94" s="119" t="s">
        <v>290</v>
      </c>
      <c r="D94" s="121" t="s">
        <v>65</v>
      </c>
      <c r="E94" s="119" t="s">
        <v>66</v>
      </c>
      <c r="F94" s="120" t="s">
        <v>67</v>
      </c>
      <c r="G94" s="121" t="s">
        <v>103</v>
      </c>
      <c r="H94" s="122" t="s">
        <v>69</v>
      </c>
      <c r="I94" s="123">
        <v>45</v>
      </c>
      <c r="J94" s="27" t="str">
        <f>IF(ISERROR(VLOOKUP(I94,[1]Eje_Pilar!$C$2:$E$47,2,FALSE))," ",VLOOKUP(I94,[1]Eje_Pilar!$C$2:$E$47,2,FALSE))</f>
        <v>Gobernanza e influencia local, regional e internacional</v>
      </c>
      <c r="K94" s="27" t="str">
        <f>IF(ISERROR(VLOOKUP(I94,[1]Eje_Pilar!$C$2:$E$47,3,FALSE))," ",VLOOKUP(I94,[1]Eje_Pilar!$C$2:$E$47,3,FALSE))</f>
        <v>Eje Transversal 4 Gobierno Legitimo, Fortalecimiento Local y Eficiencia</v>
      </c>
      <c r="L94" s="124">
        <v>1415</v>
      </c>
      <c r="M94" s="125">
        <v>1013578805</v>
      </c>
      <c r="N94" s="126" t="s">
        <v>291</v>
      </c>
      <c r="O94" s="127">
        <v>48600000</v>
      </c>
      <c r="P94" s="128"/>
      <c r="Q94" s="129"/>
      <c r="R94" s="130">
        <v>2</v>
      </c>
      <c r="S94" s="127">
        <v>14040000</v>
      </c>
      <c r="T94" s="28">
        <f t="shared" si="6"/>
        <v>62640000</v>
      </c>
      <c r="U94" s="131">
        <v>53460000</v>
      </c>
      <c r="V94" s="132">
        <v>43497</v>
      </c>
      <c r="W94" s="132">
        <v>43500</v>
      </c>
      <c r="X94" s="132">
        <v>43851</v>
      </c>
      <c r="Y94" s="118">
        <v>270</v>
      </c>
      <c r="Z94" s="118">
        <v>78</v>
      </c>
      <c r="AA94" s="24"/>
      <c r="AB94" s="125"/>
      <c r="AC94" s="125" t="s">
        <v>71</v>
      </c>
      <c r="AD94" s="125"/>
      <c r="AE94" s="125"/>
      <c r="AF94" s="29">
        <f t="shared" si="11"/>
        <v>0.85344827586206895</v>
      </c>
      <c r="AG94" s="30">
        <f>IF(SUMPRODUCT((A$14:A94=A94)*(B$14:B94=B94)*(C$14:C94=C94))&gt;1,0,1)</f>
        <v>1</v>
      </c>
      <c r="AH94" s="31" t="str">
        <f t="shared" si="7"/>
        <v>Contratos de prestación de servicios profesionales y de apoyo a la gestión</v>
      </c>
      <c r="AI94" s="31" t="str">
        <f t="shared" si="8"/>
        <v>Contratación directa</v>
      </c>
      <c r="AJ94" s="32" t="str">
        <f>IFERROR(VLOOKUP(F94,[1]Tipo!$C$12:$C$27,1,FALSE),"NO")</f>
        <v>Prestación de servicios profesionales y de apoyo a la gestión, o para la ejecución de trabajos artísticos que sólo puedan encomendarse a determinadas personas naturales;</v>
      </c>
      <c r="AK94" s="31" t="str">
        <f t="shared" si="9"/>
        <v>Inversión</v>
      </c>
      <c r="AL94" s="31">
        <f t="shared" si="10"/>
        <v>45</v>
      </c>
      <c r="AM94" s="51"/>
      <c r="AN94" s="51"/>
      <c r="AO94" s="51"/>
      <c r="AP94" s="1"/>
      <c r="AQ94" s="1"/>
      <c r="AR94" s="1"/>
      <c r="AS94" s="1"/>
      <c r="AT94" s="1"/>
      <c r="AU94" s="1"/>
      <c r="AV94" s="1"/>
      <c r="AW94" s="1"/>
      <c r="AX94" s="1"/>
      <c r="AY94" s="1"/>
      <c r="AZ94" s="1"/>
      <c r="BA94" s="1"/>
      <c r="BB94" s="1"/>
      <c r="BC94" s="1"/>
      <c r="BD94" s="1"/>
      <c r="BE94" s="1"/>
      <c r="BF94" s="1"/>
      <c r="BG94" s="1"/>
      <c r="BH94" s="1"/>
      <c r="BI94" s="1"/>
      <c r="BJ94" s="1"/>
      <c r="BK94" s="1"/>
      <c r="BL94" s="1"/>
      <c r="BM94" s="1"/>
      <c r="BN94" s="1"/>
      <c r="BO94" s="1"/>
      <c r="BP94" s="1"/>
      <c r="BQ94" s="1"/>
    </row>
    <row r="95" spans="1:69" ht="27" customHeight="1" x14ac:dyDescent="0.25">
      <c r="A95" s="117">
        <v>82</v>
      </c>
      <c r="B95" s="118">
        <v>2019</v>
      </c>
      <c r="C95" s="119" t="s">
        <v>292</v>
      </c>
      <c r="D95" s="121" t="s">
        <v>65</v>
      </c>
      <c r="E95" s="119" t="s">
        <v>66</v>
      </c>
      <c r="F95" s="120" t="s">
        <v>67</v>
      </c>
      <c r="G95" s="121" t="s">
        <v>293</v>
      </c>
      <c r="H95" s="122" t="s">
        <v>69</v>
      </c>
      <c r="I95" s="123">
        <v>45</v>
      </c>
      <c r="J95" s="27" t="str">
        <f>IF(ISERROR(VLOOKUP(I95,[1]Eje_Pilar!$C$2:$E$47,2,FALSE))," ",VLOOKUP(I95,[1]Eje_Pilar!$C$2:$E$47,2,FALSE))</f>
        <v>Gobernanza e influencia local, regional e internacional</v>
      </c>
      <c r="K95" s="27" t="str">
        <f>IF(ISERROR(VLOOKUP(I95,[1]Eje_Pilar!$C$2:$E$47,3,FALSE))," ",VLOOKUP(I95,[1]Eje_Pilar!$C$2:$E$47,3,FALSE))</f>
        <v>Eje Transversal 4 Gobierno Legitimo, Fortalecimiento Local y Eficiencia</v>
      </c>
      <c r="L95" s="124">
        <v>1415</v>
      </c>
      <c r="M95" s="125">
        <v>93123546</v>
      </c>
      <c r="N95" s="126" t="s">
        <v>294</v>
      </c>
      <c r="O95" s="127">
        <v>37269000</v>
      </c>
      <c r="P95" s="128"/>
      <c r="Q95" s="129"/>
      <c r="R95" s="130"/>
      <c r="S95" s="127"/>
      <c r="T95" s="28">
        <f t="shared" si="6"/>
        <v>37269000</v>
      </c>
      <c r="U95" s="131">
        <v>36854900</v>
      </c>
      <c r="V95" s="132">
        <v>43497</v>
      </c>
      <c r="W95" s="132">
        <v>43500</v>
      </c>
      <c r="X95" s="132">
        <v>43772</v>
      </c>
      <c r="Y95" s="118">
        <v>270</v>
      </c>
      <c r="Z95" s="118"/>
      <c r="AA95" s="24"/>
      <c r="AB95" s="125"/>
      <c r="AC95" s="125"/>
      <c r="AD95" s="125"/>
      <c r="AE95" s="125" t="s">
        <v>71</v>
      </c>
      <c r="AF95" s="29">
        <f t="shared" si="11"/>
        <v>0.98888888888888893</v>
      </c>
      <c r="AG95" s="30">
        <f>IF(SUMPRODUCT((A$14:A95=A95)*(B$14:B95=B95)*(C$14:C95=C95))&gt;1,0,1)</f>
        <v>1</v>
      </c>
      <c r="AH95" s="31" t="str">
        <f t="shared" si="7"/>
        <v>Contratos de prestación de servicios profesionales y de apoyo a la gestión</v>
      </c>
      <c r="AI95" s="31" t="str">
        <f t="shared" si="8"/>
        <v>Contratación directa</v>
      </c>
      <c r="AJ95" s="32" t="str">
        <f>IFERROR(VLOOKUP(F95,[1]Tipo!$C$12:$C$27,1,FALSE),"NO")</f>
        <v>Prestación de servicios profesionales y de apoyo a la gestión, o para la ejecución de trabajos artísticos que sólo puedan encomendarse a determinadas personas naturales;</v>
      </c>
      <c r="AK95" s="31" t="str">
        <f t="shared" si="9"/>
        <v>Inversión</v>
      </c>
      <c r="AL95" s="31">
        <f t="shared" si="10"/>
        <v>45</v>
      </c>
      <c r="AM95" s="51"/>
      <c r="AN95" s="51"/>
      <c r="AO95" s="51"/>
      <c r="AP95" s="1"/>
      <c r="AQ95" s="1"/>
      <c r="AR95" s="1"/>
      <c r="AS95" s="1"/>
      <c r="AT95" s="1"/>
      <c r="AU95" s="1"/>
      <c r="AV95" s="1"/>
      <c r="AW95" s="1"/>
      <c r="AX95" s="1"/>
      <c r="AY95" s="1"/>
      <c r="AZ95" s="1"/>
      <c r="BA95" s="1"/>
      <c r="BB95" s="1"/>
      <c r="BC95" s="1"/>
      <c r="BD95" s="1"/>
      <c r="BE95" s="1"/>
      <c r="BF95" s="1"/>
      <c r="BG95" s="1"/>
      <c r="BH95" s="1"/>
      <c r="BI95" s="1"/>
      <c r="BJ95" s="1"/>
      <c r="BK95" s="1"/>
      <c r="BL95" s="1"/>
      <c r="BM95" s="1"/>
      <c r="BN95" s="1"/>
      <c r="BO95" s="1"/>
      <c r="BP95" s="1"/>
      <c r="BQ95" s="1"/>
    </row>
    <row r="96" spans="1:69" ht="27" customHeight="1" x14ac:dyDescent="0.25">
      <c r="A96" s="117">
        <v>83</v>
      </c>
      <c r="B96" s="118">
        <v>2019</v>
      </c>
      <c r="C96" s="119" t="s">
        <v>295</v>
      </c>
      <c r="D96" s="121" t="s">
        <v>65</v>
      </c>
      <c r="E96" s="119" t="s">
        <v>66</v>
      </c>
      <c r="F96" s="120" t="s">
        <v>67</v>
      </c>
      <c r="G96" s="121" t="s">
        <v>296</v>
      </c>
      <c r="H96" s="122" t="s">
        <v>69</v>
      </c>
      <c r="I96" s="123">
        <v>45</v>
      </c>
      <c r="J96" s="27" t="str">
        <f>IF(ISERROR(VLOOKUP(I96,[1]Eje_Pilar!$C$2:$E$47,2,FALSE))," ",VLOOKUP(I96,[1]Eje_Pilar!$C$2:$E$47,2,FALSE))</f>
        <v>Gobernanza e influencia local, regional e internacional</v>
      </c>
      <c r="K96" s="27" t="str">
        <f>IF(ISERROR(VLOOKUP(I96,[1]Eje_Pilar!$C$2:$E$47,3,FALSE))," ",VLOOKUP(I96,[1]Eje_Pilar!$C$2:$E$47,3,FALSE))</f>
        <v>Eje Transversal 4 Gobierno Legitimo, Fortalecimiento Local y Eficiencia</v>
      </c>
      <c r="L96" s="124">
        <v>1415</v>
      </c>
      <c r="M96" s="125">
        <v>1022937707</v>
      </c>
      <c r="N96" s="126" t="s">
        <v>297</v>
      </c>
      <c r="O96" s="127">
        <v>40995000</v>
      </c>
      <c r="P96" s="128"/>
      <c r="Q96" s="129"/>
      <c r="R96" s="130">
        <v>2</v>
      </c>
      <c r="S96" s="127">
        <v>11539333</v>
      </c>
      <c r="T96" s="28">
        <f t="shared" si="6"/>
        <v>52534333</v>
      </c>
      <c r="U96" s="131">
        <v>44790833</v>
      </c>
      <c r="V96" s="132">
        <v>43501</v>
      </c>
      <c r="W96" s="132">
        <v>43502</v>
      </c>
      <c r="X96" s="132">
        <v>43851</v>
      </c>
      <c r="Y96" s="118">
        <v>270</v>
      </c>
      <c r="Z96" s="118">
        <v>76</v>
      </c>
      <c r="AA96" s="24"/>
      <c r="AB96" s="125"/>
      <c r="AC96" s="125" t="s">
        <v>71</v>
      </c>
      <c r="AD96" s="125"/>
      <c r="AE96" s="125"/>
      <c r="AF96" s="29">
        <f t="shared" si="11"/>
        <v>0.85260115513411006</v>
      </c>
      <c r="AG96" s="30">
        <f>IF(SUMPRODUCT((A$14:A96=A96)*(B$14:B96=B96)*(C$14:C96=C96))&gt;1,0,1)</f>
        <v>1</v>
      </c>
      <c r="AH96" s="31" t="str">
        <f t="shared" si="7"/>
        <v>Contratos de prestación de servicios profesionales y de apoyo a la gestión</v>
      </c>
      <c r="AI96" s="31" t="str">
        <f t="shared" si="8"/>
        <v>Contratación directa</v>
      </c>
      <c r="AJ96" s="32" t="str">
        <f>IFERROR(VLOOKUP(F96,[1]Tipo!$C$12:$C$27,1,FALSE),"NO")</f>
        <v>Prestación de servicios profesionales y de apoyo a la gestión, o para la ejecución de trabajos artísticos que sólo puedan encomendarse a determinadas personas naturales;</v>
      </c>
      <c r="AK96" s="31" t="str">
        <f t="shared" si="9"/>
        <v>Inversión</v>
      </c>
      <c r="AL96" s="31">
        <f t="shared" si="10"/>
        <v>45</v>
      </c>
      <c r="AM96" s="51"/>
      <c r="AN96" s="51"/>
      <c r="AO96" s="51"/>
      <c r="AP96" s="1"/>
      <c r="AQ96" s="1"/>
      <c r="AR96" s="1"/>
      <c r="AS96" s="1"/>
      <c r="AT96" s="1"/>
      <c r="AU96" s="1"/>
      <c r="AV96" s="1"/>
      <c r="AW96" s="1"/>
      <c r="AX96" s="1"/>
      <c r="AY96" s="1"/>
      <c r="AZ96" s="1"/>
      <c r="BA96" s="1"/>
      <c r="BB96" s="1"/>
      <c r="BC96" s="1"/>
      <c r="BD96" s="1"/>
      <c r="BE96" s="1"/>
      <c r="BF96" s="1"/>
      <c r="BG96" s="1"/>
      <c r="BH96" s="1"/>
      <c r="BI96" s="1"/>
      <c r="BJ96" s="1"/>
      <c r="BK96" s="1"/>
      <c r="BL96" s="1"/>
      <c r="BM96" s="1"/>
      <c r="BN96" s="1"/>
      <c r="BO96" s="1"/>
      <c r="BP96" s="1"/>
      <c r="BQ96" s="1"/>
    </row>
    <row r="97" spans="1:69" ht="27" customHeight="1" x14ac:dyDescent="0.25">
      <c r="A97" s="117">
        <v>84</v>
      </c>
      <c r="B97" s="118">
        <v>2019</v>
      </c>
      <c r="C97" s="119" t="s">
        <v>298</v>
      </c>
      <c r="D97" s="121" t="s">
        <v>65</v>
      </c>
      <c r="E97" s="119" t="s">
        <v>66</v>
      </c>
      <c r="F97" s="120" t="s">
        <v>67</v>
      </c>
      <c r="G97" s="121" t="s">
        <v>299</v>
      </c>
      <c r="H97" s="122" t="s">
        <v>69</v>
      </c>
      <c r="I97" s="123">
        <v>45</v>
      </c>
      <c r="J97" s="27" t="str">
        <f>IF(ISERROR(VLOOKUP(I97,[1]Eje_Pilar!$C$2:$E$47,2,FALSE))," ",VLOOKUP(I97,[1]Eje_Pilar!$C$2:$E$47,2,FALSE))</f>
        <v>Gobernanza e influencia local, regional e internacional</v>
      </c>
      <c r="K97" s="27" t="str">
        <f>IF(ISERROR(VLOOKUP(I97,[1]Eje_Pilar!$C$2:$E$47,3,FALSE))," ",VLOOKUP(I97,[1]Eje_Pilar!$C$2:$E$47,3,FALSE))</f>
        <v>Eje Transversal 4 Gobierno Legitimo, Fortalecimiento Local y Eficiencia</v>
      </c>
      <c r="L97" s="124">
        <v>1415</v>
      </c>
      <c r="M97" s="125">
        <v>80201913</v>
      </c>
      <c r="N97" s="126" t="s">
        <v>300</v>
      </c>
      <c r="O97" s="127">
        <v>48447000</v>
      </c>
      <c r="P97" s="128"/>
      <c r="Q97" s="129"/>
      <c r="R97" s="130"/>
      <c r="S97" s="127"/>
      <c r="T97" s="28">
        <f t="shared" si="6"/>
        <v>48447000</v>
      </c>
      <c r="U97" s="131">
        <v>48447000</v>
      </c>
      <c r="V97" s="132">
        <v>43497</v>
      </c>
      <c r="W97" s="132">
        <v>43500</v>
      </c>
      <c r="X97" s="132">
        <v>43772</v>
      </c>
      <c r="Y97" s="118">
        <v>270</v>
      </c>
      <c r="Z97" s="118"/>
      <c r="AA97" s="24"/>
      <c r="AB97" s="125"/>
      <c r="AC97" s="125"/>
      <c r="AD97" s="125"/>
      <c r="AE97" s="125" t="s">
        <v>71</v>
      </c>
      <c r="AF97" s="29">
        <f t="shared" si="11"/>
        <v>1</v>
      </c>
      <c r="AG97" s="30">
        <f>IF(SUMPRODUCT((A$14:A97=A97)*(B$14:B97=B97)*(C$14:C97=C97))&gt;1,0,1)</f>
        <v>1</v>
      </c>
      <c r="AH97" s="31" t="str">
        <f t="shared" si="7"/>
        <v>Contratos de prestación de servicios profesionales y de apoyo a la gestión</v>
      </c>
      <c r="AI97" s="31" t="str">
        <f t="shared" si="8"/>
        <v>Contratación directa</v>
      </c>
      <c r="AJ97" s="32" t="str">
        <f>IFERROR(VLOOKUP(F97,[1]Tipo!$C$12:$C$27,1,FALSE),"NO")</f>
        <v>Prestación de servicios profesionales y de apoyo a la gestión, o para la ejecución de trabajos artísticos que sólo puedan encomendarse a determinadas personas naturales;</v>
      </c>
      <c r="AK97" s="31" t="str">
        <f t="shared" si="9"/>
        <v>Inversión</v>
      </c>
      <c r="AL97" s="31">
        <f t="shared" si="10"/>
        <v>45</v>
      </c>
      <c r="AM97" s="51"/>
      <c r="AN97" s="51"/>
      <c r="AO97" s="51"/>
      <c r="AP97" s="1"/>
      <c r="AQ97" s="1"/>
      <c r="AR97" s="1"/>
      <c r="AS97" s="1"/>
      <c r="AT97" s="1"/>
      <c r="AU97" s="1"/>
      <c r="AV97" s="1"/>
      <c r="AW97" s="1"/>
      <c r="AX97" s="1"/>
      <c r="AY97" s="1"/>
      <c r="AZ97" s="1"/>
      <c r="BA97" s="1"/>
      <c r="BB97" s="1"/>
      <c r="BC97" s="1"/>
      <c r="BD97" s="1"/>
      <c r="BE97" s="1"/>
      <c r="BF97" s="1"/>
      <c r="BG97" s="1"/>
      <c r="BH97" s="1"/>
      <c r="BI97" s="1"/>
      <c r="BJ97" s="1"/>
      <c r="BK97" s="1"/>
      <c r="BL97" s="1"/>
      <c r="BM97" s="1"/>
      <c r="BN97" s="1"/>
      <c r="BO97" s="1"/>
      <c r="BP97" s="1"/>
      <c r="BQ97" s="1"/>
    </row>
    <row r="98" spans="1:69" ht="27" customHeight="1" x14ac:dyDescent="0.25">
      <c r="A98" s="117">
        <v>85</v>
      </c>
      <c r="B98" s="118">
        <v>2019</v>
      </c>
      <c r="C98" s="119" t="s">
        <v>301</v>
      </c>
      <c r="D98" s="121" t="s">
        <v>65</v>
      </c>
      <c r="E98" s="119" t="s">
        <v>66</v>
      </c>
      <c r="F98" s="120" t="s">
        <v>67</v>
      </c>
      <c r="G98" s="121" t="s">
        <v>299</v>
      </c>
      <c r="H98" s="122" t="s">
        <v>69</v>
      </c>
      <c r="I98" s="123">
        <v>45</v>
      </c>
      <c r="J98" s="27" t="str">
        <f>IF(ISERROR(VLOOKUP(I98,[1]Eje_Pilar!$C$2:$E$47,2,FALSE))," ",VLOOKUP(I98,[1]Eje_Pilar!$C$2:$E$47,2,FALSE))</f>
        <v>Gobernanza e influencia local, regional e internacional</v>
      </c>
      <c r="K98" s="27" t="str">
        <f>IF(ISERROR(VLOOKUP(I98,[1]Eje_Pilar!$C$2:$E$47,3,FALSE))," ",VLOOKUP(I98,[1]Eje_Pilar!$C$2:$E$47,3,FALSE))</f>
        <v>Eje Transversal 4 Gobierno Legitimo, Fortalecimiento Local y Eficiencia</v>
      </c>
      <c r="L98" s="124">
        <v>1415</v>
      </c>
      <c r="M98" s="125">
        <v>80933138</v>
      </c>
      <c r="N98" s="126" t="s">
        <v>302</v>
      </c>
      <c r="O98" s="127">
        <v>48447000</v>
      </c>
      <c r="P98" s="128"/>
      <c r="Q98" s="129"/>
      <c r="R98" s="130"/>
      <c r="S98" s="127"/>
      <c r="T98" s="28">
        <f t="shared" si="6"/>
        <v>48447000</v>
      </c>
      <c r="U98" s="131">
        <v>48447000</v>
      </c>
      <c r="V98" s="132">
        <v>43497</v>
      </c>
      <c r="W98" s="132">
        <v>43500</v>
      </c>
      <c r="X98" s="132">
        <v>43772</v>
      </c>
      <c r="Y98" s="118">
        <v>270</v>
      </c>
      <c r="Z98" s="118"/>
      <c r="AA98" s="24"/>
      <c r="AB98" s="125"/>
      <c r="AC98" s="125"/>
      <c r="AD98" s="125"/>
      <c r="AE98" s="125" t="s">
        <v>71</v>
      </c>
      <c r="AF98" s="29">
        <f t="shared" si="11"/>
        <v>1</v>
      </c>
      <c r="AG98" s="30">
        <f>IF(SUMPRODUCT((A$14:A98=A98)*(B$14:B98=B98)*(C$14:C98=C98))&gt;1,0,1)</f>
        <v>1</v>
      </c>
      <c r="AH98" s="31" t="str">
        <f t="shared" si="7"/>
        <v>Contratos de prestación de servicios profesionales y de apoyo a la gestión</v>
      </c>
      <c r="AI98" s="31" t="str">
        <f t="shared" si="8"/>
        <v>Contratación directa</v>
      </c>
      <c r="AJ98" s="32" t="str">
        <f>IFERROR(VLOOKUP(F98,[1]Tipo!$C$12:$C$27,1,FALSE),"NO")</f>
        <v>Prestación de servicios profesionales y de apoyo a la gestión, o para la ejecución de trabajos artísticos que sólo puedan encomendarse a determinadas personas naturales;</v>
      </c>
      <c r="AK98" s="31" t="str">
        <f t="shared" si="9"/>
        <v>Inversión</v>
      </c>
      <c r="AL98" s="31">
        <f t="shared" si="10"/>
        <v>45</v>
      </c>
      <c r="AM98" s="51"/>
      <c r="AN98" s="51"/>
      <c r="AO98" s="51"/>
      <c r="AP98" s="1"/>
      <c r="AQ98" s="1"/>
      <c r="AR98" s="1"/>
      <c r="AS98" s="1"/>
      <c r="AT98" s="1"/>
      <c r="AU98" s="1"/>
      <c r="AV98" s="1"/>
      <c r="AW98" s="1"/>
      <c r="AX98" s="1"/>
      <c r="AY98" s="1"/>
      <c r="AZ98" s="1"/>
      <c r="BA98" s="1"/>
      <c r="BB98" s="1"/>
      <c r="BC98" s="1"/>
      <c r="BD98" s="1"/>
      <c r="BE98" s="1"/>
      <c r="BF98" s="1"/>
      <c r="BG98" s="1"/>
      <c r="BH98" s="1"/>
      <c r="BI98" s="1"/>
      <c r="BJ98" s="1"/>
      <c r="BK98" s="1"/>
      <c r="BL98" s="1"/>
      <c r="BM98" s="1"/>
      <c r="BN98" s="1"/>
      <c r="BO98" s="1"/>
      <c r="BP98" s="1"/>
      <c r="BQ98" s="1"/>
    </row>
    <row r="99" spans="1:69" ht="27" customHeight="1" x14ac:dyDescent="0.25">
      <c r="A99" s="117">
        <v>86</v>
      </c>
      <c r="B99" s="118">
        <v>2019</v>
      </c>
      <c r="C99" s="119" t="s">
        <v>303</v>
      </c>
      <c r="D99" s="121" t="s">
        <v>65</v>
      </c>
      <c r="E99" s="119" t="s">
        <v>66</v>
      </c>
      <c r="F99" s="120" t="s">
        <v>67</v>
      </c>
      <c r="G99" s="121" t="s">
        <v>299</v>
      </c>
      <c r="H99" s="122" t="s">
        <v>69</v>
      </c>
      <c r="I99" s="123">
        <v>45</v>
      </c>
      <c r="J99" s="27" t="str">
        <f>IF(ISERROR(VLOOKUP(I99,[1]Eje_Pilar!$C$2:$E$47,2,FALSE))," ",VLOOKUP(I99,[1]Eje_Pilar!$C$2:$E$47,2,FALSE))</f>
        <v>Gobernanza e influencia local, regional e internacional</v>
      </c>
      <c r="K99" s="27" t="str">
        <f>IF(ISERROR(VLOOKUP(I99,[1]Eje_Pilar!$C$2:$E$47,3,FALSE))," ",VLOOKUP(I99,[1]Eje_Pilar!$C$2:$E$47,3,FALSE))</f>
        <v>Eje Transversal 4 Gobierno Legitimo, Fortalecimiento Local y Eficiencia</v>
      </c>
      <c r="L99" s="124">
        <v>1415</v>
      </c>
      <c r="M99" s="125">
        <v>1014206144</v>
      </c>
      <c r="N99" s="126" t="s">
        <v>304</v>
      </c>
      <c r="O99" s="127">
        <v>48447000</v>
      </c>
      <c r="P99" s="128"/>
      <c r="Q99" s="129"/>
      <c r="R99" s="130"/>
      <c r="S99" s="127"/>
      <c r="T99" s="28">
        <f t="shared" si="6"/>
        <v>48447000</v>
      </c>
      <c r="U99" s="131">
        <v>48447000</v>
      </c>
      <c r="V99" s="132">
        <v>43497</v>
      </c>
      <c r="W99" s="132">
        <v>43500</v>
      </c>
      <c r="X99" s="132">
        <v>43772</v>
      </c>
      <c r="Y99" s="118">
        <v>270</v>
      </c>
      <c r="Z99" s="118"/>
      <c r="AA99" s="24"/>
      <c r="AB99" s="125"/>
      <c r="AC99" s="125"/>
      <c r="AD99" s="125"/>
      <c r="AE99" s="125" t="s">
        <v>71</v>
      </c>
      <c r="AF99" s="29">
        <f t="shared" si="11"/>
        <v>1</v>
      </c>
      <c r="AG99" s="30">
        <f>IF(SUMPRODUCT((A$14:A99=A99)*(B$14:B99=B99)*(C$14:C99=C99))&gt;1,0,1)</f>
        <v>1</v>
      </c>
      <c r="AH99" s="31" t="str">
        <f t="shared" si="7"/>
        <v>Contratos de prestación de servicios profesionales y de apoyo a la gestión</v>
      </c>
      <c r="AI99" s="31" t="str">
        <f t="shared" si="8"/>
        <v>Contratación directa</v>
      </c>
      <c r="AJ99" s="32" t="str">
        <f>IFERROR(VLOOKUP(F99,[1]Tipo!$C$12:$C$27,1,FALSE),"NO")</f>
        <v>Prestación de servicios profesionales y de apoyo a la gestión, o para la ejecución de trabajos artísticos que sólo puedan encomendarse a determinadas personas naturales;</v>
      </c>
      <c r="AK99" s="31" t="str">
        <f t="shared" si="9"/>
        <v>Inversión</v>
      </c>
      <c r="AL99" s="31">
        <f t="shared" si="10"/>
        <v>45</v>
      </c>
      <c r="AM99" s="51"/>
      <c r="AN99" s="51"/>
      <c r="AO99" s="51"/>
      <c r="AP99" s="1"/>
      <c r="AQ99" s="1"/>
      <c r="AR99" s="1"/>
      <c r="AS99" s="1"/>
      <c r="AT99" s="1"/>
      <c r="AU99" s="1"/>
      <c r="AV99" s="1"/>
      <c r="AW99" s="1"/>
      <c r="AX99" s="1"/>
      <c r="AY99" s="1"/>
      <c r="AZ99" s="1"/>
      <c r="BA99" s="1"/>
      <c r="BB99" s="1"/>
      <c r="BC99" s="1"/>
      <c r="BD99" s="1"/>
      <c r="BE99" s="1"/>
      <c r="BF99" s="1"/>
      <c r="BG99" s="1"/>
      <c r="BH99" s="1"/>
      <c r="BI99" s="1"/>
      <c r="BJ99" s="1"/>
      <c r="BK99" s="1"/>
      <c r="BL99" s="1"/>
      <c r="BM99" s="1"/>
      <c r="BN99" s="1"/>
      <c r="BO99" s="1"/>
      <c r="BP99" s="1"/>
      <c r="BQ99" s="1"/>
    </row>
    <row r="100" spans="1:69" ht="27" customHeight="1" x14ac:dyDescent="0.25">
      <c r="A100" s="117">
        <v>87</v>
      </c>
      <c r="B100" s="118">
        <v>2019</v>
      </c>
      <c r="C100" s="119" t="s">
        <v>305</v>
      </c>
      <c r="D100" s="121" t="s">
        <v>65</v>
      </c>
      <c r="E100" s="119" t="s">
        <v>66</v>
      </c>
      <c r="F100" s="120" t="s">
        <v>67</v>
      </c>
      <c r="G100" s="121" t="s">
        <v>306</v>
      </c>
      <c r="H100" s="122" t="s">
        <v>69</v>
      </c>
      <c r="I100" s="123">
        <v>45</v>
      </c>
      <c r="J100" s="27" t="str">
        <f>IF(ISERROR(VLOOKUP(I100,[1]Eje_Pilar!$C$2:$E$47,2,FALSE))," ",VLOOKUP(I100,[1]Eje_Pilar!$C$2:$E$47,2,FALSE))</f>
        <v>Gobernanza e influencia local, regional e internacional</v>
      </c>
      <c r="K100" s="27" t="str">
        <f>IF(ISERROR(VLOOKUP(I100,[1]Eje_Pilar!$C$2:$E$47,3,FALSE))," ",VLOOKUP(I100,[1]Eje_Pilar!$C$2:$E$47,3,FALSE))</f>
        <v>Eje Transversal 4 Gobierno Legitimo, Fortalecimiento Local y Eficiencia</v>
      </c>
      <c r="L100" s="124">
        <v>1415</v>
      </c>
      <c r="M100" s="125">
        <v>94541052</v>
      </c>
      <c r="N100" s="126" t="s">
        <v>307</v>
      </c>
      <c r="O100" s="127">
        <v>48447000</v>
      </c>
      <c r="P100" s="128"/>
      <c r="Q100" s="129"/>
      <c r="R100" s="130"/>
      <c r="S100" s="127"/>
      <c r="T100" s="28">
        <f t="shared" si="6"/>
        <v>48447000</v>
      </c>
      <c r="U100" s="131">
        <v>48447000</v>
      </c>
      <c r="V100" s="132">
        <v>43497</v>
      </c>
      <c r="W100" s="132">
        <v>43500</v>
      </c>
      <c r="X100" s="132">
        <v>43772</v>
      </c>
      <c r="Y100" s="118">
        <v>270</v>
      </c>
      <c r="Z100" s="118"/>
      <c r="AA100" s="24"/>
      <c r="AB100" s="125"/>
      <c r="AC100" s="125"/>
      <c r="AD100" s="125"/>
      <c r="AE100" s="125" t="s">
        <v>71</v>
      </c>
      <c r="AF100" s="29">
        <f t="shared" si="11"/>
        <v>1</v>
      </c>
      <c r="AG100" s="30">
        <f>IF(SUMPRODUCT((A$14:A100=A100)*(B$14:B100=B100)*(C$14:C100=C100))&gt;1,0,1)</f>
        <v>1</v>
      </c>
      <c r="AH100" s="31" t="str">
        <f t="shared" si="7"/>
        <v>Contratos de prestación de servicios profesionales y de apoyo a la gestión</v>
      </c>
      <c r="AI100" s="31" t="str">
        <f t="shared" si="8"/>
        <v>Contratación directa</v>
      </c>
      <c r="AJ100" s="32" t="str">
        <f>IFERROR(VLOOKUP(F100,[1]Tipo!$C$12:$C$27,1,FALSE),"NO")</f>
        <v>Prestación de servicios profesionales y de apoyo a la gestión, o para la ejecución de trabajos artísticos que sólo puedan encomendarse a determinadas personas naturales;</v>
      </c>
      <c r="AK100" s="31" t="str">
        <f t="shared" si="9"/>
        <v>Inversión</v>
      </c>
      <c r="AL100" s="31">
        <f t="shared" si="10"/>
        <v>45</v>
      </c>
      <c r="AM100" s="51"/>
      <c r="AN100" s="51"/>
      <c r="AO100" s="51"/>
      <c r="AP100" s="1"/>
      <c r="AQ100" s="1"/>
      <c r="AR100" s="1"/>
      <c r="AS100" s="1"/>
      <c r="AT100" s="1"/>
      <c r="AU100" s="1"/>
      <c r="AV100" s="1"/>
      <c r="AW100" s="1"/>
      <c r="AX100" s="1"/>
      <c r="AY100" s="1"/>
      <c r="AZ100" s="1"/>
      <c r="BA100" s="1"/>
      <c r="BB100" s="1"/>
      <c r="BC100" s="1"/>
      <c r="BD100" s="1"/>
      <c r="BE100" s="1"/>
      <c r="BF100" s="1"/>
      <c r="BG100" s="1"/>
      <c r="BH100" s="1"/>
      <c r="BI100" s="1"/>
      <c r="BJ100" s="1"/>
      <c r="BK100" s="1"/>
      <c r="BL100" s="1"/>
      <c r="BM100" s="1"/>
      <c r="BN100" s="1"/>
      <c r="BO100" s="1"/>
      <c r="BP100" s="1"/>
      <c r="BQ100" s="1"/>
    </row>
    <row r="101" spans="1:69" ht="27" customHeight="1" x14ac:dyDescent="0.25">
      <c r="A101" s="117">
        <v>88</v>
      </c>
      <c r="B101" s="118">
        <v>2019</v>
      </c>
      <c r="C101" s="119" t="s">
        <v>308</v>
      </c>
      <c r="D101" s="121" t="s">
        <v>65</v>
      </c>
      <c r="E101" s="119" t="s">
        <v>66</v>
      </c>
      <c r="F101" s="120" t="s">
        <v>67</v>
      </c>
      <c r="G101" s="121" t="s">
        <v>309</v>
      </c>
      <c r="H101" s="122" t="s">
        <v>69</v>
      </c>
      <c r="I101" s="123">
        <v>45</v>
      </c>
      <c r="J101" s="27" t="str">
        <f>IF(ISERROR(VLOOKUP(I101,[1]Eje_Pilar!$C$2:$E$47,2,FALSE))," ",VLOOKUP(I101,[1]Eje_Pilar!$C$2:$E$47,2,FALSE))</f>
        <v>Gobernanza e influencia local, regional e internacional</v>
      </c>
      <c r="K101" s="27" t="str">
        <f>IF(ISERROR(VLOOKUP(I101,[1]Eje_Pilar!$C$2:$E$47,3,FALSE))," ",VLOOKUP(I101,[1]Eje_Pilar!$C$2:$E$47,3,FALSE))</f>
        <v>Eje Transversal 4 Gobierno Legitimo, Fortalecimiento Local y Eficiencia</v>
      </c>
      <c r="L101" s="124">
        <v>1415</v>
      </c>
      <c r="M101" s="125">
        <v>1026582378</v>
      </c>
      <c r="N101" s="126" t="s">
        <v>310</v>
      </c>
      <c r="O101" s="127">
        <v>37269000</v>
      </c>
      <c r="P101" s="128"/>
      <c r="Q101" s="129"/>
      <c r="R101" s="130"/>
      <c r="S101" s="127"/>
      <c r="T101" s="28">
        <f t="shared" si="6"/>
        <v>37269000</v>
      </c>
      <c r="U101" s="131">
        <v>33128000</v>
      </c>
      <c r="V101" s="132">
        <v>43500</v>
      </c>
      <c r="W101" s="132">
        <v>43501</v>
      </c>
      <c r="X101" s="132">
        <v>43773</v>
      </c>
      <c r="Y101" s="118">
        <v>270</v>
      </c>
      <c r="Z101" s="118"/>
      <c r="AA101" s="24"/>
      <c r="AB101" s="125"/>
      <c r="AC101" s="125"/>
      <c r="AD101" s="125"/>
      <c r="AE101" s="125" t="s">
        <v>71</v>
      </c>
      <c r="AF101" s="29">
        <f t="shared" si="11"/>
        <v>0.88888888888888884</v>
      </c>
      <c r="AG101" s="30">
        <f>IF(SUMPRODUCT((A$14:A101=A101)*(B$14:B101=B101)*(C$14:C101=C101))&gt;1,0,1)</f>
        <v>1</v>
      </c>
      <c r="AH101" s="31" t="str">
        <f t="shared" si="7"/>
        <v>Contratos de prestación de servicios profesionales y de apoyo a la gestión</v>
      </c>
      <c r="AI101" s="31" t="str">
        <f t="shared" si="8"/>
        <v>Contratación directa</v>
      </c>
      <c r="AJ101" s="32" t="str">
        <f>IFERROR(VLOOKUP(F101,[1]Tipo!$C$12:$C$27,1,FALSE),"NO")</f>
        <v>Prestación de servicios profesionales y de apoyo a la gestión, o para la ejecución de trabajos artísticos que sólo puedan encomendarse a determinadas personas naturales;</v>
      </c>
      <c r="AK101" s="31" t="str">
        <f t="shared" si="9"/>
        <v>Inversión</v>
      </c>
      <c r="AL101" s="31">
        <f t="shared" si="10"/>
        <v>45</v>
      </c>
      <c r="AM101" s="51"/>
      <c r="AN101" s="51"/>
      <c r="AO101" s="51"/>
      <c r="AP101" s="1"/>
      <c r="AQ101" s="1"/>
      <c r="AR101" s="1"/>
      <c r="AS101" s="1"/>
      <c r="AT101" s="1"/>
      <c r="AU101" s="1"/>
      <c r="AV101" s="1"/>
      <c r="AW101" s="1"/>
      <c r="AX101" s="1"/>
      <c r="AY101" s="1"/>
      <c r="AZ101" s="1"/>
      <c r="BA101" s="1"/>
      <c r="BB101" s="1"/>
      <c r="BC101" s="1"/>
      <c r="BD101" s="1"/>
      <c r="BE101" s="1"/>
      <c r="BF101" s="1"/>
      <c r="BG101" s="1"/>
      <c r="BH101" s="1"/>
      <c r="BI101" s="1"/>
      <c r="BJ101" s="1"/>
      <c r="BK101" s="1"/>
      <c r="BL101" s="1"/>
      <c r="BM101" s="1"/>
      <c r="BN101" s="1"/>
      <c r="BO101" s="1"/>
      <c r="BP101" s="1"/>
      <c r="BQ101" s="1"/>
    </row>
    <row r="102" spans="1:69" ht="27" customHeight="1" x14ac:dyDescent="0.25">
      <c r="A102" s="117">
        <v>89</v>
      </c>
      <c r="B102" s="118">
        <v>2019</v>
      </c>
      <c r="C102" s="119" t="s">
        <v>311</v>
      </c>
      <c r="D102" s="121" t="s">
        <v>65</v>
      </c>
      <c r="E102" s="119" t="s">
        <v>66</v>
      </c>
      <c r="F102" s="120" t="s">
        <v>67</v>
      </c>
      <c r="G102" s="121" t="s">
        <v>84</v>
      </c>
      <c r="H102" s="122" t="s">
        <v>69</v>
      </c>
      <c r="I102" s="123">
        <v>45</v>
      </c>
      <c r="J102" s="27" t="str">
        <f>IF(ISERROR(VLOOKUP(I102,[1]Eje_Pilar!$C$2:$E$47,2,FALSE))," ",VLOOKUP(I102,[1]Eje_Pilar!$C$2:$E$47,2,FALSE))</f>
        <v>Gobernanza e influencia local, regional e internacional</v>
      </c>
      <c r="K102" s="27" t="str">
        <f>IF(ISERROR(VLOOKUP(I102,[1]Eje_Pilar!$C$2:$E$47,3,FALSE))," ",VLOOKUP(I102,[1]Eje_Pilar!$C$2:$E$47,3,FALSE))</f>
        <v>Eje Transversal 4 Gobierno Legitimo, Fortalecimiento Local y Eficiencia</v>
      </c>
      <c r="L102" s="124">
        <v>1415</v>
      </c>
      <c r="M102" s="125">
        <v>1030593012</v>
      </c>
      <c r="N102" s="126" t="s">
        <v>312</v>
      </c>
      <c r="O102" s="127">
        <v>63351000</v>
      </c>
      <c r="P102" s="128"/>
      <c r="Q102" s="129"/>
      <c r="R102" s="130"/>
      <c r="S102" s="127"/>
      <c r="T102" s="28">
        <f t="shared" si="6"/>
        <v>63351000</v>
      </c>
      <c r="U102" s="131">
        <v>27921366</v>
      </c>
      <c r="V102" s="132">
        <v>43501</v>
      </c>
      <c r="W102" s="132">
        <v>43502</v>
      </c>
      <c r="X102" s="134">
        <v>43620</v>
      </c>
      <c r="Y102" s="118">
        <v>270</v>
      </c>
      <c r="Z102" s="118"/>
      <c r="AA102" s="24"/>
      <c r="AB102" s="125"/>
      <c r="AC102" s="125"/>
      <c r="AD102" s="125"/>
      <c r="AE102" s="125" t="s">
        <v>71</v>
      </c>
      <c r="AF102" s="29">
        <f t="shared" si="11"/>
        <v>0.44074073021736043</v>
      </c>
      <c r="AG102" s="30">
        <f>IF(SUMPRODUCT((A$14:A102=A102)*(B$14:B102=B102)*(C$14:C102=C102))&gt;1,0,1)</f>
        <v>1</v>
      </c>
      <c r="AH102" s="31" t="str">
        <f t="shared" si="7"/>
        <v>Contratos de prestación de servicios profesionales y de apoyo a la gestión</v>
      </c>
      <c r="AI102" s="31" t="str">
        <f t="shared" si="8"/>
        <v>Contratación directa</v>
      </c>
      <c r="AJ102" s="32" t="str">
        <f>IFERROR(VLOOKUP(F102,[1]Tipo!$C$12:$C$27,1,FALSE),"NO")</f>
        <v>Prestación de servicios profesionales y de apoyo a la gestión, o para la ejecución de trabajos artísticos que sólo puedan encomendarse a determinadas personas naturales;</v>
      </c>
      <c r="AK102" s="31" t="str">
        <f t="shared" si="9"/>
        <v>Inversión</v>
      </c>
      <c r="AL102" s="31">
        <f t="shared" si="10"/>
        <v>45</v>
      </c>
      <c r="AM102" s="51"/>
      <c r="AN102" s="51"/>
      <c r="AO102" s="51"/>
      <c r="AP102" s="1"/>
      <c r="AQ102" s="1"/>
      <c r="AR102" s="1"/>
      <c r="AS102" s="1"/>
      <c r="AT102" s="1"/>
      <c r="AU102" s="1"/>
      <c r="AV102" s="1"/>
      <c r="AW102" s="1"/>
      <c r="AX102" s="1"/>
      <c r="AY102" s="1"/>
      <c r="AZ102" s="1"/>
      <c r="BA102" s="1"/>
      <c r="BB102" s="1"/>
      <c r="BC102" s="1"/>
      <c r="BD102" s="1"/>
      <c r="BE102" s="1"/>
      <c r="BF102" s="1"/>
      <c r="BG102" s="1"/>
      <c r="BH102" s="1"/>
      <c r="BI102" s="1"/>
      <c r="BJ102" s="1"/>
      <c r="BK102" s="1"/>
      <c r="BL102" s="1"/>
      <c r="BM102" s="1"/>
      <c r="BN102" s="1"/>
      <c r="BO102" s="1"/>
      <c r="BP102" s="1"/>
      <c r="BQ102" s="1"/>
    </row>
    <row r="103" spans="1:69" ht="27" customHeight="1" x14ac:dyDescent="0.25">
      <c r="A103" s="117">
        <v>90</v>
      </c>
      <c r="B103" s="118">
        <v>2019</v>
      </c>
      <c r="C103" s="119" t="s">
        <v>313</v>
      </c>
      <c r="D103" s="121" t="s">
        <v>65</v>
      </c>
      <c r="E103" s="119" t="s">
        <v>66</v>
      </c>
      <c r="F103" s="120" t="s">
        <v>67</v>
      </c>
      <c r="G103" s="121" t="s">
        <v>314</v>
      </c>
      <c r="H103" s="122" t="s">
        <v>69</v>
      </c>
      <c r="I103" s="123">
        <v>45</v>
      </c>
      <c r="J103" s="27" t="str">
        <f>IF(ISERROR(VLOOKUP(I103,[1]Eje_Pilar!$C$2:$E$47,2,FALSE))," ",VLOOKUP(I103,[1]Eje_Pilar!$C$2:$E$47,2,FALSE))</f>
        <v>Gobernanza e influencia local, regional e internacional</v>
      </c>
      <c r="K103" s="27" t="str">
        <f>IF(ISERROR(VLOOKUP(I103,[1]Eje_Pilar!$C$2:$E$47,3,FALSE))," ",VLOOKUP(I103,[1]Eje_Pilar!$C$2:$E$47,3,FALSE))</f>
        <v>Eje Transversal 4 Gobierno Legitimo, Fortalecimiento Local y Eficiencia</v>
      </c>
      <c r="L103" s="124">
        <v>1415</v>
      </c>
      <c r="M103" s="125">
        <v>1018445178</v>
      </c>
      <c r="N103" s="126" t="s">
        <v>315</v>
      </c>
      <c r="O103" s="127">
        <v>19350000</v>
      </c>
      <c r="P103" s="128"/>
      <c r="Q103" s="129"/>
      <c r="R103" s="130"/>
      <c r="S103" s="127"/>
      <c r="T103" s="28">
        <f t="shared" si="6"/>
        <v>19350000</v>
      </c>
      <c r="U103" s="131">
        <v>19350000</v>
      </c>
      <c r="V103" s="132">
        <v>43501</v>
      </c>
      <c r="W103" s="132">
        <v>43502</v>
      </c>
      <c r="X103" s="132">
        <v>43774</v>
      </c>
      <c r="Y103" s="118">
        <v>270</v>
      </c>
      <c r="Z103" s="118"/>
      <c r="AA103" s="24"/>
      <c r="AB103" s="125"/>
      <c r="AC103" s="125"/>
      <c r="AD103" s="125"/>
      <c r="AE103" s="125" t="s">
        <v>71</v>
      </c>
      <c r="AF103" s="29">
        <f t="shared" si="11"/>
        <v>1</v>
      </c>
      <c r="AG103" s="30">
        <f>IF(SUMPRODUCT((A$14:A103=A103)*(B$14:B103=B103)*(C$14:C103=C103))&gt;1,0,1)</f>
        <v>1</v>
      </c>
      <c r="AH103" s="31" t="str">
        <f t="shared" si="7"/>
        <v>Contratos de prestación de servicios profesionales y de apoyo a la gestión</v>
      </c>
      <c r="AI103" s="31" t="str">
        <f t="shared" si="8"/>
        <v>Contratación directa</v>
      </c>
      <c r="AJ103" s="32" t="str">
        <f>IFERROR(VLOOKUP(F103,[1]Tipo!$C$12:$C$27,1,FALSE),"NO")</f>
        <v>Prestación de servicios profesionales y de apoyo a la gestión, o para la ejecución de trabajos artísticos que sólo puedan encomendarse a determinadas personas naturales;</v>
      </c>
      <c r="AK103" s="31" t="str">
        <f t="shared" si="9"/>
        <v>Inversión</v>
      </c>
      <c r="AL103" s="31">
        <f t="shared" si="10"/>
        <v>45</v>
      </c>
      <c r="AM103" s="51"/>
      <c r="AN103" s="51"/>
      <c r="AO103" s="51"/>
      <c r="AP103" s="1"/>
      <c r="AQ103" s="1"/>
      <c r="AR103" s="1"/>
      <c r="AS103" s="1"/>
      <c r="AT103" s="1"/>
      <c r="AU103" s="1"/>
      <c r="AV103" s="1"/>
      <c r="AW103" s="1"/>
      <c r="AX103" s="1"/>
      <c r="AY103" s="1"/>
      <c r="AZ103" s="1"/>
      <c r="BA103" s="1"/>
      <c r="BB103" s="1"/>
      <c r="BC103" s="1"/>
      <c r="BD103" s="1"/>
      <c r="BE103" s="1"/>
      <c r="BF103" s="1"/>
      <c r="BG103" s="1"/>
      <c r="BH103" s="1"/>
      <c r="BI103" s="1"/>
      <c r="BJ103" s="1"/>
      <c r="BK103" s="1"/>
      <c r="BL103" s="1"/>
      <c r="BM103" s="1"/>
      <c r="BN103" s="1"/>
      <c r="BO103" s="1"/>
      <c r="BP103" s="1"/>
      <c r="BQ103" s="1"/>
    </row>
    <row r="104" spans="1:69" ht="27" customHeight="1" x14ac:dyDescent="0.25">
      <c r="A104" s="117">
        <v>91</v>
      </c>
      <c r="B104" s="118">
        <v>2019</v>
      </c>
      <c r="C104" s="119" t="s">
        <v>316</v>
      </c>
      <c r="D104" s="121" t="s">
        <v>65</v>
      </c>
      <c r="E104" s="119" t="s">
        <v>66</v>
      </c>
      <c r="F104" s="120" t="s">
        <v>67</v>
      </c>
      <c r="G104" s="121" t="s">
        <v>231</v>
      </c>
      <c r="H104" s="122" t="s">
        <v>69</v>
      </c>
      <c r="I104" s="123">
        <v>45</v>
      </c>
      <c r="J104" s="27" t="str">
        <f>IF(ISERROR(VLOOKUP(I104,[1]Eje_Pilar!$C$2:$E$47,2,FALSE))," ",VLOOKUP(I104,[1]Eje_Pilar!$C$2:$E$47,2,FALSE))</f>
        <v>Gobernanza e influencia local, regional e internacional</v>
      </c>
      <c r="K104" s="27" t="str">
        <f>IF(ISERROR(VLOOKUP(I104,[1]Eje_Pilar!$C$2:$E$47,3,FALSE))," ",VLOOKUP(I104,[1]Eje_Pilar!$C$2:$E$47,3,FALSE))</f>
        <v>Eje Transversal 4 Gobierno Legitimo, Fortalecimiento Local y Eficiencia</v>
      </c>
      <c r="L104" s="124">
        <v>1415</v>
      </c>
      <c r="M104" s="125">
        <v>19389666</v>
      </c>
      <c r="N104" s="126" t="s">
        <v>317</v>
      </c>
      <c r="O104" s="127">
        <v>18639000</v>
      </c>
      <c r="P104" s="128"/>
      <c r="Q104" s="129"/>
      <c r="R104" s="130"/>
      <c r="S104" s="127"/>
      <c r="T104" s="28">
        <f t="shared" si="6"/>
        <v>18639000</v>
      </c>
      <c r="U104" s="131">
        <v>18639000</v>
      </c>
      <c r="V104" s="132">
        <v>43502</v>
      </c>
      <c r="W104" s="132">
        <v>43503</v>
      </c>
      <c r="X104" s="132">
        <v>43775</v>
      </c>
      <c r="Y104" s="118">
        <v>270</v>
      </c>
      <c r="Z104" s="118"/>
      <c r="AA104" s="24"/>
      <c r="AB104" s="125"/>
      <c r="AC104" s="125"/>
      <c r="AD104" s="125"/>
      <c r="AE104" s="125" t="s">
        <v>71</v>
      </c>
      <c r="AF104" s="29">
        <f t="shared" si="11"/>
        <v>1</v>
      </c>
      <c r="AG104" s="30">
        <f>IF(SUMPRODUCT((A$14:A104=A104)*(B$14:B104=B104)*(C$14:C104=C104))&gt;1,0,1)</f>
        <v>1</v>
      </c>
      <c r="AH104" s="31" t="str">
        <f t="shared" si="7"/>
        <v>Contratos de prestación de servicios profesionales y de apoyo a la gestión</v>
      </c>
      <c r="AI104" s="31" t="str">
        <f t="shared" si="8"/>
        <v>Contratación directa</v>
      </c>
      <c r="AJ104" s="32" t="str">
        <f>IFERROR(VLOOKUP(F104,[1]Tipo!$C$12:$C$27,1,FALSE),"NO")</f>
        <v>Prestación de servicios profesionales y de apoyo a la gestión, o para la ejecución de trabajos artísticos que sólo puedan encomendarse a determinadas personas naturales;</v>
      </c>
      <c r="AK104" s="31" t="str">
        <f t="shared" si="9"/>
        <v>Inversión</v>
      </c>
      <c r="AL104" s="31">
        <f t="shared" si="10"/>
        <v>45</v>
      </c>
      <c r="AM104" s="51"/>
      <c r="AN104" s="51"/>
      <c r="AO104" s="51"/>
      <c r="AP104" s="1"/>
      <c r="AQ104" s="1"/>
      <c r="AR104" s="1"/>
      <c r="AS104" s="1"/>
      <c r="AT104" s="1"/>
      <c r="AU104" s="1"/>
      <c r="AV104" s="1"/>
      <c r="AW104" s="1"/>
      <c r="AX104" s="1"/>
      <c r="AY104" s="1"/>
      <c r="AZ104" s="1"/>
      <c r="BA104" s="1"/>
      <c r="BB104" s="1"/>
      <c r="BC104" s="1"/>
      <c r="BD104" s="1"/>
      <c r="BE104" s="1"/>
      <c r="BF104" s="1"/>
      <c r="BG104" s="1"/>
      <c r="BH104" s="1"/>
      <c r="BI104" s="1"/>
      <c r="BJ104" s="1"/>
      <c r="BK104" s="1"/>
      <c r="BL104" s="1"/>
      <c r="BM104" s="1"/>
      <c r="BN104" s="1"/>
      <c r="BO104" s="1"/>
      <c r="BP104" s="1"/>
      <c r="BQ104" s="1"/>
    </row>
    <row r="105" spans="1:69" ht="27" customHeight="1" x14ac:dyDescent="0.25">
      <c r="A105" s="117">
        <v>92</v>
      </c>
      <c r="B105" s="118">
        <v>2019</v>
      </c>
      <c r="C105" s="119" t="s">
        <v>318</v>
      </c>
      <c r="D105" s="121" t="s">
        <v>65</v>
      </c>
      <c r="E105" s="119" t="s">
        <v>66</v>
      </c>
      <c r="F105" s="120" t="s">
        <v>67</v>
      </c>
      <c r="G105" s="121" t="s">
        <v>296</v>
      </c>
      <c r="H105" s="122" t="s">
        <v>69</v>
      </c>
      <c r="I105" s="123">
        <v>45</v>
      </c>
      <c r="J105" s="27" t="str">
        <f>IF(ISERROR(VLOOKUP(I105,[1]Eje_Pilar!$C$2:$E$47,2,FALSE))," ",VLOOKUP(I105,[1]Eje_Pilar!$C$2:$E$47,2,FALSE))</f>
        <v>Gobernanza e influencia local, regional e internacional</v>
      </c>
      <c r="K105" s="27" t="str">
        <f>IF(ISERROR(VLOOKUP(I105,[1]Eje_Pilar!$C$2:$E$47,3,FALSE))," ",VLOOKUP(I105,[1]Eje_Pilar!$C$2:$E$47,3,FALSE))</f>
        <v>Eje Transversal 4 Gobierno Legitimo, Fortalecimiento Local y Eficiencia</v>
      </c>
      <c r="L105" s="124">
        <v>1415</v>
      </c>
      <c r="M105" s="125">
        <v>1024479821</v>
      </c>
      <c r="N105" s="126" t="s">
        <v>319</v>
      </c>
      <c r="O105" s="127">
        <v>40995000</v>
      </c>
      <c r="P105" s="128"/>
      <c r="Q105" s="129"/>
      <c r="R105" s="130"/>
      <c r="S105" s="127"/>
      <c r="T105" s="28">
        <f t="shared" si="6"/>
        <v>40995000</v>
      </c>
      <c r="U105" s="131">
        <v>40995000</v>
      </c>
      <c r="V105" s="132">
        <v>43501</v>
      </c>
      <c r="W105" s="132">
        <v>43502</v>
      </c>
      <c r="X105" s="132">
        <v>43774</v>
      </c>
      <c r="Y105" s="118">
        <v>270</v>
      </c>
      <c r="Z105" s="118"/>
      <c r="AA105" s="24"/>
      <c r="AB105" s="125"/>
      <c r="AC105" s="125"/>
      <c r="AD105" s="125"/>
      <c r="AE105" s="125" t="s">
        <v>71</v>
      </c>
      <c r="AF105" s="29">
        <f t="shared" si="11"/>
        <v>1</v>
      </c>
      <c r="AG105" s="30">
        <f>IF(SUMPRODUCT((A$14:A105=A105)*(B$14:B105=B105)*(C$14:C105=C105))&gt;1,0,1)</f>
        <v>1</v>
      </c>
      <c r="AH105" s="31" t="str">
        <f t="shared" si="7"/>
        <v>Contratos de prestación de servicios profesionales y de apoyo a la gestión</v>
      </c>
      <c r="AI105" s="31" t="str">
        <f t="shared" si="8"/>
        <v>Contratación directa</v>
      </c>
      <c r="AJ105" s="32" t="str">
        <f>IFERROR(VLOOKUP(F105,[1]Tipo!$C$12:$C$27,1,FALSE),"NO")</f>
        <v>Prestación de servicios profesionales y de apoyo a la gestión, o para la ejecución de trabajos artísticos que sólo puedan encomendarse a determinadas personas naturales;</v>
      </c>
      <c r="AK105" s="31" t="str">
        <f t="shared" si="9"/>
        <v>Inversión</v>
      </c>
      <c r="AL105" s="31">
        <f t="shared" si="10"/>
        <v>45</v>
      </c>
      <c r="AM105" s="51"/>
      <c r="AN105" s="51"/>
      <c r="AO105" s="51"/>
      <c r="AP105" s="1"/>
      <c r="AQ105" s="1"/>
      <c r="AR105" s="1"/>
      <c r="AS105" s="1"/>
      <c r="AT105" s="1"/>
      <c r="AU105" s="1"/>
      <c r="AV105" s="1"/>
      <c r="AW105" s="1"/>
      <c r="AX105" s="1"/>
      <c r="AY105" s="1"/>
      <c r="AZ105" s="1"/>
      <c r="BA105" s="1"/>
      <c r="BB105" s="1"/>
      <c r="BC105" s="1"/>
      <c r="BD105" s="1"/>
      <c r="BE105" s="1"/>
      <c r="BF105" s="1"/>
      <c r="BG105" s="1"/>
      <c r="BH105" s="1"/>
      <c r="BI105" s="1"/>
      <c r="BJ105" s="1"/>
      <c r="BK105" s="1"/>
      <c r="BL105" s="1"/>
      <c r="BM105" s="1"/>
      <c r="BN105" s="1"/>
      <c r="BO105" s="1"/>
      <c r="BP105" s="1"/>
      <c r="BQ105" s="1"/>
    </row>
    <row r="106" spans="1:69" ht="27" customHeight="1" x14ac:dyDescent="0.25">
      <c r="A106" s="117">
        <v>93</v>
      </c>
      <c r="B106" s="118">
        <v>2019</v>
      </c>
      <c r="C106" s="119" t="s">
        <v>320</v>
      </c>
      <c r="D106" s="121" t="s">
        <v>65</v>
      </c>
      <c r="E106" s="119" t="s">
        <v>66</v>
      </c>
      <c r="F106" s="120" t="s">
        <v>67</v>
      </c>
      <c r="G106" s="121" t="s">
        <v>321</v>
      </c>
      <c r="H106" s="122" t="s">
        <v>69</v>
      </c>
      <c r="I106" s="123">
        <v>3</v>
      </c>
      <c r="J106" s="27" t="str">
        <f>IF(ISERROR(VLOOKUP(I106,[1]Eje_Pilar!$C$2:$E$47,2,FALSE))," ",VLOOKUP(I106,[1]Eje_Pilar!$C$2:$E$47,2,FALSE))</f>
        <v>Igualdad y autonomía para una Bogotá incluyente</v>
      </c>
      <c r="K106" s="27" t="str">
        <f>IF(ISERROR(VLOOKUP(I106,[1]Eje_Pilar!$C$2:$E$47,3,FALSE))," ",VLOOKUP(I106,[1]Eje_Pilar!$C$2:$E$47,3,FALSE))</f>
        <v>Pilar 1 Igualdad de Calidad de Vida</v>
      </c>
      <c r="L106" s="124">
        <v>1403</v>
      </c>
      <c r="M106" s="125">
        <v>10953160</v>
      </c>
      <c r="N106" s="126" t="s">
        <v>322</v>
      </c>
      <c r="O106" s="127">
        <v>25335000</v>
      </c>
      <c r="P106" s="128"/>
      <c r="Q106" s="129"/>
      <c r="R106" s="130">
        <v>1</v>
      </c>
      <c r="S106" s="137">
        <v>9689400</v>
      </c>
      <c r="T106" s="28">
        <f t="shared" si="6"/>
        <v>35024400</v>
      </c>
      <c r="U106" s="131">
        <v>27680833</v>
      </c>
      <c r="V106" s="132">
        <v>43501</v>
      </c>
      <c r="W106" s="132">
        <v>43502</v>
      </c>
      <c r="X106" s="132">
        <v>43774</v>
      </c>
      <c r="Y106" s="118">
        <v>270</v>
      </c>
      <c r="Z106" s="118"/>
      <c r="AA106" s="24"/>
      <c r="AB106" s="125"/>
      <c r="AC106" s="125"/>
      <c r="AD106" s="125"/>
      <c r="AE106" s="125" t="s">
        <v>71</v>
      </c>
      <c r="AF106" s="29">
        <f t="shared" si="11"/>
        <v>0.79032996996379667</v>
      </c>
      <c r="AG106" s="30">
        <f>IF(SUMPRODUCT((A$14:A106=A106)*(B$14:B106=B106)*(C$14:C106=C106))&gt;1,0,1)</f>
        <v>1</v>
      </c>
      <c r="AH106" s="31" t="str">
        <f t="shared" si="7"/>
        <v>Contratos de prestación de servicios profesionales y de apoyo a la gestión</v>
      </c>
      <c r="AI106" s="31" t="str">
        <f t="shared" si="8"/>
        <v>Contratación directa</v>
      </c>
      <c r="AJ106" s="32" t="str">
        <f>IFERROR(VLOOKUP(F106,[1]Tipo!$C$12:$C$27,1,FALSE),"NO")</f>
        <v>Prestación de servicios profesionales y de apoyo a la gestión, o para la ejecución de trabajos artísticos que sólo puedan encomendarse a determinadas personas naturales;</v>
      </c>
      <c r="AK106" s="31" t="str">
        <f t="shared" si="9"/>
        <v>Inversión</v>
      </c>
      <c r="AL106" s="31">
        <f t="shared" si="10"/>
        <v>3</v>
      </c>
      <c r="AM106" s="51"/>
      <c r="AN106" s="51"/>
      <c r="AO106" s="51"/>
      <c r="AP106" s="1"/>
      <c r="AQ106" s="1"/>
      <c r="AR106" s="1"/>
      <c r="AS106" s="1"/>
      <c r="AT106" s="1"/>
      <c r="AU106" s="1"/>
      <c r="AV106" s="1"/>
      <c r="AW106" s="1"/>
      <c r="AX106" s="1"/>
      <c r="AY106" s="1"/>
      <c r="AZ106" s="1"/>
      <c r="BA106" s="1"/>
      <c r="BB106" s="1"/>
      <c r="BC106" s="1"/>
      <c r="BD106" s="1"/>
      <c r="BE106" s="1"/>
      <c r="BF106" s="1"/>
      <c r="BG106" s="1"/>
      <c r="BH106" s="1"/>
      <c r="BI106" s="1"/>
      <c r="BJ106" s="1"/>
      <c r="BK106" s="1"/>
      <c r="BL106" s="1"/>
      <c r="BM106" s="1"/>
      <c r="BN106" s="1"/>
      <c r="BO106" s="1"/>
      <c r="BP106" s="1"/>
      <c r="BQ106" s="1"/>
    </row>
    <row r="107" spans="1:69" ht="27" customHeight="1" x14ac:dyDescent="0.25">
      <c r="A107" s="117">
        <v>94</v>
      </c>
      <c r="B107" s="118">
        <v>2019</v>
      </c>
      <c r="C107" s="119" t="s">
        <v>323</v>
      </c>
      <c r="D107" s="121" t="s">
        <v>65</v>
      </c>
      <c r="E107" s="119" t="s">
        <v>66</v>
      </c>
      <c r="F107" s="120" t="s">
        <v>67</v>
      </c>
      <c r="G107" s="121" t="s">
        <v>324</v>
      </c>
      <c r="H107" s="122" t="s">
        <v>69</v>
      </c>
      <c r="I107" s="123">
        <v>45</v>
      </c>
      <c r="J107" s="27" t="str">
        <f>IF(ISERROR(VLOOKUP(I107,[1]Eje_Pilar!$C$2:$E$47,2,FALSE))," ",VLOOKUP(I107,[1]Eje_Pilar!$C$2:$E$47,2,FALSE))</f>
        <v>Gobernanza e influencia local, regional e internacional</v>
      </c>
      <c r="K107" s="27" t="str">
        <f>IF(ISERROR(VLOOKUP(I107,[1]Eje_Pilar!$C$2:$E$47,3,FALSE))," ",VLOOKUP(I107,[1]Eje_Pilar!$C$2:$E$47,3,FALSE))</f>
        <v>Eje Transversal 4 Gobierno Legitimo, Fortalecimiento Local y Eficiencia</v>
      </c>
      <c r="L107" s="124">
        <v>1415</v>
      </c>
      <c r="M107" s="125">
        <v>52732012</v>
      </c>
      <c r="N107" s="126" t="s">
        <v>325</v>
      </c>
      <c r="O107" s="127">
        <v>37350000</v>
      </c>
      <c r="P107" s="128"/>
      <c r="Q107" s="129"/>
      <c r="R107" s="130"/>
      <c r="S107" s="127"/>
      <c r="T107" s="28">
        <f t="shared" si="6"/>
        <v>37350000</v>
      </c>
      <c r="U107" s="131">
        <v>37350000</v>
      </c>
      <c r="V107" s="132">
        <v>43501</v>
      </c>
      <c r="W107" s="132">
        <v>43502</v>
      </c>
      <c r="X107" s="132">
        <v>43774</v>
      </c>
      <c r="Y107" s="118">
        <v>270</v>
      </c>
      <c r="Z107" s="118"/>
      <c r="AA107" s="24"/>
      <c r="AB107" s="125"/>
      <c r="AC107" s="125"/>
      <c r="AD107" s="125"/>
      <c r="AE107" s="125" t="s">
        <v>71</v>
      </c>
      <c r="AF107" s="29">
        <f t="shared" si="11"/>
        <v>1</v>
      </c>
      <c r="AG107" s="30">
        <f>IF(SUMPRODUCT((A$14:A107=A107)*(B$14:B107=B107)*(C$14:C107=C107))&gt;1,0,1)</f>
        <v>1</v>
      </c>
      <c r="AH107" s="31" t="str">
        <f t="shared" si="7"/>
        <v>Contratos de prestación de servicios profesionales y de apoyo a la gestión</v>
      </c>
      <c r="AI107" s="31" t="str">
        <f t="shared" si="8"/>
        <v>Contratación directa</v>
      </c>
      <c r="AJ107" s="32" t="str">
        <f>IFERROR(VLOOKUP(F107,[1]Tipo!$C$12:$C$27,1,FALSE),"NO")</f>
        <v>Prestación de servicios profesionales y de apoyo a la gestión, o para la ejecución de trabajos artísticos que sólo puedan encomendarse a determinadas personas naturales;</v>
      </c>
      <c r="AK107" s="31" t="str">
        <f t="shared" si="9"/>
        <v>Inversión</v>
      </c>
      <c r="AL107" s="31">
        <f t="shared" si="10"/>
        <v>45</v>
      </c>
      <c r="AM107" s="51"/>
      <c r="AN107" s="51"/>
      <c r="AO107" s="51"/>
      <c r="AP107" s="1"/>
      <c r="AQ107" s="1"/>
      <c r="AR107" s="1"/>
      <c r="AS107" s="1"/>
      <c r="AT107" s="1"/>
      <c r="AU107" s="1"/>
      <c r="AV107" s="1"/>
      <c r="AW107" s="1"/>
      <c r="AX107" s="1"/>
      <c r="AY107" s="1"/>
      <c r="AZ107" s="1"/>
      <c r="BA107" s="1"/>
      <c r="BB107" s="1"/>
      <c r="BC107" s="1"/>
      <c r="BD107" s="1"/>
      <c r="BE107" s="1"/>
      <c r="BF107" s="1"/>
      <c r="BG107" s="1"/>
      <c r="BH107" s="1"/>
      <c r="BI107" s="1"/>
      <c r="BJ107" s="1"/>
      <c r="BK107" s="1"/>
      <c r="BL107" s="1"/>
      <c r="BM107" s="1"/>
      <c r="BN107" s="1"/>
      <c r="BO107" s="1"/>
      <c r="BP107" s="1"/>
      <c r="BQ107" s="1"/>
    </row>
    <row r="108" spans="1:69" ht="27" customHeight="1" x14ac:dyDescent="0.25">
      <c r="A108" s="117">
        <v>95</v>
      </c>
      <c r="B108" s="118">
        <v>2019</v>
      </c>
      <c r="C108" s="119" t="s">
        <v>326</v>
      </c>
      <c r="D108" s="121" t="s">
        <v>65</v>
      </c>
      <c r="E108" s="119" t="s">
        <v>66</v>
      </c>
      <c r="F108" s="120" t="s">
        <v>67</v>
      </c>
      <c r="G108" s="121" t="s">
        <v>324</v>
      </c>
      <c r="H108" s="122" t="s">
        <v>69</v>
      </c>
      <c r="I108" s="123">
        <v>45</v>
      </c>
      <c r="J108" s="27" t="str">
        <f>IF(ISERROR(VLOOKUP(I108,[1]Eje_Pilar!$C$2:$E$47,2,FALSE))," ",VLOOKUP(I108,[1]Eje_Pilar!$C$2:$E$47,2,FALSE))</f>
        <v>Gobernanza e influencia local, regional e internacional</v>
      </c>
      <c r="K108" s="27" t="str">
        <f>IF(ISERROR(VLOOKUP(I108,[1]Eje_Pilar!$C$2:$E$47,3,FALSE))," ",VLOOKUP(I108,[1]Eje_Pilar!$C$2:$E$47,3,FALSE))</f>
        <v>Eje Transversal 4 Gobierno Legitimo, Fortalecimiento Local y Eficiencia</v>
      </c>
      <c r="L108" s="124">
        <v>1415</v>
      </c>
      <c r="M108" s="125">
        <v>1018442398</v>
      </c>
      <c r="N108" s="126" t="s">
        <v>327</v>
      </c>
      <c r="O108" s="127">
        <v>37350000</v>
      </c>
      <c r="P108" s="128"/>
      <c r="Q108" s="129"/>
      <c r="R108" s="130"/>
      <c r="S108" s="127"/>
      <c r="T108" s="28">
        <f t="shared" si="6"/>
        <v>37350000</v>
      </c>
      <c r="U108" s="131">
        <v>37350000</v>
      </c>
      <c r="V108" s="132">
        <v>43501</v>
      </c>
      <c r="W108" s="132">
        <v>43502</v>
      </c>
      <c r="X108" s="132">
        <v>43774</v>
      </c>
      <c r="Y108" s="118">
        <v>270</v>
      </c>
      <c r="Z108" s="118"/>
      <c r="AA108" s="24"/>
      <c r="AB108" s="125"/>
      <c r="AC108" s="125"/>
      <c r="AD108" s="125"/>
      <c r="AE108" s="125" t="s">
        <v>71</v>
      </c>
      <c r="AF108" s="29">
        <f t="shared" si="11"/>
        <v>1</v>
      </c>
      <c r="AG108" s="30">
        <f>IF(SUMPRODUCT((A$14:A108=A108)*(B$14:B108=B108)*(C$14:C108=C108))&gt;1,0,1)</f>
        <v>1</v>
      </c>
      <c r="AH108" s="31" t="str">
        <f t="shared" si="7"/>
        <v>Contratos de prestación de servicios profesionales y de apoyo a la gestión</v>
      </c>
      <c r="AI108" s="31" t="str">
        <f t="shared" si="8"/>
        <v>Contratación directa</v>
      </c>
      <c r="AJ108" s="32" t="str">
        <f>IFERROR(VLOOKUP(F108,[1]Tipo!$C$12:$C$27,1,FALSE),"NO")</f>
        <v>Prestación de servicios profesionales y de apoyo a la gestión, o para la ejecución de trabajos artísticos que sólo puedan encomendarse a determinadas personas naturales;</v>
      </c>
      <c r="AK108" s="31" t="str">
        <f t="shared" si="9"/>
        <v>Inversión</v>
      </c>
      <c r="AL108" s="31">
        <f t="shared" si="10"/>
        <v>45</v>
      </c>
      <c r="AM108" s="51"/>
      <c r="AN108" s="51"/>
      <c r="AO108" s="51"/>
      <c r="AP108" s="1"/>
      <c r="AQ108" s="1"/>
      <c r="AR108" s="1"/>
      <c r="AS108" s="1"/>
      <c r="AT108" s="1"/>
      <c r="AU108" s="1"/>
      <c r="AV108" s="1"/>
      <c r="AW108" s="1"/>
      <c r="AX108" s="1"/>
      <c r="AY108" s="1"/>
      <c r="AZ108" s="1"/>
      <c r="BA108" s="1"/>
      <c r="BB108" s="1"/>
      <c r="BC108" s="1"/>
      <c r="BD108" s="1"/>
      <c r="BE108" s="1"/>
      <c r="BF108" s="1"/>
      <c r="BG108" s="1"/>
      <c r="BH108" s="1"/>
      <c r="BI108" s="1"/>
      <c r="BJ108" s="1"/>
      <c r="BK108" s="1"/>
      <c r="BL108" s="1"/>
      <c r="BM108" s="1"/>
      <c r="BN108" s="1"/>
      <c r="BO108" s="1"/>
      <c r="BP108" s="1"/>
      <c r="BQ108" s="1"/>
    </row>
    <row r="109" spans="1:69" ht="27" customHeight="1" x14ac:dyDescent="0.25">
      <c r="A109" s="117">
        <v>96</v>
      </c>
      <c r="B109" s="118">
        <v>2019</v>
      </c>
      <c r="C109" s="119" t="s">
        <v>328</v>
      </c>
      <c r="D109" s="121" t="s">
        <v>65</v>
      </c>
      <c r="E109" s="119" t="s">
        <v>66</v>
      </c>
      <c r="F109" s="120" t="s">
        <v>67</v>
      </c>
      <c r="G109" s="121" t="s">
        <v>321</v>
      </c>
      <c r="H109" s="122" t="s">
        <v>69</v>
      </c>
      <c r="I109" s="123">
        <v>3</v>
      </c>
      <c r="J109" s="27" t="str">
        <f>IF(ISERROR(VLOOKUP(I109,[1]Eje_Pilar!$C$2:$E$47,2,FALSE))," ",VLOOKUP(I109,[1]Eje_Pilar!$C$2:$E$47,2,FALSE))</f>
        <v>Igualdad y autonomía para una Bogotá incluyente</v>
      </c>
      <c r="K109" s="27" t="str">
        <f>IF(ISERROR(VLOOKUP(I109,[1]Eje_Pilar!$C$2:$E$47,3,FALSE))," ",VLOOKUP(I109,[1]Eje_Pilar!$C$2:$E$47,3,FALSE))</f>
        <v>Pilar 1 Igualdad de Calidad de Vida</v>
      </c>
      <c r="L109" s="124">
        <v>1403</v>
      </c>
      <c r="M109" s="125">
        <v>4252296</v>
      </c>
      <c r="N109" s="126" t="s">
        <v>329</v>
      </c>
      <c r="O109" s="127">
        <v>25335000</v>
      </c>
      <c r="P109" s="128"/>
      <c r="Q109" s="129"/>
      <c r="R109" s="130"/>
      <c r="S109" s="127"/>
      <c r="T109" s="28">
        <f t="shared" si="6"/>
        <v>25335000</v>
      </c>
      <c r="U109" s="131">
        <v>25335000</v>
      </c>
      <c r="V109" s="132">
        <v>43503</v>
      </c>
      <c r="W109" s="132">
        <v>43503</v>
      </c>
      <c r="X109" s="132">
        <v>43775</v>
      </c>
      <c r="Y109" s="118">
        <v>270</v>
      </c>
      <c r="Z109" s="118"/>
      <c r="AA109" s="24"/>
      <c r="AB109" s="125"/>
      <c r="AC109" s="125"/>
      <c r="AD109" s="125"/>
      <c r="AE109" s="125" t="s">
        <v>71</v>
      </c>
      <c r="AF109" s="29">
        <f t="shared" si="11"/>
        <v>1</v>
      </c>
      <c r="AG109" s="30">
        <f>IF(SUMPRODUCT((A$14:A109=A109)*(B$14:B109=B109)*(C$14:C109=C109))&gt;1,0,1)</f>
        <v>1</v>
      </c>
      <c r="AH109" s="31" t="str">
        <f t="shared" si="7"/>
        <v>Contratos de prestación de servicios profesionales y de apoyo a la gestión</v>
      </c>
      <c r="AI109" s="31" t="str">
        <f t="shared" si="8"/>
        <v>Contratación directa</v>
      </c>
      <c r="AJ109" s="32" t="str">
        <f>IFERROR(VLOOKUP(F109,[1]Tipo!$C$12:$C$27,1,FALSE),"NO")</f>
        <v>Prestación de servicios profesionales y de apoyo a la gestión, o para la ejecución de trabajos artísticos que sólo puedan encomendarse a determinadas personas naturales;</v>
      </c>
      <c r="AK109" s="31" t="str">
        <f t="shared" si="9"/>
        <v>Inversión</v>
      </c>
      <c r="AL109" s="31">
        <f t="shared" si="10"/>
        <v>3</v>
      </c>
      <c r="AM109" s="51"/>
      <c r="AN109" s="51"/>
      <c r="AO109" s="51"/>
      <c r="AP109" s="1"/>
      <c r="AQ109" s="1"/>
      <c r="AR109" s="1"/>
      <c r="AS109" s="1"/>
      <c r="AT109" s="1"/>
      <c r="AU109" s="1"/>
      <c r="AV109" s="1"/>
      <c r="AW109" s="1"/>
      <c r="AX109" s="1"/>
      <c r="AY109" s="1"/>
      <c r="AZ109" s="1"/>
      <c r="BA109" s="1"/>
      <c r="BB109" s="1"/>
      <c r="BC109" s="1"/>
      <c r="BD109" s="1"/>
      <c r="BE109" s="1"/>
      <c r="BF109" s="1"/>
      <c r="BG109" s="1"/>
      <c r="BH109" s="1"/>
      <c r="BI109" s="1"/>
      <c r="BJ109" s="1"/>
      <c r="BK109" s="1"/>
      <c r="BL109" s="1"/>
      <c r="BM109" s="1"/>
      <c r="BN109" s="1"/>
      <c r="BO109" s="1"/>
      <c r="BP109" s="1"/>
      <c r="BQ109" s="1"/>
    </row>
    <row r="110" spans="1:69" ht="27" customHeight="1" x14ac:dyDescent="0.25">
      <c r="A110" s="117">
        <v>97</v>
      </c>
      <c r="B110" s="118">
        <v>2019</v>
      </c>
      <c r="C110" s="119" t="s">
        <v>330</v>
      </c>
      <c r="D110" s="121" t="s">
        <v>65</v>
      </c>
      <c r="E110" s="119" t="s">
        <v>66</v>
      </c>
      <c r="F110" s="120" t="s">
        <v>67</v>
      </c>
      <c r="G110" s="121" t="s">
        <v>331</v>
      </c>
      <c r="H110" s="122" t="s">
        <v>69</v>
      </c>
      <c r="I110" s="123">
        <v>3</v>
      </c>
      <c r="J110" s="27" t="str">
        <f>IF(ISERROR(VLOOKUP(I110,[1]Eje_Pilar!$C$2:$E$47,2,FALSE))," ",VLOOKUP(I110,[1]Eje_Pilar!$C$2:$E$47,2,FALSE))</f>
        <v>Igualdad y autonomía para una Bogotá incluyente</v>
      </c>
      <c r="K110" s="27" t="str">
        <f>IF(ISERROR(VLOOKUP(I110,[1]Eje_Pilar!$C$2:$E$47,3,FALSE))," ",VLOOKUP(I110,[1]Eje_Pilar!$C$2:$E$47,3,FALSE))</f>
        <v>Pilar 1 Igualdad de Calidad de Vida</v>
      </c>
      <c r="L110" s="124">
        <v>1403</v>
      </c>
      <c r="M110" s="125">
        <v>1022923616</v>
      </c>
      <c r="N110" s="126" t="s">
        <v>332</v>
      </c>
      <c r="O110" s="127">
        <v>48447000</v>
      </c>
      <c r="P110" s="128"/>
      <c r="Q110" s="129"/>
      <c r="R110" s="130">
        <v>2</v>
      </c>
      <c r="S110" s="127">
        <v>13457500</v>
      </c>
      <c r="T110" s="28">
        <f t="shared" si="6"/>
        <v>61904500</v>
      </c>
      <c r="U110" s="131">
        <v>52753400</v>
      </c>
      <c r="V110" s="132">
        <v>43502</v>
      </c>
      <c r="W110" s="132">
        <v>43503</v>
      </c>
      <c r="X110" s="132">
        <v>43851</v>
      </c>
      <c r="Y110" s="118">
        <v>270</v>
      </c>
      <c r="Z110" s="118">
        <v>21</v>
      </c>
      <c r="AA110" s="24"/>
      <c r="AB110" s="125"/>
      <c r="AC110" s="125" t="s">
        <v>71</v>
      </c>
      <c r="AD110" s="125"/>
      <c r="AE110" s="125"/>
      <c r="AF110" s="29">
        <f t="shared" si="11"/>
        <v>0.85217391304347823</v>
      </c>
      <c r="AG110" s="30">
        <f>IF(SUMPRODUCT((A$14:A110=A110)*(B$14:B110=B110)*(C$14:C110=C110))&gt;1,0,1)</f>
        <v>1</v>
      </c>
      <c r="AH110" s="31" t="str">
        <f t="shared" si="7"/>
        <v>Contratos de prestación de servicios profesionales y de apoyo a la gestión</v>
      </c>
      <c r="AI110" s="31" t="str">
        <f t="shared" si="8"/>
        <v>Contratación directa</v>
      </c>
      <c r="AJ110" s="32" t="str">
        <f>IFERROR(VLOOKUP(F110,[1]Tipo!$C$12:$C$27,1,FALSE),"NO")</f>
        <v>Prestación de servicios profesionales y de apoyo a la gestión, o para la ejecución de trabajos artísticos que sólo puedan encomendarse a determinadas personas naturales;</v>
      </c>
      <c r="AK110" s="31" t="str">
        <f t="shared" si="9"/>
        <v>Inversión</v>
      </c>
      <c r="AL110" s="31">
        <f t="shared" si="10"/>
        <v>3</v>
      </c>
      <c r="AM110" s="51"/>
      <c r="AN110" s="51"/>
      <c r="AO110" s="51"/>
      <c r="AP110" s="1"/>
      <c r="AQ110" s="1"/>
      <c r="AR110" s="1"/>
      <c r="AS110" s="1"/>
      <c r="AT110" s="1"/>
      <c r="AU110" s="1"/>
      <c r="AV110" s="1"/>
      <c r="AW110" s="1"/>
      <c r="AX110" s="1"/>
      <c r="AY110" s="1"/>
      <c r="AZ110" s="1"/>
      <c r="BA110" s="1"/>
      <c r="BB110" s="1"/>
      <c r="BC110" s="1"/>
      <c r="BD110" s="1"/>
      <c r="BE110" s="1"/>
      <c r="BF110" s="1"/>
      <c r="BG110" s="1"/>
      <c r="BH110" s="1"/>
      <c r="BI110" s="1"/>
      <c r="BJ110" s="1"/>
      <c r="BK110" s="1"/>
      <c r="BL110" s="1"/>
      <c r="BM110" s="1"/>
      <c r="BN110" s="1"/>
      <c r="BO110" s="1"/>
      <c r="BP110" s="1"/>
      <c r="BQ110" s="1"/>
    </row>
    <row r="111" spans="1:69" ht="27" customHeight="1" x14ac:dyDescent="0.25">
      <c r="A111" s="117">
        <v>98</v>
      </c>
      <c r="B111" s="118">
        <v>2019</v>
      </c>
      <c r="C111" s="119" t="s">
        <v>333</v>
      </c>
      <c r="D111" s="121" t="s">
        <v>65</v>
      </c>
      <c r="E111" s="119" t="s">
        <v>66</v>
      </c>
      <c r="F111" s="120" t="s">
        <v>67</v>
      </c>
      <c r="G111" s="121" t="s">
        <v>334</v>
      </c>
      <c r="H111" s="122" t="s">
        <v>69</v>
      </c>
      <c r="I111" s="123">
        <v>3</v>
      </c>
      <c r="J111" s="27" t="str">
        <f>IF(ISERROR(VLOOKUP(I111,[1]Eje_Pilar!$C$2:$E$47,2,FALSE))," ",VLOOKUP(I111,[1]Eje_Pilar!$C$2:$E$47,2,FALSE))</f>
        <v>Igualdad y autonomía para una Bogotá incluyente</v>
      </c>
      <c r="K111" s="27" t="str">
        <f>IF(ISERROR(VLOOKUP(I111,[1]Eje_Pilar!$C$2:$E$47,3,FALSE))," ",VLOOKUP(I111,[1]Eje_Pilar!$C$2:$E$47,3,FALSE))</f>
        <v>Pilar 1 Igualdad de Calidad de Vida</v>
      </c>
      <c r="L111" s="124">
        <v>1403</v>
      </c>
      <c r="M111" s="125">
        <v>52272912</v>
      </c>
      <c r="N111" s="126" t="s">
        <v>335</v>
      </c>
      <c r="O111" s="127">
        <v>42210000</v>
      </c>
      <c r="P111" s="128"/>
      <c r="Q111" s="129"/>
      <c r="R111" s="130"/>
      <c r="S111" s="127"/>
      <c r="T111" s="28">
        <f t="shared" si="6"/>
        <v>42210000</v>
      </c>
      <c r="U111" s="131">
        <v>42210000</v>
      </c>
      <c r="V111" s="132">
        <v>43502</v>
      </c>
      <c r="W111" s="132">
        <v>43503</v>
      </c>
      <c r="X111" s="132">
        <v>43775</v>
      </c>
      <c r="Y111" s="118">
        <v>270</v>
      </c>
      <c r="Z111" s="118"/>
      <c r="AA111" s="24"/>
      <c r="AB111" s="125"/>
      <c r="AC111" s="125"/>
      <c r="AD111" s="125"/>
      <c r="AE111" s="125" t="s">
        <v>71</v>
      </c>
      <c r="AF111" s="29">
        <f t="shared" si="11"/>
        <v>1</v>
      </c>
      <c r="AG111" s="30">
        <f>IF(SUMPRODUCT((A$14:A111=A111)*(B$14:B111=B111)*(C$14:C111=C111))&gt;1,0,1)</f>
        <v>1</v>
      </c>
      <c r="AH111" s="31" t="str">
        <f t="shared" si="7"/>
        <v>Contratos de prestación de servicios profesionales y de apoyo a la gestión</v>
      </c>
      <c r="AI111" s="31" t="str">
        <f t="shared" si="8"/>
        <v>Contratación directa</v>
      </c>
      <c r="AJ111" s="32" t="str">
        <f>IFERROR(VLOOKUP(F111,[1]Tipo!$C$12:$C$27,1,FALSE),"NO")</f>
        <v>Prestación de servicios profesionales y de apoyo a la gestión, o para la ejecución de trabajos artísticos que sólo puedan encomendarse a determinadas personas naturales;</v>
      </c>
      <c r="AK111" s="31" t="str">
        <f t="shared" si="9"/>
        <v>Inversión</v>
      </c>
      <c r="AL111" s="31">
        <f t="shared" si="10"/>
        <v>3</v>
      </c>
      <c r="AM111" s="51"/>
      <c r="AN111" s="51"/>
      <c r="AO111" s="51"/>
      <c r="AP111" s="1"/>
      <c r="AQ111" s="1"/>
      <c r="AR111" s="1"/>
      <c r="AS111" s="1"/>
      <c r="AT111" s="1"/>
      <c r="AU111" s="1"/>
      <c r="AV111" s="1"/>
      <c r="AW111" s="1"/>
      <c r="AX111" s="1"/>
      <c r="AY111" s="1"/>
      <c r="AZ111" s="1"/>
      <c r="BA111" s="1"/>
      <c r="BB111" s="1"/>
      <c r="BC111" s="1"/>
      <c r="BD111" s="1"/>
      <c r="BE111" s="1"/>
      <c r="BF111" s="1"/>
      <c r="BG111" s="1"/>
      <c r="BH111" s="1"/>
      <c r="BI111" s="1"/>
      <c r="BJ111" s="1"/>
      <c r="BK111" s="1"/>
      <c r="BL111" s="1"/>
      <c r="BM111" s="1"/>
      <c r="BN111" s="1"/>
      <c r="BO111" s="1"/>
      <c r="BP111" s="1"/>
      <c r="BQ111" s="1"/>
    </row>
    <row r="112" spans="1:69" ht="27" customHeight="1" x14ac:dyDescent="0.25">
      <c r="A112" s="117">
        <v>99</v>
      </c>
      <c r="B112" s="118">
        <v>2019</v>
      </c>
      <c r="C112" s="119" t="s">
        <v>336</v>
      </c>
      <c r="D112" s="121" t="s">
        <v>65</v>
      </c>
      <c r="E112" s="119" t="s">
        <v>66</v>
      </c>
      <c r="F112" s="120" t="s">
        <v>67</v>
      </c>
      <c r="G112" s="121" t="s">
        <v>337</v>
      </c>
      <c r="H112" s="122" t="s">
        <v>69</v>
      </c>
      <c r="I112" s="123">
        <v>45</v>
      </c>
      <c r="J112" s="27" t="str">
        <f>IF(ISERROR(VLOOKUP(I112,[1]Eje_Pilar!$C$2:$E$47,2,FALSE))," ",VLOOKUP(I112,[1]Eje_Pilar!$C$2:$E$47,2,FALSE))</f>
        <v>Gobernanza e influencia local, regional e internacional</v>
      </c>
      <c r="K112" s="27" t="str">
        <f>IF(ISERROR(VLOOKUP(I112,[1]Eje_Pilar!$C$2:$E$47,3,FALSE))," ",VLOOKUP(I112,[1]Eje_Pilar!$C$2:$E$47,3,FALSE))</f>
        <v>Eje Transversal 4 Gobierno Legitimo, Fortalecimiento Local y Eficiencia</v>
      </c>
      <c r="L112" s="124">
        <v>1415</v>
      </c>
      <c r="M112" s="125">
        <v>52909164</v>
      </c>
      <c r="N112" s="126" t="s">
        <v>338</v>
      </c>
      <c r="O112" s="127">
        <v>42750000</v>
      </c>
      <c r="P112" s="128"/>
      <c r="Q112" s="129"/>
      <c r="R112" s="130"/>
      <c r="S112" s="127"/>
      <c r="T112" s="28">
        <f t="shared" si="6"/>
        <v>42750000</v>
      </c>
      <c r="U112" s="131">
        <v>42750000</v>
      </c>
      <c r="V112" s="132">
        <v>43502</v>
      </c>
      <c r="W112" s="132">
        <v>43503</v>
      </c>
      <c r="X112" s="132">
        <v>43775</v>
      </c>
      <c r="Y112" s="118">
        <v>270</v>
      </c>
      <c r="Z112" s="118"/>
      <c r="AA112" s="24"/>
      <c r="AB112" s="125"/>
      <c r="AC112" s="125"/>
      <c r="AD112" s="125"/>
      <c r="AE112" s="125" t="s">
        <v>71</v>
      </c>
      <c r="AF112" s="29">
        <f t="shared" si="11"/>
        <v>1</v>
      </c>
      <c r="AG112" s="30">
        <f>IF(SUMPRODUCT((A$14:A112=A112)*(B$14:B112=B112)*(C$14:C112=C112))&gt;1,0,1)</f>
        <v>1</v>
      </c>
      <c r="AH112" s="31" t="str">
        <f t="shared" si="7"/>
        <v>Contratos de prestación de servicios profesionales y de apoyo a la gestión</v>
      </c>
      <c r="AI112" s="31" t="str">
        <f t="shared" si="8"/>
        <v>Contratación directa</v>
      </c>
      <c r="AJ112" s="32" t="str">
        <f>IFERROR(VLOOKUP(F112,[1]Tipo!$C$12:$C$27,1,FALSE),"NO")</f>
        <v>Prestación de servicios profesionales y de apoyo a la gestión, o para la ejecución de trabajos artísticos que sólo puedan encomendarse a determinadas personas naturales;</v>
      </c>
      <c r="AK112" s="31" t="str">
        <f t="shared" si="9"/>
        <v>Inversión</v>
      </c>
      <c r="AL112" s="31">
        <f t="shared" si="10"/>
        <v>45</v>
      </c>
      <c r="AM112" s="51"/>
      <c r="AN112" s="51"/>
      <c r="AO112" s="51"/>
      <c r="AP112" s="1"/>
      <c r="AQ112" s="1"/>
      <c r="AR112" s="1"/>
      <c r="AS112" s="1"/>
      <c r="AT112" s="1"/>
      <c r="AU112" s="1"/>
      <c r="AV112" s="1"/>
      <c r="AW112" s="1"/>
      <c r="AX112" s="1"/>
      <c r="AY112" s="1"/>
      <c r="AZ112" s="1"/>
      <c r="BA112" s="1"/>
      <c r="BB112" s="1"/>
      <c r="BC112" s="1"/>
      <c r="BD112" s="1"/>
      <c r="BE112" s="1"/>
      <c r="BF112" s="1"/>
      <c r="BG112" s="1"/>
      <c r="BH112" s="1"/>
      <c r="BI112" s="1"/>
      <c r="BJ112" s="1"/>
      <c r="BK112" s="1"/>
      <c r="BL112" s="1"/>
      <c r="BM112" s="1"/>
      <c r="BN112" s="1"/>
      <c r="BO112" s="1"/>
      <c r="BP112" s="1"/>
      <c r="BQ112" s="1"/>
    </row>
    <row r="113" spans="1:69" ht="27" customHeight="1" x14ac:dyDescent="0.25">
      <c r="A113" s="117">
        <v>100</v>
      </c>
      <c r="B113" s="118">
        <v>2019</v>
      </c>
      <c r="C113" s="119" t="s">
        <v>339</v>
      </c>
      <c r="D113" s="121" t="s">
        <v>65</v>
      </c>
      <c r="E113" s="119" t="s">
        <v>66</v>
      </c>
      <c r="F113" s="120" t="s">
        <v>67</v>
      </c>
      <c r="G113" s="121" t="s">
        <v>309</v>
      </c>
      <c r="H113" s="122" t="s">
        <v>69</v>
      </c>
      <c r="I113" s="123">
        <v>45</v>
      </c>
      <c r="J113" s="27" t="str">
        <f>IF(ISERROR(VLOOKUP(I113,[1]Eje_Pilar!$C$2:$E$47,2,FALSE))," ",VLOOKUP(I113,[1]Eje_Pilar!$C$2:$E$47,2,FALSE))</f>
        <v>Gobernanza e influencia local, regional e internacional</v>
      </c>
      <c r="K113" s="27" t="str">
        <f>IF(ISERROR(VLOOKUP(I113,[1]Eje_Pilar!$C$2:$E$47,3,FALSE))," ",VLOOKUP(I113,[1]Eje_Pilar!$C$2:$E$47,3,FALSE))</f>
        <v>Eje Transversal 4 Gobierno Legitimo, Fortalecimiento Local y Eficiencia</v>
      </c>
      <c r="L113" s="124">
        <v>1415</v>
      </c>
      <c r="M113" s="125">
        <v>51873001</v>
      </c>
      <c r="N113" s="126" t="s">
        <v>340</v>
      </c>
      <c r="O113" s="127">
        <v>37269000</v>
      </c>
      <c r="P113" s="128"/>
      <c r="Q113" s="129"/>
      <c r="R113" s="130"/>
      <c r="S113" s="127"/>
      <c r="T113" s="28">
        <f t="shared" si="6"/>
        <v>37269000</v>
      </c>
      <c r="U113" s="131">
        <v>37269000</v>
      </c>
      <c r="V113" s="132">
        <v>43502</v>
      </c>
      <c r="W113" s="132">
        <v>43503</v>
      </c>
      <c r="X113" s="132">
        <v>43775</v>
      </c>
      <c r="Y113" s="118">
        <v>270</v>
      </c>
      <c r="Z113" s="118"/>
      <c r="AA113" s="24"/>
      <c r="AB113" s="125"/>
      <c r="AC113" s="125"/>
      <c r="AD113" s="125"/>
      <c r="AE113" s="125" t="s">
        <v>71</v>
      </c>
      <c r="AF113" s="29">
        <f t="shared" si="11"/>
        <v>1</v>
      </c>
      <c r="AG113" s="30">
        <f>IF(SUMPRODUCT((A$14:A113=A113)*(B$14:B113=B113)*(C$14:C113=C113))&gt;1,0,1)</f>
        <v>1</v>
      </c>
      <c r="AH113" s="31" t="str">
        <f t="shared" si="7"/>
        <v>Contratos de prestación de servicios profesionales y de apoyo a la gestión</v>
      </c>
      <c r="AI113" s="31" t="str">
        <f t="shared" si="8"/>
        <v>Contratación directa</v>
      </c>
      <c r="AJ113" s="32" t="str">
        <f>IFERROR(VLOOKUP(F113,[1]Tipo!$C$12:$C$27,1,FALSE),"NO")</f>
        <v>Prestación de servicios profesionales y de apoyo a la gestión, o para la ejecución de trabajos artísticos que sólo puedan encomendarse a determinadas personas naturales;</v>
      </c>
      <c r="AK113" s="31" t="str">
        <f t="shared" si="9"/>
        <v>Inversión</v>
      </c>
      <c r="AL113" s="31">
        <f t="shared" si="10"/>
        <v>45</v>
      </c>
      <c r="AM113" s="51"/>
      <c r="AN113" s="51"/>
      <c r="AO113" s="51"/>
      <c r="AP113" s="1"/>
      <c r="AQ113" s="1"/>
      <c r="AR113" s="1"/>
      <c r="AS113" s="1"/>
      <c r="AT113" s="1"/>
      <c r="AU113" s="1"/>
      <c r="AV113" s="1"/>
      <c r="AW113" s="1"/>
      <c r="AX113" s="1"/>
      <c r="AY113" s="1"/>
      <c r="AZ113" s="1"/>
      <c r="BA113" s="1"/>
      <c r="BB113" s="1"/>
      <c r="BC113" s="1"/>
      <c r="BD113" s="1"/>
      <c r="BE113" s="1"/>
      <c r="BF113" s="1"/>
      <c r="BG113" s="1"/>
      <c r="BH113" s="1"/>
      <c r="BI113" s="1"/>
      <c r="BJ113" s="1"/>
      <c r="BK113" s="1"/>
      <c r="BL113" s="1"/>
      <c r="BM113" s="1"/>
      <c r="BN113" s="1"/>
      <c r="BO113" s="1"/>
      <c r="BP113" s="1"/>
      <c r="BQ113" s="1"/>
    </row>
    <row r="114" spans="1:69" ht="27" customHeight="1" x14ac:dyDescent="0.25">
      <c r="A114" s="117">
        <v>101</v>
      </c>
      <c r="B114" s="118">
        <v>2019</v>
      </c>
      <c r="C114" s="119" t="s">
        <v>341</v>
      </c>
      <c r="D114" s="121" t="s">
        <v>65</v>
      </c>
      <c r="E114" s="119" t="s">
        <v>66</v>
      </c>
      <c r="F114" s="120" t="s">
        <v>67</v>
      </c>
      <c r="G114" s="121" t="s">
        <v>342</v>
      </c>
      <c r="H114" s="122" t="s">
        <v>69</v>
      </c>
      <c r="I114" s="123">
        <v>45</v>
      </c>
      <c r="J114" s="27" t="str">
        <f>IF(ISERROR(VLOOKUP(I114,[1]Eje_Pilar!$C$2:$E$47,2,FALSE))," ",VLOOKUP(I114,[1]Eje_Pilar!$C$2:$E$47,2,FALSE))</f>
        <v>Gobernanza e influencia local, regional e internacional</v>
      </c>
      <c r="K114" s="27" t="str">
        <f>IF(ISERROR(VLOOKUP(I114,[1]Eje_Pilar!$C$2:$E$47,3,FALSE))," ",VLOOKUP(I114,[1]Eje_Pilar!$C$2:$E$47,3,FALSE))</f>
        <v>Eje Transversal 4 Gobierno Legitimo, Fortalecimiento Local y Eficiencia</v>
      </c>
      <c r="L114" s="124">
        <v>1415</v>
      </c>
      <c r="M114" s="125">
        <v>79837471</v>
      </c>
      <c r="N114" s="126" t="s">
        <v>343</v>
      </c>
      <c r="O114" s="127">
        <v>18639000</v>
      </c>
      <c r="P114" s="128"/>
      <c r="Q114" s="129"/>
      <c r="R114" s="130"/>
      <c r="S114" s="127"/>
      <c r="T114" s="28">
        <f t="shared" si="6"/>
        <v>18639000</v>
      </c>
      <c r="U114" s="131">
        <v>18639000</v>
      </c>
      <c r="V114" s="132">
        <v>43502</v>
      </c>
      <c r="W114" s="132">
        <v>43503</v>
      </c>
      <c r="X114" s="132">
        <v>43775</v>
      </c>
      <c r="Y114" s="118">
        <v>270</v>
      </c>
      <c r="Z114" s="118"/>
      <c r="AA114" s="24"/>
      <c r="AB114" s="125"/>
      <c r="AC114" s="125"/>
      <c r="AD114" s="125"/>
      <c r="AE114" s="125" t="s">
        <v>71</v>
      </c>
      <c r="AF114" s="29">
        <f t="shared" si="11"/>
        <v>1</v>
      </c>
      <c r="AG114" s="30">
        <f>IF(SUMPRODUCT((A$14:A114=A114)*(B$14:B114=B114)*(C$14:C114=C114))&gt;1,0,1)</f>
        <v>1</v>
      </c>
      <c r="AH114" s="31" t="str">
        <f t="shared" si="7"/>
        <v>Contratos de prestación de servicios profesionales y de apoyo a la gestión</v>
      </c>
      <c r="AI114" s="31" t="str">
        <f t="shared" si="8"/>
        <v>Contratación directa</v>
      </c>
      <c r="AJ114" s="32" t="str">
        <f>IFERROR(VLOOKUP(F114,[1]Tipo!$C$12:$C$27,1,FALSE),"NO")</f>
        <v>Prestación de servicios profesionales y de apoyo a la gestión, o para la ejecución de trabajos artísticos que sólo puedan encomendarse a determinadas personas naturales;</v>
      </c>
      <c r="AK114" s="31" t="str">
        <f t="shared" si="9"/>
        <v>Inversión</v>
      </c>
      <c r="AL114" s="31">
        <f t="shared" si="10"/>
        <v>45</v>
      </c>
      <c r="AM114" s="51"/>
      <c r="AN114" s="51"/>
      <c r="AO114" s="51"/>
      <c r="AP114" s="1"/>
      <c r="AQ114" s="1"/>
      <c r="AR114" s="1"/>
      <c r="AS114" s="1"/>
      <c r="AT114" s="1"/>
      <c r="AU114" s="1"/>
      <c r="AV114" s="1"/>
      <c r="AW114" s="1"/>
      <c r="AX114" s="1"/>
      <c r="AY114" s="1"/>
      <c r="AZ114" s="1"/>
      <c r="BA114" s="1"/>
      <c r="BB114" s="1"/>
      <c r="BC114" s="1"/>
      <c r="BD114" s="1"/>
      <c r="BE114" s="1"/>
      <c r="BF114" s="1"/>
      <c r="BG114" s="1"/>
      <c r="BH114" s="1"/>
      <c r="BI114" s="1"/>
      <c r="BJ114" s="1"/>
      <c r="BK114" s="1"/>
      <c r="BL114" s="1"/>
      <c r="BM114" s="1"/>
      <c r="BN114" s="1"/>
      <c r="BO114" s="1"/>
      <c r="BP114" s="1"/>
      <c r="BQ114" s="1"/>
    </row>
    <row r="115" spans="1:69" ht="27" customHeight="1" x14ac:dyDescent="0.25">
      <c r="A115" s="117">
        <v>102</v>
      </c>
      <c r="B115" s="118">
        <v>2019</v>
      </c>
      <c r="C115" s="119" t="s">
        <v>344</v>
      </c>
      <c r="D115" s="121" t="s">
        <v>65</v>
      </c>
      <c r="E115" s="119" t="s">
        <v>66</v>
      </c>
      <c r="F115" s="120" t="s">
        <v>67</v>
      </c>
      <c r="G115" s="121" t="s">
        <v>345</v>
      </c>
      <c r="H115" s="122" t="s">
        <v>69</v>
      </c>
      <c r="I115" s="123">
        <v>45</v>
      </c>
      <c r="J115" s="27" t="str">
        <f>IF(ISERROR(VLOOKUP(I115,[1]Eje_Pilar!$C$2:$E$47,2,FALSE))," ",VLOOKUP(I115,[1]Eje_Pilar!$C$2:$E$47,2,FALSE))</f>
        <v>Gobernanza e influencia local, regional e internacional</v>
      </c>
      <c r="K115" s="27" t="str">
        <f>IF(ISERROR(VLOOKUP(I115,[1]Eje_Pilar!$C$2:$E$47,3,FALSE))," ",VLOOKUP(I115,[1]Eje_Pilar!$C$2:$E$47,3,FALSE))</f>
        <v>Eje Transversal 4 Gobierno Legitimo, Fortalecimiento Local y Eficiencia</v>
      </c>
      <c r="L115" s="124">
        <v>1415</v>
      </c>
      <c r="M115" s="125">
        <v>80228231</v>
      </c>
      <c r="N115" s="126" t="s">
        <v>346</v>
      </c>
      <c r="O115" s="127">
        <v>40995000</v>
      </c>
      <c r="P115" s="128"/>
      <c r="Q115" s="129"/>
      <c r="R115" s="130"/>
      <c r="S115" s="127"/>
      <c r="T115" s="28">
        <f t="shared" si="6"/>
        <v>40995000</v>
      </c>
      <c r="U115" s="131">
        <v>40995000</v>
      </c>
      <c r="V115" s="132">
        <v>43502</v>
      </c>
      <c r="W115" s="132">
        <v>43503</v>
      </c>
      <c r="X115" s="132">
        <v>43775</v>
      </c>
      <c r="Y115" s="118">
        <v>270</v>
      </c>
      <c r="Z115" s="118"/>
      <c r="AA115" s="24"/>
      <c r="AB115" s="125"/>
      <c r="AC115" s="125"/>
      <c r="AD115" s="125"/>
      <c r="AE115" s="125" t="s">
        <v>71</v>
      </c>
      <c r="AF115" s="29">
        <f t="shared" si="11"/>
        <v>1</v>
      </c>
      <c r="AG115" s="30">
        <f>IF(SUMPRODUCT((A$14:A115=A115)*(B$14:B115=B115)*(C$14:C115=C115))&gt;1,0,1)</f>
        <v>1</v>
      </c>
      <c r="AH115" s="31" t="str">
        <f t="shared" si="7"/>
        <v>Contratos de prestación de servicios profesionales y de apoyo a la gestión</v>
      </c>
      <c r="AI115" s="31" t="str">
        <f t="shared" si="8"/>
        <v>Contratación directa</v>
      </c>
      <c r="AJ115" s="32" t="str">
        <f>IFERROR(VLOOKUP(F115,[1]Tipo!$C$12:$C$27,1,FALSE),"NO")</f>
        <v>Prestación de servicios profesionales y de apoyo a la gestión, o para la ejecución de trabajos artísticos que sólo puedan encomendarse a determinadas personas naturales;</v>
      </c>
      <c r="AK115" s="31" t="str">
        <f t="shared" si="9"/>
        <v>Inversión</v>
      </c>
      <c r="AL115" s="31">
        <f t="shared" si="10"/>
        <v>45</v>
      </c>
      <c r="AM115" s="51"/>
      <c r="AN115" s="51"/>
      <c r="AO115" s="51"/>
      <c r="AP115" s="1"/>
      <c r="AQ115" s="1"/>
      <c r="AR115" s="1"/>
      <c r="AS115" s="1"/>
      <c r="AT115" s="1"/>
      <c r="AU115" s="1"/>
      <c r="AV115" s="1"/>
      <c r="AW115" s="1"/>
      <c r="AX115" s="1"/>
      <c r="AY115" s="1"/>
      <c r="AZ115" s="1"/>
      <c r="BA115" s="1"/>
      <c r="BB115" s="1"/>
      <c r="BC115" s="1"/>
      <c r="BD115" s="1"/>
      <c r="BE115" s="1"/>
      <c r="BF115" s="1"/>
      <c r="BG115" s="1"/>
      <c r="BH115" s="1"/>
      <c r="BI115" s="1"/>
      <c r="BJ115" s="1"/>
      <c r="BK115" s="1"/>
      <c r="BL115" s="1"/>
      <c r="BM115" s="1"/>
      <c r="BN115" s="1"/>
      <c r="BO115" s="1"/>
      <c r="BP115" s="1"/>
      <c r="BQ115" s="1"/>
    </row>
    <row r="116" spans="1:69" ht="27" customHeight="1" x14ac:dyDescent="0.25">
      <c r="A116" s="117">
        <v>103</v>
      </c>
      <c r="B116" s="118">
        <v>2019</v>
      </c>
      <c r="C116" s="119" t="s">
        <v>347</v>
      </c>
      <c r="D116" s="121" t="s">
        <v>65</v>
      </c>
      <c r="E116" s="119" t="s">
        <v>66</v>
      </c>
      <c r="F116" s="120" t="s">
        <v>67</v>
      </c>
      <c r="G116" s="121" t="s">
        <v>296</v>
      </c>
      <c r="H116" s="122" t="s">
        <v>69</v>
      </c>
      <c r="I116" s="123">
        <v>45</v>
      </c>
      <c r="J116" s="27" t="str">
        <f>IF(ISERROR(VLOOKUP(I116,[1]Eje_Pilar!$C$2:$E$47,2,FALSE))," ",VLOOKUP(I116,[1]Eje_Pilar!$C$2:$E$47,2,FALSE))</f>
        <v>Gobernanza e influencia local, regional e internacional</v>
      </c>
      <c r="K116" s="27" t="str">
        <f>IF(ISERROR(VLOOKUP(I116,[1]Eje_Pilar!$C$2:$E$47,3,FALSE))," ",VLOOKUP(I116,[1]Eje_Pilar!$C$2:$E$47,3,FALSE))</f>
        <v>Eje Transversal 4 Gobierno Legitimo, Fortalecimiento Local y Eficiencia</v>
      </c>
      <c r="L116" s="124">
        <v>1415</v>
      </c>
      <c r="M116" s="138">
        <v>1014280992</v>
      </c>
      <c r="N116" s="126" t="s">
        <v>348</v>
      </c>
      <c r="O116" s="127">
        <v>40995000</v>
      </c>
      <c r="P116" s="128"/>
      <c r="Q116" s="129"/>
      <c r="R116" s="130"/>
      <c r="S116" s="127"/>
      <c r="T116" s="28">
        <f t="shared" si="6"/>
        <v>40995000</v>
      </c>
      <c r="U116" s="131">
        <v>36136334</v>
      </c>
      <c r="V116" s="132">
        <v>43502</v>
      </c>
      <c r="W116" s="132">
        <v>43503</v>
      </c>
      <c r="X116" s="132">
        <v>43775</v>
      </c>
      <c r="Y116" s="118">
        <v>270</v>
      </c>
      <c r="Z116" s="118"/>
      <c r="AA116" s="24"/>
      <c r="AB116" s="125"/>
      <c r="AC116" s="125"/>
      <c r="AD116" s="125"/>
      <c r="AE116" s="125" t="s">
        <v>71</v>
      </c>
      <c r="AF116" s="29">
        <f t="shared" si="11"/>
        <v>0.88148149774362727</v>
      </c>
      <c r="AG116" s="30">
        <f>IF(SUMPRODUCT((A$14:A116=A116)*(B$14:B116=B116)*(C$14:C116=C116))&gt;1,0,1)</f>
        <v>1</v>
      </c>
      <c r="AH116" s="31" t="str">
        <f t="shared" si="7"/>
        <v>Contratos de prestación de servicios profesionales y de apoyo a la gestión</v>
      </c>
      <c r="AI116" s="31" t="str">
        <f t="shared" si="8"/>
        <v>Contratación directa</v>
      </c>
      <c r="AJ116" s="32" t="str">
        <f>IFERROR(VLOOKUP(F116,[1]Tipo!$C$12:$C$27,1,FALSE),"NO")</f>
        <v>Prestación de servicios profesionales y de apoyo a la gestión, o para la ejecución de trabajos artísticos que sólo puedan encomendarse a determinadas personas naturales;</v>
      </c>
      <c r="AK116" s="31" t="str">
        <f t="shared" si="9"/>
        <v>Inversión</v>
      </c>
      <c r="AL116" s="31">
        <f t="shared" si="10"/>
        <v>45</v>
      </c>
      <c r="AM116" s="51"/>
      <c r="AN116" s="51"/>
      <c r="AO116" s="51"/>
      <c r="AP116" s="1"/>
      <c r="AQ116" s="1"/>
      <c r="AR116" s="1"/>
      <c r="AS116" s="1"/>
      <c r="AT116" s="1"/>
      <c r="AU116" s="1"/>
      <c r="AV116" s="1"/>
      <c r="AW116" s="1"/>
      <c r="AX116" s="1"/>
      <c r="AY116" s="1"/>
      <c r="AZ116" s="1"/>
      <c r="BA116" s="1"/>
      <c r="BB116" s="1"/>
      <c r="BC116" s="1"/>
      <c r="BD116" s="1"/>
      <c r="BE116" s="1"/>
      <c r="BF116" s="1"/>
      <c r="BG116" s="1"/>
      <c r="BH116" s="1"/>
      <c r="BI116" s="1"/>
      <c r="BJ116" s="1"/>
      <c r="BK116" s="1"/>
      <c r="BL116" s="1"/>
      <c r="BM116" s="1"/>
      <c r="BN116" s="1"/>
      <c r="BO116" s="1"/>
      <c r="BP116" s="1"/>
      <c r="BQ116" s="1"/>
    </row>
    <row r="117" spans="1:69" ht="27" customHeight="1" x14ac:dyDescent="0.25">
      <c r="A117" s="117">
        <v>104</v>
      </c>
      <c r="B117" s="118">
        <v>2019</v>
      </c>
      <c r="C117" s="119" t="s">
        <v>349</v>
      </c>
      <c r="D117" s="121" t="s">
        <v>65</v>
      </c>
      <c r="E117" s="119" t="s">
        <v>66</v>
      </c>
      <c r="F117" s="120" t="s">
        <v>67</v>
      </c>
      <c r="G117" s="121" t="s">
        <v>350</v>
      </c>
      <c r="H117" s="122" t="s">
        <v>69</v>
      </c>
      <c r="I117" s="123">
        <v>45</v>
      </c>
      <c r="J117" s="27" t="str">
        <f>IF(ISERROR(VLOOKUP(I117,[1]Eje_Pilar!$C$2:$E$47,2,FALSE))," ",VLOOKUP(I117,[1]Eje_Pilar!$C$2:$E$47,2,FALSE))</f>
        <v>Gobernanza e influencia local, regional e internacional</v>
      </c>
      <c r="K117" s="27" t="str">
        <f>IF(ISERROR(VLOOKUP(I117,[1]Eje_Pilar!$C$2:$E$47,3,FALSE))," ",VLOOKUP(I117,[1]Eje_Pilar!$C$2:$E$47,3,FALSE))</f>
        <v>Eje Transversal 4 Gobierno Legitimo, Fortalecimiento Local y Eficiencia</v>
      </c>
      <c r="L117" s="124">
        <v>1415</v>
      </c>
      <c r="M117" s="125">
        <v>79814835</v>
      </c>
      <c r="N117" s="126" t="s">
        <v>351</v>
      </c>
      <c r="O117" s="127">
        <v>28800000</v>
      </c>
      <c r="P117" s="128"/>
      <c r="Q117" s="129"/>
      <c r="R117" s="130"/>
      <c r="S117" s="127"/>
      <c r="T117" s="28">
        <f t="shared" si="6"/>
        <v>28800000</v>
      </c>
      <c r="U117" s="131">
        <v>28800000</v>
      </c>
      <c r="V117" s="132">
        <v>43502</v>
      </c>
      <c r="W117" s="132">
        <v>43503</v>
      </c>
      <c r="X117" s="132">
        <v>43775</v>
      </c>
      <c r="Y117" s="118">
        <v>270</v>
      </c>
      <c r="Z117" s="118"/>
      <c r="AA117" s="24"/>
      <c r="AB117" s="125"/>
      <c r="AC117" s="125"/>
      <c r="AD117" s="125"/>
      <c r="AE117" s="125" t="s">
        <v>71</v>
      </c>
      <c r="AF117" s="29">
        <f t="shared" si="11"/>
        <v>1</v>
      </c>
      <c r="AG117" s="30">
        <f>IF(SUMPRODUCT((A$14:A117=A117)*(B$14:B117=B117)*(C$14:C117=C117))&gt;1,0,1)</f>
        <v>1</v>
      </c>
      <c r="AH117" s="31" t="str">
        <f t="shared" si="7"/>
        <v>Contratos de prestación de servicios profesionales y de apoyo a la gestión</v>
      </c>
      <c r="AI117" s="31" t="str">
        <f t="shared" si="8"/>
        <v>Contratación directa</v>
      </c>
      <c r="AJ117" s="32" t="str">
        <f>IFERROR(VLOOKUP(F117,[1]Tipo!$C$12:$C$27,1,FALSE),"NO")</f>
        <v>Prestación de servicios profesionales y de apoyo a la gestión, o para la ejecución de trabajos artísticos que sólo puedan encomendarse a determinadas personas naturales;</v>
      </c>
      <c r="AK117" s="31" t="str">
        <f t="shared" si="9"/>
        <v>Inversión</v>
      </c>
      <c r="AL117" s="31">
        <f t="shared" si="10"/>
        <v>45</v>
      </c>
      <c r="AM117" s="51"/>
      <c r="AN117" s="51"/>
      <c r="AO117" s="51"/>
      <c r="AP117" s="1"/>
      <c r="AQ117" s="1"/>
      <c r="AR117" s="1"/>
      <c r="AS117" s="1"/>
      <c r="AT117" s="1"/>
      <c r="AU117" s="1"/>
      <c r="AV117" s="1"/>
      <c r="AW117" s="1"/>
      <c r="AX117" s="1"/>
      <c r="AY117" s="1"/>
      <c r="AZ117" s="1"/>
      <c r="BA117" s="1"/>
      <c r="BB117" s="1"/>
      <c r="BC117" s="1"/>
      <c r="BD117" s="1"/>
      <c r="BE117" s="1"/>
      <c r="BF117" s="1"/>
      <c r="BG117" s="1"/>
      <c r="BH117" s="1"/>
      <c r="BI117" s="1"/>
      <c r="BJ117" s="1"/>
      <c r="BK117" s="1"/>
      <c r="BL117" s="1"/>
      <c r="BM117" s="1"/>
      <c r="BN117" s="1"/>
      <c r="BO117" s="1"/>
      <c r="BP117" s="1"/>
      <c r="BQ117" s="1"/>
    </row>
    <row r="118" spans="1:69" ht="27" customHeight="1" x14ac:dyDescent="0.25">
      <c r="A118" s="117">
        <v>105</v>
      </c>
      <c r="B118" s="118">
        <v>2019</v>
      </c>
      <c r="C118" s="119" t="s">
        <v>352</v>
      </c>
      <c r="D118" s="121" t="s">
        <v>65</v>
      </c>
      <c r="E118" s="119" t="s">
        <v>66</v>
      </c>
      <c r="F118" s="120" t="s">
        <v>67</v>
      </c>
      <c r="G118" s="121" t="s">
        <v>353</v>
      </c>
      <c r="H118" s="122" t="s">
        <v>69</v>
      </c>
      <c r="I118" s="123">
        <v>3</v>
      </c>
      <c r="J118" s="27" t="str">
        <f>IF(ISERROR(VLOOKUP(I118,[1]Eje_Pilar!$C$2:$E$47,2,FALSE))," ",VLOOKUP(I118,[1]Eje_Pilar!$C$2:$E$47,2,FALSE))</f>
        <v>Igualdad y autonomía para una Bogotá incluyente</v>
      </c>
      <c r="K118" s="27" t="str">
        <f>IF(ISERROR(VLOOKUP(I118,[1]Eje_Pilar!$C$2:$E$47,3,FALSE))," ",VLOOKUP(I118,[1]Eje_Pilar!$C$2:$E$47,3,FALSE))</f>
        <v>Pilar 1 Igualdad de Calidad de Vida</v>
      </c>
      <c r="L118" s="124">
        <v>1403</v>
      </c>
      <c r="M118" s="125">
        <v>52835039</v>
      </c>
      <c r="N118" s="126" t="s">
        <v>354</v>
      </c>
      <c r="O118" s="127">
        <v>40995000</v>
      </c>
      <c r="P118" s="128"/>
      <c r="Q118" s="129"/>
      <c r="R118" s="130"/>
      <c r="S118" s="139"/>
      <c r="T118" s="28">
        <f t="shared" si="6"/>
        <v>40995000</v>
      </c>
      <c r="U118" s="131">
        <v>40995000</v>
      </c>
      <c r="V118" s="132">
        <v>43502</v>
      </c>
      <c r="W118" s="132">
        <v>43503</v>
      </c>
      <c r="X118" s="132">
        <v>43775</v>
      </c>
      <c r="Y118" s="118">
        <v>270</v>
      </c>
      <c r="Z118" s="118"/>
      <c r="AA118" s="24"/>
      <c r="AB118" s="125"/>
      <c r="AC118" s="125"/>
      <c r="AD118" s="125"/>
      <c r="AE118" s="125" t="s">
        <v>71</v>
      </c>
      <c r="AF118" s="29">
        <f t="shared" si="11"/>
        <v>1</v>
      </c>
      <c r="AG118" s="30">
        <f>IF(SUMPRODUCT((A$14:A118=A118)*(B$14:B118=B118)*(C$14:C118=C118))&gt;1,0,1)</f>
        <v>1</v>
      </c>
      <c r="AH118" s="31" t="str">
        <f t="shared" si="7"/>
        <v>Contratos de prestación de servicios profesionales y de apoyo a la gestión</v>
      </c>
      <c r="AI118" s="31" t="str">
        <f t="shared" si="8"/>
        <v>Contratación directa</v>
      </c>
      <c r="AJ118" s="32" t="str">
        <f>IFERROR(VLOOKUP(F118,[1]Tipo!$C$12:$C$27,1,FALSE),"NO")</f>
        <v>Prestación de servicios profesionales y de apoyo a la gestión, o para la ejecución de trabajos artísticos que sólo puedan encomendarse a determinadas personas naturales;</v>
      </c>
      <c r="AK118" s="31" t="str">
        <f t="shared" si="9"/>
        <v>Inversión</v>
      </c>
      <c r="AL118" s="31">
        <f t="shared" si="10"/>
        <v>3</v>
      </c>
      <c r="AM118" s="51"/>
      <c r="AN118" s="51"/>
      <c r="AO118" s="51"/>
      <c r="AP118" s="1"/>
      <c r="AQ118" s="1"/>
      <c r="AR118" s="1"/>
      <c r="AS118" s="1"/>
      <c r="AT118" s="1"/>
      <c r="AU118" s="1"/>
      <c r="AV118" s="1"/>
      <c r="AW118" s="1"/>
      <c r="AX118" s="1"/>
      <c r="AY118" s="1"/>
      <c r="AZ118" s="1"/>
      <c r="BA118" s="1"/>
      <c r="BB118" s="1"/>
      <c r="BC118" s="1"/>
      <c r="BD118" s="1"/>
      <c r="BE118" s="1"/>
      <c r="BF118" s="1"/>
      <c r="BG118" s="1"/>
      <c r="BH118" s="1"/>
      <c r="BI118" s="1"/>
      <c r="BJ118" s="1"/>
      <c r="BK118" s="1"/>
      <c r="BL118" s="1"/>
      <c r="BM118" s="1"/>
      <c r="BN118" s="1"/>
      <c r="BO118" s="1"/>
      <c r="BP118" s="1"/>
      <c r="BQ118" s="1"/>
    </row>
    <row r="119" spans="1:69" ht="27" customHeight="1" x14ac:dyDescent="0.25">
      <c r="A119" s="117">
        <v>106</v>
      </c>
      <c r="B119" s="118">
        <v>2019</v>
      </c>
      <c r="C119" s="119" t="s">
        <v>355</v>
      </c>
      <c r="D119" s="121" t="s">
        <v>65</v>
      </c>
      <c r="E119" s="119" t="s">
        <v>66</v>
      </c>
      <c r="F119" s="120" t="s">
        <v>67</v>
      </c>
      <c r="G119" s="121" t="s">
        <v>356</v>
      </c>
      <c r="H119" s="122" t="s">
        <v>69</v>
      </c>
      <c r="I119" s="123">
        <v>45</v>
      </c>
      <c r="J119" s="27" t="str">
        <f>IF(ISERROR(VLOOKUP(I119,[1]Eje_Pilar!$C$2:$E$47,2,FALSE))," ",VLOOKUP(I119,[1]Eje_Pilar!$C$2:$E$47,2,FALSE))</f>
        <v>Gobernanza e influencia local, regional e internacional</v>
      </c>
      <c r="K119" s="27" t="str">
        <f>IF(ISERROR(VLOOKUP(I119,[1]Eje_Pilar!$C$2:$E$47,3,FALSE))," ",VLOOKUP(I119,[1]Eje_Pilar!$C$2:$E$47,3,FALSE))</f>
        <v>Eje Transversal 4 Gobierno Legitimo, Fortalecimiento Local y Eficiencia</v>
      </c>
      <c r="L119" s="124">
        <v>1415</v>
      </c>
      <c r="M119" s="125">
        <v>1024494278</v>
      </c>
      <c r="N119" s="126" t="s">
        <v>357</v>
      </c>
      <c r="O119" s="127">
        <v>22500000</v>
      </c>
      <c r="P119" s="128"/>
      <c r="Q119" s="129"/>
      <c r="R119" s="130"/>
      <c r="S119" s="127"/>
      <c r="T119" s="28">
        <f t="shared" si="6"/>
        <v>22500000</v>
      </c>
      <c r="U119" s="131">
        <v>22500000</v>
      </c>
      <c r="V119" s="132">
        <v>43502</v>
      </c>
      <c r="W119" s="132">
        <v>43503</v>
      </c>
      <c r="X119" s="132">
        <v>43775</v>
      </c>
      <c r="Y119" s="118">
        <v>270</v>
      </c>
      <c r="Z119" s="118"/>
      <c r="AA119" s="24"/>
      <c r="AB119" s="125"/>
      <c r="AC119" s="125"/>
      <c r="AD119" s="125"/>
      <c r="AE119" s="125" t="s">
        <v>71</v>
      </c>
      <c r="AF119" s="29">
        <f t="shared" si="11"/>
        <v>1</v>
      </c>
      <c r="AG119" s="30">
        <f>IF(SUMPRODUCT((A$14:A119=A119)*(B$14:B119=B119)*(C$14:C119=C119))&gt;1,0,1)</f>
        <v>1</v>
      </c>
      <c r="AH119" s="31" t="str">
        <f t="shared" si="7"/>
        <v>Contratos de prestación de servicios profesionales y de apoyo a la gestión</v>
      </c>
      <c r="AI119" s="31" t="str">
        <f t="shared" si="8"/>
        <v>Contratación directa</v>
      </c>
      <c r="AJ119" s="32" t="str">
        <f>IFERROR(VLOOKUP(F119,[1]Tipo!$C$12:$C$27,1,FALSE),"NO")</f>
        <v>Prestación de servicios profesionales y de apoyo a la gestión, o para la ejecución de trabajos artísticos que sólo puedan encomendarse a determinadas personas naturales;</v>
      </c>
      <c r="AK119" s="31" t="str">
        <f t="shared" si="9"/>
        <v>Inversión</v>
      </c>
      <c r="AL119" s="31">
        <f t="shared" si="10"/>
        <v>45</v>
      </c>
      <c r="AM119" s="51"/>
      <c r="AN119" s="51"/>
      <c r="AO119" s="51"/>
      <c r="AP119" s="1"/>
      <c r="AQ119" s="1"/>
      <c r="AR119" s="1"/>
      <c r="AS119" s="1"/>
      <c r="AT119" s="1"/>
      <c r="AU119" s="1"/>
      <c r="AV119" s="1"/>
      <c r="AW119" s="1"/>
      <c r="AX119" s="1"/>
      <c r="AY119" s="1"/>
      <c r="AZ119" s="1"/>
      <c r="BA119" s="1"/>
      <c r="BB119" s="1"/>
      <c r="BC119" s="1"/>
      <c r="BD119" s="1"/>
      <c r="BE119" s="1"/>
      <c r="BF119" s="1"/>
      <c r="BG119" s="1"/>
      <c r="BH119" s="1"/>
      <c r="BI119" s="1"/>
      <c r="BJ119" s="1"/>
      <c r="BK119" s="1"/>
      <c r="BL119" s="1"/>
      <c r="BM119" s="1"/>
      <c r="BN119" s="1"/>
      <c r="BO119" s="1"/>
      <c r="BP119" s="1"/>
      <c r="BQ119" s="1"/>
    </row>
    <row r="120" spans="1:69" ht="27" customHeight="1" x14ac:dyDescent="0.25">
      <c r="A120" s="117">
        <v>107</v>
      </c>
      <c r="B120" s="118">
        <v>2019</v>
      </c>
      <c r="C120" s="119" t="s">
        <v>358</v>
      </c>
      <c r="D120" s="121" t="s">
        <v>65</v>
      </c>
      <c r="E120" s="119" t="s">
        <v>66</v>
      </c>
      <c r="F120" s="120" t="s">
        <v>67</v>
      </c>
      <c r="G120" s="121" t="s">
        <v>359</v>
      </c>
      <c r="H120" s="122" t="s">
        <v>69</v>
      </c>
      <c r="I120" s="123">
        <v>45</v>
      </c>
      <c r="J120" s="27" t="str">
        <f>IF(ISERROR(VLOOKUP(I120,[1]Eje_Pilar!$C$2:$E$47,2,FALSE))," ",VLOOKUP(I120,[1]Eje_Pilar!$C$2:$E$47,2,FALSE))</f>
        <v>Gobernanza e influencia local, regional e internacional</v>
      </c>
      <c r="K120" s="27" t="str">
        <f>IF(ISERROR(VLOOKUP(I120,[1]Eje_Pilar!$C$2:$E$47,3,FALSE))," ",VLOOKUP(I120,[1]Eje_Pilar!$C$2:$E$47,3,FALSE))</f>
        <v>Eje Transversal 4 Gobierno Legitimo, Fortalecimiento Local y Eficiencia</v>
      </c>
      <c r="L120" s="124">
        <v>1415</v>
      </c>
      <c r="M120" s="125">
        <v>79966198</v>
      </c>
      <c r="N120" s="126" t="s">
        <v>360</v>
      </c>
      <c r="O120" s="127">
        <v>26550000</v>
      </c>
      <c r="P120" s="128"/>
      <c r="Q120" s="129"/>
      <c r="R120" s="130">
        <v>2</v>
      </c>
      <c r="S120" s="140">
        <v>5211666</v>
      </c>
      <c r="T120" s="28">
        <f>+O120+S120</f>
        <v>31761666</v>
      </c>
      <c r="U120" s="131">
        <v>28811667</v>
      </c>
      <c r="V120" s="132">
        <v>43502</v>
      </c>
      <c r="W120" s="132">
        <v>43503</v>
      </c>
      <c r="X120" s="132">
        <v>43851</v>
      </c>
      <c r="Y120" s="118">
        <v>270</v>
      </c>
      <c r="Z120" s="118"/>
      <c r="AA120" s="24"/>
      <c r="AB120" s="125"/>
      <c r="AC120" s="125" t="s">
        <v>71</v>
      </c>
      <c r="AD120" s="125"/>
      <c r="AE120" s="125"/>
      <c r="AF120" s="29">
        <f t="shared" si="11"/>
        <v>0.907120772569046</v>
      </c>
      <c r="AG120" s="30">
        <f>IF(SUMPRODUCT((A$14:A120=A120)*(B$14:B120=B120)*(C$14:C120=C120))&gt;1,0,1)</f>
        <v>1</v>
      </c>
      <c r="AH120" s="31" t="str">
        <f t="shared" si="7"/>
        <v>Contratos de prestación de servicios profesionales y de apoyo a la gestión</v>
      </c>
      <c r="AI120" s="31" t="str">
        <f t="shared" si="8"/>
        <v>Contratación directa</v>
      </c>
      <c r="AJ120" s="32" t="str">
        <f>IFERROR(VLOOKUP(F120,[1]Tipo!$C$12:$C$27,1,FALSE),"NO")</f>
        <v>Prestación de servicios profesionales y de apoyo a la gestión, o para la ejecución de trabajos artísticos que sólo puedan encomendarse a determinadas personas naturales;</v>
      </c>
      <c r="AK120" s="31" t="str">
        <f t="shared" si="9"/>
        <v>Inversión</v>
      </c>
      <c r="AL120" s="31">
        <f t="shared" si="10"/>
        <v>45</v>
      </c>
      <c r="AM120" s="51"/>
      <c r="AN120" s="51"/>
      <c r="AO120" s="51"/>
      <c r="AP120" s="1"/>
      <c r="AQ120" s="1"/>
      <c r="AR120" s="1"/>
      <c r="AS120" s="1"/>
      <c r="AT120" s="1"/>
      <c r="AU120" s="1"/>
      <c r="AV120" s="1"/>
      <c r="AW120" s="1"/>
      <c r="AX120" s="1"/>
      <c r="AY120" s="1"/>
      <c r="AZ120" s="1"/>
      <c r="BA120" s="1"/>
      <c r="BB120" s="1"/>
      <c r="BC120" s="1"/>
      <c r="BD120" s="1"/>
      <c r="BE120" s="1"/>
      <c r="BF120" s="1"/>
      <c r="BG120" s="1"/>
      <c r="BH120" s="1"/>
      <c r="BI120" s="1"/>
      <c r="BJ120" s="1"/>
      <c r="BK120" s="1"/>
      <c r="BL120" s="1"/>
      <c r="BM120" s="1"/>
      <c r="BN120" s="1"/>
      <c r="BO120" s="1"/>
      <c r="BP120" s="1"/>
      <c r="BQ120" s="1"/>
    </row>
    <row r="121" spans="1:69" ht="27" customHeight="1" x14ac:dyDescent="0.25">
      <c r="A121" s="117">
        <v>108</v>
      </c>
      <c r="B121" s="118">
        <v>2019</v>
      </c>
      <c r="C121" s="119" t="s">
        <v>361</v>
      </c>
      <c r="D121" s="121" t="s">
        <v>65</v>
      </c>
      <c r="E121" s="119" t="s">
        <v>66</v>
      </c>
      <c r="F121" s="120" t="s">
        <v>67</v>
      </c>
      <c r="G121" s="121" t="s">
        <v>362</v>
      </c>
      <c r="H121" s="122" t="s">
        <v>69</v>
      </c>
      <c r="I121" s="123">
        <v>45</v>
      </c>
      <c r="J121" s="27" t="str">
        <f>IF(ISERROR(VLOOKUP(I121,[1]Eje_Pilar!$C$2:$E$47,2,FALSE))," ",VLOOKUP(I121,[1]Eje_Pilar!$C$2:$E$47,2,FALSE))</f>
        <v>Gobernanza e influencia local, regional e internacional</v>
      </c>
      <c r="K121" s="27" t="str">
        <f>IF(ISERROR(VLOOKUP(I121,[1]Eje_Pilar!$C$2:$E$47,3,FALSE))," ",VLOOKUP(I121,[1]Eje_Pilar!$C$2:$E$47,3,FALSE))</f>
        <v>Eje Transversal 4 Gobierno Legitimo, Fortalecimiento Local y Eficiencia</v>
      </c>
      <c r="L121" s="124">
        <v>1415</v>
      </c>
      <c r="M121" s="125">
        <v>1022941044</v>
      </c>
      <c r="N121" s="126" t="s">
        <v>363</v>
      </c>
      <c r="O121" s="127">
        <v>16524000</v>
      </c>
      <c r="P121" s="128"/>
      <c r="Q121" s="129"/>
      <c r="R121" s="130"/>
      <c r="S121" s="127"/>
      <c r="T121" s="28">
        <f t="shared" si="6"/>
        <v>16524000</v>
      </c>
      <c r="U121" s="131">
        <v>16524000</v>
      </c>
      <c r="V121" s="132">
        <v>43503</v>
      </c>
      <c r="W121" s="132">
        <v>43504</v>
      </c>
      <c r="X121" s="132">
        <v>43503</v>
      </c>
      <c r="Y121" s="118">
        <v>270</v>
      </c>
      <c r="Z121" s="118"/>
      <c r="AA121" s="24"/>
      <c r="AB121" s="125"/>
      <c r="AC121" s="125"/>
      <c r="AD121" s="125"/>
      <c r="AE121" s="125" t="s">
        <v>71</v>
      </c>
      <c r="AF121" s="29">
        <f t="shared" si="11"/>
        <v>1</v>
      </c>
      <c r="AG121" s="30">
        <f>IF(SUMPRODUCT((A$14:A121=A121)*(B$14:B121=B121)*(C$14:C121=C121))&gt;1,0,1)</f>
        <v>1</v>
      </c>
      <c r="AH121" s="31" t="str">
        <f t="shared" si="7"/>
        <v>Contratos de prestación de servicios profesionales y de apoyo a la gestión</v>
      </c>
      <c r="AI121" s="31" t="str">
        <f t="shared" si="8"/>
        <v>Contratación directa</v>
      </c>
      <c r="AJ121" s="32" t="str">
        <f>IFERROR(VLOOKUP(F121,[1]Tipo!$C$12:$C$27,1,FALSE),"NO")</f>
        <v>Prestación de servicios profesionales y de apoyo a la gestión, o para la ejecución de trabajos artísticos que sólo puedan encomendarse a determinadas personas naturales;</v>
      </c>
      <c r="AK121" s="31" t="str">
        <f t="shared" si="9"/>
        <v>Inversión</v>
      </c>
      <c r="AL121" s="31">
        <f t="shared" si="10"/>
        <v>45</v>
      </c>
      <c r="AM121" s="51"/>
      <c r="AN121" s="51"/>
      <c r="AO121" s="51"/>
      <c r="AP121" s="1"/>
      <c r="AQ121" s="1"/>
      <c r="AR121" s="1"/>
      <c r="AS121" s="1"/>
      <c r="AT121" s="1"/>
      <c r="AU121" s="1"/>
      <c r="AV121" s="1"/>
      <c r="AW121" s="1"/>
      <c r="AX121" s="1"/>
      <c r="AY121" s="1"/>
      <c r="AZ121" s="1"/>
      <c r="BA121" s="1"/>
      <c r="BB121" s="1"/>
      <c r="BC121" s="1"/>
      <c r="BD121" s="1"/>
      <c r="BE121" s="1"/>
      <c r="BF121" s="1"/>
      <c r="BG121" s="1"/>
      <c r="BH121" s="1"/>
      <c r="BI121" s="1"/>
      <c r="BJ121" s="1"/>
      <c r="BK121" s="1"/>
      <c r="BL121" s="1"/>
      <c r="BM121" s="1"/>
      <c r="BN121" s="1"/>
      <c r="BO121" s="1"/>
      <c r="BP121" s="1"/>
      <c r="BQ121" s="1"/>
    </row>
    <row r="122" spans="1:69" ht="27" customHeight="1" x14ac:dyDescent="0.25">
      <c r="A122" s="117">
        <v>109</v>
      </c>
      <c r="B122" s="118">
        <v>2019</v>
      </c>
      <c r="C122" s="119" t="s">
        <v>364</v>
      </c>
      <c r="D122" s="121" t="s">
        <v>65</v>
      </c>
      <c r="E122" s="119" t="s">
        <v>66</v>
      </c>
      <c r="F122" s="120" t="s">
        <v>67</v>
      </c>
      <c r="G122" s="121" t="s">
        <v>353</v>
      </c>
      <c r="H122" s="122" t="s">
        <v>69</v>
      </c>
      <c r="I122" s="123">
        <v>3</v>
      </c>
      <c r="J122" s="27" t="str">
        <f>IF(ISERROR(VLOOKUP(I122,[1]Eje_Pilar!$C$2:$E$47,2,FALSE))," ",VLOOKUP(I122,[1]Eje_Pilar!$C$2:$E$47,2,FALSE))</f>
        <v>Igualdad y autonomía para una Bogotá incluyente</v>
      </c>
      <c r="K122" s="27" t="str">
        <f>IF(ISERROR(VLOOKUP(I122,[1]Eje_Pilar!$C$2:$E$47,3,FALSE))," ",VLOOKUP(I122,[1]Eje_Pilar!$C$2:$E$47,3,FALSE))</f>
        <v>Pilar 1 Igualdad de Calidad de Vida</v>
      </c>
      <c r="L122" s="124">
        <v>1403</v>
      </c>
      <c r="M122" s="125">
        <v>1022960845</v>
      </c>
      <c r="N122" s="126" t="s">
        <v>365</v>
      </c>
      <c r="O122" s="127">
        <v>40995000</v>
      </c>
      <c r="P122" s="128"/>
      <c r="Q122" s="129"/>
      <c r="R122" s="130"/>
      <c r="S122" s="127"/>
      <c r="T122" s="28">
        <f t="shared" si="6"/>
        <v>40995000</v>
      </c>
      <c r="U122" s="131">
        <v>40995000</v>
      </c>
      <c r="V122" s="132">
        <v>43503</v>
      </c>
      <c r="W122" s="132">
        <v>43504</v>
      </c>
      <c r="X122" s="132">
        <v>43503</v>
      </c>
      <c r="Y122" s="118">
        <v>270</v>
      </c>
      <c r="Z122" s="118"/>
      <c r="AA122" s="24"/>
      <c r="AB122" s="125"/>
      <c r="AC122" s="125"/>
      <c r="AD122" s="125"/>
      <c r="AE122" s="125" t="s">
        <v>71</v>
      </c>
      <c r="AF122" s="29">
        <f t="shared" si="11"/>
        <v>1</v>
      </c>
      <c r="AG122" s="30">
        <f>IF(SUMPRODUCT((A$14:A122=A122)*(B$14:B122=B122)*(C$14:C122=C122))&gt;1,0,1)</f>
        <v>1</v>
      </c>
      <c r="AH122" s="31" t="str">
        <f t="shared" si="7"/>
        <v>Contratos de prestación de servicios profesionales y de apoyo a la gestión</v>
      </c>
      <c r="AI122" s="31" t="str">
        <f t="shared" si="8"/>
        <v>Contratación directa</v>
      </c>
      <c r="AJ122" s="32" t="str">
        <f>IFERROR(VLOOKUP(F122,[1]Tipo!$C$12:$C$27,1,FALSE),"NO")</f>
        <v>Prestación de servicios profesionales y de apoyo a la gestión, o para la ejecución de trabajos artísticos que sólo puedan encomendarse a determinadas personas naturales;</v>
      </c>
      <c r="AK122" s="31" t="str">
        <f t="shared" si="9"/>
        <v>Inversión</v>
      </c>
      <c r="AL122" s="31">
        <f t="shared" si="10"/>
        <v>3</v>
      </c>
      <c r="AM122" s="51"/>
      <c r="AN122" s="51"/>
      <c r="AO122" s="51"/>
      <c r="AP122" s="1"/>
      <c r="AQ122" s="1"/>
      <c r="AR122" s="1"/>
      <c r="AS122" s="1"/>
      <c r="AT122" s="1"/>
      <c r="AU122" s="1"/>
      <c r="AV122" s="1"/>
      <c r="AW122" s="1"/>
      <c r="AX122" s="1"/>
      <c r="AY122" s="1"/>
      <c r="AZ122" s="1"/>
      <c r="BA122" s="1"/>
      <c r="BB122" s="1"/>
      <c r="BC122" s="1"/>
      <c r="BD122" s="1"/>
      <c r="BE122" s="1"/>
      <c r="BF122" s="1"/>
      <c r="BG122" s="1"/>
      <c r="BH122" s="1"/>
      <c r="BI122" s="1"/>
      <c r="BJ122" s="1"/>
      <c r="BK122" s="1"/>
      <c r="BL122" s="1"/>
      <c r="BM122" s="1"/>
      <c r="BN122" s="1"/>
      <c r="BO122" s="1"/>
      <c r="BP122" s="1"/>
      <c r="BQ122" s="1"/>
    </row>
    <row r="123" spans="1:69" ht="27" customHeight="1" x14ac:dyDescent="0.25">
      <c r="A123" s="117">
        <v>110</v>
      </c>
      <c r="B123" s="118">
        <v>2019</v>
      </c>
      <c r="C123" s="119" t="s">
        <v>366</v>
      </c>
      <c r="D123" s="121" t="s">
        <v>65</v>
      </c>
      <c r="E123" s="119" t="s">
        <v>66</v>
      </c>
      <c r="F123" s="120" t="s">
        <v>67</v>
      </c>
      <c r="G123" s="121" t="s">
        <v>353</v>
      </c>
      <c r="H123" s="122" t="s">
        <v>69</v>
      </c>
      <c r="I123" s="123">
        <v>3</v>
      </c>
      <c r="J123" s="27" t="str">
        <f>IF(ISERROR(VLOOKUP(I123,[1]Eje_Pilar!$C$2:$E$47,2,FALSE))," ",VLOOKUP(I123,[1]Eje_Pilar!$C$2:$E$47,2,FALSE))</f>
        <v>Igualdad y autonomía para una Bogotá incluyente</v>
      </c>
      <c r="K123" s="27" t="str">
        <f>IF(ISERROR(VLOOKUP(I123,[1]Eje_Pilar!$C$2:$E$47,3,FALSE))," ",VLOOKUP(I123,[1]Eje_Pilar!$C$2:$E$47,3,FALSE))</f>
        <v>Pilar 1 Igualdad de Calidad de Vida</v>
      </c>
      <c r="L123" s="124">
        <v>1403</v>
      </c>
      <c r="M123" s="125">
        <v>1022976865</v>
      </c>
      <c r="N123" s="126" t="s">
        <v>367</v>
      </c>
      <c r="O123" s="127">
        <v>40995000</v>
      </c>
      <c r="P123" s="128"/>
      <c r="Q123" s="129"/>
      <c r="R123" s="130"/>
      <c r="S123" s="127"/>
      <c r="T123" s="28">
        <f t="shared" si="6"/>
        <v>40995000</v>
      </c>
      <c r="U123" s="131">
        <v>40995000</v>
      </c>
      <c r="V123" s="132">
        <v>43503</v>
      </c>
      <c r="W123" s="132">
        <v>43504</v>
      </c>
      <c r="X123" s="132">
        <v>43503</v>
      </c>
      <c r="Y123" s="118">
        <v>270</v>
      </c>
      <c r="Z123" s="118"/>
      <c r="AA123" s="24"/>
      <c r="AB123" s="125"/>
      <c r="AC123" s="125"/>
      <c r="AD123" s="125"/>
      <c r="AE123" s="125" t="s">
        <v>71</v>
      </c>
      <c r="AF123" s="29">
        <f t="shared" si="11"/>
        <v>1</v>
      </c>
      <c r="AG123" s="30">
        <f>IF(SUMPRODUCT((A$14:A123=A123)*(B$14:B123=B123)*(C$14:C123=C123))&gt;1,0,1)</f>
        <v>1</v>
      </c>
      <c r="AH123" s="31" t="str">
        <f t="shared" si="7"/>
        <v>Contratos de prestación de servicios profesionales y de apoyo a la gestión</v>
      </c>
      <c r="AI123" s="31" t="str">
        <f t="shared" si="8"/>
        <v>Contratación directa</v>
      </c>
      <c r="AJ123" s="32" t="str">
        <f>IFERROR(VLOOKUP(F123,[1]Tipo!$C$12:$C$27,1,FALSE),"NO")</f>
        <v>Prestación de servicios profesionales y de apoyo a la gestión, o para la ejecución de trabajos artísticos que sólo puedan encomendarse a determinadas personas naturales;</v>
      </c>
      <c r="AK123" s="31" t="str">
        <f t="shared" si="9"/>
        <v>Inversión</v>
      </c>
      <c r="AL123" s="31">
        <f t="shared" si="10"/>
        <v>3</v>
      </c>
      <c r="AM123" s="51"/>
      <c r="AN123" s="51"/>
      <c r="AO123" s="51"/>
      <c r="AP123" s="1"/>
      <c r="AQ123" s="1"/>
      <c r="AR123" s="1"/>
      <c r="AS123" s="1"/>
      <c r="AT123" s="1"/>
      <c r="AU123" s="1"/>
      <c r="AV123" s="1"/>
      <c r="AW123" s="1"/>
      <c r="AX123" s="1"/>
      <c r="AY123" s="1"/>
      <c r="AZ123" s="1"/>
      <c r="BA123" s="1"/>
      <c r="BB123" s="1"/>
      <c r="BC123" s="1"/>
      <c r="BD123" s="1"/>
      <c r="BE123" s="1"/>
      <c r="BF123" s="1"/>
      <c r="BG123" s="1"/>
      <c r="BH123" s="1"/>
      <c r="BI123" s="1"/>
      <c r="BJ123" s="1"/>
      <c r="BK123" s="1"/>
      <c r="BL123" s="1"/>
      <c r="BM123" s="1"/>
      <c r="BN123" s="1"/>
      <c r="BO123" s="1"/>
      <c r="BP123" s="1"/>
      <c r="BQ123" s="1"/>
    </row>
    <row r="124" spans="1:69" ht="27" customHeight="1" x14ac:dyDescent="0.25">
      <c r="A124" s="117">
        <v>111</v>
      </c>
      <c r="B124" s="118">
        <v>2019</v>
      </c>
      <c r="C124" s="119" t="s">
        <v>368</v>
      </c>
      <c r="D124" s="121" t="s">
        <v>65</v>
      </c>
      <c r="E124" s="119" t="s">
        <v>66</v>
      </c>
      <c r="F124" s="120" t="s">
        <v>67</v>
      </c>
      <c r="G124" s="121" t="s">
        <v>345</v>
      </c>
      <c r="H124" s="122" t="s">
        <v>69</v>
      </c>
      <c r="I124" s="123">
        <v>45</v>
      </c>
      <c r="J124" s="27" t="str">
        <f>IF(ISERROR(VLOOKUP(I124,[1]Eje_Pilar!$C$2:$E$47,2,FALSE))," ",VLOOKUP(I124,[1]Eje_Pilar!$C$2:$E$47,2,FALSE))</f>
        <v>Gobernanza e influencia local, regional e internacional</v>
      </c>
      <c r="K124" s="27" t="str">
        <f>IF(ISERROR(VLOOKUP(I124,[1]Eje_Pilar!$C$2:$E$47,3,FALSE))," ",VLOOKUP(I124,[1]Eje_Pilar!$C$2:$E$47,3,FALSE))</f>
        <v>Eje Transversal 4 Gobierno Legitimo, Fortalecimiento Local y Eficiencia</v>
      </c>
      <c r="L124" s="124">
        <v>1415</v>
      </c>
      <c r="M124" s="125">
        <v>93020228</v>
      </c>
      <c r="N124" s="126" t="s">
        <v>369</v>
      </c>
      <c r="O124" s="127">
        <v>40995000</v>
      </c>
      <c r="P124" s="128"/>
      <c r="Q124" s="129"/>
      <c r="R124" s="130"/>
      <c r="S124" s="127"/>
      <c r="T124" s="28">
        <f t="shared" si="6"/>
        <v>40995000</v>
      </c>
      <c r="U124" s="131">
        <v>40995000</v>
      </c>
      <c r="V124" s="132">
        <v>43503</v>
      </c>
      <c r="W124" s="132">
        <v>43504</v>
      </c>
      <c r="X124" s="132">
        <v>43503</v>
      </c>
      <c r="Y124" s="118">
        <v>270</v>
      </c>
      <c r="Z124" s="118"/>
      <c r="AA124" s="24"/>
      <c r="AB124" s="125"/>
      <c r="AC124" s="125"/>
      <c r="AD124" s="125"/>
      <c r="AE124" s="125" t="s">
        <v>71</v>
      </c>
      <c r="AF124" s="29">
        <f t="shared" si="11"/>
        <v>1</v>
      </c>
      <c r="AG124" s="30">
        <f>IF(SUMPRODUCT((A$14:A124=A124)*(B$14:B124=B124)*(C$14:C124=C124))&gt;1,0,1)</f>
        <v>1</v>
      </c>
      <c r="AH124" s="31" t="str">
        <f t="shared" si="7"/>
        <v>Contratos de prestación de servicios profesionales y de apoyo a la gestión</v>
      </c>
      <c r="AI124" s="31" t="str">
        <f t="shared" si="8"/>
        <v>Contratación directa</v>
      </c>
      <c r="AJ124" s="32" t="str">
        <f>IFERROR(VLOOKUP(F124,[1]Tipo!$C$12:$C$27,1,FALSE),"NO")</f>
        <v>Prestación de servicios profesionales y de apoyo a la gestión, o para la ejecución de trabajos artísticos que sólo puedan encomendarse a determinadas personas naturales;</v>
      </c>
      <c r="AK124" s="31" t="str">
        <f t="shared" si="9"/>
        <v>Inversión</v>
      </c>
      <c r="AL124" s="31">
        <f t="shared" si="10"/>
        <v>45</v>
      </c>
      <c r="AM124" s="51"/>
      <c r="AN124" s="51"/>
      <c r="AO124" s="51"/>
      <c r="AP124" s="1"/>
      <c r="AQ124" s="1"/>
      <c r="AR124" s="1"/>
      <c r="AS124" s="1"/>
      <c r="AT124" s="1"/>
      <c r="AU124" s="1"/>
      <c r="AV124" s="1"/>
      <c r="AW124" s="1"/>
      <c r="AX124" s="1"/>
      <c r="AY124" s="1"/>
      <c r="AZ124" s="1"/>
      <c r="BA124" s="1"/>
      <c r="BB124" s="1"/>
      <c r="BC124" s="1"/>
      <c r="BD124" s="1"/>
      <c r="BE124" s="1"/>
      <c r="BF124" s="1"/>
      <c r="BG124" s="1"/>
      <c r="BH124" s="1"/>
      <c r="BI124" s="1"/>
      <c r="BJ124" s="1"/>
      <c r="BK124" s="1"/>
      <c r="BL124" s="1"/>
      <c r="BM124" s="1"/>
      <c r="BN124" s="1"/>
      <c r="BO124" s="1"/>
      <c r="BP124" s="1"/>
      <c r="BQ124" s="1"/>
    </row>
    <row r="125" spans="1:69" ht="27" customHeight="1" x14ac:dyDescent="0.25">
      <c r="A125" s="117">
        <v>112</v>
      </c>
      <c r="B125" s="118">
        <v>2019</v>
      </c>
      <c r="C125" s="119" t="s">
        <v>370</v>
      </c>
      <c r="D125" s="121" t="s">
        <v>65</v>
      </c>
      <c r="E125" s="119" t="s">
        <v>66</v>
      </c>
      <c r="F125" s="120" t="s">
        <v>67</v>
      </c>
      <c r="G125" s="121" t="s">
        <v>353</v>
      </c>
      <c r="H125" s="122" t="s">
        <v>69</v>
      </c>
      <c r="I125" s="123">
        <v>3</v>
      </c>
      <c r="J125" s="27" t="str">
        <f>IF(ISERROR(VLOOKUP(I125,[1]Eje_Pilar!$C$2:$E$47,2,FALSE))," ",VLOOKUP(I125,[1]Eje_Pilar!$C$2:$E$47,2,FALSE))</f>
        <v>Igualdad y autonomía para una Bogotá incluyente</v>
      </c>
      <c r="K125" s="27" t="str">
        <f>IF(ISERROR(VLOOKUP(I125,[1]Eje_Pilar!$C$2:$E$47,3,FALSE))," ",VLOOKUP(I125,[1]Eje_Pilar!$C$2:$E$47,3,FALSE))</f>
        <v>Pilar 1 Igualdad de Calidad de Vida</v>
      </c>
      <c r="L125" s="124">
        <v>1403</v>
      </c>
      <c r="M125" s="125">
        <v>1026269507</v>
      </c>
      <c r="N125" s="126" t="s">
        <v>371</v>
      </c>
      <c r="O125" s="127">
        <v>40995000</v>
      </c>
      <c r="P125" s="128"/>
      <c r="Q125" s="129"/>
      <c r="R125" s="130"/>
      <c r="S125" s="127"/>
      <c r="T125" s="28">
        <f t="shared" si="6"/>
        <v>40995000</v>
      </c>
      <c r="U125" s="131">
        <v>40995000</v>
      </c>
      <c r="V125" s="132">
        <v>43503</v>
      </c>
      <c r="W125" s="132">
        <v>43504</v>
      </c>
      <c r="X125" s="132">
        <v>43503</v>
      </c>
      <c r="Y125" s="118">
        <v>270</v>
      </c>
      <c r="Z125" s="118"/>
      <c r="AA125" s="24"/>
      <c r="AB125" s="125"/>
      <c r="AC125" s="125"/>
      <c r="AD125" s="125"/>
      <c r="AE125" s="125" t="s">
        <v>71</v>
      </c>
      <c r="AF125" s="29">
        <f t="shared" si="11"/>
        <v>1</v>
      </c>
      <c r="AG125" s="30">
        <f>IF(SUMPRODUCT((A$14:A125=A125)*(B$14:B125=B125)*(C$14:C125=C125))&gt;1,0,1)</f>
        <v>1</v>
      </c>
      <c r="AH125" s="31" t="str">
        <f t="shared" si="7"/>
        <v>Contratos de prestación de servicios profesionales y de apoyo a la gestión</v>
      </c>
      <c r="AI125" s="31" t="str">
        <f t="shared" si="8"/>
        <v>Contratación directa</v>
      </c>
      <c r="AJ125" s="32" t="str">
        <f>IFERROR(VLOOKUP(F125,[1]Tipo!$C$12:$C$27,1,FALSE),"NO")</f>
        <v>Prestación de servicios profesionales y de apoyo a la gestión, o para la ejecución de trabajos artísticos que sólo puedan encomendarse a determinadas personas naturales;</v>
      </c>
      <c r="AK125" s="31" t="str">
        <f t="shared" si="9"/>
        <v>Inversión</v>
      </c>
      <c r="AL125" s="31">
        <f t="shared" si="10"/>
        <v>3</v>
      </c>
      <c r="AM125" s="51"/>
      <c r="AN125" s="51"/>
      <c r="AO125" s="51"/>
      <c r="AP125" s="1"/>
      <c r="AQ125" s="1"/>
      <c r="AR125" s="1"/>
      <c r="AS125" s="1"/>
      <c r="AT125" s="1"/>
      <c r="AU125" s="1"/>
      <c r="AV125" s="1"/>
      <c r="AW125" s="1"/>
      <c r="AX125" s="1"/>
      <c r="AY125" s="1"/>
      <c r="AZ125" s="1"/>
      <c r="BA125" s="1"/>
      <c r="BB125" s="1"/>
      <c r="BC125" s="1"/>
      <c r="BD125" s="1"/>
      <c r="BE125" s="1"/>
      <c r="BF125" s="1"/>
      <c r="BG125" s="1"/>
      <c r="BH125" s="1"/>
      <c r="BI125" s="1"/>
      <c r="BJ125" s="1"/>
      <c r="BK125" s="1"/>
      <c r="BL125" s="1"/>
      <c r="BM125" s="1"/>
      <c r="BN125" s="1"/>
      <c r="BO125" s="1"/>
      <c r="BP125" s="1"/>
      <c r="BQ125" s="1"/>
    </row>
    <row r="126" spans="1:69" ht="27" customHeight="1" x14ac:dyDescent="0.25">
      <c r="A126" s="117">
        <v>113</v>
      </c>
      <c r="B126" s="118">
        <v>2019</v>
      </c>
      <c r="C126" s="119" t="s">
        <v>372</v>
      </c>
      <c r="D126" s="121" t="s">
        <v>65</v>
      </c>
      <c r="E126" s="119" t="s">
        <v>66</v>
      </c>
      <c r="F126" s="120" t="s">
        <v>67</v>
      </c>
      <c r="G126" s="121" t="s">
        <v>353</v>
      </c>
      <c r="H126" s="122" t="s">
        <v>69</v>
      </c>
      <c r="I126" s="123">
        <v>3</v>
      </c>
      <c r="J126" s="27" t="str">
        <f>IF(ISERROR(VLOOKUP(I126,[1]Eje_Pilar!$C$2:$E$47,2,FALSE))," ",VLOOKUP(I126,[1]Eje_Pilar!$C$2:$E$47,2,FALSE))</f>
        <v>Igualdad y autonomía para una Bogotá incluyente</v>
      </c>
      <c r="K126" s="27" t="str">
        <f>IF(ISERROR(VLOOKUP(I126,[1]Eje_Pilar!$C$2:$E$47,3,FALSE))," ",VLOOKUP(I126,[1]Eje_Pilar!$C$2:$E$47,3,FALSE))</f>
        <v>Pilar 1 Igualdad de Calidad de Vida</v>
      </c>
      <c r="L126" s="124">
        <v>1403</v>
      </c>
      <c r="M126" s="125">
        <v>52362095</v>
      </c>
      <c r="N126" s="126" t="s">
        <v>373</v>
      </c>
      <c r="O126" s="127">
        <v>40995000</v>
      </c>
      <c r="P126" s="128"/>
      <c r="Q126" s="129"/>
      <c r="R126" s="130"/>
      <c r="S126" s="127"/>
      <c r="T126" s="28">
        <f t="shared" si="6"/>
        <v>40995000</v>
      </c>
      <c r="U126" s="131">
        <v>40995000</v>
      </c>
      <c r="V126" s="132">
        <v>43503</v>
      </c>
      <c r="W126" s="132">
        <v>43504</v>
      </c>
      <c r="X126" s="132">
        <v>43503</v>
      </c>
      <c r="Y126" s="118">
        <v>270</v>
      </c>
      <c r="Z126" s="118"/>
      <c r="AA126" s="24"/>
      <c r="AB126" s="125"/>
      <c r="AC126" s="125"/>
      <c r="AD126" s="125"/>
      <c r="AE126" s="125" t="s">
        <v>71</v>
      </c>
      <c r="AF126" s="29">
        <f t="shared" si="11"/>
        <v>1</v>
      </c>
      <c r="AG126" s="30">
        <f>IF(SUMPRODUCT((A$14:A126=A126)*(B$14:B126=B126)*(C$14:C126=C126))&gt;1,0,1)</f>
        <v>1</v>
      </c>
      <c r="AH126" s="31" t="str">
        <f t="shared" si="7"/>
        <v>Contratos de prestación de servicios profesionales y de apoyo a la gestión</v>
      </c>
      <c r="AI126" s="31" t="str">
        <f t="shared" si="8"/>
        <v>Contratación directa</v>
      </c>
      <c r="AJ126" s="32" t="str">
        <f>IFERROR(VLOOKUP(F126,[1]Tipo!$C$12:$C$27,1,FALSE),"NO")</f>
        <v>Prestación de servicios profesionales y de apoyo a la gestión, o para la ejecución de trabajos artísticos que sólo puedan encomendarse a determinadas personas naturales;</v>
      </c>
      <c r="AK126" s="31" t="str">
        <f t="shared" si="9"/>
        <v>Inversión</v>
      </c>
      <c r="AL126" s="31">
        <f t="shared" si="10"/>
        <v>3</v>
      </c>
      <c r="AM126" s="51"/>
      <c r="AN126" s="51"/>
      <c r="AO126" s="51"/>
      <c r="AP126" s="1"/>
      <c r="AQ126" s="1"/>
      <c r="AR126" s="1"/>
      <c r="AS126" s="1"/>
      <c r="AT126" s="1"/>
      <c r="AU126" s="1"/>
      <c r="AV126" s="1"/>
      <c r="AW126" s="1"/>
      <c r="AX126" s="1"/>
      <c r="AY126" s="1"/>
      <c r="AZ126" s="1"/>
      <c r="BA126" s="1"/>
      <c r="BB126" s="1"/>
      <c r="BC126" s="1"/>
      <c r="BD126" s="1"/>
      <c r="BE126" s="1"/>
      <c r="BF126" s="1"/>
      <c r="BG126" s="1"/>
      <c r="BH126" s="1"/>
      <c r="BI126" s="1"/>
      <c r="BJ126" s="1"/>
      <c r="BK126" s="1"/>
      <c r="BL126" s="1"/>
      <c r="BM126" s="1"/>
      <c r="BN126" s="1"/>
      <c r="BO126" s="1"/>
      <c r="BP126" s="1"/>
      <c r="BQ126" s="1"/>
    </row>
    <row r="127" spans="1:69" ht="27" customHeight="1" x14ac:dyDescent="0.25">
      <c r="A127" s="117">
        <v>114</v>
      </c>
      <c r="B127" s="118">
        <v>2019</v>
      </c>
      <c r="C127" s="119" t="s">
        <v>374</v>
      </c>
      <c r="D127" s="121" t="s">
        <v>65</v>
      </c>
      <c r="E127" s="119" t="s">
        <v>66</v>
      </c>
      <c r="F127" s="120" t="s">
        <v>67</v>
      </c>
      <c r="G127" s="121" t="s">
        <v>375</v>
      </c>
      <c r="H127" s="122" t="s">
        <v>69</v>
      </c>
      <c r="I127" s="123">
        <v>45</v>
      </c>
      <c r="J127" s="27" t="str">
        <f>IF(ISERROR(VLOOKUP(I127,[1]Eje_Pilar!$C$2:$E$47,2,FALSE))," ",VLOOKUP(I127,[1]Eje_Pilar!$C$2:$E$47,2,FALSE))</f>
        <v>Gobernanza e influencia local, regional e internacional</v>
      </c>
      <c r="K127" s="27" t="str">
        <f>IF(ISERROR(VLOOKUP(I127,[1]Eje_Pilar!$C$2:$E$47,3,FALSE))," ",VLOOKUP(I127,[1]Eje_Pilar!$C$2:$E$47,3,FALSE))</f>
        <v>Eje Transversal 4 Gobierno Legitimo, Fortalecimiento Local y Eficiencia</v>
      </c>
      <c r="L127" s="124">
        <v>1415</v>
      </c>
      <c r="M127" s="125">
        <v>79806645</v>
      </c>
      <c r="N127" s="126" t="s">
        <v>376</v>
      </c>
      <c r="O127" s="127">
        <v>19350000</v>
      </c>
      <c r="P127" s="128"/>
      <c r="Q127" s="129"/>
      <c r="R127" s="130"/>
      <c r="S127" s="127"/>
      <c r="T127" s="28">
        <f t="shared" si="6"/>
        <v>19350000</v>
      </c>
      <c r="U127" s="131">
        <v>17200000</v>
      </c>
      <c r="V127" s="132">
        <v>43503</v>
      </c>
      <c r="W127" s="132">
        <v>43504</v>
      </c>
      <c r="X127" s="132">
        <v>43503</v>
      </c>
      <c r="Y127" s="118">
        <v>270</v>
      </c>
      <c r="Z127" s="118"/>
      <c r="AA127" s="24"/>
      <c r="AB127" s="125"/>
      <c r="AC127" s="125"/>
      <c r="AD127" s="125"/>
      <c r="AE127" s="125" t="s">
        <v>71</v>
      </c>
      <c r="AF127" s="29">
        <f t="shared" si="11"/>
        <v>0.88888888888888884</v>
      </c>
      <c r="AG127" s="30">
        <f>IF(SUMPRODUCT((A$14:A127=A127)*(B$14:B127=B127)*(C$14:C127=C127))&gt;1,0,1)</f>
        <v>1</v>
      </c>
      <c r="AH127" s="31" t="str">
        <f t="shared" si="7"/>
        <v>Contratos de prestación de servicios profesionales y de apoyo a la gestión</v>
      </c>
      <c r="AI127" s="31" t="str">
        <f t="shared" si="8"/>
        <v>Contratación directa</v>
      </c>
      <c r="AJ127" s="32" t="str">
        <f>IFERROR(VLOOKUP(F127,[1]Tipo!$C$12:$C$27,1,FALSE),"NO")</f>
        <v>Prestación de servicios profesionales y de apoyo a la gestión, o para la ejecución de trabajos artísticos que sólo puedan encomendarse a determinadas personas naturales;</v>
      </c>
      <c r="AK127" s="31" t="str">
        <f t="shared" si="9"/>
        <v>Inversión</v>
      </c>
      <c r="AL127" s="31">
        <f t="shared" si="10"/>
        <v>45</v>
      </c>
      <c r="AM127" s="51"/>
      <c r="AN127" s="51"/>
      <c r="AO127" s="51"/>
      <c r="AP127" s="1"/>
      <c r="AQ127" s="1"/>
      <c r="AR127" s="1"/>
      <c r="AS127" s="1"/>
      <c r="AT127" s="1"/>
      <c r="AU127" s="1"/>
      <c r="AV127" s="1"/>
      <c r="AW127" s="1"/>
      <c r="AX127" s="1"/>
      <c r="AY127" s="1"/>
      <c r="AZ127" s="1"/>
      <c r="BA127" s="1"/>
      <c r="BB127" s="1"/>
      <c r="BC127" s="1"/>
      <c r="BD127" s="1"/>
      <c r="BE127" s="1"/>
      <c r="BF127" s="1"/>
      <c r="BG127" s="1"/>
      <c r="BH127" s="1"/>
      <c r="BI127" s="1"/>
      <c r="BJ127" s="1"/>
      <c r="BK127" s="1"/>
      <c r="BL127" s="1"/>
      <c r="BM127" s="1"/>
      <c r="BN127" s="1"/>
      <c r="BO127" s="1"/>
      <c r="BP127" s="1"/>
      <c r="BQ127" s="1"/>
    </row>
    <row r="128" spans="1:69" ht="27" customHeight="1" x14ac:dyDescent="0.25">
      <c r="A128" s="117">
        <v>115</v>
      </c>
      <c r="B128" s="118">
        <v>2019</v>
      </c>
      <c r="C128" s="119" t="s">
        <v>377</v>
      </c>
      <c r="D128" s="121" t="s">
        <v>65</v>
      </c>
      <c r="E128" s="119" t="s">
        <v>66</v>
      </c>
      <c r="F128" s="120" t="s">
        <v>67</v>
      </c>
      <c r="G128" s="121" t="s">
        <v>353</v>
      </c>
      <c r="H128" s="122" t="s">
        <v>69</v>
      </c>
      <c r="I128" s="123">
        <v>3</v>
      </c>
      <c r="J128" s="27" t="str">
        <f>IF(ISERROR(VLOOKUP(I128,[1]Eje_Pilar!$C$2:$E$47,2,FALSE))," ",VLOOKUP(I128,[1]Eje_Pilar!$C$2:$E$47,2,FALSE))</f>
        <v>Igualdad y autonomía para una Bogotá incluyente</v>
      </c>
      <c r="K128" s="27" t="str">
        <f>IF(ISERROR(VLOOKUP(I128,[1]Eje_Pilar!$C$2:$E$47,3,FALSE))," ",VLOOKUP(I128,[1]Eje_Pilar!$C$2:$E$47,3,FALSE))</f>
        <v>Pilar 1 Igualdad de Calidad de Vida</v>
      </c>
      <c r="L128" s="124">
        <v>1403</v>
      </c>
      <c r="M128" s="125">
        <v>1022990385</v>
      </c>
      <c r="N128" s="126" t="s">
        <v>378</v>
      </c>
      <c r="O128" s="127">
        <v>40995000</v>
      </c>
      <c r="P128" s="128"/>
      <c r="Q128" s="129"/>
      <c r="R128" s="130"/>
      <c r="S128" s="127"/>
      <c r="T128" s="28">
        <f t="shared" si="6"/>
        <v>40995000</v>
      </c>
      <c r="U128" s="131">
        <v>40995000</v>
      </c>
      <c r="V128" s="132">
        <v>43504</v>
      </c>
      <c r="W128" s="132">
        <v>43497</v>
      </c>
      <c r="X128" s="132">
        <v>43769</v>
      </c>
      <c r="Y128" s="118">
        <v>270</v>
      </c>
      <c r="Z128" s="118"/>
      <c r="AA128" s="24"/>
      <c r="AB128" s="125"/>
      <c r="AC128" s="125"/>
      <c r="AD128" s="125"/>
      <c r="AE128" s="125" t="s">
        <v>71</v>
      </c>
      <c r="AF128" s="29">
        <f t="shared" si="11"/>
        <v>1</v>
      </c>
      <c r="AG128" s="30">
        <f>IF(SUMPRODUCT((A$14:A128=A128)*(B$14:B128=B128)*(C$14:C128=C128))&gt;1,0,1)</f>
        <v>1</v>
      </c>
      <c r="AH128" s="31" t="str">
        <f t="shared" si="7"/>
        <v>Contratos de prestación de servicios profesionales y de apoyo a la gestión</v>
      </c>
      <c r="AI128" s="31" t="str">
        <f t="shared" si="8"/>
        <v>Contratación directa</v>
      </c>
      <c r="AJ128" s="32" t="str">
        <f>IFERROR(VLOOKUP(F128,[1]Tipo!$C$12:$C$27,1,FALSE),"NO")</f>
        <v>Prestación de servicios profesionales y de apoyo a la gestión, o para la ejecución de trabajos artísticos que sólo puedan encomendarse a determinadas personas naturales;</v>
      </c>
      <c r="AK128" s="31" t="str">
        <f t="shared" si="9"/>
        <v>Inversión</v>
      </c>
      <c r="AL128" s="31">
        <f t="shared" si="10"/>
        <v>3</v>
      </c>
      <c r="AM128" s="51"/>
      <c r="AN128" s="51"/>
      <c r="AO128" s="51"/>
      <c r="AP128" s="1"/>
      <c r="AQ128" s="1"/>
      <c r="AR128" s="1"/>
      <c r="AS128" s="1"/>
      <c r="AT128" s="1"/>
      <c r="AU128" s="1"/>
      <c r="AV128" s="1"/>
      <c r="AW128" s="1"/>
      <c r="AX128" s="1"/>
      <c r="AY128" s="1"/>
      <c r="AZ128" s="1"/>
      <c r="BA128" s="1"/>
      <c r="BB128" s="1"/>
      <c r="BC128" s="1"/>
      <c r="BD128" s="1"/>
      <c r="BE128" s="1"/>
      <c r="BF128" s="1"/>
      <c r="BG128" s="1"/>
      <c r="BH128" s="1"/>
      <c r="BI128" s="1"/>
      <c r="BJ128" s="1"/>
      <c r="BK128" s="1"/>
      <c r="BL128" s="1"/>
      <c r="BM128" s="1"/>
      <c r="BN128" s="1"/>
      <c r="BO128" s="1"/>
      <c r="BP128" s="1"/>
      <c r="BQ128" s="1"/>
    </row>
    <row r="129" spans="1:69" ht="27" customHeight="1" x14ac:dyDescent="0.25">
      <c r="A129" s="117">
        <v>116</v>
      </c>
      <c r="B129" s="118">
        <v>2019</v>
      </c>
      <c r="C129" s="119" t="s">
        <v>379</v>
      </c>
      <c r="D129" s="121" t="s">
        <v>65</v>
      </c>
      <c r="E129" s="119" t="s">
        <v>66</v>
      </c>
      <c r="F129" s="120" t="s">
        <v>67</v>
      </c>
      <c r="G129" s="121" t="s">
        <v>112</v>
      </c>
      <c r="H129" s="122" t="s">
        <v>69</v>
      </c>
      <c r="I129" s="123">
        <v>45</v>
      </c>
      <c r="J129" s="27" t="str">
        <f>IF(ISERROR(VLOOKUP(I129,[1]Eje_Pilar!$C$2:$E$47,2,FALSE))," ",VLOOKUP(I129,[1]Eje_Pilar!$C$2:$E$47,2,FALSE))</f>
        <v>Gobernanza e influencia local, regional e internacional</v>
      </c>
      <c r="K129" s="27" t="str">
        <f>IF(ISERROR(VLOOKUP(I129,[1]Eje_Pilar!$C$2:$E$47,3,FALSE))," ",VLOOKUP(I129,[1]Eje_Pilar!$C$2:$E$47,3,FALSE))</f>
        <v>Eje Transversal 4 Gobierno Legitimo, Fortalecimiento Local y Eficiencia</v>
      </c>
      <c r="L129" s="124">
        <v>1415</v>
      </c>
      <c r="M129" s="125">
        <v>1022948317</v>
      </c>
      <c r="N129" s="126" t="s">
        <v>380</v>
      </c>
      <c r="O129" s="127">
        <v>18639000</v>
      </c>
      <c r="P129" s="128"/>
      <c r="Q129" s="129"/>
      <c r="R129" s="130"/>
      <c r="S129" s="127"/>
      <c r="T129" s="28">
        <f t="shared" si="6"/>
        <v>18639000</v>
      </c>
      <c r="U129" s="131">
        <v>18639000</v>
      </c>
      <c r="V129" s="132">
        <v>43503</v>
      </c>
      <c r="W129" s="132">
        <v>43504</v>
      </c>
      <c r="X129" s="132">
        <v>43503</v>
      </c>
      <c r="Y129" s="118">
        <v>270</v>
      </c>
      <c r="Z129" s="118"/>
      <c r="AA129" s="24"/>
      <c r="AB129" s="125"/>
      <c r="AC129" s="125"/>
      <c r="AD129" s="125"/>
      <c r="AE129" s="125" t="s">
        <v>71</v>
      </c>
      <c r="AF129" s="29">
        <f t="shared" si="11"/>
        <v>1</v>
      </c>
      <c r="AG129" s="30">
        <f>IF(SUMPRODUCT((A$14:A129=A129)*(B$14:B129=B129)*(C$14:C129=C129))&gt;1,0,1)</f>
        <v>1</v>
      </c>
      <c r="AH129" s="31" t="str">
        <f t="shared" si="7"/>
        <v>Contratos de prestación de servicios profesionales y de apoyo a la gestión</v>
      </c>
      <c r="AI129" s="31" t="str">
        <f t="shared" si="8"/>
        <v>Contratación directa</v>
      </c>
      <c r="AJ129" s="32" t="str">
        <f>IFERROR(VLOOKUP(F129,[1]Tipo!$C$12:$C$27,1,FALSE),"NO")</f>
        <v>Prestación de servicios profesionales y de apoyo a la gestión, o para la ejecución de trabajos artísticos que sólo puedan encomendarse a determinadas personas naturales;</v>
      </c>
      <c r="AK129" s="31" t="str">
        <f t="shared" si="9"/>
        <v>Inversión</v>
      </c>
      <c r="AL129" s="31">
        <f t="shared" si="10"/>
        <v>45</v>
      </c>
      <c r="AM129" s="51"/>
      <c r="AN129" s="51"/>
      <c r="AO129" s="51"/>
      <c r="AP129" s="1"/>
      <c r="AQ129" s="1"/>
      <c r="AR129" s="1"/>
      <c r="AS129" s="1"/>
      <c r="AT129" s="1"/>
      <c r="AU129" s="1"/>
      <c r="AV129" s="1"/>
      <c r="AW129" s="1"/>
      <c r="AX129" s="1"/>
      <c r="AY129" s="1"/>
      <c r="AZ129" s="1"/>
      <c r="BA129" s="1"/>
      <c r="BB129" s="1"/>
      <c r="BC129" s="1"/>
      <c r="BD129" s="1"/>
      <c r="BE129" s="1"/>
      <c r="BF129" s="1"/>
      <c r="BG129" s="1"/>
      <c r="BH129" s="1"/>
      <c r="BI129" s="1"/>
      <c r="BJ129" s="1"/>
      <c r="BK129" s="1"/>
      <c r="BL129" s="1"/>
      <c r="BM129" s="1"/>
      <c r="BN129" s="1"/>
      <c r="BO129" s="1"/>
      <c r="BP129" s="1"/>
      <c r="BQ129" s="1"/>
    </row>
    <row r="130" spans="1:69" ht="27" customHeight="1" x14ac:dyDescent="0.25">
      <c r="A130" s="117">
        <v>117</v>
      </c>
      <c r="B130" s="118">
        <v>2019</v>
      </c>
      <c r="C130" s="119" t="s">
        <v>381</v>
      </c>
      <c r="D130" s="121" t="s">
        <v>65</v>
      </c>
      <c r="E130" s="119" t="s">
        <v>66</v>
      </c>
      <c r="F130" s="120" t="s">
        <v>67</v>
      </c>
      <c r="G130" s="121" t="s">
        <v>382</v>
      </c>
      <c r="H130" s="122" t="s">
        <v>69</v>
      </c>
      <c r="I130" s="123">
        <v>45</v>
      </c>
      <c r="J130" s="27" t="str">
        <f>IF(ISERROR(VLOOKUP(I130,[1]Eje_Pilar!$C$2:$E$47,2,FALSE))," ",VLOOKUP(I130,[1]Eje_Pilar!$C$2:$E$47,2,FALSE))</f>
        <v>Gobernanza e influencia local, regional e internacional</v>
      </c>
      <c r="K130" s="27" t="str">
        <f>IF(ISERROR(VLOOKUP(I130,[1]Eje_Pilar!$C$2:$E$47,3,FALSE))," ",VLOOKUP(I130,[1]Eje_Pilar!$C$2:$E$47,3,FALSE))</f>
        <v>Eje Transversal 4 Gobierno Legitimo, Fortalecimiento Local y Eficiencia</v>
      </c>
      <c r="L130" s="124">
        <v>1415</v>
      </c>
      <c r="M130" s="125">
        <v>79977277</v>
      </c>
      <c r="N130" s="126" t="s">
        <v>383</v>
      </c>
      <c r="O130" s="127">
        <v>25839000</v>
      </c>
      <c r="P130" s="128"/>
      <c r="Q130" s="129"/>
      <c r="R130" s="130"/>
      <c r="S130" s="127"/>
      <c r="T130" s="28">
        <f t="shared" si="6"/>
        <v>25839000</v>
      </c>
      <c r="U130" s="131">
        <v>24786300</v>
      </c>
      <c r="V130" s="132">
        <v>43504</v>
      </c>
      <c r="W130" s="132">
        <v>43507</v>
      </c>
      <c r="X130" s="132">
        <v>43779</v>
      </c>
      <c r="Y130" s="118">
        <v>270</v>
      </c>
      <c r="Z130" s="118"/>
      <c r="AA130" s="24"/>
      <c r="AB130" s="125"/>
      <c r="AC130" s="125"/>
      <c r="AD130" s="125" t="s">
        <v>71</v>
      </c>
      <c r="AE130" s="125"/>
      <c r="AF130" s="29">
        <f t="shared" si="11"/>
        <v>0.95925925925925926</v>
      </c>
      <c r="AG130" s="30">
        <f>IF(SUMPRODUCT((A$14:A130=A130)*(B$14:B130=B130)*(C$14:C130=C130))&gt;1,0,1)</f>
        <v>1</v>
      </c>
      <c r="AH130" s="31" t="str">
        <f t="shared" si="7"/>
        <v>Contratos de prestación de servicios profesionales y de apoyo a la gestión</v>
      </c>
      <c r="AI130" s="31" t="str">
        <f t="shared" si="8"/>
        <v>Contratación directa</v>
      </c>
      <c r="AJ130" s="32" t="str">
        <f>IFERROR(VLOOKUP(F130,[1]Tipo!$C$12:$C$27,1,FALSE),"NO")</f>
        <v>Prestación de servicios profesionales y de apoyo a la gestión, o para la ejecución de trabajos artísticos que sólo puedan encomendarse a determinadas personas naturales;</v>
      </c>
      <c r="AK130" s="31" t="str">
        <f t="shared" si="9"/>
        <v>Inversión</v>
      </c>
      <c r="AL130" s="31">
        <f t="shared" si="10"/>
        <v>45</v>
      </c>
      <c r="AM130" s="51"/>
      <c r="AN130" s="51"/>
      <c r="AO130" s="51"/>
      <c r="AP130" s="1"/>
      <c r="AQ130" s="1"/>
      <c r="AR130" s="1"/>
      <c r="AS130" s="1"/>
      <c r="AT130" s="1"/>
      <c r="AU130" s="1"/>
      <c r="AV130" s="1"/>
      <c r="AW130" s="1"/>
      <c r="AX130" s="1"/>
      <c r="AY130" s="1"/>
      <c r="AZ130" s="1"/>
      <c r="BA130" s="1"/>
      <c r="BB130" s="1"/>
      <c r="BC130" s="1"/>
      <c r="BD130" s="1"/>
      <c r="BE130" s="1"/>
      <c r="BF130" s="1"/>
      <c r="BG130" s="1"/>
      <c r="BH130" s="1"/>
      <c r="BI130" s="1"/>
      <c r="BJ130" s="1"/>
      <c r="BK130" s="1"/>
      <c r="BL130" s="1"/>
      <c r="BM130" s="1"/>
      <c r="BN130" s="1"/>
      <c r="BO130" s="1"/>
      <c r="BP130" s="1"/>
      <c r="BQ130" s="1"/>
    </row>
    <row r="131" spans="1:69" ht="27" customHeight="1" x14ac:dyDescent="0.25">
      <c r="A131" s="117">
        <v>118</v>
      </c>
      <c r="B131" s="118">
        <v>2019</v>
      </c>
      <c r="C131" s="119" t="s">
        <v>384</v>
      </c>
      <c r="D131" s="121" t="s">
        <v>65</v>
      </c>
      <c r="E131" s="119" t="s">
        <v>66</v>
      </c>
      <c r="F131" s="120" t="s">
        <v>67</v>
      </c>
      <c r="G131" s="121" t="s">
        <v>385</v>
      </c>
      <c r="H131" s="122" t="s">
        <v>69</v>
      </c>
      <c r="I131" s="123">
        <v>45</v>
      </c>
      <c r="J131" s="27" t="str">
        <f>IF(ISERROR(VLOOKUP(I131,[1]Eje_Pilar!$C$2:$E$47,2,FALSE))," ",VLOOKUP(I131,[1]Eje_Pilar!$C$2:$E$47,2,FALSE))</f>
        <v>Gobernanza e influencia local, regional e internacional</v>
      </c>
      <c r="K131" s="27" t="str">
        <f>IF(ISERROR(VLOOKUP(I131,[1]Eje_Pilar!$C$2:$E$47,3,FALSE))," ",VLOOKUP(I131,[1]Eje_Pilar!$C$2:$E$47,3,FALSE))</f>
        <v>Eje Transversal 4 Gobierno Legitimo, Fortalecimiento Local y Eficiencia</v>
      </c>
      <c r="L131" s="124">
        <v>1415</v>
      </c>
      <c r="M131" s="125">
        <v>52524503</v>
      </c>
      <c r="N131" s="126" t="s">
        <v>386</v>
      </c>
      <c r="O131" s="127">
        <v>41850000</v>
      </c>
      <c r="P131" s="128">
        <v>1</v>
      </c>
      <c r="Q131" s="129">
        <v>-620000</v>
      </c>
      <c r="R131" s="130"/>
      <c r="S131" s="127"/>
      <c r="T131" s="28">
        <f t="shared" si="6"/>
        <v>41230000</v>
      </c>
      <c r="U131" s="131">
        <v>41230000</v>
      </c>
      <c r="V131" s="132">
        <v>43504</v>
      </c>
      <c r="W131" s="132">
        <v>43507</v>
      </c>
      <c r="X131" s="132">
        <v>43779</v>
      </c>
      <c r="Y131" s="118">
        <v>270</v>
      </c>
      <c r="Z131" s="118"/>
      <c r="AA131" s="24"/>
      <c r="AB131" s="125"/>
      <c r="AC131" s="125"/>
      <c r="AD131" s="125"/>
      <c r="AE131" s="125" t="s">
        <v>71</v>
      </c>
      <c r="AF131" s="29">
        <f t="shared" si="11"/>
        <v>1</v>
      </c>
      <c r="AG131" s="30">
        <f>IF(SUMPRODUCT((A$14:A131=A131)*(B$14:B131=B131)*(C$14:C131=C131))&gt;1,0,1)</f>
        <v>1</v>
      </c>
      <c r="AH131" s="31" t="str">
        <f t="shared" si="7"/>
        <v>Contratos de prestación de servicios profesionales y de apoyo a la gestión</v>
      </c>
      <c r="AI131" s="31" t="str">
        <f t="shared" si="8"/>
        <v>Contratación directa</v>
      </c>
      <c r="AJ131" s="32" t="str">
        <f>IFERROR(VLOOKUP(F131,[1]Tipo!$C$12:$C$27,1,FALSE),"NO")</f>
        <v>Prestación de servicios profesionales y de apoyo a la gestión, o para la ejecución de trabajos artísticos que sólo puedan encomendarse a determinadas personas naturales;</v>
      </c>
      <c r="AK131" s="31" t="str">
        <f t="shared" si="9"/>
        <v>Inversión</v>
      </c>
      <c r="AL131" s="31">
        <f t="shared" si="10"/>
        <v>45</v>
      </c>
      <c r="AM131" s="51"/>
      <c r="AN131" s="51"/>
      <c r="AO131" s="51"/>
      <c r="AP131" s="1"/>
      <c r="AQ131" s="1"/>
      <c r="AR131" s="1"/>
      <c r="AS131" s="1"/>
      <c r="AT131" s="1"/>
      <c r="AU131" s="1"/>
      <c r="AV131" s="1"/>
      <c r="AW131" s="1"/>
      <c r="AX131" s="1"/>
      <c r="AY131" s="1"/>
      <c r="AZ131" s="1"/>
      <c r="BA131" s="1"/>
      <c r="BB131" s="1"/>
      <c r="BC131" s="1"/>
      <c r="BD131" s="1"/>
      <c r="BE131" s="1"/>
      <c r="BF131" s="1"/>
      <c r="BG131" s="1"/>
      <c r="BH131" s="1"/>
      <c r="BI131" s="1"/>
      <c r="BJ131" s="1"/>
      <c r="BK131" s="1"/>
      <c r="BL131" s="1"/>
      <c r="BM131" s="1"/>
      <c r="BN131" s="1"/>
      <c r="BO131" s="1"/>
      <c r="BP131" s="1"/>
      <c r="BQ131" s="1"/>
    </row>
    <row r="132" spans="1:69" ht="27" customHeight="1" x14ac:dyDescent="0.25">
      <c r="A132" s="117">
        <v>119</v>
      </c>
      <c r="B132" s="118">
        <v>2019</v>
      </c>
      <c r="C132" s="119" t="s">
        <v>387</v>
      </c>
      <c r="D132" s="121" t="s">
        <v>65</v>
      </c>
      <c r="E132" s="119" t="s">
        <v>66</v>
      </c>
      <c r="F132" s="120" t="s">
        <v>67</v>
      </c>
      <c r="G132" s="121" t="s">
        <v>324</v>
      </c>
      <c r="H132" s="122" t="s">
        <v>69</v>
      </c>
      <c r="I132" s="123">
        <v>45</v>
      </c>
      <c r="J132" s="27" t="str">
        <f>IF(ISERROR(VLOOKUP(I132,[1]Eje_Pilar!$C$2:$E$47,2,FALSE))," ",VLOOKUP(I132,[1]Eje_Pilar!$C$2:$E$47,2,FALSE))</f>
        <v>Gobernanza e influencia local, regional e internacional</v>
      </c>
      <c r="K132" s="27" t="str">
        <f>IF(ISERROR(VLOOKUP(I132,[1]Eje_Pilar!$C$2:$E$47,3,FALSE))," ",VLOOKUP(I132,[1]Eje_Pilar!$C$2:$E$47,3,FALSE))</f>
        <v>Eje Transversal 4 Gobierno Legitimo, Fortalecimiento Local y Eficiencia</v>
      </c>
      <c r="L132" s="124">
        <v>1415</v>
      </c>
      <c r="M132" s="125">
        <v>80119053</v>
      </c>
      <c r="N132" s="126" t="s">
        <v>388</v>
      </c>
      <c r="O132" s="127">
        <v>37350000</v>
      </c>
      <c r="P132" s="128"/>
      <c r="Q132" s="129"/>
      <c r="R132" s="130"/>
      <c r="S132" s="127"/>
      <c r="T132" s="28">
        <f t="shared" si="6"/>
        <v>37350000</v>
      </c>
      <c r="U132" s="131">
        <v>37350000</v>
      </c>
      <c r="V132" s="132">
        <v>43504</v>
      </c>
      <c r="W132" s="132">
        <v>43507</v>
      </c>
      <c r="X132" s="132">
        <v>43779</v>
      </c>
      <c r="Y132" s="118">
        <v>270</v>
      </c>
      <c r="Z132" s="118"/>
      <c r="AA132" s="24"/>
      <c r="AB132" s="125"/>
      <c r="AC132" s="125"/>
      <c r="AD132" s="125"/>
      <c r="AE132" s="125" t="s">
        <v>71</v>
      </c>
      <c r="AF132" s="29">
        <f t="shared" si="11"/>
        <v>1</v>
      </c>
      <c r="AG132" s="30">
        <f>IF(SUMPRODUCT((A$14:A132=A132)*(B$14:B132=B132)*(C$14:C132=C132))&gt;1,0,1)</f>
        <v>1</v>
      </c>
      <c r="AH132" s="31" t="str">
        <f t="shared" si="7"/>
        <v>Contratos de prestación de servicios profesionales y de apoyo a la gestión</v>
      </c>
      <c r="AI132" s="31" t="str">
        <f t="shared" si="8"/>
        <v>Contratación directa</v>
      </c>
      <c r="AJ132" s="32" t="str">
        <f>IFERROR(VLOOKUP(F132,[1]Tipo!$C$12:$C$27,1,FALSE),"NO")</f>
        <v>Prestación de servicios profesionales y de apoyo a la gestión, o para la ejecución de trabajos artísticos que sólo puedan encomendarse a determinadas personas naturales;</v>
      </c>
      <c r="AK132" s="31" t="str">
        <f t="shared" si="9"/>
        <v>Inversión</v>
      </c>
      <c r="AL132" s="31">
        <f t="shared" si="10"/>
        <v>45</v>
      </c>
      <c r="AM132" s="51"/>
      <c r="AN132" s="51"/>
      <c r="AO132" s="51"/>
      <c r="AP132" s="1"/>
      <c r="AQ132" s="1"/>
      <c r="AR132" s="1"/>
      <c r="AS132" s="1"/>
      <c r="AT132" s="1"/>
      <c r="AU132" s="1"/>
      <c r="AV132" s="1"/>
      <c r="AW132" s="1"/>
      <c r="AX132" s="1"/>
      <c r="AY132" s="1"/>
      <c r="AZ132" s="1"/>
      <c r="BA132" s="1"/>
      <c r="BB132" s="1"/>
      <c r="BC132" s="1"/>
      <c r="BD132" s="1"/>
      <c r="BE132" s="1"/>
      <c r="BF132" s="1"/>
      <c r="BG132" s="1"/>
      <c r="BH132" s="1"/>
      <c r="BI132" s="1"/>
      <c r="BJ132" s="1"/>
      <c r="BK132" s="1"/>
      <c r="BL132" s="1"/>
      <c r="BM132" s="1"/>
      <c r="BN132" s="1"/>
      <c r="BO132" s="1"/>
      <c r="BP132" s="1"/>
      <c r="BQ132" s="1"/>
    </row>
    <row r="133" spans="1:69" ht="27" customHeight="1" x14ac:dyDescent="0.25">
      <c r="A133" s="117">
        <v>120</v>
      </c>
      <c r="B133" s="118">
        <v>2019</v>
      </c>
      <c r="C133" s="119" t="s">
        <v>389</v>
      </c>
      <c r="D133" s="121" t="s">
        <v>65</v>
      </c>
      <c r="E133" s="119" t="s">
        <v>66</v>
      </c>
      <c r="F133" s="120" t="s">
        <v>67</v>
      </c>
      <c r="G133" s="121" t="s">
        <v>390</v>
      </c>
      <c r="H133" s="122" t="s">
        <v>69</v>
      </c>
      <c r="I133" s="123">
        <v>45</v>
      </c>
      <c r="J133" s="27" t="str">
        <f>IF(ISERROR(VLOOKUP(I133,[1]Eje_Pilar!$C$2:$E$47,2,FALSE))," ",VLOOKUP(I133,[1]Eje_Pilar!$C$2:$E$47,2,FALSE))</f>
        <v>Gobernanza e influencia local, regional e internacional</v>
      </c>
      <c r="K133" s="27" t="str">
        <f>IF(ISERROR(VLOOKUP(I133,[1]Eje_Pilar!$C$2:$E$47,3,FALSE))," ",VLOOKUP(I133,[1]Eje_Pilar!$C$2:$E$47,3,FALSE))</f>
        <v>Eje Transversal 4 Gobierno Legitimo, Fortalecimiento Local y Eficiencia</v>
      </c>
      <c r="L133" s="124">
        <v>1415</v>
      </c>
      <c r="M133" s="125">
        <v>19494600</v>
      </c>
      <c r="N133" s="126" t="s">
        <v>391</v>
      </c>
      <c r="O133" s="127">
        <v>47682000</v>
      </c>
      <c r="P133" s="128"/>
      <c r="Q133" s="129"/>
      <c r="R133" s="130"/>
      <c r="S133" s="127"/>
      <c r="T133" s="28">
        <f t="shared" si="6"/>
        <v>47682000</v>
      </c>
      <c r="U133" s="131">
        <v>42384000</v>
      </c>
      <c r="V133" s="132">
        <v>43504</v>
      </c>
      <c r="W133" s="132">
        <v>43507</v>
      </c>
      <c r="X133" s="132">
        <v>43779</v>
      </c>
      <c r="Y133" s="118">
        <v>270</v>
      </c>
      <c r="Z133" s="118"/>
      <c r="AA133" s="24"/>
      <c r="AB133" s="125"/>
      <c r="AC133" s="125"/>
      <c r="AD133" s="125"/>
      <c r="AE133" s="125" t="s">
        <v>71</v>
      </c>
      <c r="AF133" s="29">
        <f t="shared" si="11"/>
        <v>0.88888888888888884</v>
      </c>
      <c r="AG133" s="30">
        <f>IF(SUMPRODUCT((A$14:A133=A133)*(B$14:B133=B133)*(C$14:C133=C133))&gt;1,0,1)</f>
        <v>1</v>
      </c>
      <c r="AH133" s="31" t="str">
        <f t="shared" si="7"/>
        <v>Contratos de prestación de servicios profesionales y de apoyo a la gestión</v>
      </c>
      <c r="AI133" s="31" t="str">
        <f t="shared" si="8"/>
        <v>Contratación directa</v>
      </c>
      <c r="AJ133" s="32" t="str">
        <f>IFERROR(VLOOKUP(F133,[1]Tipo!$C$12:$C$27,1,FALSE),"NO")</f>
        <v>Prestación de servicios profesionales y de apoyo a la gestión, o para la ejecución de trabajos artísticos que sólo puedan encomendarse a determinadas personas naturales;</v>
      </c>
      <c r="AK133" s="31" t="str">
        <f t="shared" si="9"/>
        <v>Inversión</v>
      </c>
      <c r="AL133" s="31">
        <f t="shared" si="10"/>
        <v>45</v>
      </c>
      <c r="AM133" s="51"/>
      <c r="AN133" s="51"/>
      <c r="AO133" s="51"/>
      <c r="AP133" s="1"/>
      <c r="AQ133" s="1"/>
      <c r="AR133" s="1"/>
      <c r="AS133" s="1"/>
      <c r="AT133" s="1"/>
      <c r="AU133" s="1"/>
      <c r="AV133" s="1"/>
      <c r="AW133" s="1"/>
      <c r="AX133" s="1"/>
      <c r="AY133" s="1"/>
      <c r="AZ133" s="1"/>
      <c r="BA133" s="1"/>
      <c r="BB133" s="1"/>
      <c r="BC133" s="1"/>
      <c r="BD133" s="1"/>
      <c r="BE133" s="1"/>
      <c r="BF133" s="1"/>
      <c r="BG133" s="1"/>
      <c r="BH133" s="1"/>
      <c r="BI133" s="1"/>
      <c r="BJ133" s="1"/>
      <c r="BK133" s="1"/>
      <c r="BL133" s="1"/>
      <c r="BM133" s="1"/>
      <c r="BN133" s="1"/>
      <c r="BO133" s="1"/>
      <c r="BP133" s="1"/>
      <c r="BQ133" s="1"/>
    </row>
    <row r="134" spans="1:69" ht="27" customHeight="1" x14ac:dyDescent="0.25">
      <c r="A134" s="117">
        <v>121</v>
      </c>
      <c r="B134" s="118">
        <v>2019</v>
      </c>
      <c r="C134" s="119" t="s">
        <v>392</v>
      </c>
      <c r="D134" s="121" t="s">
        <v>65</v>
      </c>
      <c r="E134" s="119" t="s">
        <v>66</v>
      </c>
      <c r="F134" s="120" t="s">
        <v>67</v>
      </c>
      <c r="G134" s="121" t="s">
        <v>390</v>
      </c>
      <c r="H134" s="122" t="s">
        <v>69</v>
      </c>
      <c r="I134" s="123">
        <v>45</v>
      </c>
      <c r="J134" s="27" t="str">
        <f>IF(ISERROR(VLOOKUP(I134,[1]Eje_Pilar!$C$2:$E$47,2,FALSE))," ",VLOOKUP(I134,[1]Eje_Pilar!$C$2:$E$47,2,FALSE))</f>
        <v>Gobernanza e influencia local, regional e internacional</v>
      </c>
      <c r="K134" s="27" t="str">
        <f>IF(ISERROR(VLOOKUP(I134,[1]Eje_Pilar!$C$2:$E$47,3,FALSE))," ",VLOOKUP(I134,[1]Eje_Pilar!$C$2:$E$47,3,FALSE))</f>
        <v>Eje Transversal 4 Gobierno Legitimo, Fortalecimiento Local y Eficiencia</v>
      </c>
      <c r="L134" s="124">
        <v>1415</v>
      </c>
      <c r="M134" s="125">
        <v>79969466</v>
      </c>
      <c r="N134" s="126" t="s">
        <v>393</v>
      </c>
      <c r="O134" s="127">
        <v>47682000</v>
      </c>
      <c r="P134" s="128"/>
      <c r="Q134" s="129"/>
      <c r="R134" s="130">
        <v>1</v>
      </c>
      <c r="S134" s="127">
        <v>2472400</v>
      </c>
      <c r="T134" s="28">
        <f t="shared" si="6"/>
        <v>50154400</v>
      </c>
      <c r="U134" s="131">
        <v>43620200</v>
      </c>
      <c r="V134" s="132">
        <v>43507</v>
      </c>
      <c r="W134" s="132">
        <v>43508</v>
      </c>
      <c r="X134" s="132">
        <v>43830</v>
      </c>
      <c r="Y134" s="118">
        <v>270</v>
      </c>
      <c r="Z134" s="118">
        <v>49</v>
      </c>
      <c r="AA134" s="24"/>
      <c r="AB134" s="125"/>
      <c r="AC134" s="125"/>
      <c r="AD134" s="125"/>
      <c r="AE134" s="125" t="s">
        <v>71</v>
      </c>
      <c r="AF134" s="29">
        <f t="shared" si="11"/>
        <v>0.86971830985915488</v>
      </c>
      <c r="AG134" s="30">
        <f>IF(SUMPRODUCT((A$14:A134=A134)*(B$14:B134=B134)*(C$14:C134=C134))&gt;1,0,1)</f>
        <v>1</v>
      </c>
      <c r="AH134" s="31" t="str">
        <f t="shared" si="7"/>
        <v>Contratos de prestación de servicios profesionales y de apoyo a la gestión</v>
      </c>
      <c r="AI134" s="31" t="str">
        <f t="shared" si="8"/>
        <v>Contratación directa</v>
      </c>
      <c r="AJ134" s="32" t="str">
        <f>IFERROR(VLOOKUP(F134,[1]Tipo!$C$12:$C$27,1,FALSE),"NO")</f>
        <v>Prestación de servicios profesionales y de apoyo a la gestión, o para la ejecución de trabajos artísticos que sólo puedan encomendarse a determinadas personas naturales;</v>
      </c>
      <c r="AK134" s="31" t="str">
        <f t="shared" si="9"/>
        <v>Inversión</v>
      </c>
      <c r="AL134" s="31">
        <f t="shared" si="10"/>
        <v>45</v>
      </c>
      <c r="AM134" s="51"/>
      <c r="AN134" s="51"/>
      <c r="AO134" s="51"/>
      <c r="AP134" s="1"/>
      <c r="AQ134" s="1"/>
      <c r="AR134" s="1"/>
      <c r="AS134" s="1"/>
      <c r="AT134" s="1"/>
      <c r="AU134" s="1"/>
      <c r="AV134" s="1"/>
      <c r="AW134" s="1"/>
      <c r="AX134" s="1"/>
      <c r="AY134" s="1"/>
      <c r="AZ134" s="1"/>
      <c r="BA134" s="1"/>
      <c r="BB134" s="1"/>
      <c r="BC134" s="1"/>
      <c r="BD134" s="1"/>
      <c r="BE134" s="1"/>
      <c r="BF134" s="1"/>
      <c r="BG134" s="1"/>
      <c r="BH134" s="1"/>
      <c r="BI134" s="1"/>
      <c r="BJ134" s="1"/>
      <c r="BK134" s="1"/>
      <c r="BL134" s="1"/>
      <c r="BM134" s="1"/>
      <c r="BN134" s="1"/>
      <c r="BO134" s="1"/>
      <c r="BP134" s="1"/>
      <c r="BQ134" s="1"/>
    </row>
    <row r="135" spans="1:69" ht="27" customHeight="1" x14ac:dyDescent="0.25">
      <c r="A135" s="117">
        <v>122</v>
      </c>
      <c r="B135" s="118">
        <v>2019</v>
      </c>
      <c r="C135" s="119" t="s">
        <v>394</v>
      </c>
      <c r="D135" s="121" t="s">
        <v>65</v>
      </c>
      <c r="E135" s="119" t="s">
        <v>66</v>
      </c>
      <c r="F135" s="120" t="s">
        <v>67</v>
      </c>
      <c r="G135" s="121" t="s">
        <v>362</v>
      </c>
      <c r="H135" s="122" t="s">
        <v>69</v>
      </c>
      <c r="I135" s="123">
        <v>45</v>
      </c>
      <c r="J135" s="27" t="str">
        <f>IF(ISERROR(VLOOKUP(I135,[1]Eje_Pilar!$C$2:$E$47,2,FALSE))," ",VLOOKUP(I135,[1]Eje_Pilar!$C$2:$E$47,2,FALSE))</f>
        <v>Gobernanza e influencia local, regional e internacional</v>
      </c>
      <c r="K135" s="27" t="str">
        <f>IF(ISERROR(VLOOKUP(I135,[1]Eje_Pilar!$C$2:$E$47,3,FALSE))," ",VLOOKUP(I135,[1]Eje_Pilar!$C$2:$E$47,3,FALSE))</f>
        <v>Eje Transversal 4 Gobierno Legitimo, Fortalecimiento Local y Eficiencia</v>
      </c>
      <c r="L135" s="124">
        <v>1415</v>
      </c>
      <c r="M135" s="125">
        <v>1024509710</v>
      </c>
      <c r="N135" s="126" t="s">
        <v>395</v>
      </c>
      <c r="O135" s="127">
        <v>16524000</v>
      </c>
      <c r="P135" s="128"/>
      <c r="Q135" s="129"/>
      <c r="R135" s="130"/>
      <c r="S135" s="127"/>
      <c r="T135" s="28">
        <f t="shared" si="6"/>
        <v>16524000</v>
      </c>
      <c r="U135" s="131">
        <v>16524000</v>
      </c>
      <c r="V135" s="132">
        <v>43507</v>
      </c>
      <c r="W135" s="132">
        <v>43508</v>
      </c>
      <c r="X135" s="132">
        <v>43780</v>
      </c>
      <c r="Y135" s="118">
        <v>270</v>
      </c>
      <c r="Z135" s="118"/>
      <c r="AA135" s="24"/>
      <c r="AB135" s="125"/>
      <c r="AC135" s="125"/>
      <c r="AD135" s="125"/>
      <c r="AE135" s="125" t="s">
        <v>71</v>
      </c>
      <c r="AF135" s="29">
        <f t="shared" si="11"/>
        <v>1</v>
      </c>
      <c r="AG135" s="30">
        <f>IF(SUMPRODUCT((A$14:A135=A135)*(B$14:B135=B135)*(C$14:C135=C135))&gt;1,0,1)</f>
        <v>1</v>
      </c>
      <c r="AH135" s="31" t="str">
        <f t="shared" si="7"/>
        <v>Contratos de prestación de servicios profesionales y de apoyo a la gestión</v>
      </c>
      <c r="AI135" s="31" t="str">
        <f t="shared" si="8"/>
        <v>Contratación directa</v>
      </c>
      <c r="AJ135" s="32" t="str">
        <f>IFERROR(VLOOKUP(F135,[1]Tipo!$C$12:$C$27,1,FALSE),"NO")</f>
        <v>Prestación de servicios profesionales y de apoyo a la gestión, o para la ejecución de trabajos artísticos que sólo puedan encomendarse a determinadas personas naturales;</v>
      </c>
      <c r="AK135" s="31" t="str">
        <f t="shared" si="9"/>
        <v>Inversión</v>
      </c>
      <c r="AL135" s="31">
        <f t="shared" si="10"/>
        <v>45</v>
      </c>
      <c r="AM135" s="51"/>
      <c r="AN135" s="51"/>
      <c r="AO135" s="51"/>
      <c r="AP135" s="1"/>
      <c r="AQ135" s="1"/>
      <c r="AR135" s="1"/>
      <c r="AS135" s="1"/>
      <c r="AT135" s="1"/>
      <c r="AU135" s="1"/>
      <c r="AV135" s="1"/>
      <c r="AW135" s="1"/>
      <c r="AX135" s="1"/>
      <c r="AY135" s="1"/>
      <c r="AZ135" s="1"/>
      <c r="BA135" s="1"/>
      <c r="BB135" s="1"/>
      <c r="BC135" s="1"/>
      <c r="BD135" s="1"/>
      <c r="BE135" s="1"/>
      <c r="BF135" s="1"/>
      <c r="BG135" s="1"/>
      <c r="BH135" s="1"/>
      <c r="BI135" s="1"/>
      <c r="BJ135" s="1"/>
      <c r="BK135" s="1"/>
      <c r="BL135" s="1"/>
      <c r="BM135" s="1"/>
      <c r="BN135" s="1"/>
      <c r="BO135" s="1"/>
      <c r="BP135" s="1"/>
      <c r="BQ135" s="1"/>
    </row>
    <row r="136" spans="1:69" ht="27" customHeight="1" x14ac:dyDescent="0.25">
      <c r="A136" s="117">
        <v>123</v>
      </c>
      <c r="B136" s="118">
        <v>2019</v>
      </c>
      <c r="C136" s="119" t="s">
        <v>396</v>
      </c>
      <c r="D136" s="121" t="s">
        <v>65</v>
      </c>
      <c r="E136" s="119" t="s">
        <v>66</v>
      </c>
      <c r="F136" s="120" t="s">
        <v>67</v>
      </c>
      <c r="G136" s="121" t="s">
        <v>397</v>
      </c>
      <c r="H136" s="122" t="s">
        <v>69</v>
      </c>
      <c r="I136" s="123">
        <v>45</v>
      </c>
      <c r="J136" s="27" t="str">
        <f>IF(ISERROR(VLOOKUP(I136,[1]Eje_Pilar!$C$2:$E$47,2,FALSE))," ",VLOOKUP(I136,[1]Eje_Pilar!$C$2:$E$47,2,FALSE))</f>
        <v>Gobernanza e influencia local, regional e internacional</v>
      </c>
      <c r="K136" s="27" t="str">
        <f>IF(ISERROR(VLOOKUP(I136,[1]Eje_Pilar!$C$2:$E$47,3,FALSE))," ",VLOOKUP(I136,[1]Eje_Pilar!$C$2:$E$47,3,FALSE))</f>
        <v>Eje Transversal 4 Gobierno Legitimo, Fortalecimiento Local y Eficiencia</v>
      </c>
      <c r="L136" s="124">
        <v>1415</v>
      </c>
      <c r="M136" s="125">
        <v>53044310</v>
      </c>
      <c r="N136" s="126" t="s">
        <v>398</v>
      </c>
      <c r="O136" s="127">
        <v>37269000</v>
      </c>
      <c r="P136" s="128"/>
      <c r="Q136" s="129"/>
      <c r="R136" s="130"/>
      <c r="S136" s="127"/>
      <c r="T136" s="28">
        <f t="shared" si="6"/>
        <v>37269000</v>
      </c>
      <c r="U136" s="131">
        <v>37269000</v>
      </c>
      <c r="V136" s="132">
        <v>43508</v>
      </c>
      <c r="W136" s="132">
        <v>43509</v>
      </c>
      <c r="X136" s="132">
        <v>43781</v>
      </c>
      <c r="Y136" s="118">
        <v>270</v>
      </c>
      <c r="Z136" s="118"/>
      <c r="AA136" s="24"/>
      <c r="AB136" s="125"/>
      <c r="AC136" s="125"/>
      <c r="AD136" s="125"/>
      <c r="AE136" s="125" t="s">
        <v>71</v>
      </c>
      <c r="AF136" s="29">
        <f t="shared" si="11"/>
        <v>1</v>
      </c>
      <c r="AG136" s="30">
        <f>IF(SUMPRODUCT((A$14:A136=A136)*(B$14:B136=B136)*(C$14:C136=C136))&gt;1,0,1)</f>
        <v>1</v>
      </c>
      <c r="AH136" s="31" t="str">
        <f t="shared" si="7"/>
        <v>Contratos de prestación de servicios profesionales y de apoyo a la gestión</v>
      </c>
      <c r="AI136" s="31" t="str">
        <f t="shared" si="8"/>
        <v>Contratación directa</v>
      </c>
      <c r="AJ136" s="32" t="str">
        <f>IFERROR(VLOOKUP(F136,[1]Tipo!$C$12:$C$27,1,FALSE),"NO")</f>
        <v>Prestación de servicios profesionales y de apoyo a la gestión, o para la ejecución de trabajos artísticos que sólo puedan encomendarse a determinadas personas naturales;</v>
      </c>
      <c r="AK136" s="31" t="str">
        <f t="shared" si="9"/>
        <v>Inversión</v>
      </c>
      <c r="AL136" s="31">
        <f t="shared" si="10"/>
        <v>45</v>
      </c>
      <c r="AM136" s="51"/>
      <c r="AN136" s="51"/>
      <c r="AO136" s="51"/>
      <c r="AP136" s="1"/>
      <c r="AQ136" s="1"/>
      <c r="AR136" s="1"/>
      <c r="AS136" s="1"/>
      <c r="AT136" s="1"/>
      <c r="AU136" s="1"/>
      <c r="AV136" s="1"/>
      <c r="AW136" s="1"/>
      <c r="AX136" s="1"/>
      <c r="AY136" s="1"/>
      <c r="AZ136" s="1"/>
      <c r="BA136" s="1"/>
      <c r="BB136" s="1"/>
      <c r="BC136" s="1"/>
      <c r="BD136" s="1"/>
      <c r="BE136" s="1"/>
      <c r="BF136" s="1"/>
      <c r="BG136" s="1"/>
      <c r="BH136" s="1"/>
      <c r="BI136" s="1"/>
      <c r="BJ136" s="1"/>
      <c r="BK136" s="1"/>
      <c r="BL136" s="1"/>
      <c r="BM136" s="1"/>
      <c r="BN136" s="1"/>
      <c r="BO136" s="1"/>
      <c r="BP136" s="1"/>
      <c r="BQ136" s="1"/>
    </row>
    <row r="137" spans="1:69" ht="27" customHeight="1" x14ac:dyDescent="0.25">
      <c r="A137" s="117">
        <v>124</v>
      </c>
      <c r="B137" s="118">
        <v>2019</v>
      </c>
      <c r="C137" s="119" t="s">
        <v>399</v>
      </c>
      <c r="D137" s="121" t="s">
        <v>65</v>
      </c>
      <c r="E137" s="119" t="s">
        <v>66</v>
      </c>
      <c r="F137" s="120" t="s">
        <v>67</v>
      </c>
      <c r="G137" s="121" t="s">
        <v>345</v>
      </c>
      <c r="H137" s="122" t="s">
        <v>69</v>
      </c>
      <c r="I137" s="123">
        <v>45</v>
      </c>
      <c r="J137" s="27" t="str">
        <f>IF(ISERROR(VLOOKUP(I137,[1]Eje_Pilar!$C$2:$E$47,2,FALSE))," ",VLOOKUP(I137,[1]Eje_Pilar!$C$2:$E$47,2,FALSE))</f>
        <v>Gobernanza e influencia local, regional e internacional</v>
      </c>
      <c r="K137" s="27" t="str">
        <f>IF(ISERROR(VLOOKUP(I137,[1]Eje_Pilar!$C$2:$E$47,3,FALSE))," ",VLOOKUP(I137,[1]Eje_Pilar!$C$2:$E$47,3,FALSE))</f>
        <v>Eje Transversal 4 Gobierno Legitimo, Fortalecimiento Local y Eficiencia</v>
      </c>
      <c r="L137" s="124">
        <v>1415</v>
      </c>
      <c r="M137" s="125">
        <v>1022941172</v>
      </c>
      <c r="N137" s="126" t="s">
        <v>400</v>
      </c>
      <c r="O137" s="127">
        <v>40995000</v>
      </c>
      <c r="P137" s="128"/>
      <c r="Q137" s="129"/>
      <c r="R137" s="130"/>
      <c r="S137" s="127"/>
      <c r="T137" s="28">
        <f t="shared" si="6"/>
        <v>40995000</v>
      </c>
      <c r="U137" s="131">
        <v>40995000</v>
      </c>
      <c r="V137" s="132">
        <v>43508</v>
      </c>
      <c r="W137" s="132">
        <v>43509</v>
      </c>
      <c r="X137" s="132">
        <v>43781</v>
      </c>
      <c r="Y137" s="118">
        <v>270</v>
      </c>
      <c r="Z137" s="118"/>
      <c r="AA137" s="24"/>
      <c r="AB137" s="125"/>
      <c r="AC137" s="125"/>
      <c r="AD137" s="125"/>
      <c r="AE137" s="125" t="s">
        <v>71</v>
      </c>
      <c r="AF137" s="29">
        <f t="shared" si="11"/>
        <v>1</v>
      </c>
      <c r="AG137" s="30">
        <f>IF(SUMPRODUCT((A$14:A137=A137)*(B$14:B137=B137)*(C$14:C137=C137))&gt;1,0,1)</f>
        <v>1</v>
      </c>
      <c r="AH137" s="31" t="str">
        <f t="shared" si="7"/>
        <v>Contratos de prestación de servicios profesionales y de apoyo a la gestión</v>
      </c>
      <c r="AI137" s="31" t="str">
        <f t="shared" si="8"/>
        <v>Contratación directa</v>
      </c>
      <c r="AJ137" s="32" t="str">
        <f>IFERROR(VLOOKUP(F137,[1]Tipo!$C$12:$C$27,1,FALSE),"NO")</f>
        <v>Prestación de servicios profesionales y de apoyo a la gestión, o para la ejecución de trabajos artísticos que sólo puedan encomendarse a determinadas personas naturales;</v>
      </c>
      <c r="AK137" s="31" t="str">
        <f t="shared" si="9"/>
        <v>Inversión</v>
      </c>
      <c r="AL137" s="31">
        <f t="shared" si="10"/>
        <v>45</v>
      </c>
      <c r="AM137" s="51"/>
      <c r="AN137" s="51"/>
      <c r="AO137" s="51"/>
      <c r="AP137" s="1"/>
      <c r="AQ137" s="1"/>
      <c r="AR137" s="1"/>
      <c r="AS137" s="1"/>
      <c r="AT137" s="1"/>
      <c r="AU137" s="1"/>
      <c r="AV137" s="1"/>
      <c r="AW137" s="1"/>
      <c r="AX137" s="1"/>
      <c r="AY137" s="1"/>
      <c r="AZ137" s="1"/>
      <c r="BA137" s="1"/>
      <c r="BB137" s="1"/>
      <c r="BC137" s="1"/>
      <c r="BD137" s="1"/>
      <c r="BE137" s="1"/>
      <c r="BF137" s="1"/>
      <c r="BG137" s="1"/>
      <c r="BH137" s="1"/>
      <c r="BI137" s="1"/>
      <c r="BJ137" s="1"/>
      <c r="BK137" s="1"/>
      <c r="BL137" s="1"/>
      <c r="BM137" s="1"/>
      <c r="BN137" s="1"/>
      <c r="BO137" s="1"/>
      <c r="BP137" s="1"/>
      <c r="BQ137" s="1"/>
    </row>
    <row r="138" spans="1:69" ht="27" customHeight="1" x14ac:dyDescent="0.25">
      <c r="A138" s="117">
        <v>125</v>
      </c>
      <c r="B138" s="118">
        <v>2019</v>
      </c>
      <c r="C138" s="119" t="s">
        <v>401</v>
      </c>
      <c r="D138" s="121" t="s">
        <v>65</v>
      </c>
      <c r="E138" s="119" t="s">
        <v>66</v>
      </c>
      <c r="F138" s="120" t="s">
        <v>67</v>
      </c>
      <c r="G138" s="121" t="s">
        <v>194</v>
      </c>
      <c r="H138" s="122" t="s">
        <v>69</v>
      </c>
      <c r="I138" s="123">
        <v>41</v>
      </c>
      <c r="J138" s="27" t="str">
        <f>IF(ISERROR(VLOOKUP(I138,[1]Eje_Pilar!$C$2:$E$47,2,FALSE))," ",VLOOKUP(I138,[1]Eje_Pilar!$C$2:$E$47,2,FALSE))</f>
        <v>Desarrollo rural sostenible</v>
      </c>
      <c r="K138" s="27" t="str">
        <f>IF(ISERROR(VLOOKUP(I138,[1]Eje_Pilar!$C$2:$E$47,3,FALSE))," ",VLOOKUP(I138,[1]Eje_Pilar!$C$2:$E$47,3,FALSE))</f>
        <v>Eje Transversal 3 Sostenibilidad Ambiental basada en la eficiencia energética</v>
      </c>
      <c r="L138" s="124">
        <v>1414</v>
      </c>
      <c r="M138" s="125">
        <v>80453165</v>
      </c>
      <c r="N138" s="126" t="s">
        <v>402</v>
      </c>
      <c r="O138" s="127">
        <v>19350000</v>
      </c>
      <c r="P138" s="128"/>
      <c r="Q138" s="129"/>
      <c r="R138" s="130"/>
      <c r="S138" s="127"/>
      <c r="T138" s="28">
        <f t="shared" si="6"/>
        <v>19350000</v>
      </c>
      <c r="U138" s="131">
        <v>19350000</v>
      </c>
      <c r="V138" s="132">
        <v>43508</v>
      </c>
      <c r="W138" s="132">
        <v>43509</v>
      </c>
      <c r="X138" s="132">
        <v>43781</v>
      </c>
      <c r="Y138" s="118">
        <v>270</v>
      </c>
      <c r="Z138" s="118"/>
      <c r="AA138" s="24"/>
      <c r="AB138" s="125"/>
      <c r="AC138" s="125"/>
      <c r="AD138" s="125"/>
      <c r="AE138" s="125" t="s">
        <v>71</v>
      </c>
      <c r="AF138" s="29">
        <f t="shared" si="11"/>
        <v>1</v>
      </c>
      <c r="AG138" s="30">
        <f>IF(SUMPRODUCT((A$14:A138=A138)*(B$14:B138=B138)*(C$14:C138=C138))&gt;1,0,1)</f>
        <v>1</v>
      </c>
      <c r="AH138" s="31" t="str">
        <f t="shared" si="7"/>
        <v>Contratos de prestación de servicios profesionales y de apoyo a la gestión</v>
      </c>
      <c r="AI138" s="31" t="str">
        <f t="shared" si="8"/>
        <v>Contratación directa</v>
      </c>
      <c r="AJ138" s="32" t="str">
        <f>IFERROR(VLOOKUP(F138,[1]Tipo!$C$12:$C$27,1,FALSE),"NO")</f>
        <v>Prestación de servicios profesionales y de apoyo a la gestión, o para la ejecución de trabajos artísticos que sólo puedan encomendarse a determinadas personas naturales;</v>
      </c>
      <c r="AK138" s="31" t="str">
        <f t="shared" si="9"/>
        <v>Inversión</v>
      </c>
      <c r="AL138" s="31">
        <f t="shared" si="10"/>
        <v>41</v>
      </c>
      <c r="AM138" s="51"/>
      <c r="AN138" s="51"/>
      <c r="AO138" s="51"/>
      <c r="AP138" s="1"/>
      <c r="AQ138" s="1"/>
      <c r="AR138" s="1"/>
      <c r="AS138" s="1"/>
      <c r="AT138" s="1"/>
      <c r="AU138" s="1"/>
      <c r="AV138" s="1"/>
      <c r="AW138" s="1"/>
      <c r="AX138" s="1"/>
      <c r="AY138" s="1"/>
      <c r="AZ138" s="1"/>
      <c r="BA138" s="1"/>
      <c r="BB138" s="1"/>
      <c r="BC138" s="1"/>
      <c r="BD138" s="1"/>
      <c r="BE138" s="1"/>
      <c r="BF138" s="1"/>
      <c r="BG138" s="1"/>
      <c r="BH138" s="1"/>
      <c r="BI138" s="1"/>
      <c r="BJ138" s="1"/>
      <c r="BK138" s="1"/>
      <c r="BL138" s="1"/>
      <c r="BM138" s="1"/>
      <c r="BN138" s="1"/>
      <c r="BO138" s="1"/>
      <c r="BP138" s="1"/>
      <c r="BQ138" s="1"/>
    </row>
    <row r="139" spans="1:69" ht="27" customHeight="1" x14ac:dyDescent="0.25">
      <c r="A139" s="117">
        <v>126</v>
      </c>
      <c r="B139" s="118">
        <v>2019</v>
      </c>
      <c r="C139" s="119" t="s">
        <v>403</v>
      </c>
      <c r="D139" s="121" t="s">
        <v>65</v>
      </c>
      <c r="E139" s="119" t="s">
        <v>66</v>
      </c>
      <c r="F139" s="120" t="s">
        <v>67</v>
      </c>
      <c r="G139" s="121" t="s">
        <v>92</v>
      </c>
      <c r="H139" s="122" t="s">
        <v>69</v>
      </c>
      <c r="I139" s="123">
        <v>45</v>
      </c>
      <c r="J139" s="27" t="str">
        <f>IF(ISERROR(VLOOKUP(I139,[1]Eje_Pilar!$C$2:$E$47,2,FALSE))," ",VLOOKUP(I139,[1]Eje_Pilar!$C$2:$E$47,2,FALSE))</f>
        <v>Gobernanza e influencia local, regional e internacional</v>
      </c>
      <c r="K139" s="27" t="str">
        <f>IF(ISERROR(VLOOKUP(I139,[1]Eje_Pilar!$C$2:$E$47,3,FALSE))," ",VLOOKUP(I139,[1]Eje_Pilar!$C$2:$E$47,3,FALSE))</f>
        <v>Eje Transversal 4 Gobierno Legitimo, Fortalecimiento Local y Eficiencia</v>
      </c>
      <c r="L139" s="124">
        <v>1415</v>
      </c>
      <c r="M139" s="125">
        <v>79820093</v>
      </c>
      <c r="N139" s="126" t="s">
        <v>404</v>
      </c>
      <c r="O139" s="127">
        <v>50400000</v>
      </c>
      <c r="P139" s="128"/>
      <c r="Q139" s="129"/>
      <c r="R139" s="130">
        <v>2</v>
      </c>
      <c r="S139" s="127">
        <v>12880000</v>
      </c>
      <c r="T139" s="28">
        <f t="shared" si="6"/>
        <v>63280000</v>
      </c>
      <c r="U139" s="131">
        <v>53760000</v>
      </c>
      <c r="V139" s="132">
        <v>43508</v>
      </c>
      <c r="W139" s="132">
        <v>43509</v>
      </c>
      <c r="X139" s="132">
        <v>43851</v>
      </c>
      <c r="Y139" s="118">
        <v>270</v>
      </c>
      <c r="Z139" s="118">
        <v>69</v>
      </c>
      <c r="AA139" s="24"/>
      <c r="AB139" s="125"/>
      <c r="AC139" s="125" t="s">
        <v>71</v>
      </c>
      <c r="AD139" s="125"/>
      <c r="AE139" s="125"/>
      <c r="AF139" s="29">
        <f t="shared" si="11"/>
        <v>0.84955752212389379</v>
      </c>
      <c r="AG139" s="30">
        <f>IF(SUMPRODUCT((A$14:A139=A139)*(B$14:B139=B139)*(C$14:C139=C139))&gt;1,0,1)</f>
        <v>1</v>
      </c>
      <c r="AH139" s="31" t="str">
        <f t="shared" si="7"/>
        <v>Contratos de prestación de servicios profesionales y de apoyo a la gestión</v>
      </c>
      <c r="AI139" s="31" t="str">
        <f t="shared" si="8"/>
        <v>Contratación directa</v>
      </c>
      <c r="AJ139" s="32" t="str">
        <f>IFERROR(VLOOKUP(F139,[1]Tipo!$C$12:$C$27,1,FALSE),"NO")</f>
        <v>Prestación de servicios profesionales y de apoyo a la gestión, o para la ejecución de trabajos artísticos que sólo puedan encomendarse a determinadas personas naturales;</v>
      </c>
      <c r="AK139" s="31" t="str">
        <f t="shared" si="9"/>
        <v>Inversión</v>
      </c>
      <c r="AL139" s="31">
        <f t="shared" si="10"/>
        <v>45</v>
      </c>
      <c r="AM139" s="51"/>
      <c r="AN139" s="51"/>
      <c r="AO139" s="51"/>
      <c r="AP139" s="1"/>
      <c r="AQ139" s="1"/>
      <c r="AR139" s="1"/>
      <c r="AS139" s="1"/>
      <c r="AT139" s="1"/>
      <c r="AU139" s="1"/>
      <c r="AV139" s="1"/>
      <c r="AW139" s="1"/>
      <c r="AX139" s="1"/>
      <c r="AY139" s="1"/>
      <c r="AZ139" s="1"/>
      <c r="BA139" s="1"/>
      <c r="BB139" s="1"/>
      <c r="BC139" s="1"/>
      <c r="BD139" s="1"/>
      <c r="BE139" s="1"/>
      <c r="BF139" s="1"/>
      <c r="BG139" s="1"/>
      <c r="BH139" s="1"/>
      <c r="BI139" s="1"/>
      <c r="BJ139" s="1"/>
      <c r="BK139" s="1"/>
      <c r="BL139" s="1"/>
      <c r="BM139" s="1"/>
      <c r="BN139" s="1"/>
      <c r="BO139" s="1"/>
      <c r="BP139" s="1"/>
      <c r="BQ139" s="1"/>
    </row>
    <row r="140" spans="1:69" ht="27" customHeight="1" x14ac:dyDescent="0.25">
      <c r="A140" s="117">
        <v>127</v>
      </c>
      <c r="B140" s="118">
        <v>2019</v>
      </c>
      <c r="C140" s="119" t="s">
        <v>405</v>
      </c>
      <c r="D140" s="121" t="s">
        <v>65</v>
      </c>
      <c r="E140" s="119" t="s">
        <v>66</v>
      </c>
      <c r="F140" s="120" t="s">
        <v>67</v>
      </c>
      <c r="G140" s="121" t="s">
        <v>406</v>
      </c>
      <c r="H140" s="122" t="s">
        <v>69</v>
      </c>
      <c r="I140" s="123">
        <v>45</v>
      </c>
      <c r="J140" s="27" t="str">
        <f>IF(ISERROR(VLOOKUP(I140,[1]Eje_Pilar!$C$2:$E$47,2,FALSE))," ",VLOOKUP(I140,[1]Eje_Pilar!$C$2:$E$47,2,FALSE))</f>
        <v>Gobernanza e influencia local, regional e internacional</v>
      </c>
      <c r="K140" s="27" t="str">
        <f>IF(ISERROR(VLOOKUP(I140,[1]Eje_Pilar!$C$2:$E$47,3,FALSE))," ",VLOOKUP(I140,[1]Eje_Pilar!$C$2:$E$47,3,FALSE))</f>
        <v>Eje Transversal 4 Gobierno Legitimo, Fortalecimiento Local y Eficiencia</v>
      </c>
      <c r="L140" s="124">
        <v>1415</v>
      </c>
      <c r="M140" s="125">
        <v>1023006156</v>
      </c>
      <c r="N140" s="141" t="s">
        <v>407</v>
      </c>
      <c r="O140" s="127">
        <v>15750000</v>
      </c>
      <c r="P140" s="128"/>
      <c r="Q140" s="129"/>
      <c r="R140" s="130"/>
      <c r="S140" s="127"/>
      <c r="T140" s="28">
        <f t="shared" si="6"/>
        <v>15750000</v>
      </c>
      <c r="U140" s="131">
        <v>14000000</v>
      </c>
      <c r="V140" s="132">
        <v>43508</v>
      </c>
      <c r="W140" s="132">
        <v>43510</v>
      </c>
      <c r="X140" s="132">
        <v>43782</v>
      </c>
      <c r="Y140" s="118">
        <v>270</v>
      </c>
      <c r="Z140" s="118"/>
      <c r="AA140" s="24"/>
      <c r="AB140" s="125"/>
      <c r="AC140" s="125"/>
      <c r="AD140" s="125"/>
      <c r="AE140" s="125" t="s">
        <v>71</v>
      </c>
      <c r="AF140" s="29">
        <f t="shared" si="11"/>
        <v>0.88888888888888884</v>
      </c>
      <c r="AG140" s="30">
        <f>IF(SUMPRODUCT((A$14:A140=A140)*(B$14:B140=B140)*(C$14:C140=C140))&gt;1,0,1)</f>
        <v>1</v>
      </c>
      <c r="AH140" s="31" t="str">
        <f t="shared" si="7"/>
        <v>Contratos de prestación de servicios profesionales y de apoyo a la gestión</v>
      </c>
      <c r="AI140" s="31" t="str">
        <f t="shared" si="8"/>
        <v>Contratación directa</v>
      </c>
      <c r="AJ140" s="32" t="str">
        <f>IFERROR(VLOOKUP(F140,[1]Tipo!$C$12:$C$27,1,FALSE),"NO")</f>
        <v>Prestación de servicios profesionales y de apoyo a la gestión, o para la ejecución de trabajos artísticos que sólo puedan encomendarse a determinadas personas naturales;</v>
      </c>
      <c r="AK140" s="31" t="str">
        <f t="shared" si="9"/>
        <v>Inversión</v>
      </c>
      <c r="AL140" s="31">
        <f t="shared" si="10"/>
        <v>45</v>
      </c>
      <c r="AM140" s="51"/>
      <c r="AN140" s="51"/>
      <c r="AO140" s="51"/>
      <c r="AP140" s="1"/>
      <c r="AQ140" s="1"/>
      <c r="AR140" s="1"/>
      <c r="AS140" s="1"/>
      <c r="AT140" s="1"/>
      <c r="AU140" s="1"/>
      <c r="AV140" s="1"/>
      <c r="AW140" s="1"/>
      <c r="AX140" s="1"/>
      <c r="AY140" s="1"/>
      <c r="AZ140" s="1"/>
      <c r="BA140" s="1"/>
      <c r="BB140" s="1"/>
      <c r="BC140" s="1"/>
      <c r="BD140" s="1"/>
      <c r="BE140" s="1"/>
      <c r="BF140" s="1"/>
      <c r="BG140" s="1"/>
      <c r="BH140" s="1"/>
      <c r="BI140" s="1"/>
      <c r="BJ140" s="1"/>
      <c r="BK140" s="1"/>
      <c r="BL140" s="1"/>
      <c r="BM140" s="1"/>
      <c r="BN140" s="1"/>
      <c r="BO140" s="1"/>
      <c r="BP140" s="1"/>
      <c r="BQ140" s="1"/>
    </row>
    <row r="141" spans="1:69" ht="27" customHeight="1" x14ac:dyDescent="0.25">
      <c r="A141" s="117">
        <v>128</v>
      </c>
      <c r="B141" s="118">
        <v>2019</v>
      </c>
      <c r="C141" s="119" t="s">
        <v>408</v>
      </c>
      <c r="D141" s="121" t="s">
        <v>65</v>
      </c>
      <c r="E141" s="119" t="s">
        <v>66</v>
      </c>
      <c r="F141" s="120" t="s">
        <v>67</v>
      </c>
      <c r="G141" s="121" t="s">
        <v>409</v>
      </c>
      <c r="H141" s="122" t="s">
        <v>69</v>
      </c>
      <c r="I141" s="123">
        <v>45</v>
      </c>
      <c r="J141" s="27" t="str">
        <f>IF(ISERROR(VLOOKUP(I141,[1]Eje_Pilar!$C$2:$E$47,2,FALSE))," ",VLOOKUP(I141,[1]Eje_Pilar!$C$2:$E$47,2,FALSE))</f>
        <v>Gobernanza e influencia local, regional e internacional</v>
      </c>
      <c r="K141" s="27" t="str">
        <f>IF(ISERROR(VLOOKUP(I141,[1]Eje_Pilar!$C$2:$E$47,3,FALSE))," ",VLOOKUP(I141,[1]Eje_Pilar!$C$2:$E$47,3,FALSE))</f>
        <v>Eje Transversal 4 Gobierno Legitimo, Fortalecimiento Local y Eficiencia</v>
      </c>
      <c r="L141" s="124">
        <v>1415</v>
      </c>
      <c r="M141" s="125">
        <v>1022949089</v>
      </c>
      <c r="N141" s="126" t="s">
        <v>410</v>
      </c>
      <c r="O141" s="127">
        <v>54000000</v>
      </c>
      <c r="P141" s="128"/>
      <c r="Q141" s="129"/>
      <c r="R141" s="130"/>
      <c r="S141" s="127"/>
      <c r="T141" s="28">
        <f t="shared" si="6"/>
        <v>54000000</v>
      </c>
      <c r="U141" s="131">
        <v>54000000</v>
      </c>
      <c r="V141" s="132">
        <v>43509</v>
      </c>
      <c r="W141" s="132">
        <v>43511</v>
      </c>
      <c r="X141" s="132">
        <v>43783</v>
      </c>
      <c r="Y141" s="118">
        <v>270</v>
      </c>
      <c r="Z141" s="118"/>
      <c r="AA141" s="24"/>
      <c r="AB141" s="125"/>
      <c r="AC141" s="125"/>
      <c r="AD141" s="125"/>
      <c r="AE141" s="125" t="s">
        <v>71</v>
      </c>
      <c r="AF141" s="29">
        <f t="shared" si="11"/>
        <v>1</v>
      </c>
      <c r="AG141" s="30">
        <f>IF(SUMPRODUCT((A$14:A141=A141)*(B$14:B141=B141)*(C$14:C141=C141))&gt;1,0,1)</f>
        <v>1</v>
      </c>
      <c r="AH141" s="31" t="str">
        <f t="shared" si="7"/>
        <v>Contratos de prestación de servicios profesionales y de apoyo a la gestión</v>
      </c>
      <c r="AI141" s="31" t="str">
        <f t="shared" si="8"/>
        <v>Contratación directa</v>
      </c>
      <c r="AJ141" s="32" t="str">
        <f>IFERROR(VLOOKUP(F141,[1]Tipo!$C$12:$C$27,1,FALSE),"NO")</f>
        <v>Prestación de servicios profesionales y de apoyo a la gestión, o para la ejecución de trabajos artísticos que sólo puedan encomendarse a determinadas personas naturales;</v>
      </c>
      <c r="AK141" s="31" t="str">
        <f t="shared" si="9"/>
        <v>Inversión</v>
      </c>
      <c r="AL141" s="31">
        <f t="shared" si="10"/>
        <v>45</v>
      </c>
      <c r="AM141" s="51"/>
      <c r="AN141" s="51"/>
      <c r="AO141" s="51"/>
      <c r="AP141" s="1"/>
      <c r="AQ141" s="1"/>
      <c r="AR141" s="1"/>
      <c r="AS141" s="1"/>
      <c r="AT141" s="1"/>
      <c r="AU141" s="1"/>
      <c r="AV141" s="1"/>
      <c r="AW141" s="1"/>
      <c r="AX141" s="1"/>
      <c r="AY141" s="1"/>
      <c r="AZ141" s="1"/>
      <c r="BA141" s="1"/>
      <c r="BB141" s="1"/>
      <c r="BC141" s="1"/>
      <c r="BD141" s="1"/>
      <c r="BE141" s="1"/>
      <c r="BF141" s="1"/>
      <c r="BG141" s="1"/>
      <c r="BH141" s="1"/>
      <c r="BI141" s="1"/>
      <c r="BJ141" s="1"/>
      <c r="BK141" s="1"/>
      <c r="BL141" s="1"/>
      <c r="BM141" s="1"/>
      <c r="BN141" s="1"/>
      <c r="BO141" s="1"/>
      <c r="BP141" s="1"/>
      <c r="BQ141" s="1"/>
    </row>
    <row r="142" spans="1:69" ht="27" customHeight="1" x14ac:dyDescent="0.25">
      <c r="A142" s="117">
        <v>129</v>
      </c>
      <c r="B142" s="118">
        <v>2019</v>
      </c>
      <c r="C142" s="119" t="s">
        <v>411</v>
      </c>
      <c r="D142" s="121" t="s">
        <v>65</v>
      </c>
      <c r="E142" s="119" t="s">
        <v>66</v>
      </c>
      <c r="F142" s="120" t="s">
        <v>67</v>
      </c>
      <c r="G142" s="121" t="s">
        <v>353</v>
      </c>
      <c r="H142" s="122" t="s">
        <v>69</v>
      </c>
      <c r="I142" s="123">
        <v>3</v>
      </c>
      <c r="J142" s="27" t="str">
        <f>IF(ISERROR(VLOOKUP(I142,[1]Eje_Pilar!$C$2:$E$47,2,FALSE))," ",VLOOKUP(I142,[1]Eje_Pilar!$C$2:$E$47,2,FALSE))</f>
        <v>Igualdad y autonomía para una Bogotá incluyente</v>
      </c>
      <c r="K142" s="27" t="str">
        <f>IF(ISERROR(VLOOKUP(I142,[1]Eje_Pilar!$C$2:$E$47,3,FALSE))," ",VLOOKUP(I142,[1]Eje_Pilar!$C$2:$E$47,3,FALSE))</f>
        <v>Pilar 1 Igualdad de Calidad de Vida</v>
      </c>
      <c r="L142" s="124">
        <v>1403</v>
      </c>
      <c r="M142" s="125">
        <v>52058894</v>
      </c>
      <c r="N142" s="126" t="s">
        <v>412</v>
      </c>
      <c r="O142" s="127">
        <v>40995000</v>
      </c>
      <c r="P142" s="128"/>
      <c r="Q142" s="129"/>
      <c r="R142" s="130"/>
      <c r="S142" s="127"/>
      <c r="T142" s="28">
        <f t="shared" si="6"/>
        <v>40995000</v>
      </c>
      <c r="U142" s="131">
        <v>40995000</v>
      </c>
      <c r="V142" s="132">
        <v>43510</v>
      </c>
      <c r="W142" s="132">
        <v>43511</v>
      </c>
      <c r="X142" s="132">
        <v>43783</v>
      </c>
      <c r="Y142" s="118">
        <v>270</v>
      </c>
      <c r="Z142" s="118"/>
      <c r="AA142" s="24"/>
      <c r="AB142" s="125"/>
      <c r="AC142" s="125"/>
      <c r="AD142" s="125"/>
      <c r="AE142" s="125" t="s">
        <v>71</v>
      </c>
      <c r="AF142" s="29">
        <f t="shared" si="11"/>
        <v>1</v>
      </c>
      <c r="AG142" s="30">
        <f>IF(SUMPRODUCT((A$14:A142=A142)*(B$14:B142=B142)*(C$14:C142=C142))&gt;1,0,1)</f>
        <v>1</v>
      </c>
      <c r="AH142" s="31" t="str">
        <f t="shared" si="7"/>
        <v>Contratos de prestación de servicios profesionales y de apoyo a la gestión</v>
      </c>
      <c r="AI142" s="31" t="str">
        <f t="shared" si="8"/>
        <v>Contratación directa</v>
      </c>
      <c r="AJ142" s="32" t="str">
        <f>IFERROR(VLOOKUP(F142,[1]Tipo!$C$12:$C$27,1,FALSE),"NO")</f>
        <v>Prestación de servicios profesionales y de apoyo a la gestión, o para la ejecución de trabajos artísticos que sólo puedan encomendarse a determinadas personas naturales;</v>
      </c>
      <c r="AK142" s="31" t="str">
        <f t="shared" si="9"/>
        <v>Inversión</v>
      </c>
      <c r="AL142" s="31">
        <f t="shared" si="10"/>
        <v>3</v>
      </c>
      <c r="AM142" s="51"/>
      <c r="AN142" s="51"/>
      <c r="AO142" s="51"/>
      <c r="AP142" s="1"/>
      <c r="AQ142" s="1"/>
      <c r="AR142" s="1"/>
      <c r="AS142" s="1"/>
      <c r="AT142" s="1"/>
      <c r="AU142" s="1"/>
      <c r="AV142" s="1"/>
      <c r="AW142" s="1"/>
      <c r="AX142" s="1"/>
      <c r="AY142" s="1"/>
      <c r="AZ142" s="1"/>
      <c r="BA142" s="1"/>
      <c r="BB142" s="1"/>
      <c r="BC142" s="1"/>
      <c r="BD142" s="1"/>
      <c r="BE142" s="1"/>
      <c r="BF142" s="1"/>
      <c r="BG142" s="1"/>
      <c r="BH142" s="1"/>
      <c r="BI142" s="1"/>
      <c r="BJ142" s="1"/>
      <c r="BK142" s="1"/>
      <c r="BL142" s="1"/>
      <c r="BM142" s="1"/>
      <c r="BN142" s="1"/>
      <c r="BO142" s="1"/>
      <c r="BP142" s="1"/>
      <c r="BQ142" s="1"/>
    </row>
    <row r="143" spans="1:69" ht="27" customHeight="1" x14ac:dyDescent="0.25">
      <c r="A143" s="117">
        <v>130</v>
      </c>
      <c r="B143" s="118">
        <v>2019</v>
      </c>
      <c r="C143" s="119" t="s">
        <v>413</v>
      </c>
      <c r="D143" s="121" t="s">
        <v>65</v>
      </c>
      <c r="E143" s="119" t="s">
        <v>66</v>
      </c>
      <c r="F143" s="120" t="s">
        <v>67</v>
      </c>
      <c r="G143" s="121" t="s">
        <v>414</v>
      </c>
      <c r="H143" s="122" t="s">
        <v>69</v>
      </c>
      <c r="I143" s="123">
        <v>45</v>
      </c>
      <c r="J143" s="27" t="str">
        <f>IF(ISERROR(VLOOKUP(I143,[1]Eje_Pilar!$C$2:$E$47,2,FALSE))," ",VLOOKUP(I143,[1]Eje_Pilar!$C$2:$E$47,2,FALSE))</f>
        <v>Gobernanza e influencia local, regional e internacional</v>
      </c>
      <c r="K143" s="27" t="str">
        <f>IF(ISERROR(VLOOKUP(I143,[1]Eje_Pilar!$C$2:$E$47,3,FALSE))," ",VLOOKUP(I143,[1]Eje_Pilar!$C$2:$E$47,3,FALSE))</f>
        <v>Eje Transversal 4 Gobierno Legitimo, Fortalecimiento Local y Eficiencia</v>
      </c>
      <c r="L143" s="124">
        <v>1415</v>
      </c>
      <c r="M143" s="125">
        <v>1022950573</v>
      </c>
      <c r="N143" s="126" t="s">
        <v>415</v>
      </c>
      <c r="O143" s="127">
        <v>18639000</v>
      </c>
      <c r="P143" s="128"/>
      <c r="Q143" s="129"/>
      <c r="R143" s="130"/>
      <c r="S143" s="127"/>
      <c r="T143" s="28">
        <f t="shared" si="6"/>
        <v>18639000</v>
      </c>
      <c r="U143" s="131">
        <v>18639000</v>
      </c>
      <c r="V143" s="132">
        <v>43510</v>
      </c>
      <c r="W143" s="132">
        <v>43511</v>
      </c>
      <c r="X143" s="132">
        <v>43783</v>
      </c>
      <c r="Y143" s="118">
        <v>270</v>
      </c>
      <c r="Z143" s="118"/>
      <c r="AA143" s="24"/>
      <c r="AB143" s="125"/>
      <c r="AC143" s="125"/>
      <c r="AD143" s="125"/>
      <c r="AE143" s="125" t="s">
        <v>71</v>
      </c>
      <c r="AF143" s="29">
        <f t="shared" si="11"/>
        <v>1</v>
      </c>
      <c r="AG143" s="30">
        <f>IF(SUMPRODUCT((A$14:A143=A143)*(B$14:B143=B143)*(C$14:C143=C143))&gt;1,0,1)</f>
        <v>1</v>
      </c>
      <c r="AH143" s="31" t="str">
        <f t="shared" si="7"/>
        <v>Contratos de prestación de servicios profesionales y de apoyo a la gestión</v>
      </c>
      <c r="AI143" s="31" t="str">
        <f t="shared" si="8"/>
        <v>Contratación directa</v>
      </c>
      <c r="AJ143" s="32" t="str">
        <f>IFERROR(VLOOKUP(F143,[1]Tipo!$C$12:$C$27,1,FALSE),"NO")</f>
        <v>Prestación de servicios profesionales y de apoyo a la gestión, o para la ejecución de trabajos artísticos que sólo puedan encomendarse a determinadas personas naturales;</v>
      </c>
      <c r="AK143" s="31" t="str">
        <f t="shared" si="9"/>
        <v>Inversión</v>
      </c>
      <c r="AL143" s="31">
        <f t="shared" si="10"/>
        <v>45</v>
      </c>
      <c r="AM143" s="51"/>
      <c r="AN143" s="51"/>
      <c r="AO143" s="51"/>
      <c r="AP143" s="1"/>
      <c r="AQ143" s="1"/>
      <c r="AR143" s="1"/>
      <c r="AS143" s="1"/>
      <c r="AT143" s="1"/>
      <c r="AU143" s="1"/>
      <c r="AV143" s="1"/>
      <c r="AW143" s="1"/>
      <c r="AX143" s="1"/>
      <c r="AY143" s="1"/>
      <c r="AZ143" s="1"/>
      <c r="BA143" s="1"/>
      <c r="BB143" s="1"/>
      <c r="BC143" s="1"/>
      <c r="BD143" s="1"/>
      <c r="BE143" s="1"/>
      <c r="BF143" s="1"/>
      <c r="BG143" s="1"/>
      <c r="BH143" s="1"/>
      <c r="BI143" s="1"/>
      <c r="BJ143" s="1"/>
      <c r="BK143" s="1"/>
      <c r="BL143" s="1"/>
      <c r="BM143" s="1"/>
      <c r="BN143" s="1"/>
      <c r="BO143" s="1"/>
      <c r="BP143" s="1"/>
      <c r="BQ143" s="1"/>
    </row>
    <row r="144" spans="1:69" ht="27" customHeight="1" x14ac:dyDescent="0.25">
      <c r="A144" s="117">
        <v>131</v>
      </c>
      <c r="B144" s="118">
        <v>2019</v>
      </c>
      <c r="C144" s="119" t="s">
        <v>416</v>
      </c>
      <c r="D144" s="142" t="s">
        <v>65</v>
      </c>
      <c r="E144" s="119" t="s">
        <v>66</v>
      </c>
      <c r="F144" s="120" t="s">
        <v>67</v>
      </c>
      <c r="G144" s="121" t="s">
        <v>417</v>
      </c>
      <c r="H144" s="122" t="s">
        <v>69</v>
      </c>
      <c r="I144" s="123">
        <v>45</v>
      </c>
      <c r="J144" s="27" t="str">
        <f>IF(ISERROR(VLOOKUP(I144,[1]Eje_Pilar!$C$2:$E$47,2,FALSE))," ",VLOOKUP(I144,[1]Eje_Pilar!$C$2:$E$47,2,FALSE))</f>
        <v>Gobernanza e influencia local, regional e internacional</v>
      </c>
      <c r="K144" s="27" t="str">
        <f>IF(ISERROR(VLOOKUP(I144,[1]Eje_Pilar!$C$2:$E$47,3,FALSE))," ",VLOOKUP(I144,[1]Eje_Pilar!$C$2:$E$47,3,FALSE))</f>
        <v>Eje Transversal 4 Gobierno Legitimo, Fortalecimiento Local y Eficiencia</v>
      </c>
      <c r="L144" s="124">
        <v>1415</v>
      </c>
      <c r="M144" s="125">
        <v>1010012831</v>
      </c>
      <c r="N144" s="126" t="s">
        <v>418</v>
      </c>
      <c r="O144" s="127">
        <v>26550000</v>
      </c>
      <c r="P144" s="128"/>
      <c r="Q144" s="129"/>
      <c r="R144" s="130"/>
      <c r="S144" s="127"/>
      <c r="T144" s="28">
        <f t="shared" si="6"/>
        <v>26550000</v>
      </c>
      <c r="U144" s="131">
        <v>26550000</v>
      </c>
      <c r="V144" s="132">
        <v>43510</v>
      </c>
      <c r="W144" s="132">
        <v>43511</v>
      </c>
      <c r="X144" s="132">
        <v>43783</v>
      </c>
      <c r="Y144" s="118">
        <v>270</v>
      </c>
      <c r="Z144" s="118"/>
      <c r="AA144" s="24"/>
      <c r="AB144" s="125"/>
      <c r="AC144" s="125"/>
      <c r="AD144" s="125"/>
      <c r="AE144" s="125" t="s">
        <v>71</v>
      </c>
      <c r="AF144" s="29">
        <f t="shared" ref="AF144:AF207" si="12">IF(ISERROR(U144/T144),"-",(U144/T144))</f>
        <v>1</v>
      </c>
      <c r="AG144" s="30">
        <f>IF(SUMPRODUCT((A$14:A144=A144)*(B$14:B144=B144)*(C$14:C144=C144))&gt;1,0,1)</f>
        <v>1</v>
      </c>
      <c r="AH144" s="31" t="str">
        <f t="shared" si="7"/>
        <v>Contratos de prestación de servicios profesionales y de apoyo a la gestión</v>
      </c>
      <c r="AI144" s="31" t="str">
        <f t="shared" si="8"/>
        <v>Contratación directa</v>
      </c>
      <c r="AJ144" s="32" t="str">
        <f>IFERROR(VLOOKUP(F144,[1]Tipo!$C$12:$C$27,1,FALSE),"NO")</f>
        <v>Prestación de servicios profesionales y de apoyo a la gestión, o para la ejecución de trabajos artísticos que sólo puedan encomendarse a determinadas personas naturales;</v>
      </c>
      <c r="AK144" s="31" t="str">
        <f t="shared" si="9"/>
        <v>Inversión</v>
      </c>
      <c r="AL144" s="31">
        <f t="shared" si="10"/>
        <v>45</v>
      </c>
      <c r="AM144" s="51"/>
      <c r="AN144" s="51"/>
      <c r="AO144" s="51"/>
      <c r="AP144" s="1"/>
      <c r="AQ144" s="1"/>
      <c r="AR144" s="1"/>
      <c r="AS144" s="1"/>
      <c r="AT144" s="1"/>
      <c r="AU144" s="1"/>
      <c r="AV144" s="1"/>
      <c r="AW144" s="1"/>
      <c r="AX144" s="1"/>
      <c r="AY144" s="1"/>
      <c r="AZ144" s="1"/>
      <c r="BA144" s="1"/>
      <c r="BB144" s="1"/>
      <c r="BC144" s="1"/>
      <c r="BD144" s="1"/>
      <c r="BE144" s="1"/>
      <c r="BF144" s="1"/>
      <c r="BG144" s="1"/>
      <c r="BH144" s="1"/>
      <c r="BI144" s="1"/>
      <c r="BJ144" s="1"/>
      <c r="BK144" s="1"/>
      <c r="BL144" s="1"/>
      <c r="BM144" s="1"/>
      <c r="BN144" s="1"/>
      <c r="BO144" s="1"/>
      <c r="BP144" s="1"/>
      <c r="BQ144" s="1"/>
    </row>
    <row r="145" spans="1:69" ht="27" customHeight="1" x14ac:dyDescent="0.25">
      <c r="A145" s="117">
        <v>132</v>
      </c>
      <c r="B145" s="118">
        <v>2019</v>
      </c>
      <c r="C145" s="119" t="s">
        <v>419</v>
      </c>
      <c r="D145" s="142" t="s">
        <v>65</v>
      </c>
      <c r="E145" s="119" t="s">
        <v>66</v>
      </c>
      <c r="F145" s="120" t="s">
        <v>67</v>
      </c>
      <c r="G145" s="121" t="s">
        <v>420</v>
      </c>
      <c r="H145" s="122" t="s">
        <v>69</v>
      </c>
      <c r="I145" s="123">
        <v>45</v>
      </c>
      <c r="J145" s="27" t="str">
        <f>IF(ISERROR(VLOOKUP(I145,[1]Eje_Pilar!$C$2:$E$47,2,FALSE))," ",VLOOKUP(I145,[1]Eje_Pilar!$C$2:$E$47,2,FALSE))</f>
        <v>Gobernanza e influencia local, regional e internacional</v>
      </c>
      <c r="K145" s="27" t="str">
        <f>IF(ISERROR(VLOOKUP(I145,[1]Eje_Pilar!$C$2:$E$47,3,FALSE))," ",VLOOKUP(I145,[1]Eje_Pilar!$C$2:$E$47,3,FALSE))</f>
        <v>Eje Transversal 4 Gobierno Legitimo, Fortalecimiento Local y Eficiencia</v>
      </c>
      <c r="L145" s="124">
        <v>1415</v>
      </c>
      <c r="M145" s="125">
        <v>1032434954</v>
      </c>
      <c r="N145" s="126" t="s">
        <v>421</v>
      </c>
      <c r="O145" s="127">
        <v>40995000</v>
      </c>
      <c r="P145" s="128"/>
      <c r="Q145" s="129"/>
      <c r="R145" s="130"/>
      <c r="S145" s="127"/>
      <c r="T145" s="28">
        <f t="shared" ref="T145:T208" si="13">+O145+Q145+S145</f>
        <v>40995000</v>
      </c>
      <c r="U145" s="131">
        <v>40995000</v>
      </c>
      <c r="V145" s="132">
        <v>43511</v>
      </c>
      <c r="W145" s="132">
        <v>43511</v>
      </c>
      <c r="X145" s="132">
        <v>43783</v>
      </c>
      <c r="Y145" s="118">
        <v>270</v>
      </c>
      <c r="Z145" s="118"/>
      <c r="AA145" s="24"/>
      <c r="AB145" s="125"/>
      <c r="AC145" s="125"/>
      <c r="AD145" s="125"/>
      <c r="AE145" s="125" t="s">
        <v>71</v>
      </c>
      <c r="AF145" s="29">
        <f t="shared" si="12"/>
        <v>1</v>
      </c>
      <c r="AG145" s="30">
        <f>IF(SUMPRODUCT((A$14:A145=A145)*(B$14:B145=B145)*(C$14:C145=C145))&gt;1,0,1)</f>
        <v>1</v>
      </c>
      <c r="AH145" s="31" t="str">
        <f t="shared" ref="AH145:AH208" si="14">IFERROR(VLOOKUP(D145,tipo,1,FALSE),"NO")</f>
        <v>Contratos de prestación de servicios profesionales y de apoyo a la gestión</v>
      </c>
      <c r="AI145" s="31" t="str">
        <f t="shared" ref="AI145:AI208" si="15">IFERROR(VLOOKUP(E145,modal,1,FALSE),"NO")</f>
        <v>Contratación directa</v>
      </c>
      <c r="AJ145" s="32" t="str">
        <f>IFERROR(VLOOKUP(F145,[1]Tipo!$C$12:$C$27,1,FALSE),"NO")</f>
        <v>Prestación de servicios profesionales y de apoyo a la gestión, o para la ejecución de trabajos artísticos que sólo puedan encomendarse a determinadas personas naturales;</v>
      </c>
      <c r="AK145" s="31" t="str">
        <f t="shared" ref="AK145:AK208" si="16">IFERROR(VLOOKUP(H145,afectacion,1,FALSE),"NO")</f>
        <v>Inversión</v>
      </c>
      <c r="AL145" s="31">
        <f t="shared" ref="AL145:AL208" si="17">IFERROR(VLOOKUP(I145,programa,1,FALSE),"NO")</f>
        <v>45</v>
      </c>
      <c r="AM145" s="51"/>
      <c r="AN145" s="51"/>
      <c r="AO145" s="51"/>
      <c r="AP145" s="1"/>
      <c r="AQ145" s="1"/>
      <c r="AR145" s="1"/>
      <c r="AS145" s="1"/>
      <c r="AT145" s="1"/>
      <c r="AU145" s="1"/>
      <c r="AV145" s="1"/>
      <c r="AW145" s="1"/>
      <c r="AX145" s="1"/>
      <c r="AY145" s="1"/>
      <c r="AZ145" s="1"/>
      <c r="BA145" s="1"/>
      <c r="BB145" s="1"/>
      <c r="BC145" s="1"/>
      <c r="BD145" s="1"/>
      <c r="BE145" s="1"/>
      <c r="BF145" s="1"/>
      <c r="BG145" s="1"/>
      <c r="BH145" s="1"/>
      <c r="BI145" s="1"/>
      <c r="BJ145" s="1"/>
      <c r="BK145" s="1"/>
      <c r="BL145" s="1"/>
      <c r="BM145" s="1"/>
      <c r="BN145" s="1"/>
      <c r="BO145" s="1"/>
      <c r="BP145" s="1"/>
      <c r="BQ145" s="1"/>
    </row>
    <row r="146" spans="1:69" ht="27" customHeight="1" x14ac:dyDescent="0.25">
      <c r="A146" s="117">
        <v>133</v>
      </c>
      <c r="B146" s="118">
        <v>2019</v>
      </c>
      <c r="C146" s="119" t="s">
        <v>422</v>
      </c>
      <c r="D146" s="142" t="s">
        <v>65</v>
      </c>
      <c r="E146" s="119" t="s">
        <v>66</v>
      </c>
      <c r="F146" s="120" t="s">
        <v>67</v>
      </c>
      <c r="G146" s="121" t="s">
        <v>345</v>
      </c>
      <c r="H146" s="122" t="s">
        <v>69</v>
      </c>
      <c r="I146" s="123">
        <v>45</v>
      </c>
      <c r="J146" s="27" t="str">
        <f>IF(ISERROR(VLOOKUP(I146,[1]Eje_Pilar!$C$2:$E$47,2,FALSE))," ",VLOOKUP(I146,[1]Eje_Pilar!$C$2:$E$47,2,FALSE))</f>
        <v>Gobernanza e influencia local, regional e internacional</v>
      </c>
      <c r="K146" s="27" t="str">
        <f>IF(ISERROR(VLOOKUP(I146,[1]Eje_Pilar!$C$2:$E$47,3,FALSE))," ",VLOOKUP(I146,[1]Eje_Pilar!$C$2:$E$47,3,FALSE))</f>
        <v>Eje Transversal 4 Gobierno Legitimo, Fortalecimiento Local y Eficiencia</v>
      </c>
      <c r="L146" s="124">
        <v>1415</v>
      </c>
      <c r="M146" s="125">
        <v>41793928</v>
      </c>
      <c r="N146" s="126" t="s">
        <v>423</v>
      </c>
      <c r="O146" s="127">
        <v>40995000</v>
      </c>
      <c r="P146" s="128">
        <v>1</v>
      </c>
      <c r="Q146" s="129"/>
      <c r="R146" s="130"/>
      <c r="S146" s="127"/>
      <c r="T146" s="28">
        <f t="shared" si="13"/>
        <v>40995000</v>
      </c>
      <c r="U146" s="131">
        <v>40539500</v>
      </c>
      <c r="V146" s="132">
        <v>43514</v>
      </c>
      <c r="W146" s="132">
        <v>43515</v>
      </c>
      <c r="X146" s="132">
        <v>43787</v>
      </c>
      <c r="Y146" s="118">
        <v>270</v>
      </c>
      <c r="Z146" s="118"/>
      <c r="AA146" s="24"/>
      <c r="AB146" s="125"/>
      <c r="AC146" s="125"/>
      <c r="AD146" s="125"/>
      <c r="AE146" s="125" t="s">
        <v>71</v>
      </c>
      <c r="AF146" s="29">
        <f t="shared" si="12"/>
        <v>0.98888888888888893</v>
      </c>
      <c r="AG146" s="30">
        <f>IF(SUMPRODUCT((A$14:A146=A146)*(B$14:B146=B146)*(C$14:C146=C146))&gt;1,0,1)</f>
        <v>1</v>
      </c>
      <c r="AH146" s="31" t="str">
        <f t="shared" si="14"/>
        <v>Contratos de prestación de servicios profesionales y de apoyo a la gestión</v>
      </c>
      <c r="AI146" s="31" t="str">
        <f t="shared" si="15"/>
        <v>Contratación directa</v>
      </c>
      <c r="AJ146" s="32" t="str">
        <f>IFERROR(VLOOKUP(F146,[1]Tipo!$C$12:$C$27,1,FALSE),"NO")</f>
        <v>Prestación de servicios profesionales y de apoyo a la gestión, o para la ejecución de trabajos artísticos que sólo puedan encomendarse a determinadas personas naturales;</v>
      </c>
      <c r="AK146" s="31" t="str">
        <f t="shared" si="16"/>
        <v>Inversión</v>
      </c>
      <c r="AL146" s="31">
        <f t="shared" si="17"/>
        <v>45</v>
      </c>
      <c r="AM146" s="51"/>
      <c r="AN146" s="51"/>
      <c r="AO146" s="51"/>
      <c r="AP146" s="1"/>
      <c r="AQ146" s="1"/>
      <c r="AR146" s="1"/>
      <c r="AS146" s="1"/>
      <c r="AT146" s="1"/>
      <c r="AU146" s="1"/>
      <c r="AV146" s="1"/>
      <c r="AW146" s="1"/>
      <c r="AX146" s="1"/>
      <c r="AY146" s="1"/>
      <c r="AZ146" s="1"/>
      <c r="BA146" s="1"/>
      <c r="BB146" s="1"/>
      <c r="BC146" s="1"/>
      <c r="BD146" s="1"/>
      <c r="BE146" s="1"/>
      <c r="BF146" s="1"/>
      <c r="BG146" s="1"/>
      <c r="BH146" s="1"/>
      <c r="BI146" s="1"/>
      <c r="BJ146" s="1"/>
      <c r="BK146" s="1"/>
      <c r="BL146" s="1"/>
      <c r="BM146" s="1"/>
      <c r="BN146" s="1"/>
      <c r="BO146" s="1"/>
      <c r="BP146" s="1"/>
      <c r="BQ146" s="1"/>
    </row>
    <row r="147" spans="1:69" ht="27" customHeight="1" x14ac:dyDescent="0.25">
      <c r="A147" s="125">
        <v>134</v>
      </c>
      <c r="B147" s="118">
        <v>2019</v>
      </c>
      <c r="C147" s="119" t="s">
        <v>424</v>
      </c>
      <c r="D147" s="142" t="s">
        <v>425</v>
      </c>
      <c r="E147" s="119" t="s">
        <v>66</v>
      </c>
      <c r="F147" s="120" t="s">
        <v>426</v>
      </c>
      <c r="G147" s="121" t="s">
        <v>427</v>
      </c>
      <c r="H147" s="122" t="s">
        <v>428</v>
      </c>
      <c r="I147" s="123" t="s">
        <v>429</v>
      </c>
      <c r="J147" s="27" t="str">
        <f>IF(ISERROR(VLOOKUP(I147,[1]Eje_Pilar!$C$2:$E$47,2,FALSE))," ",VLOOKUP(I147,[1]Eje_Pilar!$C$2:$E$47,2,FALSE))</f>
        <v xml:space="preserve"> </v>
      </c>
      <c r="K147" s="27" t="str">
        <f>IF(ISERROR(VLOOKUP(I147,[1]Eje_Pilar!$C$2:$E$47,3,FALSE))," ",VLOOKUP(I147,[1]Eje_Pilar!$C$2:$E$47,3,FALSE))</f>
        <v xml:space="preserve"> </v>
      </c>
      <c r="L147" s="124">
        <v>0</v>
      </c>
      <c r="M147" s="125">
        <v>899999115</v>
      </c>
      <c r="N147" s="126" t="s">
        <v>430</v>
      </c>
      <c r="O147" s="143">
        <v>10668838</v>
      </c>
      <c r="P147" s="128"/>
      <c r="Q147" s="129"/>
      <c r="R147" s="130"/>
      <c r="S147" s="127"/>
      <c r="T147" s="28">
        <f t="shared" si="13"/>
        <v>10668838</v>
      </c>
      <c r="U147" s="131">
        <v>10668838</v>
      </c>
      <c r="V147" s="132">
        <v>43515</v>
      </c>
      <c r="W147" s="132">
        <v>43515</v>
      </c>
      <c r="X147" s="132">
        <v>43646</v>
      </c>
      <c r="Y147" s="118">
        <v>132</v>
      </c>
      <c r="Z147" s="118"/>
      <c r="AA147" s="24"/>
      <c r="AB147" s="125"/>
      <c r="AC147" s="125"/>
      <c r="AD147" s="125"/>
      <c r="AE147" s="125" t="s">
        <v>71</v>
      </c>
      <c r="AF147" s="29">
        <f t="shared" si="12"/>
        <v>1</v>
      </c>
      <c r="AG147" s="30">
        <f>IF(SUMPRODUCT((A$14:A147=A147)*(B$14:B147=B147)*(C$14:C147=C147))&gt;1,0,1)</f>
        <v>1</v>
      </c>
      <c r="AH147" s="31" t="str">
        <f t="shared" si="14"/>
        <v>Arrendamiento de bienes inmuebles</v>
      </c>
      <c r="AI147" s="31" t="str">
        <f t="shared" si="15"/>
        <v>Contratación directa</v>
      </c>
      <c r="AJ147" s="32" t="str">
        <f>IFERROR(VLOOKUP(F147,[1]Tipo!$C$12:$C$27,1,FALSE),"NO")</f>
        <v>El arrendamiento o adquisición de inmuebles</v>
      </c>
      <c r="AK147" s="31" t="str">
        <f t="shared" si="16"/>
        <v>Funcionamiento</v>
      </c>
      <c r="AL147" s="31" t="str">
        <f t="shared" si="17"/>
        <v>NO</v>
      </c>
      <c r="AM147" s="51"/>
      <c r="AN147" s="51"/>
      <c r="AO147" s="51"/>
      <c r="AP147" s="1"/>
      <c r="AQ147" s="1"/>
      <c r="AR147" s="1"/>
      <c r="AS147" s="1"/>
      <c r="AT147" s="1"/>
      <c r="AU147" s="1"/>
      <c r="AV147" s="1"/>
      <c r="AW147" s="1"/>
      <c r="AX147" s="1"/>
      <c r="AY147" s="1"/>
      <c r="AZ147" s="1"/>
      <c r="BA147" s="1"/>
      <c r="BB147" s="1"/>
      <c r="BC147" s="1"/>
      <c r="BD147" s="1"/>
      <c r="BE147" s="1"/>
      <c r="BF147" s="1"/>
      <c r="BG147" s="1"/>
      <c r="BH147" s="1"/>
      <c r="BI147" s="1"/>
      <c r="BJ147" s="1"/>
      <c r="BK147" s="1"/>
      <c r="BL147" s="1"/>
      <c r="BM147" s="1"/>
      <c r="BN147" s="1"/>
      <c r="BO147" s="1"/>
      <c r="BP147" s="1"/>
      <c r="BQ147" s="1"/>
    </row>
    <row r="148" spans="1:69" ht="27" customHeight="1" x14ac:dyDescent="0.25">
      <c r="A148" s="125">
        <v>141</v>
      </c>
      <c r="B148" s="118">
        <v>2019</v>
      </c>
      <c r="C148" s="119" t="s">
        <v>431</v>
      </c>
      <c r="D148" s="142" t="s">
        <v>65</v>
      </c>
      <c r="E148" s="119" t="s">
        <v>66</v>
      </c>
      <c r="F148" s="120" t="s">
        <v>67</v>
      </c>
      <c r="G148" s="121" t="s">
        <v>397</v>
      </c>
      <c r="H148" s="122" t="s">
        <v>69</v>
      </c>
      <c r="I148" s="123">
        <v>45</v>
      </c>
      <c r="J148" s="27" t="str">
        <f>IF(ISERROR(VLOOKUP(I148,[1]Eje_Pilar!$C$2:$E$47,2,FALSE))," ",VLOOKUP(I148,[1]Eje_Pilar!$C$2:$E$47,2,FALSE))</f>
        <v>Gobernanza e influencia local, regional e internacional</v>
      </c>
      <c r="K148" s="27" t="str">
        <f>IF(ISERROR(VLOOKUP(I148,[1]Eje_Pilar!$C$2:$E$47,3,FALSE))," ",VLOOKUP(I148,[1]Eje_Pilar!$C$2:$E$47,3,FALSE))</f>
        <v>Eje Transversal 4 Gobierno Legitimo, Fortalecimiento Local y Eficiencia</v>
      </c>
      <c r="L148" s="124">
        <v>1415</v>
      </c>
      <c r="M148" s="125">
        <v>1018461849</v>
      </c>
      <c r="N148" s="126" t="s">
        <v>432</v>
      </c>
      <c r="O148" s="127">
        <v>37269000</v>
      </c>
      <c r="P148" s="128"/>
      <c r="Q148" s="129"/>
      <c r="R148" s="130"/>
      <c r="S148" s="127"/>
      <c r="T148" s="28">
        <f t="shared" si="13"/>
        <v>37269000</v>
      </c>
      <c r="U148" s="131">
        <v>37269000</v>
      </c>
      <c r="V148" s="132">
        <v>43515</v>
      </c>
      <c r="W148" s="132">
        <v>43516</v>
      </c>
      <c r="X148" s="132">
        <v>43788</v>
      </c>
      <c r="Y148" s="118">
        <v>270</v>
      </c>
      <c r="Z148" s="118"/>
      <c r="AA148" s="24"/>
      <c r="AB148" s="125"/>
      <c r="AC148" s="125"/>
      <c r="AD148" s="125"/>
      <c r="AE148" s="125" t="s">
        <v>71</v>
      </c>
      <c r="AF148" s="29">
        <f t="shared" si="12"/>
        <v>1</v>
      </c>
      <c r="AG148" s="30">
        <f>IF(SUMPRODUCT((A$14:A148=A148)*(B$14:B148=B148)*(C$14:C148=C148))&gt;1,0,1)</f>
        <v>1</v>
      </c>
      <c r="AH148" s="31" t="str">
        <f t="shared" si="14"/>
        <v>Contratos de prestación de servicios profesionales y de apoyo a la gestión</v>
      </c>
      <c r="AI148" s="31" t="str">
        <f t="shared" si="15"/>
        <v>Contratación directa</v>
      </c>
      <c r="AJ148" s="32" t="str">
        <f>IFERROR(VLOOKUP(F148,[1]Tipo!$C$12:$C$27,1,FALSE),"NO")</f>
        <v>Prestación de servicios profesionales y de apoyo a la gestión, o para la ejecución de trabajos artísticos que sólo puedan encomendarse a determinadas personas naturales;</v>
      </c>
      <c r="AK148" s="31" t="str">
        <f t="shared" si="16"/>
        <v>Inversión</v>
      </c>
      <c r="AL148" s="31">
        <f t="shared" si="17"/>
        <v>45</v>
      </c>
      <c r="AM148" s="51"/>
      <c r="AN148" s="51"/>
      <c r="AO148" s="51"/>
      <c r="AP148" s="1"/>
      <c r="AQ148" s="1"/>
      <c r="AR148" s="1"/>
      <c r="AS148" s="1"/>
      <c r="AT148" s="1"/>
      <c r="AU148" s="1"/>
      <c r="AV148" s="1"/>
      <c r="AW148" s="1"/>
      <c r="AX148" s="1"/>
      <c r="AY148" s="1"/>
      <c r="AZ148" s="1"/>
      <c r="BA148" s="1"/>
      <c r="BB148" s="1"/>
      <c r="BC148" s="1"/>
      <c r="BD148" s="1"/>
      <c r="BE148" s="1"/>
      <c r="BF148" s="1"/>
      <c r="BG148" s="1"/>
      <c r="BH148" s="1"/>
      <c r="BI148" s="1"/>
      <c r="BJ148" s="1"/>
      <c r="BK148" s="1"/>
      <c r="BL148" s="1"/>
      <c r="BM148" s="1"/>
      <c r="BN148" s="1"/>
      <c r="BO148" s="1"/>
      <c r="BP148" s="1"/>
      <c r="BQ148" s="1"/>
    </row>
    <row r="149" spans="1:69" ht="27" customHeight="1" x14ac:dyDescent="0.25">
      <c r="A149" s="125">
        <v>142</v>
      </c>
      <c r="B149" s="118">
        <v>2019</v>
      </c>
      <c r="C149" s="119" t="s">
        <v>433</v>
      </c>
      <c r="D149" s="142" t="s">
        <v>65</v>
      </c>
      <c r="E149" s="119" t="s">
        <v>66</v>
      </c>
      <c r="F149" s="120" t="s">
        <v>67</v>
      </c>
      <c r="G149" s="121" t="s">
        <v>434</v>
      </c>
      <c r="H149" s="122" t="s">
        <v>69</v>
      </c>
      <c r="I149" s="123">
        <v>45</v>
      </c>
      <c r="J149" s="27" t="str">
        <f>IF(ISERROR(VLOOKUP(I149,[1]Eje_Pilar!$C$2:$E$47,2,FALSE))," ",VLOOKUP(I149,[1]Eje_Pilar!$C$2:$E$47,2,FALSE))</f>
        <v>Gobernanza e influencia local, regional e internacional</v>
      </c>
      <c r="K149" s="27" t="str">
        <f>IF(ISERROR(VLOOKUP(I149,[1]Eje_Pilar!$C$2:$E$47,3,FALSE))," ",VLOOKUP(I149,[1]Eje_Pilar!$C$2:$E$47,3,FALSE))</f>
        <v>Eje Transversal 4 Gobierno Legitimo, Fortalecimiento Local y Eficiencia</v>
      </c>
      <c r="L149" s="124">
        <v>1415</v>
      </c>
      <c r="M149" s="125">
        <v>1057547660</v>
      </c>
      <c r="N149" s="126" t="s">
        <v>435</v>
      </c>
      <c r="O149" s="127">
        <v>26550000</v>
      </c>
      <c r="P149" s="128"/>
      <c r="Q149" s="129"/>
      <c r="R149" s="130"/>
      <c r="S149" s="127"/>
      <c r="T149" s="28">
        <f t="shared" si="13"/>
        <v>26550000</v>
      </c>
      <c r="U149" s="131">
        <v>26550000</v>
      </c>
      <c r="V149" s="132">
        <v>43516</v>
      </c>
      <c r="W149" s="132">
        <v>43517</v>
      </c>
      <c r="X149" s="132">
        <v>43789</v>
      </c>
      <c r="Y149" s="118">
        <v>270</v>
      </c>
      <c r="Z149" s="118"/>
      <c r="AA149" s="24"/>
      <c r="AB149" s="125"/>
      <c r="AC149" s="125"/>
      <c r="AD149" s="125"/>
      <c r="AE149" s="125" t="s">
        <v>71</v>
      </c>
      <c r="AF149" s="29">
        <f t="shared" si="12"/>
        <v>1</v>
      </c>
      <c r="AG149" s="30">
        <f>IF(SUMPRODUCT((A$14:A149=A149)*(B$14:B149=B149)*(C$14:C149=C149))&gt;1,0,1)</f>
        <v>1</v>
      </c>
      <c r="AH149" s="31" t="str">
        <f t="shared" si="14"/>
        <v>Contratos de prestación de servicios profesionales y de apoyo a la gestión</v>
      </c>
      <c r="AI149" s="31" t="str">
        <f t="shared" si="15"/>
        <v>Contratación directa</v>
      </c>
      <c r="AJ149" s="32" t="str">
        <f>IFERROR(VLOOKUP(F149,[1]Tipo!$C$12:$C$27,1,FALSE),"NO")</f>
        <v>Prestación de servicios profesionales y de apoyo a la gestión, o para la ejecución de trabajos artísticos que sólo puedan encomendarse a determinadas personas naturales;</v>
      </c>
      <c r="AK149" s="31" t="str">
        <f t="shared" si="16"/>
        <v>Inversión</v>
      </c>
      <c r="AL149" s="31">
        <f t="shared" si="17"/>
        <v>45</v>
      </c>
      <c r="AM149" s="51"/>
      <c r="AN149" s="51"/>
      <c r="AO149" s="51"/>
      <c r="AP149" s="1"/>
      <c r="AQ149" s="1"/>
      <c r="AR149" s="1"/>
      <c r="AS149" s="1"/>
      <c r="AT149" s="1"/>
      <c r="AU149" s="1"/>
      <c r="AV149" s="1"/>
      <c r="AW149" s="1"/>
      <c r="AX149" s="1"/>
      <c r="AY149" s="1"/>
      <c r="AZ149" s="1"/>
      <c r="BA149" s="1"/>
      <c r="BB149" s="1"/>
      <c r="BC149" s="1"/>
      <c r="BD149" s="1"/>
      <c r="BE149" s="1"/>
      <c r="BF149" s="1"/>
      <c r="BG149" s="1"/>
      <c r="BH149" s="1"/>
      <c r="BI149" s="1"/>
      <c r="BJ149" s="1"/>
      <c r="BK149" s="1"/>
      <c r="BL149" s="1"/>
      <c r="BM149" s="1"/>
      <c r="BN149" s="1"/>
      <c r="BO149" s="1"/>
      <c r="BP149" s="1"/>
      <c r="BQ149" s="1"/>
    </row>
    <row r="150" spans="1:69" ht="27" customHeight="1" x14ac:dyDescent="0.25">
      <c r="A150" s="125">
        <v>143</v>
      </c>
      <c r="B150" s="118">
        <v>2019</v>
      </c>
      <c r="C150" s="119" t="s">
        <v>436</v>
      </c>
      <c r="D150" s="144" t="s">
        <v>65</v>
      </c>
      <c r="E150" s="119" t="s">
        <v>66</v>
      </c>
      <c r="F150" s="120" t="s">
        <v>67</v>
      </c>
      <c r="G150" s="121" t="s">
        <v>437</v>
      </c>
      <c r="H150" s="122" t="s">
        <v>69</v>
      </c>
      <c r="I150" s="123">
        <v>45</v>
      </c>
      <c r="J150" s="27" t="str">
        <f>IF(ISERROR(VLOOKUP(I150,[1]Eje_Pilar!$C$2:$E$47,2,FALSE))," ",VLOOKUP(I150,[1]Eje_Pilar!$C$2:$E$47,2,FALSE))</f>
        <v>Gobernanza e influencia local, regional e internacional</v>
      </c>
      <c r="K150" s="27" t="str">
        <f>IF(ISERROR(VLOOKUP(I150,[1]Eje_Pilar!$C$2:$E$47,3,FALSE))," ",VLOOKUP(I150,[1]Eje_Pilar!$C$2:$E$47,3,FALSE))</f>
        <v>Eje Transversal 4 Gobierno Legitimo, Fortalecimiento Local y Eficiencia</v>
      </c>
      <c r="L150" s="124">
        <v>1415</v>
      </c>
      <c r="M150" s="125">
        <v>79395173</v>
      </c>
      <c r="N150" s="145" t="s">
        <v>438</v>
      </c>
      <c r="O150" s="127">
        <v>37269000</v>
      </c>
      <c r="P150" s="128"/>
      <c r="Q150" s="129"/>
      <c r="R150" s="130"/>
      <c r="S150" s="127"/>
      <c r="T150" s="28">
        <f t="shared" si="13"/>
        <v>37269000</v>
      </c>
      <c r="U150" s="131">
        <v>37269000</v>
      </c>
      <c r="V150" s="132">
        <v>43517</v>
      </c>
      <c r="W150" s="132">
        <v>43518</v>
      </c>
      <c r="X150" s="132">
        <v>43790</v>
      </c>
      <c r="Y150" s="118">
        <v>270</v>
      </c>
      <c r="Z150" s="118"/>
      <c r="AA150" s="24"/>
      <c r="AB150" s="125"/>
      <c r="AC150" s="125"/>
      <c r="AD150" s="125"/>
      <c r="AE150" s="125" t="s">
        <v>71</v>
      </c>
      <c r="AF150" s="29">
        <f t="shared" si="12"/>
        <v>1</v>
      </c>
      <c r="AG150" s="30">
        <f>IF(SUMPRODUCT((A$14:A150=A150)*(B$14:B150=B150)*(C$14:C150=C150))&gt;1,0,1)</f>
        <v>1</v>
      </c>
      <c r="AH150" s="31" t="str">
        <f t="shared" si="14"/>
        <v>Contratos de prestación de servicios profesionales y de apoyo a la gestión</v>
      </c>
      <c r="AI150" s="31" t="str">
        <f t="shared" si="15"/>
        <v>Contratación directa</v>
      </c>
      <c r="AJ150" s="32" t="str">
        <f>IFERROR(VLOOKUP(F150,[1]Tipo!$C$12:$C$27,1,FALSE),"NO")</f>
        <v>Prestación de servicios profesionales y de apoyo a la gestión, o para la ejecución de trabajos artísticos que sólo puedan encomendarse a determinadas personas naturales;</v>
      </c>
      <c r="AK150" s="31" t="str">
        <f t="shared" si="16"/>
        <v>Inversión</v>
      </c>
      <c r="AL150" s="31">
        <f t="shared" si="17"/>
        <v>45</v>
      </c>
      <c r="AM150" s="51"/>
      <c r="AN150" s="51"/>
      <c r="AO150" s="51"/>
      <c r="AP150" s="1"/>
      <c r="AQ150" s="1"/>
      <c r="AR150" s="1"/>
      <c r="AS150" s="1"/>
      <c r="AT150" s="1"/>
      <c r="AU150" s="1"/>
      <c r="AV150" s="1"/>
      <c r="AW150" s="1"/>
      <c r="AX150" s="1"/>
      <c r="AY150" s="1"/>
      <c r="AZ150" s="1"/>
      <c r="BA150" s="1"/>
      <c r="BB150" s="1"/>
      <c r="BC150" s="1"/>
      <c r="BD150" s="1"/>
      <c r="BE150" s="1"/>
      <c r="BF150" s="1"/>
      <c r="BG150" s="1"/>
      <c r="BH150" s="1"/>
      <c r="BI150" s="1"/>
      <c r="BJ150" s="1"/>
      <c r="BK150" s="1"/>
      <c r="BL150" s="1"/>
      <c r="BM150" s="1"/>
      <c r="BN150" s="1"/>
      <c r="BO150" s="1"/>
      <c r="BP150" s="1"/>
      <c r="BQ150" s="1"/>
    </row>
    <row r="151" spans="1:69" ht="27" customHeight="1" x14ac:dyDescent="0.25">
      <c r="A151" s="125">
        <v>144</v>
      </c>
      <c r="B151" s="118">
        <v>2019</v>
      </c>
      <c r="C151" s="119" t="s">
        <v>439</v>
      </c>
      <c r="D151" s="142" t="s">
        <v>65</v>
      </c>
      <c r="E151" s="119" t="s">
        <v>66</v>
      </c>
      <c r="F151" s="120" t="s">
        <v>67</v>
      </c>
      <c r="G151" s="121" t="s">
        <v>299</v>
      </c>
      <c r="H151" s="122" t="s">
        <v>69</v>
      </c>
      <c r="I151" s="123">
        <v>45</v>
      </c>
      <c r="J151" s="27" t="str">
        <f>IF(ISERROR(VLOOKUP(I151,[1]Eje_Pilar!$C$2:$E$47,2,FALSE))," ",VLOOKUP(I151,[1]Eje_Pilar!$C$2:$E$47,2,FALSE))</f>
        <v>Gobernanza e influencia local, regional e internacional</v>
      </c>
      <c r="K151" s="27" t="str">
        <f>IF(ISERROR(VLOOKUP(I151,[1]Eje_Pilar!$C$2:$E$47,3,FALSE))," ",VLOOKUP(I151,[1]Eje_Pilar!$C$2:$E$47,3,FALSE))</f>
        <v>Eje Transversal 4 Gobierno Legitimo, Fortalecimiento Local y Eficiencia</v>
      </c>
      <c r="L151" s="124">
        <v>1415</v>
      </c>
      <c r="M151" s="125">
        <v>1033696126</v>
      </c>
      <c r="N151" s="126" t="s">
        <v>440</v>
      </c>
      <c r="O151" s="127">
        <v>48447000</v>
      </c>
      <c r="P151" s="128"/>
      <c r="Q151" s="129"/>
      <c r="R151" s="130"/>
      <c r="S151" s="127"/>
      <c r="T151" s="28">
        <f t="shared" si="13"/>
        <v>48447000</v>
      </c>
      <c r="U151" s="131">
        <v>48447000</v>
      </c>
      <c r="V151" s="132">
        <v>43516</v>
      </c>
      <c r="W151" s="132">
        <v>43517</v>
      </c>
      <c r="X151" s="132">
        <v>43789</v>
      </c>
      <c r="Y151" s="118">
        <v>270</v>
      </c>
      <c r="Z151" s="118"/>
      <c r="AA151" s="24"/>
      <c r="AB151" s="125"/>
      <c r="AC151" s="125"/>
      <c r="AD151" s="125"/>
      <c r="AE151" s="125" t="s">
        <v>71</v>
      </c>
      <c r="AF151" s="29">
        <f t="shared" si="12"/>
        <v>1</v>
      </c>
      <c r="AG151" s="30">
        <f>IF(SUMPRODUCT((A$14:A151=A151)*(B$14:B151=B151)*(C$14:C151=C151))&gt;1,0,1)</f>
        <v>1</v>
      </c>
      <c r="AH151" s="31" t="str">
        <f t="shared" si="14"/>
        <v>Contratos de prestación de servicios profesionales y de apoyo a la gestión</v>
      </c>
      <c r="AI151" s="31" t="str">
        <f t="shared" si="15"/>
        <v>Contratación directa</v>
      </c>
      <c r="AJ151" s="32" t="str">
        <f>IFERROR(VLOOKUP(F151,[1]Tipo!$C$12:$C$27,1,FALSE),"NO")</f>
        <v>Prestación de servicios profesionales y de apoyo a la gestión, o para la ejecución de trabajos artísticos que sólo puedan encomendarse a determinadas personas naturales;</v>
      </c>
      <c r="AK151" s="31" t="str">
        <f t="shared" si="16"/>
        <v>Inversión</v>
      </c>
      <c r="AL151" s="31">
        <f t="shared" si="17"/>
        <v>45</v>
      </c>
      <c r="AM151" s="51"/>
      <c r="AN151" s="51"/>
      <c r="AO151" s="51"/>
      <c r="AP151" s="1"/>
      <c r="AQ151" s="1"/>
      <c r="AR151" s="1"/>
      <c r="AS151" s="1"/>
      <c r="AT151" s="1"/>
      <c r="AU151" s="1"/>
      <c r="AV151" s="1"/>
      <c r="AW151" s="1"/>
      <c r="AX151" s="1"/>
      <c r="AY151" s="1"/>
      <c r="AZ151" s="1"/>
      <c r="BA151" s="1"/>
      <c r="BB151" s="1"/>
      <c r="BC151" s="1"/>
      <c r="BD151" s="1"/>
      <c r="BE151" s="1"/>
      <c r="BF151" s="1"/>
      <c r="BG151" s="1"/>
      <c r="BH151" s="1"/>
      <c r="BI151" s="1"/>
      <c r="BJ151" s="1"/>
      <c r="BK151" s="1"/>
      <c r="BL151" s="1"/>
      <c r="BM151" s="1"/>
      <c r="BN151" s="1"/>
      <c r="BO151" s="1"/>
      <c r="BP151" s="1"/>
      <c r="BQ151" s="1"/>
    </row>
    <row r="152" spans="1:69" ht="27" customHeight="1" x14ac:dyDescent="0.25">
      <c r="A152" s="125">
        <v>145</v>
      </c>
      <c r="B152" s="118">
        <v>2019</v>
      </c>
      <c r="C152" s="119" t="s">
        <v>441</v>
      </c>
      <c r="D152" s="142" t="s">
        <v>442</v>
      </c>
      <c r="E152" s="119" t="s">
        <v>66</v>
      </c>
      <c r="F152" s="120" t="s">
        <v>426</v>
      </c>
      <c r="G152" s="121" t="s">
        <v>443</v>
      </c>
      <c r="H152" s="122" t="s">
        <v>428</v>
      </c>
      <c r="I152" s="123" t="s">
        <v>429</v>
      </c>
      <c r="J152" s="27" t="str">
        <f>IF(ISERROR(VLOOKUP(I152,[1]Eje_Pilar!$C$2:$E$47,2,FALSE))," ",VLOOKUP(I152,[1]Eje_Pilar!$C$2:$E$47,2,FALSE))</f>
        <v xml:space="preserve"> </v>
      </c>
      <c r="K152" s="27" t="str">
        <f>IF(ISERROR(VLOOKUP(I152,[1]Eje_Pilar!$C$2:$E$47,3,FALSE))," ",VLOOKUP(I152,[1]Eje_Pilar!$C$2:$E$47,3,FALSE))</f>
        <v xml:space="preserve"> </v>
      </c>
      <c r="L152" s="124">
        <v>0</v>
      </c>
      <c r="M152" s="125">
        <v>21073946</v>
      </c>
      <c r="N152" s="126" t="s">
        <v>444</v>
      </c>
      <c r="O152" s="143">
        <v>13543839</v>
      </c>
      <c r="P152" s="128"/>
      <c r="Q152" s="129"/>
      <c r="R152" s="130">
        <v>1</v>
      </c>
      <c r="S152" s="127">
        <v>6771919</v>
      </c>
      <c r="T152" s="28">
        <f t="shared" si="13"/>
        <v>20315758</v>
      </c>
      <c r="U152" s="131">
        <v>20315758</v>
      </c>
      <c r="V152" s="132">
        <v>43518</v>
      </c>
      <c r="W152" s="132">
        <v>43519</v>
      </c>
      <c r="X152" s="132">
        <v>43793</v>
      </c>
      <c r="Y152" s="118">
        <v>180</v>
      </c>
      <c r="Z152" s="118">
        <v>90</v>
      </c>
      <c r="AA152" s="24"/>
      <c r="AB152" s="125"/>
      <c r="AC152" s="125"/>
      <c r="AD152" s="125"/>
      <c r="AE152" s="125" t="s">
        <v>71</v>
      </c>
      <c r="AF152" s="29">
        <f t="shared" si="12"/>
        <v>1</v>
      </c>
      <c r="AG152" s="30">
        <f>IF(SUMPRODUCT((A$14:A152=A152)*(B$14:B152=B152)*(C$14:C152=C152))&gt;1,0,1)</f>
        <v>1</v>
      </c>
      <c r="AH152" s="31" t="str">
        <f t="shared" si="14"/>
        <v>Arrendamiento de bienes muebles</v>
      </c>
      <c r="AI152" s="31" t="str">
        <f t="shared" si="15"/>
        <v>Contratación directa</v>
      </c>
      <c r="AJ152" s="32" t="str">
        <f>IFERROR(VLOOKUP(F152,[1]Tipo!$C$12:$C$27,1,FALSE),"NO")</f>
        <v>El arrendamiento o adquisición de inmuebles</v>
      </c>
      <c r="AK152" s="31" t="str">
        <f t="shared" si="16"/>
        <v>Funcionamiento</v>
      </c>
      <c r="AL152" s="31" t="str">
        <f t="shared" si="17"/>
        <v>NO</v>
      </c>
      <c r="AM152" s="51"/>
      <c r="AN152" s="51"/>
      <c r="AO152" s="51"/>
      <c r="AP152" s="1"/>
      <c r="AQ152" s="1"/>
      <c r="AR152" s="1"/>
      <c r="AS152" s="1"/>
      <c r="AT152" s="1"/>
      <c r="AU152" s="1"/>
      <c r="AV152" s="1"/>
      <c r="AW152" s="1"/>
      <c r="AX152" s="1"/>
      <c r="AY152" s="1"/>
      <c r="AZ152" s="1"/>
      <c r="BA152" s="1"/>
      <c r="BB152" s="1"/>
      <c r="BC152" s="1"/>
      <c r="BD152" s="1"/>
      <c r="BE152" s="1"/>
      <c r="BF152" s="1"/>
      <c r="BG152" s="1"/>
      <c r="BH152" s="1"/>
      <c r="BI152" s="1"/>
      <c r="BJ152" s="1"/>
      <c r="BK152" s="1"/>
      <c r="BL152" s="1"/>
      <c r="BM152" s="1"/>
      <c r="BN152" s="1"/>
      <c r="BO152" s="1"/>
      <c r="BP152" s="1"/>
      <c r="BQ152" s="1"/>
    </row>
    <row r="153" spans="1:69" ht="27" customHeight="1" x14ac:dyDescent="0.25">
      <c r="A153" s="125">
        <v>146</v>
      </c>
      <c r="B153" s="118">
        <v>2019</v>
      </c>
      <c r="C153" s="119" t="s">
        <v>445</v>
      </c>
      <c r="D153" s="142" t="s">
        <v>65</v>
      </c>
      <c r="E153" s="119" t="s">
        <v>66</v>
      </c>
      <c r="F153" s="120" t="s">
        <v>67</v>
      </c>
      <c r="G153" s="121" t="s">
        <v>242</v>
      </c>
      <c r="H153" s="122" t="s">
        <v>69</v>
      </c>
      <c r="I153" s="123">
        <v>45</v>
      </c>
      <c r="J153" s="27" t="str">
        <f>IF(ISERROR(VLOOKUP(I153,[1]Eje_Pilar!$C$2:$E$47,2,FALSE))," ",VLOOKUP(I153,[1]Eje_Pilar!$C$2:$E$47,2,FALSE))</f>
        <v>Gobernanza e influencia local, regional e internacional</v>
      </c>
      <c r="K153" s="27" t="str">
        <f>IF(ISERROR(VLOOKUP(I153,[1]Eje_Pilar!$C$2:$E$47,3,FALSE))," ",VLOOKUP(I153,[1]Eje_Pilar!$C$2:$E$47,3,FALSE))</f>
        <v>Eje Transversal 4 Gobierno Legitimo, Fortalecimiento Local y Eficiencia</v>
      </c>
      <c r="L153" s="124">
        <v>1415</v>
      </c>
      <c r="M153" s="125">
        <v>1022929615</v>
      </c>
      <c r="N153" s="126" t="s">
        <v>446</v>
      </c>
      <c r="O153" s="143">
        <v>17883000</v>
      </c>
      <c r="P153" s="128"/>
      <c r="Q153" s="129"/>
      <c r="R153" s="130"/>
      <c r="S153" s="127"/>
      <c r="T153" s="28">
        <f t="shared" si="13"/>
        <v>17883000</v>
      </c>
      <c r="U153" s="131">
        <v>17883000</v>
      </c>
      <c r="V153" s="132">
        <v>43521</v>
      </c>
      <c r="W153" s="132">
        <v>43522</v>
      </c>
      <c r="X153" s="132">
        <v>43794</v>
      </c>
      <c r="Y153" s="118">
        <v>270</v>
      </c>
      <c r="Z153" s="118"/>
      <c r="AA153" s="24"/>
      <c r="AB153" s="125"/>
      <c r="AC153" s="125"/>
      <c r="AD153" s="125"/>
      <c r="AE153" s="125" t="s">
        <v>71</v>
      </c>
      <c r="AF153" s="29">
        <f t="shared" si="12"/>
        <v>1</v>
      </c>
      <c r="AG153" s="30">
        <f>IF(SUMPRODUCT((A$14:A153=A153)*(B$14:B153=B153)*(C$14:C153=C153))&gt;1,0,1)</f>
        <v>1</v>
      </c>
      <c r="AH153" s="31" t="str">
        <f t="shared" si="14"/>
        <v>Contratos de prestación de servicios profesionales y de apoyo a la gestión</v>
      </c>
      <c r="AI153" s="31" t="str">
        <f t="shared" si="15"/>
        <v>Contratación directa</v>
      </c>
      <c r="AJ153" s="32" t="str">
        <f>IFERROR(VLOOKUP(F153,[1]Tipo!$C$12:$C$27,1,FALSE),"NO")</f>
        <v>Prestación de servicios profesionales y de apoyo a la gestión, o para la ejecución de trabajos artísticos que sólo puedan encomendarse a determinadas personas naturales;</v>
      </c>
      <c r="AK153" s="31" t="str">
        <f t="shared" si="16"/>
        <v>Inversión</v>
      </c>
      <c r="AL153" s="31">
        <f t="shared" si="17"/>
        <v>45</v>
      </c>
      <c r="AM153" s="51"/>
      <c r="AN153" s="51"/>
      <c r="AO153" s="51"/>
      <c r="AP153" s="1"/>
      <c r="AQ153" s="1"/>
      <c r="AR153" s="1"/>
      <c r="AS153" s="1"/>
      <c r="AT153" s="1"/>
      <c r="AU153" s="1"/>
      <c r="AV153" s="1"/>
      <c r="AW153" s="1"/>
      <c r="AX153" s="1"/>
      <c r="AY153" s="1"/>
      <c r="AZ153" s="1"/>
      <c r="BA153" s="1"/>
      <c r="BB153" s="1"/>
      <c r="BC153" s="1"/>
      <c r="BD153" s="1"/>
      <c r="BE153" s="1"/>
      <c r="BF153" s="1"/>
      <c r="BG153" s="1"/>
      <c r="BH153" s="1"/>
      <c r="BI153" s="1"/>
      <c r="BJ153" s="1"/>
      <c r="BK153" s="1"/>
      <c r="BL153" s="1"/>
      <c r="BM153" s="1"/>
      <c r="BN153" s="1"/>
      <c r="BO153" s="1"/>
      <c r="BP153" s="1"/>
      <c r="BQ153" s="1"/>
    </row>
    <row r="154" spans="1:69" ht="27" customHeight="1" x14ac:dyDescent="0.25">
      <c r="A154" s="125">
        <v>147</v>
      </c>
      <c r="B154" s="118">
        <v>2019</v>
      </c>
      <c r="C154" s="119" t="s">
        <v>447</v>
      </c>
      <c r="D154" s="142" t="s">
        <v>65</v>
      </c>
      <c r="E154" s="119" t="s">
        <v>66</v>
      </c>
      <c r="F154" s="120" t="s">
        <v>67</v>
      </c>
      <c r="G154" s="121" t="s">
        <v>448</v>
      </c>
      <c r="H154" s="122" t="s">
        <v>69</v>
      </c>
      <c r="I154" s="123">
        <v>45</v>
      </c>
      <c r="J154" s="27" t="str">
        <f>IF(ISERROR(VLOOKUP(I154,[1]Eje_Pilar!$C$2:$E$47,2,FALSE))," ",VLOOKUP(I154,[1]Eje_Pilar!$C$2:$E$47,2,FALSE))</f>
        <v>Gobernanza e influencia local, regional e internacional</v>
      </c>
      <c r="K154" s="27" t="str">
        <f>IF(ISERROR(VLOOKUP(I154,[1]Eje_Pilar!$C$2:$E$47,3,FALSE))," ",VLOOKUP(I154,[1]Eje_Pilar!$C$2:$E$47,3,FALSE))</f>
        <v>Eje Transversal 4 Gobierno Legitimo, Fortalecimiento Local y Eficiencia</v>
      </c>
      <c r="L154" s="124">
        <v>1415</v>
      </c>
      <c r="M154" s="125">
        <v>1015400933</v>
      </c>
      <c r="N154" s="126" t="s">
        <v>449</v>
      </c>
      <c r="O154" s="143">
        <v>41850000</v>
      </c>
      <c r="P154" s="128"/>
      <c r="Q154" s="129"/>
      <c r="R154" s="130"/>
      <c r="S154" s="127"/>
      <c r="T154" s="28">
        <f>+O154+Q154+S154</f>
        <v>41850000</v>
      </c>
      <c r="U154" s="131">
        <v>33170000</v>
      </c>
      <c r="V154" s="132">
        <v>43522</v>
      </c>
      <c r="W154" s="132">
        <v>43523</v>
      </c>
      <c r="X154" s="132">
        <v>43795</v>
      </c>
      <c r="Y154" s="118">
        <v>270</v>
      </c>
      <c r="Z154" s="118"/>
      <c r="AA154" s="24"/>
      <c r="AB154" s="125"/>
      <c r="AC154" s="125"/>
      <c r="AD154" s="125"/>
      <c r="AE154" s="125" t="s">
        <v>71</v>
      </c>
      <c r="AF154" s="29">
        <f t="shared" si="12"/>
        <v>0.79259259259259263</v>
      </c>
      <c r="AG154" s="30">
        <f>IF(SUMPRODUCT((A$14:A154=A154)*(B$14:B154=B154)*(C$14:C154=C154))&gt;1,0,1)</f>
        <v>1</v>
      </c>
      <c r="AH154" s="31" t="str">
        <f t="shared" si="14"/>
        <v>Contratos de prestación de servicios profesionales y de apoyo a la gestión</v>
      </c>
      <c r="AI154" s="31" t="str">
        <f t="shared" si="15"/>
        <v>Contratación directa</v>
      </c>
      <c r="AJ154" s="32" t="str">
        <f>IFERROR(VLOOKUP(F154,[1]Tipo!$C$12:$C$27,1,FALSE),"NO")</f>
        <v>Prestación de servicios profesionales y de apoyo a la gestión, o para la ejecución de trabajos artísticos que sólo puedan encomendarse a determinadas personas naturales;</v>
      </c>
      <c r="AK154" s="31" t="str">
        <f t="shared" si="16"/>
        <v>Inversión</v>
      </c>
      <c r="AL154" s="31">
        <f t="shared" si="17"/>
        <v>45</v>
      </c>
      <c r="AM154" s="51"/>
      <c r="AN154" s="51"/>
      <c r="AO154" s="51"/>
      <c r="AP154" s="1"/>
      <c r="AQ154" s="1"/>
      <c r="AR154" s="1"/>
      <c r="AS154" s="1"/>
      <c r="AT154" s="1"/>
      <c r="AU154" s="1"/>
      <c r="AV154" s="1"/>
      <c r="AW154" s="1"/>
      <c r="AX154" s="1"/>
      <c r="AY154" s="1"/>
      <c r="AZ154" s="1"/>
      <c r="BA154" s="1"/>
      <c r="BB154" s="1"/>
      <c r="BC154" s="1"/>
      <c r="BD154" s="1"/>
      <c r="BE154" s="1"/>
      <c r="BF154" s="1"/>
      <c r="BG154" s="1"/>
      <c r="BH154" s="1"/>
      <c r="BI154" s="1"/>
      <c r="BJ154" s="1"/>
      <c r="BK154" s="1"/>
      <c r="BL154" s="1"/>
      <c r="BM154" s="1"/>
      <c r="BN154" s="1"/>
      <c r="BO154" s="1"/>
      <c r="BP154" s="1"/>
      <c r="BQ154" s="1"/>
    </row>
    <row r="155" spans="1:69" ht="27" customHeight="1" x14ac:dyDescent="0.25">
      <c r="A155" s="125">
        <v>148</v>
      </c>
      <c r="B155" s="118">
        <v>2019</v>
      </c>
      <c r="C155" s="119" t="s">
        <v>450</v>
      </c>
      <c r="D155" s="142" t="s">
        <v>425</v>
      </c>
      <c r="E155" s="119" t="s">
        <v>66</v>
      </c>
      <c r="F155" s="120" t="s">
        <v>426</v>
      </c>
      <c r="G155" s="121" t="s">
        <v>451</v>
      </c>
      <c r="H155" s="122" t="s">
        <v>428</v>
      </c>
      <c r="I155" s="123" t="s">
        <v>429</v>
      </c>
      <c r="J155" s="27" t="str">
        <f>IF(ISERROR(VLOOKUP(I155,[1]Eje_Pilar!$C$2:$E$47,2,FALSE))," ",VLOOKUP(I155,[1]Eje_Pilar!$C$2:$E$47,2,FALSE))</f>
        <v xml:space="preserve"> </v>
      </c>
      <c r="K155" s="27" t="str">
        <f>IF(ISERROR(VLOOKUP(I155,[1]Eje_Pilar!$C$2:$E$47,3,FALSE))," ",VLOOKUP(I155,[1]Eje_Pilar!$C$2:$E$47,3,FALSE))</f>
        <v xml:space="preserve"> </v>
      </c>
      <c r="L155" s="124">
        <v>0</v>
      </c>
      <c r="M155" s="125">
        <v>39766949</v>
      </c>
      <c r="N155" s="126" t="s">
        <v>452</v>
      </c>
      <c r="O155" s="143">
        <v>10164720</v>
      </c>
      <c r="P155" s="128"/>
      <c r="Q155" s="129"/>
      <c r="R155" s="130">
        <v>1</v>
      </c>
      <c r="S155" s="127">
        <v>4800001</v>
      </c>
      <c r="T155" s="28">
        <f t="shared" si="13"/>
        <v>14964721</v>
      </c>
      <c r="U155" s="131">
        <v>14964721</v>
      </c>
      <c r="V155" s="132">
        <v>43523</v>
      </c>
      <c r="W155" s="132">
        <v>43524</v>
      </c>
      <c r="X155" s="132">
        <v>43791</v>
      </c>
      <c r="Y155" s="118">
        <v>180</v>
      </c>
      <c r="Z155" s="118">
        <v>85</v>
      </c>
      <c r="AA155" s="24"/>
      <c r="AB155" s="125"/>
      <c r="AC155" s="125"/>
      <c r="AD155" s="125"/>
      <c r="AE155" s="125" t="s">
        <v>71</v>
      </c>
      <c r="AF155" s="29">
        <f t="shared" si="12"/>
        <v>1</v>
      </c>
      <c r="AG155" s="30">
        <f>IF(SUMPRODUCT((A$14:A155=A155)*(B$14:B155=B155)*(C$14:C155=C155))&gt;1,0,1)</f>
        <v>1</v>
      </c>
      <c r="AH155" s="31" t="str">
        <f t="shared" si="14"/>
        <v>Arrendamiento de bienes inmuebles</v>
      </c>
      <c r="AI155" s="31" t="str">
        <f t="shared" si="15"/>
        <v>Contratación directa</v>
      </c>
      <c r="AJ155" s="32" t="str">
        <f>IFERROR(VLOOKUP(F155,[1]Tipo!$C$12:$C$27,1,FALSE),"NO")</f>
        <v>El arrendamiento o adquisición de inmuebles</v>
      </c>
      <c r="AK155" s="31" t="str">
        <f t="shared" si="16"/>
        <v>Funcionamiento</v>
      </c>
      <c r="AL155" s="31" t="str">
        <f t="shared" si="17"/>
        <v>NO</v>
      </c>
      <c r="AM155" s="51"/>
      <c r="AN155" s="51"/>
      <c r="AO155" s="51"/>
      <c r="AP155" s="1"/>
      <c r="AQ155" s="1"/>
      <c r="AR155" s="1"/>
      <c r="AS155" s="1"/>
      <c r="AT155" s="1"/>
      <c r="AU155" s="1"/>
      <c r="AV155" s="1"/>
      <c r="AW155" s="1"/>
      <c r="AX155" s="1"/>
      <c r="AY155" s="1"/>
      <c r="AZ155" s="1"/>
      <c r="BA155" s="1"/>
      <c r="BB155" s="1"/>
      <c r="BC155" s="1"/>
      <c r="BD155" s="1"/>
      <c r="BE155" s="1"/>
      <c r="BF155" s="1"/>
      <c r="BG155" s="1"/>
      <c r="BH155" s="1"/>
      <c r="BI155" s="1"/>
      <c r="BJ155" s="1"/>
      <c r="BK155" s="1"/>
      <c r="BL155" s="1"/>
      <c r="BM155" s="1"/>
      <c r="BN155" s="1"/>
      <c r="BO155" s="1"/>
      <c r="BP155" s="1"/>
      <c r="BQ155" s="1"/>
    </row>
    <row r="156" spans="1:69" ht="27" customHeight="1" thickBot="1" x14ac:dyDescent="0.3">
      <c r="A156" s="125">
        <v>149</v>
      </c>
      <c r="B156" s="118">
        <v>2019</v>
      </c>
      <c r="C156" s="119" t="s">
        <v>453</v>
      </c>
      <c r="D156" s="142" t="s">
        <v>425</v>
      </c>
      <c r="E156" s="119" t="s">
        <v>66</v>
      </c>
      <c r="F156" s="120" t="s">
        <v>426</v>
      </c>
      <c r="G156" s="121" t="s">
        <v>454</v>
      </c>
      <c r="H156" s="122" t="s">
        <v>428</v>
      </c>
      <c r="I156" s="123" t="s">
        <v>429</v>
      </c>
      <c r="J156" s="27" t="str">
        <f>IF(ISERROR(VLOOKUP(I156,[1]Eje_Pilar!$C$2:$E$47,2,FALSE))," ",VLOOKUP(I156,[1]Eje_Pilar!$C$2:$E$47,2,FALSE))</f>
        <v xml:space="preserve"> </v>
      </c>
      <c r="K156" s="27" t="str">
        <f>IF(ISERROR(VLOOKUP(I156,[1]Eje_Pilar!$C$2:$E$47,3,FALSE))," ",VLOOKUP(I156,[1]Eje_Pilar!$C$2:$E$47,3,FALSE))</f>
        <v xml:space="preserve"> </v>
      </c>
      <c r="L156" s="124">
        <v>0</v>
      </c>
      <c r="M156" s="125">
        <v>51997629</v>
      </c>
      <c r="N156" s="126" t="s">
        <v>455</v>
      </c>
      <c r="O156" s="143">
        <v>10164720</v>
      </c>
      <c r="P156" s="128"/>
      <c r="Q156" s="129"/>
      <c r="R156" s="130">
        <v>2</v>
      </c>
      <c r="S156" s="127">
        <v>5082360</v>
      </c>
      <c r="T156" s="28">
        <f t="shared" si="13"/>
        <v>15247080</v>
      </c>
      <c r="U156" s="131">
        <v>15247080</v>
      </c>
      <c r="V156" s="132">
        <v>43523</v>
      </c>
      <c r="W156" s="132">
        <v>43524</v>
      </c>
      <c r="X156" s="132">
        <v>43796</v>
      </c>
      <c r="Y156" s="118">
        <v>180</v>
      </c>
      <c r="Z156" s="118">
        <v>90</v>
      </c>
      <c r="AA156" s="24"/>
      <c r="AB156" s="125"/>
      <c r="AC156" s="125"/>
      <c r="AD156" s="125"/>
      <c r="AE156" s="125" t="s">
        <v>71</v>
      </c>
      <c r="AF156" s="29">
        <f t="shared" si="12"/>
        <v>1</v>
      </c>
      <c r="AG156" s="30">
        <f>IF(SUMPRODUCT((A$14:A156=A156)*(B$14:B156=B156)*(C$14:C156=C156))&gt;1,0,1)</f>
        <v>1</v>
      </c>
      <c r="AH156" s="31" t="str">
        <f t="shared" si="14"/>
        <v>Arrendamiento de bienes inmuebles</v>
      </c>
      <c r="AI156" s="31" t="str">
        <f t="shared" si="15"/>
        <v>Contratación directa</v>
      </c>
      <c r="AJ156" s="32" t="str">
        <f>IFERROR(VLOOKUP(F156,[1]Tipo!$C$12:$C$27,1,FALSE),"NO")</f>
        <v>El arrendamiento o adquisición de inmuebles</v>
      </c>
      <c r="AK156" s="31" t="str">
        <f t="shared" si="16"/>
        <v>Funcionamiento</v>
      </c>
      <c r="AL156" s="31" t="str">
        <f t="shared" si="17"/>
        <v>NO</v>
      </c>
      <c r="AM156" s="51"/>
      <c r="AN156" s="51"/>
      <c r="AO156" s="51"/>
      <c r="AP156" s="1"/>
      <c r="AQ156" s="1"/>
      <c r="AR156" s="1"/>
      <c r="AS156" s="1"/>
      <c r="AT156" s="1"/>
      <c r="AU156" s="1"/>
      <c r="AV156" s="1"/>
      <c r="AW156" s="1"/>
      <c r="AX156" s="1"/>
      <c r="AY156" s="1"/>
      <c r="AZ156" s="1"/>
      <c r="BA156" s="1"/>
      <c r="BB156" s="1"/>
      <c r="BC156" s="1"/>
      <c r="BD156" s="1"/>
      <c r="BE156" s="1"/>
      <c r="BF156" s="1"/>
      <c r="BG156" s="1"/>
      <c r="BH156" s="1"/>
      <c r="BI156" s="1"/>
      <c r="BJ156" s="1"/>
      <c r="BK156" s="1"/>
      <c r="BL156" s="1"/>
      <c r="BM156" s="1"/>
      <c r="BN156" s="1"/>
      <c r="BO156" s="1"/>
      <c r="BP156" s="1"/>
      <c r="BQ156" s="1"/>
    </row>
    <row r="157" spans="1:69" ht="27" customHeight="1" thickBot="1" x14ac:dyDescent="0.3">
      <c r="A157" s="125">
        <v>150</v>
      </c>
      <c r="B157" s="118">
        <v>2019</v>
      </c>
      <c r="C157" s="119" t="s">
        <v>456</v>
      </c>
      <c r="D157" s="142" t="s">
        <v>457</v>
      </c>
      <c r="E157" s="119" t="s">
        <v>458</v>
      </c>
      <c r="F157" s="120" t="s">
        <v>459</v>
      </c>
      <c r="G157" s="121" t="s">
        <v>460</v>
      </c>
      <c r="H157" s="122" t="s">
        <v>428</v>
      </c>
      <c r="I157" s="123" t="s">
        <v>429</v>
      </c>
      <c r="J157" s="27" t="str">
        <f>IF(ISERROR(VLOOKUP(I157,[1]Eje_Pilar!$C$2:$E$47,2,FALSE))," ",VLOOKUP(I157,[1]Eje_Pilar!$C$2:$E$47,2,FALSE))</f>
        <v xml:space="preserve"> </v>
      </c>
      <c r="K157" s="27" t="str">
        <f>IF(ISERROR(VLOOKUP(I157,[1]Eje_Pilar!$C$2:$E$47,3,FALSE))," ",VLOOKUP(I157,[1]Eje_Pilar!$C$2:$E$47,3,FALSE))</f>
        <v xml:space="preserve"> </v>
      </c>
      <c r="L157" s="124">
        <v>0</v>
      </c>
      <c r="M157" s="135">
        <v>860002400</v>
      </c>
      <c r="N157" s="126" t="s">
        <v>461</v>
      </c>
      <c r="O157" s="127">
        <v>132519827</v>
      </c>
      <c r="P157" s="128"/>
      <c r="Q157" s="129"/>
      <c r="R157" s="130"/>
      <c r="S157" s="127"/>
      <c r="T157" s="33">
        <f>+O157+Q157+S157</f>
        <v>132519827</v>
      </c>
      <c r="U157" s="146">
        <v>132519827</v>
      </c>
      <c r="V157" s="132">
        <v>43528</v>
      </c>
      <c r="W157" s="132">
        <v>43528</v>
      </c>
      <c r="X157" s="132">
        <v>43893</v>
      </c>
      <c r="Y157" s="118">
        <v>365</v>
      </c>
      <c r="Z157" s="118"/>
      <c r="AA157" s="24"/>
      <c r="AB157" s="125"/>
      <c r="AC157" s="125" t="s">
        <v>71</v>
      </c>
      <c r="AD157" s="125"/>
      <c r="AE157" s="125"/>
      <c r="AF157" s="29">
        <f t="shared" si="12"/>
        <v>1</v>
      </c>
      <c r="AG157" s="30">
        <v>0</v>
      </c>
      <c r="AH157" s="31" t="str">
        <f t="shared" si="14"/>
        <v>Seguros</v>
      </c>
      <c r="AI157" s="31" t="str">
        <f t="shared" si="15"/>
        <v>Selección abreviada</v>
      </c>
      <c r="AJ157" s="32" t="str">
        <f>IFERROR(VLOOKUP(F157,[1]Tipo!$C$12:$C$27,1,FALSE),"NO")</f>
        <v xml:space="preserve">Selección abreviada por menor cuantía </v>
      </c>
      <c r="AK157" s="31" t="str">
        <f t="shared" si="16"/>
        <v>Funcionamiento</v>
      </c>
      <c r="AL157" s="31" t="str">
        <f t="shared" si="17"/>
        <v>NO</v>
      </c>
      <c r="AM157" s="51"/>
      <c r="AN157" s="51"/>
      <c r="AO157" s="51"/>
      <c r="AP157" s="1"/>
      <c r="AQ157" s="1"/>
      <c r="AR157" s="1"/>
      <c r="AS157" s="1"/>
      <c r="AT157" s="1"/>
      <c r="AU157" s="1"/>
      <c r="AV157" s="1"/>
      <c r="AW157" s="1"/>
      <c r="AX157" s="1"/>
      <c r="AY157" s="1"/>
      <c r="AZ157" s="1"/>
      <c r="BA157" s="1"/>
      <c r="BB157" s="1"/>
      <c r="BC157" s="1"/>
      <c r="BD157" s="1"/>
      <c r="BE157" s="1"/>
      <c r="BF157" s="1"/>
      <c r="BG157" s="1"/>
      <c r="BH157" s="1"/>
      <c r="BI157" s="1"/>
      <c r="BJ157" s="1"/>
      <c r="BK157" s="1"/>
      <c r="BL157" s="1"/>
      <c r="BM157" s="1"/>
      <c r="BN157" s="1"/>
      <c r="BO157" s="1"/>
      <c r="BP157" s="1"/>
      <c r="BQ157" s="1"/>
    </row>
    <row r="158" spans="1:69" ht="27" customHeight="1" x14ac:dyDescent="0.25">
      <c r="A158" s="125">
        <v>150</v>
      </c>
      <c r="B158" s="118">
        <v>2019</v>
      </c>
      <c r="C158" s="119" t="s">
        <v>456</v>
      </c>
      <c r="D158" s="142" t="s">
        <v>457</v>
      </c>
      <c r="E158" s="119" t="s">
        <v>458</v>
      </c>
      <c r="F158" s="120" t="s">
        <v>459</v>
      </c>
      <c r="G158" s="121" t="s">
        <v>460</v>
      </c>
      <c r="H158" s="122" t="s">
        <v>69</v>
      </c>
      <c r="I158" s="123">
        <v>45</v>
      </c>
      <c r="J158" s="27" t="s">
        <v>462</v>
      </c>
      <c r="K158" s="27" t="s">
        <v>463</v>
      </c>
      <c r="L158" s="124">
        <v>1415</v>
      </c>
      <c r="M158" s="147">
        <v>860002400</v>
      </c>
      <c r="N158" s="126" t="s">
        <v>461</v>
      </c>
      <c r="O158" s="127">
        <v>83891073</v>
      </c>
      <c r="P158" s="128">
        <v>1</v>
      </c>
      <c r="Q158" s="129">
        <v>-659571</v>
      </c>
      <c r="R158" s="130"/>
      <c r="S158" s="127"/>
      <c r="T158" s="28">
        <f>+O158+Q158+S158</f>
        <v>83231502</v>
      </c>
      <c r="U158" s="139">
        <v>83231502</v>
      </c>
      <c r="V158" s="132">
        <v>43528</v>
      </c>
      <c r="W158" s="132">
        <v>43528</v>
      </c>
      <c r="X158" s="132">
        <v>43893</v>
      </c>
      <c r="Y158" s="118">
        <v>365</v>
      </c>
      <c r="Z158" s="118"/>
      <c r="AA158" s="24"/>
      <c r="AB158" s="125"/>
      <c r="AC158" s="125" t="s">
        <v>71</v>
      </c>
      <c r="AD158" s="125"/>
      <c r="AE158" s="125"/>
      <c r="AF158" s="29">
        <f t="shared" si="12"/>
        <v>1</v>
      </c>
      <c r="AG158" s="30">
        <v>1</v>
      </c>
      <c r="AH158" s="31"/>
      <c r="AI158" s="31"/>
      <c r="AJ158" s="32"/>
      <c r="AK158" s="31"/>
      <c r="AL158" s="31"/>
      <c r="AM158" s="51"/>
      <c r="AN158" s="51"/>
      <c r="AO158" s="51"/>
      <c r="AP158" s="1"/>
      <c r="AQ158" s="1"/>
      <c r="AR158" s="1"/>
      <c r="AS158" s="1"/>
      <c r="AT158" s="1"/>
      <c r="AU158" s="1"/>
      <c r="AV158" s="1"/>
      <c r="AW158" s="1"/>
      <c r="AX158" s="1"/>
      <c r="AY158" s="1"/>
      <c r="AZ158" s="1"/>
      <c r="BA158" s="1"/>
      <c r="BB158" s="1"/>
      <c r="BC158" s="1"/>
      <c r="BD158" s="1"/>
      <c r="BE158" s="1"/>
      <c r="BF158" s="1"/>
      <c r="BG158" s="1"/>
      <c r="BH158" s="1"/>
      <c r="BI158" s="1"/>
      <c r="BJ158" s="1"/>
      <c r="BK158" s="1"/>
      <c r="BL158" s="1"/>
      <c r="BM158" s="1"/>
      <c r="BN158" s="1"/>
      <c r="BO158" s="1"/>
      <c r="BP158" s="1"/>
      <c r="BQ158" s="1"/>
    </row>
    <row r="159" spans="1:69" ht="27" customHeight="1" x14ac:dyDescent="0.25">
      <c r="A159" s="125">
        <v>151</v>
      </c>
      <c r="B159" s="118">
        <v>2019</v>
      </c>
      <c r="C159" s="119" t="s">
        <v>456</v>
      </c>
      <c r="D159" s="142" t="s">
        <v>457</v>
      </c>
      <c r="E159" s="119" t="s">
        <v>458</v>
      </c>
      <c r="F159" s="120" t="s">
        <v>459</v>
      </c>
      <c r="G159" s="121" t="s">
        <v>460</v>
      </c>
      <c r="H159" s="122" t="s">
        <v>428</v>
      </c>
      <c r="I159" s="123" t="s">
        <v>429</v>
      </c>
      <c r="J159" s="27" t="str">
        <f>IF(ISERROR(VLOOKUP(I159,[1]Eje_Pilar!$C$2:$E$47,2,FALSE))," ",VLOOKUP(I159,[1]Eje_Pilar!$C$2:$E$47,2,FALSE))</f>
        <v xml:space="preserve"> </v>
      </c>
      <c r="K159" s="27" t="str">
        <f>IF(ISERROR(VLOOKUP(I159,[1]Eje_Pilar!$C$2:$E$47,3,FALSE))," ",VLOOKUP(I159,[1]Eje_Pilar!$C$2:$E$47,3,FALSE))</f>
        <v xml:space="preserve"> </v>
      </c>
      <c r="L159" s="124">
        <v>0</v>
      </c>
      <c r="M159" s="125">
        <v>860524654</v>
      </c>
      <c r="N159" s="126" t="s">
        <v>464</v>
      </c>
      <c r="O159" s="127">
        <v>7480173</v>
      </c>
      <c r="P159" s="128"/>
      <c r="Q159" s="129"/>
      <c r="R159" s="130"/>
      <c r="S159" s="127"/>
      <c r="T159" s="28">
        <f t="shared" si="13"/>
        <v>7480173</v>
      </c>
      <c r="U159" s="146">
        <v>7480173</v>
      </c>
      <c r="V159" s="132">
        <v>43528</v>
      </c>
      <c r="W159" s="132">
        <v>43528</v>
      </c>
      <c r="X159" s="132">
        <v>43893</v>
      </c>
      <c r="Y159" s="118">
        <v>365</v>
      </c>
      <c r="Z159" s="118"/>
      <c r="AA159" s="24"/>
      <c r="AB159" s="125"/>
      <c r="AC159" s="125" t="s">
        <v>71</v>
      </c>
      <c r="AD159" s="125"/>
      <c r="AE159" s="125"/>
      <c r="AF159" s="29">
        <f t="shared" si="12"/>
        <v>1</v>
      </c>
      <c r="AG159" s="30">
        <f>IF(SUMPRODUCT((A$14:A159=A159)*(B$14:B159=B159)*(C$14:C159=C159))&gt;1,0,1)</f>
        <v>1</v>
      </c>
      <c r="AH159" s="31" t="str">
        <f t="shared" si="14"/>
        <v>Seguros</v>
      </c>
      <c r="AI159" s="31" t="str">
        <f t="shared" si="15"/>
        <v>Selección abreviada</v>
      </c>
      <c r="AJ159" s="32" t="str">
        <f>IFERROR(VLOOKUP(F159,[1]Tipo!$C$12:$C$27,1,FALSE),"NO")</f>
        <v xml:space="preserve">Selección abreviada por menor cuantía </v>
      </c>
      <c r="AK159" s="31" t="str">
        <f t="shared" si="16"/>
        <v>Funcionamiento</v>
      </c>
      <c r="AL159" s="31" t="str">
        <f t="shared" si="17"/>
        <v>NO</v>
      </c>
      <c r="AM159" s="51"/>
      <c r="AN159" s="51"/>
      <c r="AO159" s="51"/>
      <c r="AP159" s="1"/>
      <c r="AQ159" s="1"/>
      <c r="AR159" s="1"/>
      <c r="AS159" s="1"/>
      <c r="AT159" s="1"/>
      <c r="AU159" s="1"/>
      <c r="AV159" s="1"/>
      <c r="AW159" s="1"/>
      <c r="AX159" s="1"/>
      <c r="AY159" s="1"/>
      <c r="AZ159" s="1"/>
      <c r="BA159" s="1"/>
      <c r="BB159" s="1"/>
      <c r="BC159" s="1"/>
      <c r="BD159" s="1"/>
      <c r="BE159" s="1"/>
      <c r="BF159" s="1"/>
      <c r="BG159" s="1"/>
      <c r="BH159" s="1"/>
      <c r="BI159" s="1"/>
      <c r="BJ159" s="1"/>
      <c r="BK159" s="1"/>
      <c r="BL159" s="1"/>
      <c r="BM159" s="1"/>
      <c r="BN159" s="1"/>
      <c r="BO159" s="1"/>
      <c r="BP159" s="1"/>
      <c r="BQ159" s="1"/>
    </row>
    <row r="160" spans="1:69" ht="27" customHeight="1" x14ac:dyDescent="0.25">
      <c r="A160" s="125">
        <v>152</v>
      </c>
      <c r="B160" s="118">
        <v>2019</v>
      </c>
      <c r="C160" s="119" t="s">
        <v>465</v>
      </c>
      <c r="D160" s="142" t="s">
        <v>65</v>
      </c>
      <c r="E160" s="119" t="s">
        <v>66</v>
      </c>
      <c r="F160" s="120" t="s">
        <v>67</v>
      </c>
      <c r="G160" s="121" t="s">
        <v>466</v>
      </c>
      <c r="H160" s="122" t="s">
        <v>69</v>
      </c>
      <c r="I160" s="123">
        <v>45</v>
      </c>
      <c r="J160" s="27" t="str">
        <f>IF(ISERROR(VLOOKUP(I160,[1]Eje_Pilar!$C$2:$E$47,2,FALSE))," ",VLOOKUP(I160,[1]Eje_Pilar!$C$2:$E$47,2,FALSE))</f>
        <v>Gobernanza e influencia local, regional e internacional</v>
      </c>
      <c r="K160" s="27" t="str">
        <f>IF(ISERROR(VLOOKUP(I160,[1]Eje_Pilar!$C$2:$E$47,3,FALSE))," ",VLOOKUP(I160,[1]Eje_Pilar!$C$2:$E$47,3,FALSE))</f>
        <v>Eje Transversal 4 Gobierno Legitimo, Fortalecimiento Local y Eficiencia</v>
      </c>
      <c r="L160" s="124">
        <v>1415</v>
      </c>
      <c r="M160" s="125">
        <v>1023938817</v>
      </c>
      <c r="N160" s="126" t="s">
        <v>467</v>
      </c>
      <c r="O160" s="127">
        <v>13600000</v>
      </c>
      <c r="P160" s="128"/>
      <c r="Q160" s="129"/>
      <c r="R160" s="130">
        <v>1</v>
      </c>
      <c r="S160" s="127">
        <v>3229962</v>
      </c>
      <c r="T160" s="28">
        <f t="shared" si="13"/>
        <v>16829962</v>
      </c>
      <c r="U160" s="146">
        <v>13883334</v>
      </c>
      <c r="V160" s="132">
        <v>43538</v>
      </c>
      <c r="W160" s="132">
        <v>43543</v>
      </c>
      <c r="X160" s="132">
        <v>43851</v>
      </c>
      <c r="Y160" s="118">
        <v>240</v>
      </c>
      <c r="Z160" s="118">
        <v>57</v>
      </c>
      <c r="AA160" s="24"/>
      <c r="AB160" s="125"/>
      <c r="AC160" s="125" t="s">
        <v>71</v>
      </c>
      <c r="AD160" s="125"/>
      <c r="AE160" s="125"/>
      <c r="AF160" s="29">
        <f t="shared" si="12"/>
        <v>0.82491772708696554</v>
      </c>
      <c r="AG160" s="30">
        <f>IF(SUMPRODUCT((A$14:A160=A160)*(B$14:B160=B160)*(C$14:C160=C160))&gt;1,0,1)</f>
        <v>1</v>
      </c>
      <c r="AH160" s="31" t="str">
        <f t="shared" si="14"/>
        <v>Contratos de prestación de servicios profesionales y de apoyo a la gestión</v>
      </c>
      <c r="AI160" s="31" t="str">
        <f t="shared" si="15"/>
        <v>Contratación directa</v>
      </c>
      <c r="AJ160" s="32" t="str">
        <f>IFERROR(VLOOKUP(F160,[1]Tipo!$C$12:$C$27,1,FALSE),"NO")</f>
        <v>Prestación de servicios profesionales y de apoyo a la gestión, o para la ejecución de trabajos artísticos que sólo puedan encomendarse a determinadas personas naturales;</v>
      </c>
      <c r="AK160" s="31" t="str">
        <f t="shared" si="16"/>
        <v>Inversión</v>
      </c>
      <c r="AL160" s="31">
        <f t="shared" si="17"/>
        <v>45</v>
      </c>
      <c r="AM160" s="51"/>
      <c r="AN160" s="51"/>
      <c r="AO160" s="51"/>
      <c r="AP160" s="1"/>
      <c r="AQ160" s="1"/>
      <c r="AR160" s="1"/>
      <c r="AS160" s="1"/>
      <c r="AT160" s="1"/>
      <c r="AU160" s="1"/>
      <c r="AV160" s="1"/>
      <c r="AW160" s="1"/>
      <c r="AX160" s="1"/>
      <c r="AY160" s="1"/>
      <c r="AZ160" s="1"/>
      <c r="BA160" s="1"/>
      <c r="BB160" s="1"/>
      <c r="BC160" s="1"/>
      <c r="BD160" s="1"/>
      <c r="BE160" s="1"/>
      <c r="BF160" s="1"/>
      <c r="BG160" s="1"/>
      <c r="BH160" s="1"/>
      <c r="BI160" s="1"/>
      <c r="BJ160" s="1"/>
      <c r="BK160" s="1"/>
      <c r="BL160" s="1"/>
      <c r="BM160" s="1"/>
      <c r="BN160" s="1"/>
      <c r="BO160" s="1"/>
      <c r="BP160" s="1"/>
      <c r="BQ160" s="1"/>
    </row>
    <row r="161" spans="1:38" s="51" customFormat="1" ht="27" customHeight="1" x14ac:dyDescent="0.25">
      <c r="A161" s="125">
        <v>153</v>
      </c>
      <c r="B161" s="118">
        <v>2019</v>
      </c>
      <c r="C161" s="119" t="s">
        <v>436</v>
      </c>
      <c r="D161" s="142" t="s">
        <v>425</v>
      </c>
      <c r="E161" s="119" t="s">
        <v>66</v>
      </c>
      <c r="F161" s="120" t="s">
        <v>426</v>
      </c>
      <c r="G161" s="121" t="s">
        <v>468</v>
      </c>
      <c r="H161" s="122" t="s">
        <v>428</v>
      </c>
      <c r="I161" s="123" t="s">
        <v>429</v>
      </c>
      <c r="J161" s="27" t="str">
        <f>IF(ISERROR(VLOOKUP(I161,[1]Eje_Pilar!$C$2:$E$47,2,FALSE))," ",VLOOKUP(I161,[1]Eje_Pilar!$C$2:$E$47,2,FALSE))</f>
        <v xml:space="preserve"> </v>
      </c>
      <c r="K161" s="27" t="str">
        <f>IF(ISERROR(VLOOKUP(I161,[1]Eje_Pilar!$C$2:$E$47,3,FALSE))," ",VLOOKUP(I161,[1]Eje_Pilar!$C$2:$E$47,3,FALSE))</f>
        <v xml:space="preserve"> </v>
      </c>
      <c r="L161" s="124">
        <v>0</v>
      </c>
      <c r="M161" s="125">
        <v>17178635</v>
      </c>
      <c r="N161" s="126" t="s">
        <v>469</v>
      </c>
      <c r="O161" s="143">
        <v>9451386</v>
      </c>
      <c r="P161" s="128"/>
      <c r="Q161" s="129"/>
      <c r="R161" s="130">
        <v>2</v>
      </c>
      <c r="S161" s="127">
        <v>3780554</v>
      </c>
      <c r="T161" s="28">
        <f t="shared" si="13"/>
        <v>13231940</v>
      </c>
      <c r="U161" s="146">
        <v>13231939</v>
      </c>
      <c r="V161" s="132">
        <v>43542</v>
      </c>
      <c r="W161" s="132">
        <v>43542</v>
      </c>
      <c r="X161" s="132">
        <v>43799</v>
      </c>
      <c r="Y161" s="118">
        <v>180</v>
      </c>
      <c r="Z161" s="118">
        <v>72</v>
      </c>
      <c r="AA161" s="24"/>
      <c r="AB161" s="125"/>
      <c r="AC161" s="125"/>
      <c r="AD161" s="125"/>
      <c r="AE161" s="125" t="s">
        <v>71</v>
      </c>
      <c r="AF161" s="29">
        <f t="shared" si="12"/>
        <v>0.99999992442529217</v>
      </c>
      <c r="AG161" s="30">
        <f>IF(SUMPRODUCT((A$14:A161=A161)*(B$14:B161=B161)*(C$14:C161=C161))&gt;1,0,1)</f>
        <v>1</v>
      </c>
      <c r="AH161" s="31" t="str">
        <f t="shared" si="14"/>
        <v>Arrendamiento de bienes inmuebles</v>
      </c>
      <c r="AI161" s="31" t="str">
        <f t="shared" si="15"/>
        <v>Contratación directa</v>
      </c>
      <c r="AJ161" s="32" t="str">
        <f>IFERROR(VLOOKUP(F161,[1]Tipo!$C$12:$C$27,1,FALSE),"NO")</f>
        <v>El arrendamiento o adquisición de inmuebles</v>
      </c>
      <c r="AK161" s="31" t="str">
        <f t="shared" si="16"/>
        <v>Funcionamiento</v>
      </c>
      <c r="AL161" s="31" t="str">
        <f t="shared" si="17"/>
        <v>NO</v>
      </c>
    </row>
    <row r="162" spans="1:38" s="51" customFormat="1" ht="27" customHeight="1" x14ac:dyDescent="0.25">
      <c r="A162" s="125">
        <v>154</v>
      </c>
      <c r="B162" s="118">
        <v>2019</v>
      </c>
      <c r="C162" s="119" t="s">
        <v>470</v>
      </c>
      <c r="D162" s="142" t="s">
        <v>471</v>
      </c>
      <c r="E162" s="119" t="s">
        <v>458</v>
      </c>
      <c r="F162" s="120" t="s">
        <v>472</v>
      </c>
      <c r="G162" s="121" t="s">
        <v>473</v>
      </c>
      <c r="H162" s="122" t="s">
        <v>428</v>
      </c>
      <c r="I162" s="123" t="s">
        <v>429</v>
      </c>
      <c r="J162" s="27" t="str">
        <f>IF(ISERROR(VLOOKUP(I162,[1]Eje_Pilar!$C$2:$E$47,2,FALSE))," ",VLOOKUP(I162,[1]Eje_Pilar!$C$2:$E$47,2,FALSE))</f>
        <v xml:space="preserve"> </v>
      </c>
      <c r="K162" s="27" t="str">
        <f>IF(ISERROR(VLOOKUP(I162,[1]Eje_Pilar!$C$2:$E$47,3,FALSE))," ",VLOOKUP(I162,[1]Eje_Pilar!$C$2:$E$47,3,FALSE))</f>
        <v xml:space="preserve"> </v>
      </c>
      <c r="L162" s="124">
        <v>0</v>
      </c>
      <c r="M162" s="125">
        <v>901030557</v>
      </c>
      <c r="N162" s="126" t="s">
        <v>474</v>
      </c>
      <c r="O162" s="127">
        <v>88670004</v>
      </c>
      <c r="P162" s="128"/>
      <c r="Q162" s="129"/>
      <c r="R162" s="130">
        <v>1</v>
      </c>
      <c r="S162" s="127">
        <v>44335002</v>
      </c>
      <c r="T162" s="28">
        <f t="shared" si="13"/>
        <v>133005006</v>
      </c>
      <c r="U162" s="146">
        <v>68341102</v>
      </c>
      <c r="V162" s="132">
        <v>43543</v>
      </c>
      <c r="W162" s="132">
        <v>43544</v>
      </c>
      <c r="X162" s="132">
        <v>43941</v>
      </c>
      <c r="Y162" s="118">
        <v>300</v>
      </c>
      <c r="Z162" s="118">
        <v>120</v>
      </c>
      <c r="AA162" s="24"/>
      <c r="AB162" s="125"/>
      <c r="AC162" s="125" t="s">
        <v>71</v>
      </c>
      <c r="AD162" s="125"/>
      <c r="AE162" s="125"/>
      <c r="AF162" s="29">
        <f t="shared" si="12"/>
        <v>0.51382353232629452</v>
      </c>
      <c r="AG162" s="30">
        <f>IF(SUMPRODUCT((A$14:A162=A162)*(B$14:B162=B162)*(C$14:C162=C162))&gt;1,0,1)</f>
        <v>1</v>
      </c>
      <c r="AH162" s="31" t="str">
        <f t="shared" si="14"/>
        <v>Contratos de prestación de servicios</v>
      </c>
      <c r="AI162" s="31" t="str">
        <f t="shared" si="15"/>
        <v>Selección abreviada</v>
      </c>
      <c r="AJ162" s="32" t="str">
        <f>IFERROR(VLOOKUP(F162,[1]Tipo!$C$12:$C$27,1,FALSE),"NO")</f>
        <v xml:space="preserve">Acuerdo marco de precios </v>
      </c>
      <c r="AK162" s="31" t="str">
        <f t="shared" si="16"/>
        <v>Funcionamiento</v>
      </c>
      <c r="AL162" s="31" t="str">
        <f t="shared" si="17"/>
        <v>NO</v>
      </c>
    </row>
    <row r="163" spans="1:38" s="51" customFormat="1" ht="27" customHeight="1" x14ac:dyDescent="0.25">
      <c r="A163" s="125">
        <v>155</v>
      </c>
      <c r="B163" s="118">
        <v>2019</v>
      </c>
      <c r="C163" s="119" t="s">
        <v>475</v>
      </c>
      <c r="D163" s="142" t="s">
        <v>471</v>
      </c>
      <c r="E163" s="119" t="s">
        <v>476</v>
      </c>
      <c r="F163" s="120" t="s">
        <v>429</v>
      </c>
      <c r="G163" s="121" t="s">
        <v>477</v>
      </c>
      <c r="H163" s="122" t="s">
        <v>69</v>
      </c>
      <c r="I163" s="123">
        <v>45</v>
      </c>
      <c r="J163" s="27" t="str">
        <f>IF(ISERROR(VLOOKUP(I163,[1]Eje_Pilar!$C$2:$E$47,2,FALSE))," ",VLOOKUP(I163,[1]Eje_Pilar!$C$2:$E$47,2,FALSE))</f>
        <v>Gobernanza e influencia local, regional e internacional</v>
      </c>
      <c r="K163" s="27" t="str">
        <f>IF(ISERROR(VLOOKUP(I163,[1]Eje_Pilar!$C$2:$E$47,3,FALSE))," ",VLOOKUP(I163,[1]Eje_Pilar!$C$2:$E$47,3,FALSE))</f>
        <v>Eje Transversal 4 Gobierno Legitimo, Fortalecimiento Local y Eficiencia</v>
      </c>
      <c r="L163" s="124">
        <v>1416</v>
      </c>
      <c r="M163" s="125">
        <v>900937079</v>
      </c>
      <c r="N163" s="126" t="s">
        <v>478</v>
      </c>
      <c r="O163" s="127">
        <v>15776000</v>
      </c>
      <c r="P163" s="128"/>
      <c r="Q163" s="129"/>
      <c r="R163" s="130"/>
      <c r="S163" s="127"/>
      <c r="T163" s="28">
        <f t="shared" si="13"/>
        <v>15776000</v>
      </c>
      <c r="U163" s="146">
        <v>15776000</v>
      </c>
      <c r="V163" s="132">
        <v>43544</v>
      </c>
      <c r="W163" s="132">
        <v>43553</v>
      </c>
      <c r="X163" s="132">
        <v>43555</v>
      </c>
      <c r="Y163" s="118">
        <v>3</v>
      </c>
      <c r="Z163" s="118"/>
      <c r="AA163" s="24"/>
      <c r="AB163" s="125"/>
      <c r="AC163" s="125"/>
      <c r="AD163" s="125"/>
      <c r="AE163" s="125" t="s">
        <v>71</v>
      </c>
      <c r="AF163" s="29">
        <f t="shared" si="12"/>
        <v>1</v>
      </c>
      <c r="AG163" s="30">
        <f>IF(SUMPRODUCT((A$14:A163=A163)*(B$14:B163=B163)*(C$14:C163=C163))&gt;1,0,1)</f>
        <v>1</v>
      </c>
      <c r="AH163" s="31" t="str">
        <f t="shared" si="14"/>
        <v>Contratos de prestación de servicios</v>
      </c>
      <c r="AI163" s="31" t="str">
        <f t="shared" si="15"/>
        <v>Contratación mínima cuantia</v>
      </c>
      <c r="AJ163" s="32" t="str">
        <f>IFERROR(VLOOKUP(F163,[1]Tipo!$C$12:$C$27,1,FALSE),"NO")</f>
        <v>NO</v>
      </c>
      <c r="AK163" s="31" t="str">
        <f t="shared" si="16"/>
        <v>Inversión</v>
      </c>
      <c r="AL163" s="31">
        <f t="shared" si="17"/>
        <v>45</v>
      </c>
    </row>
    <row r="164" spans="1:38" s="51" customFormat="1" ht="27" customHeight="1" x14ac:dyDescent="0.25">
      <c r="A164" s="125">
        <v>156</v>
      </c>
      <c r="B164" s="118">
        <v>2019</v>
      </c>
      <c r="C164" s="119" t="s">
        <v>479</v>
      </c>
      <c r="D164" s="142" t="s">
        <v>480</v>
      </c>
      <c r="E164" s="119" t="s">
        <v>476</v>
      </c>
      <c r="F164" s="120" t="s">
        <v>429</v>
      </c>
      <c r="G164" s="121" t="s">
        <v>481</v>
      </c>
      <c r="H164" s="122" t="s">
        <v>428</v>
      </c>
      <c r="I164" s="123" t="s">
        <v>429</v>
      </c>
      <c r="J164" s="27" t="str">
        <f>IF(ISERROR(VLOOKUP(I164,[1]Eje_Pilar!$C$2:$E$47,2,FALSE))," ",VLOOKUP(I164,[1]Eje_Pilar!$C$2:$E$47,2,FALSE))</f>
        <v xml:space="preserve"> </v>
      </c>
      <c r="K164" s="27" t="str">
        <f>IF(ISERROR(VLOOKUP(I164,[1]Eje_Pilar!$C$2:$E$47,3,FALSE))," ",VLOOKUP(I164,[1]Eje_Pilar!$C$2:$E$47,3,FALSE))</f>
        <v xml:space="preserve"> </v>
      </c>
      <c r="L164" s="124">
        <v>0</v>
      </c>
      <c r="M164" s="125">
        <v>900314764</v>
      </c>
      <c r="N164" s="126" t="s">
        <v>482</v>
      </c>
      <c r="O164" s="127">
        <v>23000000</v>
      </c>
      <c r="P164" s="128">
        <v>1</v>
      </c>
      <c r="Q164" s="129">
        <v>-18</v>
      </c>
      <c r="R164" s="130">
        <v>1</v>
      </c>
      <c r="S164" s="140">
        <v>11100000</v>
      </c>
      <c r="T164" s="28">
        <f t="shared" si="13"/>
        <v>34099982</v>
      </c>
      <c r="U164" s="146">
        <v>34099982</v>
      </c>
      <c r="V164" s="132">
        <v>43545</v>
      </c>
      <c r="W164" s="132">
        <v>43546</v>
      </c>
      <c r="X164" s="132">
        <v>47290</v>
      </c>
      <c r="Y164" s="118">
        <v>90</v>
      </c>
      <c r="Z164" s="118"/>
      <c r="AA164" s="24"/>
      <c r="AB164" s="125"/>
      <c r="AC164" s="125"/>
      <c r="AD164" s="125"/>
      <c r="AE164" s="125" t="s">
        <v>71</v>
      </c>
      <c r="AF164" s="29">
        <f t="shared" si="12"/>
        <v>1</v>
      </c>
      <c r="AG164" s="30">
        <f>IF(SUMPRODUCT((A$14:A164=A164)*(B$14:B164=B164)*(C$14:C164=C164))&gt;1,0,1)</f>
        <v>1</v>
      </c>
      <c r="AH164" s="31" t="str">
        <f t="shared" si="14"/>
        <v>Suministro</v>
      </c>
      <c r="AI164" s="31" t="str">
        <f t="shared" si="15"/>
        <v>Contratación mínima cuantia</v>
      </c>
      <c r="AJ164" s="32" t="str">
        <f>IFERROR(VLOOKUP(F164,[1]Tipo!$C$12:$C$27,1,FALSE),"NO")</f>
        <v>NO</v>
      </c>
      <c r="AK164" s="31" t="str">
        <f t="shared" si="16"/>
        <v>Funcionamiento</v>
      </c>
      <c r="AL164" s="31" t="str">
        <f t="shared" si="17"/>
        <v>NO</v>
      </c>
    </row>
    <row r="165" spans="1:38" s="51" customFormat="1" ht="27" customHeight="1" x14ac:dyDescent="0.25">
      <c r="A165" s="125">
        <v>157</v>
      </c>
      <c r="B165" s="118">
        <v>2019</v>
      </c>
      <c r="C165" s="119" t="s">
        <v>483</v>
      </c>
      <c r="D165" s="142" t="s">
        <v>65</v>
      </c>
      <c r="E165" s="119" t="s">
        <v>66</v>
      </c>
      <c r="F165" s="120" t="s">
        <v>67</v>
      </c>
      <c r="G165" s="121" t="s">
        <v>484</v>
      </c>
      <c r="H165" s="122" t="s">
        <v>69</v>
      </c>
      <c r="I165" s="123">
        <v>45</v>
      </c>
      <c r="J165" s="27" t="str">
        <f>IF(ISERROR(VLOOKUP(I165,[1]Eje_Pilar!$C$2:$E$47,2,FALSE))," ",VLOOKUP(I165,[1]Eje_Pilar!$C$2:$E$47,2,FALSE))</f>
        <v>Gobernanza e influencia local, regional e internacional</v>
      </c>
      <c r="K165" s="27" t="str">
        <f>IF(ISERROR(VLOOKUP(I165,[1]Eje_Pilar!$C$2:$E$47,3,FALSE))," ",VLOOKUP(I165,[1]Eje_Pilar!$C$2:$E$47,3,FALSE))</f>
        <v>Eje Transversal 4 Gobierno Legitimo, Fortalecimiento Local y Eficiencia</v>
      </c>
      <c r="L165" s="124">
        <v>1415</v>
      </c>
      <c r="M165" s="125">
        <v>79633314</v>
      </c>
      <c r="N165" s="126" t="s">
        <v>485</v>
      </c>
      <c r="O165" s="127">
        <v>36440000</v>
      </c>
      <c r="P165" s="128"/>
      <c r="Q165" s="129"/>
      <c r="R165" s="130">
        <v>1</v>
      </c>
      <c r="S165" s="127">
        <v>7439833</v>
      </c>
      <c r="T165" s="28">
        <f t="shared" si="13"/>
        <v>43879833</v>
      </c>
      <c r="U165" s="146">
        <v>36136333</v>
      </c>
      <c r="V165" s="132">
        <v>43556</v>
      </c>
      <c r="W165" s="132">
        <v>43558</v>
      </c>
      <c r="X165" s="132">
        <v>43851</v>
      </c>
      <c r="Y165" s="118">
        <v>240</v>
      </c>
      <c r="Z165" s="118">
        <v>49</v>
      </c>
      <c r="AA165" s="24"/>
      <c r="AB165" s="125"/>
      <c r="AC165" s="125" t="s">
        <v>71</v>
      </c>
      <c r="AD165" s="125"/>
      <c r="AE165" s="125"/>
      <c r="AF165" s="29">
        <f t="shared" si="12"/>
        <v>0.82352941042414629</v>
      </c>
      <c r="AG165" s="30">
        <f>IF(SUMPRODUCT((A$14:A165=A165)*(B$14:B165=B165)*(C$14:C165=C165))&gt;1,0,1)</f>
        <v>1</v>
      </c>
      <c r="AH165" s="31" t="str">
        <f t="shared" si="14"/>
        <v>Contratos de prestación de servicios profesionales y de apoyo a la gestión</v>
      </c>
      <c r="AI165" s="31" t="str">
        <f t="shared" si="15"/>
        <v>Contratación directa</v>
      </c>
      <c r="AJ165" s="32" t="str">
        <f>IFERROR(VLOOKUP(F165,[1]Tipo!$C$12:$C$27,1,FALSE),"NO")</f>
        <v>Prestación de servicios profesionales y de apoyo a la gestión, o para la ejecución de trabajos artísticos que sólo puedan encomendarse a determinadas personas naturales;</v>
      </c>
      <c r="AK165" s="31" t="str">
        <f t="shared" si="16"/>
        <v>Inversión</v>
      </c>
      <c r="AL165" s="31">
        <f t="shared" si="17"/>
        <v>45</v>
      </c>
    </row>
    <row r="166" spans="1:38" s="51" customFormat="1" ht="27" customHeight="1" x14ac:dyDescent="0.25">
      <c r="A166" s="125">
        <v>158</v>
      </c>
      <c r="B166" s="118">
        <v>2019</v>
      </c>
      <c r="C166" s="119" t="s">
        <v>486</v>
      </c>
      <c r="D166" s="142" t="s">
        <v>457</v>
      </c>
      <c r="E166" s="119" t="s">
        <v>476</v>
      </c>
      <c r="F166" s="120" t="s">
        <v>429</v>
      </c>
      <c r="G166" s="121" t="s">
        <v>487</v>
      </c>
      <c r="H166" s="122" t="s">
        <v>428</v>
      </c>
      <c r="I166" s="123" t="s">
        <v>429</v>
      </c>
      <c r="J166" s="27" t="str">
        <f>IF(ISERROR(VLOOKUP(I166,[1]Eje_Pilar!$C$2:$E$47,2,FALSE))," ",VLOOKUP(I166,[1]Eje_Pilar!$C$2:$E$47,2,FALSE))</f>
        <v xml:space="preserve"> </v>
      </c>
      <c r="K166" s="27" t="str">
        <f>IF(ISERROR(VLOOKUP(I166,[1]Eje_Pilar!$C$2:$E$47,3,FALSE))," ",VLOOKUP(I166,[1]Eje_Pilar!$C$2:$E$47,3,FALSE))</f>
        <v xml:space="preserve"> </v>
      </c>
      <c r="L166" s="124">
        <v>0</v>
      </c>
      <c r="M166" s="125">
        <v>860011153</v>
      </c>
      <c r="N166" s="126" t="s">
        <v>488</v>
      </c>
      <c r="O166" s="127">
        <v>9508451</v>
      </c>
      <c r="P166" s="128"/>
      <c r="Q166" s="129"/>
      <c r="R166" s="130"/>
      <c r="S166" s="127"/>
      <c r="T166" s="28">
        <f t="shared" si="13"/>
        <v>9508451</v>
      </c>
      <c r="U166" s="146">
        <v>9508451</v>
      </c>
      <c r="V166" s="132">
        <v>43553</v>
      </c>
      <c r="W166" s="132">
        <v>43567</v>
      </c>
      <c r="X166" s="132">
        <v>43932</v>
      </c>
      <c r="Y166" s="118">
        <v>365</v>
      </c>
      <c r="Z166" s="118"/>
      <c r="AA166" s="24"/>
      <c r="AB166" s="125"/>
      <c r="AC166" s="125" t="s">
        <v>71</v>
      </c>
      <c r="AD166" s="125"/>
      <c r="AE166" s="125"/>
      <c r="AF166" s="29">
        <f t="shared" si="12"/>
        <v>1</v>
      </c>
      <c r="AG166" s="30">
        <f>IF(SUMPRODUCT((A$14:A166=A166)*(B$14:B166=B166)*(C$14:C166=C166))&gt;1,0,1)</f>
        <v>1</v>
      </c>
      <c r="AH166" s="31" t="str">
        <f t="shared" si="14"/>
        <v>Seguros</v>
      </c>
      <c r="AI166" s="31" t="str">
        <f t="shared" si="15"/>
        <v>Contratación mínima cuantia</v>
      </c>
      <c r="AJ166" s="32" t="str">
        <f>IFERROR(VLOOKUP(F166,[1]Tipo!$C$12:$C$27,1,FALSE),"NO")</f>
        <v>NO</v>
      </c>
      <c r="AK166" s="31" t="str">
        <f t="shared" si="16"/>
        <v>Funcionamiento</v>
      </c>
      <c r="AL166" s="31" t="str">
        <f t="shared" si="17"/>
        <v>NO</v>
      </c>
    </row>
    <row r="167" spans="1:38" s="51" customFormat="1" ht="27" customHeight="1" x14ac:dyDescent="0.25">
      <c r="A167" s="125">
        <v>159</v>
      </c>
      <c r="B167" s="118">
        <v>2019</v>
      </c>
      <c r="C167" s="119" t="s">
        <v>489</v>
      </c>
      <c r="D167" s="142" t="s">
        <v>471</v>
      </c>
      <c r="E167" s="119" t="s">
        <v>458</v>
      </c>
      <c r="F167" s="120" t="s">
        <v>490</v>
      </c>
      <c r="G167" s="121" t="s">
        <v>491</v>
      </c>
      <c r="H167" s="122" t="s">
        <v>428</v>
      </c>
      <c r="I167" s="123" t="s">
        <v>429</v>
      </c>
      <c r="J167" s="27" t="str">
        <f>IF(ISERROR(VLOOKUP(I167,[1]Eje_Pilar!$C$2:$E$47,2,FALSE))," ",VLOOKUP(I167,[1]Eje_Pilar!$C$2:$E$47,2,FALSE))</f>
        <v xml:space="preserve"> </v>
      </c>
      <c r="K167" s="27" t="str">
        <f>IF(ISERROR(VLOOKUP(I167,[1]Eje_Pilar!$C$2:$E$47,3,FALSE))," ",VLOOKUP(I167,[1]Eje_Pilar!$C$2:$E$47,3,FALSE))</f>
        <v xml:space="preserve"> </v>
      </c>
      <c r="L167" s="124">
        <v>0</v>
      </c>
      <c r="M167" s="125">
        <v>901273256</v>
      </c>
      <c r="N167" s="126" t="s">
        <v>492</v>
      </c>
      <c r="O167" s="127">
        <v>429837117</v>
      </c>
      <c r="P167" s="128"/>
      <c r="Q167" s="129"/>
      <c r="R167" s="130">
        <v>1</v>
      </c>
      <c r="S167" s="127">
        <v>200127517</v>
      </c>
      <c r="T167" s="28">
        <f t="shared" si="13"/>
        <v>629964634</v>
      </c>
      <c r="U167" s="146">
        <v>277841483</v>
      </c>
      <c r="V167" s="132">
        <v>43565</v>
      </c>
      <c r="W167" s="132">
        <v>43564</v>
      </c>
      <c r="X167" s="132">
        <v>43913</v>
      </c>
      <c r="Y167" s="118">
        <v>240</v>
      </c>
      <c r="Z167" s="118">
        <v>105</v>
      </c>
      <c r="AA167" s="24"/>
      <c r="AB167" s="125"/>
      <c r="AC167" s="125" t="s">
        <v>71</v>
      </c>
      <c r="AD167" s="125"/>
      <c r="AE167" s="125"/>
      <c r="AF167" s="29">
        <f t="shared" si="12"/>
        <v>0.4410429855971883</v>
      </c>
      <c r="AG167" s="30">
        <f>IF(SUMPRODUCT((A$14:A167=A167)*(B$14:B167=B167)*(C$14:C167=C167))&gt;1,0,1)</f>
        <v>1</v>
      </c>
      <c r="AH167" s="31" t="str">
        <f t="shared" si="14"/>
        <v>Contratos de prestación de servicios</v>
      </c>
      <c r="AI167" s="31" t="str">
        <f t="shared" si="15"/>
        <v>Selección abreviada</v>
      </c>
      <c r="AJ167" s="32" t="str">
        <f>IFERROR(VLOOKUP(F167,[1]Tipo!$C$12:$C$27,1,FALSE),"NO")</f>
        <v xml:space="preserve">Subasta inversa </v>
      </c>
      <c r="AK167" s="31" t="str">
        <f t="shared" si="16"/>
        <v>Funcionamiento</v>
      </c>
      <c r="AL167" s="31" t="str">
        <f t="shared" si="17"/>
        <v>NO</v>
      </c>
    </row>
    <row r="168" spans="1:38" s="51" customFormat="1" ht="27" customHeight="1" x14ac:dyDescent="0.25">
      <c r="A168" s="125">
        <v>170</v>
      </c>
      <c r="B168" s="118">
        <v>2019</v>
      </c>
      <c r="C168" s="119" t="s">
        <v>493</v>
      </c>
      <c r="D168" s="142" t="s">
        <v>480</v>
      </c>
      <c r="E168" s="119" t="s">
        <v>458</v>
      </c>
      <c r="F168" s="148" t="s">
        <v>472</v>
      </c>
      <c r="G168" s="121" t="s">
        <v>494</v>
      </c>
      <c r="H168" s="122" t="s">
        <v>428</v>
      </c>
      <c r="I168" s="123" t="s">
        <v>429</v>
      </c>
      <c r="J168" s="27" t="str">
        <f>IF(ISERROR(VLOOKUP(I168,[1]Eje_Pilar!$C$2:$E$47,2,FALSE))," ",VLOOKUP(I168,[1]Eje_Pilar!$C$2:$E$47,2,FALSE))</f>
        <v xml:space="preserve"> </v>
      </c>
      <c r="K168" s="27" t="str">
        <f>IF(ISERROR(VLOOKUP(I168,[1]Eje_Pilar!$C$2:$E$47,3,FALSE))," ",VLOOKUP(I168,[1]Eje_Pilar!$C$2:$E$47,3,FALSE))</f>
        <v xml:space="preserve"> </v>
      </c>
      <c r="L168" s="124">
        <v>0</v>
      </c>
      <c r="M168" s="125">
        <v>900157340</v>
      </c>
      <c r="N168" s="1" t="s">
        <v>495</v>
      </c>
      <c r="O168" s="127">
        <v>959096</v>
      </c>
      <c r="P168" s="128"/>
      <c r="Q168" s="129"/>
      <c r="R168" s="130"/>
      <c r="S168" s="127"/>
      <c r="T168" s="28">
        <f t="shared" si="13"/>
        <v>959096</v>
      </c>
      <c r="U168" s="131"/>
      <c r="V168" s="132">
        <v>43567</v>
      </c>
      <c r="W168" s="132">
        <v>43571</v>
      </c>
      <c r="X168" s="132">
        <v>43661</v>
      </c>
      <c r="Y168" s="118">
        <v>90</v>
      </c>
      <c r="Z168" s="118"/>
      <c r="AA168" s="24"/>
      <c r="AB168" s="125"/>
      <c r="AC168" s="125"/>
      <c r="AD168" s="125"/>
      <c r="AE168" s="125" t="s">
        <v>71</v>
      </c>
      <c r="AF168" s="29">
        <f t="shared" si="12"/>
        <v>0</v>
      </c>
      <c r="AG168" s="30">
        <f>IF(SUMPRODUCT((A$14:A168=A168)*(B$14:B168=B168)*(C$14:C168=C168))&gt;1,0,1)</f>
        <v>1</v>
      </c>
      <c r="AH168" s="31" t="str">
        <f t="shared" si="14"/>
        <v>Suministro</v>
      </c>
      <c r="AI168" s="31" t="str">
        <f t="shared" si="15"/>
        <v>Selección abreviada</v>
      </c>
      <c r="AJ168" s="32" t="str">
        <f>IFERROR(VLOOKUP(F168,[1]Tipo!$C$12:$C$27,1,FALSE),"NO")</f>
        <v xml:space="preserve">Acuerdo marco de precios </v>
      </c>
      <c r="AK168" s="31" t="str">
        <f t="shared" si="16"/>
        <v>Funcionamiento</v>
      </c>
      <c r="AL168" s="31" t="str">
        <f t="shared" si="17"/>
        <v>NO</v>
      </c>
    </row>
    <row r="169" spans="1:38" s="51" customFormat="1" ht="27" customHeight="1" x14ac:dyDescent="0.25">
      <c r="A169" s="125">
        <v>171</v>
      </c>
      <c r="B169" s="118">
        <v>2019</v>
      </c>
      <c r="C169" s="119" t="s">
        <v>496</v>
      </c>
      <c r="D169" s="142" t="s">
        <v>480</v>
      </c>
      <c r="E169" s="119" t="s">
        <v>458</v>
      </c>
      <c r="F169" s="120" t="s">
        <v>472</v>
      </c>
      <c r="G169" s="121" t="s">
        <v>494</v>
      </c>
      <c r="H169" s="122" t="s">
        <v>428</v>
      </c>
      <c r="I169" s="123" t="s">
        <v>429</v>
      </c>
      <c r="J169" s="27" t="str">
        <f>IF(ISERROR(VLOOKUP(I169,[1]Eje_Pilar!$C$2:$E$47,2,FALSE))," ",VLOOKUP(I169,[1]Eje_Pilar!$C$2:$E$47,2,FALSE))</f>
        <v xml:space="preserve"> </v>
      </c>
      <c r="K169" s="27" t="str">
        <f>IF(ISERROR(VLOOKUP(I169,[1]Eje_Pilar!$C$2:$E$47,3,FALSE))," ",VLOOKUP(I169,[1]Eje_Pilar!$C$2:$E$47,3,FALSE))</f>
        <v xml:space="preserve"> </v>
      </c>
      <c r="L169" s="124">
        <v>0</v>
      </c>
      <c r="M169" s="125">
        <v>830001338</v>
      </c>
      <c r="N169" s="126" t="s">
        <v>497</v>
      </c>
      <c r="O169" s="127">
        <v>14139769</v>
      </c>
      <c r="P169" s="128"/>
      <c r="Q169" s="129"/>
      <c r="R169" s="130"/>
      <c r="S169" s="127"/>
      <c r="T169" s="28">
        <f t="shared" si="13"/>
        <v>14139769</v>
      </c>
      <c r="U169" s="131"/>
      <c r="V169" s="132">
        <v>43567</v>
      </c>
      <c r="W169" s="132">
        <v>43571</v>
      </c>
      <c r="X169" s="132">
        <v>43661</v>
      </c>
      <c r="Y169" s="118">
        <v>90</v>
      </c>
      <c r="Z169" s="118"/>
      <c r="AA169" s="24"/>
      <c r="AB169" s="125"/>
      <c r="AC169" s="125"/>
      <c r="AD169" s="125"/>
      <c r="AE169" s="125" t="s">
        <v>71</v>
      </c>
      <c r="AF169" s="29">
        <f t="shared" si="12"/>
        <v>0</v>
      </c>
      <c r="AG169" s="30">
        <f>IF(SUMPRODUCT((A$14:A169=A169)*(B$14:B169=B169)*(C$14:C169=C169))&gt;1,0,1)</f>
        <v>1</v>
      </c>
      <c r="AH169" s="31" t="str">
        <f t="shared" si="14"/>
        <v>Suministro</v>
      </c>
      <c r="AI169" s="31" t="str">
        <f t="shared" si="15"/>
        <v>Selección abreviada</v>
      </c>
      <c r="AJ169" s="32" t="str">
        <f>IFERROR(VLOOKUP(F169,[1]Tipo!$C$12:$C$27,1,FALSE),"NO")</f>
        <v xml:space="preserve">Acuerdo marco de precios </v>
      </c>
      <c r="AK169" s="31" t="str">
        <f t="shared" si="16"/>
        <v>Funcionamiento</v>
      </c>
      <c r="AL169" s="31" t="str">
        <f t="shared" si="17"/>
        <v>NO</v>
      </c>
    </row>
    <row r="170" spans="1:38" s="51" customFormat="1" ht="27" customHeight="1" x14ac:dyDescent="0.25">
      <c r="A170" s="125">
        <v>172</v>
      </c>
      <c r="B170" s="118">
        <v>2019</v>
      </c>
      <c r="C170" s="119" t="s">
        <v>498</v>
      </c>
      <c r="D170" s="142" t="s">
        <v>65</v>
      </c>
      <c r="E170" s="119" t="s">
        <v>66</v>
      </c>
      <c r="F170" s="120" t="s">
        <v>67</v>
      </c>
      <c r="G170" s="121" t="s">
        <v>345</v>
      </c>
      <c r="H170" s="122" t="s">
        <v>69</v>
      </c>
      <c r="I170" s="123">
        <v>45</v>
      </c>
      <c r="J170" s="27" t="str">
        <f>IF(ISERROR(VLOOKUP(I170,[1]Eje_Pilar!$C$2:$E$47,2,FALSE))," ",VLOOKUP(I170,[1]Eje_Pilar!$C$2:$E$47,2,FALSE))</f>
        <v>Gobernanza e influencia local, regional e internacional</v>
      </c>
      <c r="K170" s="27" t="str">
        <f>IF(ISERROR(VLOOKUP(I170,[1]Eje_Pilar!$C$2:$E$47,3,FALSE))," ",VLOOKUP(I170,[1]Eje_Pilar!$C$2:$E$47,3,FALSE))</f>
        <v>Eje Transversal 4 Gobierno Legitimo, Fortalecimiento Local y Eficiencia</v>
      </c>
      <c r="L170" s="124">
        <v>1415</v>
      </c>
      <c r="M170" s="125">
        <v>1022959460</v>
      </c>
      <c r="N170" s="126" t="s">
        <v>499</v>
      </c>
      <c r="O170" s="127">
        <v>14688000</v>
      </c>
      <c r="P170" s="128"/>
      <c r="Q170" s="129"/>
      <c r="R170" s="130">
        <v>1</v>
      </c>
      <c r="S170" s="127">
        <v>1836000</v>
      </c>
      <c r="T170" s="28">
        <f t="shared" si="13"/>
        <v>16524000</v>
      </c>
      <c r="U170" s="131">
        <v>13402800</v>
      </c>
      <c r="V170" s="132">
        <v>43577</v>
      </c>
      <c r="W170" s="132">
        <v>43576</v>
      </c>
      <c r="X170" s="134">
        <v>43851</v>
      </c>
      <c r="Y170" s="118">
        <v>240</v>
      </c>
      <c r="Z170" s="118">
        <v>35</v>
      </c>
      <c r="AA170" s="24"/>
      <c r="AB170" s="125"/>
      <c r="AC170" s="125" t="s">
        <v>71</v>
      </c>
      <c r="AD170" s="125"/>
      <c r="AE170" s="125"/>
      <c r="AF170" s="29">
        <f t="shared" si="12"/>
        <v>0.81111111111111112</v>
      </c>
      <c r="AG170" s="30">
        <f>IF(SUMPRODUCT((A$14:A170=A170)*(B$14:B170=B170)*(C$14:C170=C170))&gt;1,0,1)</f>
        <v>1</v>
      </c>
      <c r="AH170" s="31" t="str">
        <f t="shared" si="14"/>
        <v>Contratos de prestación de servicios profesionales y de apoyo a la gestión</v>
      </c>
      <c r="AI170" s="31" t="str">
        <f t="shared" si="15"/>
        <v>Contratación directa</v>
      </c>
      <c r="AJ170" s="32" t="str">
        <f>IFERROR(VLOOKUP(F170,[1]Tipo!$C$12:$C$27,1,FALSE),"NO")</f>
        <v>Prestación de servicios profesionales y de apoyo a la gestión, o para la ejecución de trabajos artísticos que sólo puedan encomendarse a determinadas personas naturales;</v>
      </c>
      <c r="AK170" s="31" t="str">
        <f t="shared" si="16"/>
        <v>Inversión</v>
      </c>
      <c r="AL170" s="31">
        <f t="shared" si="17"/>
        <v>45</v>
      </c>
    </row>
    <row r="171" spans="1:38" s="51" customFormat="1" ht="27" customHeight="1" x14ac:dyDescent="0.25">
      <c r="A171" s="125">
        <v>173</v>
      </c>
      <c r="B171" s="118">
        <v>2019</v>
      </c>
      <c r="C171" s="119" t="s">
        <v>500</v>
      </c>
      <c r="D171" s="142" t="s">
        <v>65</v>
      </c>
      <c r="E171" s="119" t="s">
        <v>66</v>
      </c>
      <c r="F171" s="120" t="s">
        <v>67</v>
      </c>
      <c r="G171" s="121" t="s">
        <v>501</v>
      </c>
      <c r="H171" s="122" t="s">
        <v>69</v>
      </c>
      <c r="I171" s="123">
        <v>45</v>
      </c>
      <c r="J171" s="27" t="str">
        <f>IF(ISERROR(VLOOKUP(I171,[1]Eje_Pilar!$C$2:$E$47,2,FALSE))," ",VLOOKUP(I171,[1]Eje_Pilar!$C$2:$E$47,2,FALSE))</f>
        <v>Gobernanza e influencia local, regional e internacional</v>
      </c>
      <c r="K171" s="27" t="str">
        <f>IF(ISERROR(VLOOKUP(I171,[1]Eje_Pilar!$C$2:$E$47,3,FALSE))," ",VLOOKUP(I171,[1]Eje_Pilar!$C$2:$E$47,3,FALSE))</f>
        <v>Eje Transversal 4 Gobierno Legitimo, Fortalecimiento Local y Eficiencia</v>
      </c>
      <c r="L171" s="124">
        <v>1415</v>
      </c>
      <c r="M171" s="125">
        <v>52444065</v>
      </c>
      <c r="N171" s="126" t="s">
        <v>502</v>
      </c>
      <c r="O171" s="127">
        <v>36440000</v>
      </c>
      <c r="P171" s="128"/>
      <c r="Q171" s="129"/>
      <c r="R171" s="130">
        <v>1</v>
      </c>
      <c r="S171" s="127">
        <v>1366500</v>
      </c>
      <c r="T171" s="28">
        <f t="shared" si="13"/>
        <v>37806500</v>
      </c>
      <c r="U171" s="131">
        <v>33251500</v>
      </c>
      <c r="V171" s="132">
        <v>43577</v>
      </c>
      <c r="W171" s="132">
        <v>43577</v>
      </c>
      <c r="X171" s="132">
        <v>43830</v>
      </c>
      <c r="Y171" s="118">
        <v>240</v>
      </c>
      <c r="Z171" s="118">
        <v>9</v>
      </c>
      <c r="AA171" s="24"/>
      <c r="AB171" s="125"/>
      <c r="AC171" s="125"/>
      <c r="AD171" s="125"/>
      <c r="AE171" s="125" t="s">
        <v>71</v>
      </c>
      <c r="AF171" s="29">
        <f t="shared" si="12"/>
        <v>0.87951807228915657</v>
      </c>
      <c r="AG171" s="30">
        <f>IF(SUMPRODUCT((A$14:A171=A171)*(B$14:B171=B171)*(C$14:C171=C171))&gt;1,0,1)</f>
        <v>1</v>
      </c>
      <c r="AH171" s="31" t="str">
        <f t="shared" si="14"/>
        <v>Contratos de prestación de servicios profesionales y de apoyo a la gestión</v>
      </c>
      <c r="AI171" s="31" t="str">
        <f t="shared" si="15"/>
        <v>Contratación directa</v>
      </c>
      <c r="AJ171" s="32" t="str">
        <f>IFERROR(VLOOKUP(F171,[1]Tipo!$C$12:$C$27,1,FALSE),"NO")</f>
        <v>Prestación de servicios profesionales y de apoyo a la gestión, o para la ejecución de trabajos artísticos que sólo puedan encomendarse a determinadas personas naturales;</v>
      </c>
      <c r="AK171" s="31" t="str">
        <f t="shared" si="16"/>
        <v>Inversión</v>
      </c>
      <c r="AL171" s="31">
        <f t="shared" si="17"/>
        <v>45</v>
      </c>
    </row>
    <row r="172" spans="1:38" s="51" customFormat="1" ht="27" customHeight="1" x14ac:dyDescent="0.25">
      <c r="A172" s="125">
        <v>174</v>
      </c>
      <c r="B172" s="118">
        <v>2019</v>
      </c>
      <c r="C172" s="119" t="s">
        <v>503</v>
      </c>
      <c r="D172" s="142" t="s">
        <v>65</v>
      </c>
      <c r="E172" s="119" t="s">
        <v>66</v>
      </c>
      <c r="F172" s="120" t="s">
        <v>67</v>
      </c>
      <c r="G172" s="121" t="s">
        <v>501</v>
      </c>
      <c r="H172" s="122" t="s">
        <v>69</v>
      </c>
      <c r="I172" s="123">
        <v>45</v>
      </c>
      <c r="J172" s="27" t="str">
        <f>IF(ISERROR(VLOOKUP(I172,[1]Eje_Pilar!$C$2:$E$47,2,FALSE))," ",VLOOKUP(I172,[1]Eje_Pilar!$C$2:$E$47,2,FALSE))</f>
        <v>Gobernanza e influencia local, regional e internacional</v>
      </c>
      <c r="K172" s="27" t="str">
        <f>IF(ISERROR(VLOOKUP(I172,[1]Eje_Pilar!$C$2:$E$47,3,FALSE))," ",VLOOKUP(I172,[1]Eje_Pilar!$C$2:$E$47,3,FALSE))</f>
        <v>Eje Transversal 4 Gobierno Legitimo, Fortalecimiento Local y Eficiencia</v>
      </c>
      <c r="L172" s="124">
        <v>1415</v>
      </c>
      <c r="M172" s="125">
        <v>1012366894</v>
      </c>
      <c r="N172" s="126" t="s">
        <v>504</v>
      </c>
      <c r="O172" s="127">
        <v>14320800</v>
      </c>
      <c r="P172" s="128"/>
      <c r="Q172" s="129"/>
      <c r="R172" s="130"/>
      <c r="S172" s="127"/>
      <c r="T172" s="28">
        <f t="shared" si="13"/>
        <v>14320800</v>
      </c>
      <c r="U172" s="131">
        <v>12056400</v>
      </c>
      <c r="V172" s="132">
        <v>43588</v>
      </c>
      <c r="W172" s="132">
        <v>43830</v>
      </c>
      <c r="X172" s="132">
        <v>43830</v>
      </c>
      <c r="Y172" s="118">
        <v>234</v>
      </c>
      <c r="Z172" s="118"/>
      <c r="AA172" s="24"/>
      <c r="AB172" s="125"/>
      <c r="AC172" s="125"/>
      <c r="AD172" s="125"/>
      <c r="AE172" s="125" t="s">
        <v>71</v>
      </c>
      <c r="AF172" s="29">
        <f t="shared" si="12"/>
        <v>0.84188034188034189</v>
      </c>
      <c r="AG172" s="30">
        <f>IF(SUMPRODUCT((A$14:A172=A172)*(B$14:B172=B172)*(C$14:C172=C172))&gt;1,0,1)</f>
        <v>1</v>
      </c>
      <c r="AH172" s="31" t="str">
        <f t="shared" si="14"/>
        <v>Contratos de prestación de servicios profesionales y de apoyo a la gestión</v>
      </c>
      <c r="AI172" s="31" t="str">
        <f t="shared" si="15"/>
        <v>Contratación directa</v>
      </c>
      <c r="AJ172" s="32" t="str">
        <f>IFERROR(VLOOKUP(F172,[1]Tipo!$C$12:$C$27,1,FALSE),"NO")</f>
        <v>Prestación de servicios profesionales y de apoyo a la gestión, o para la ejecución de trabajos artísticos que sólo puedan encomendarse a determinadas personas naturales;</v>
      </c>
      <c r="AK172" s="31" t="str">
        <f t="shared" si="16"/>
        <v>Inversión</v>
      </c>
      <c r="AL172" s="31">
        <f t="shared" si="17"/>
        <v>45</v>
      </c>
    </row>
    <row r="173" spans="1:38" s="51" customFormat="1" ht="27" customHeight="1" x14ac:dyDescent="0.25">
      <c r="A173" s="125">
        <v>175</v>
      </c>
      <c r="B173" s="118">
        <v>2019</v>
      </c>
      <c r="C173" s="119" t="s">
        <v>505</v>
      </c>
      <c r="D173" s="142" t="s">
        <v>65</v>
      </c>
      <c r="E173" s="119" t="s">
        <v>66</v>
      </c>
      <c r="F173" s="120" t="s">
        <v>67</v>
      </c>
      <c r="G173" s="121" t="s">
        <v>501</v>
      </c>
      <c r="H173" s="122" t="s">
        <v>69</v>
      </c>
      <c r="I173" s="123">
        <v>45</v>
      </c>
      <c r="J173" s="27" t="str">
        <f>IF(ISERROR(VLOOKUP(I173,[1]Eje_Pilar!$C$2:$E$47,2,FALSE))," ",VLOOKUP(I173,[1]Eje_Pilar!$C$2:$E$47,2,FALSE))</f>
        <v>Gobernanza e influencia local, regional e internacional</v>
      </c>
      <c r="K173" s="27" t="str">
        <f>IF(ISERROR(VLOOKUP(I173,[1]Eje_Pilar!$C$2:$E$47,3,FALSE))," ",VLOOKUP(I173,[1]Eje_Pilar!$C$2:$E$47,3,FALSE))</f>
        <v>Eje Transversal 4 Gobierno Legitimo, Fortalecimiento Local y Eficiencia</v>
      </c>
      <c r="L173" s="124">
        <v>1415</v>
      </c>
      <c r="M173" s="125">
        <v>52204250</v>
      </c>
      <c r="N173" s="126" t="s">
        <v>506</v>
      </c>
      <c r="O173" s="127">
        <v>13953600</v>
      </c>
      <c r="P173" s="128"/>
      <c r="Q173" s="129"/>
      <c r="R173" s="130"/>
      <c r="S173" s="127"/>
      <c r="T173" s="28">
        <f t="shared" si="13"/>
        <v>13953600</v>
      </c>
      <c r="U173" s="131">
        <v>11811600</v>
      </c>
      <c r="V173" s="132">
        <v>43594</v>
      </c>
      <c r="W173" s="132">
        <v>43830</v>
      </c>
      <c r="X173" s="132">
        <v>43830</v>
      </c>
      <c r="Y173" s="118">
        <v>228</v>
      </c>
      <c r="Z173" s="118"/>
      <c r="AA173" s="24"/>
      <c r="AB173" s="125"/>
      <c r="AC173" s="125"/>
      <c r="AD173" s="125"/>
      <c r="AE173" s="125" t="s">
        <v>71</v>
      </c>
      <c r="AF173" s="29">
        <f t="shared" si="12"/>
        <v>0.84649122807017541</v>
      </c>
      <c r="AG173" s="30">
        <f>IF(SUMPRODUCT((A$14:A173=A173)*(B$14:B173=B173)*(C$14:C173=C173))&gt;1,0,1)</f>
        <v>1</v>
      </c>
      <c r="AH173" s="31" t="str">
        <f t="shared" si="14"/>
        <v>Contratos de prestación de servicios profesionales y de apoyo a la gestión</v>
      </c>
      <c r="AI173" s="31" t="str">
        <f t="shared" si="15"/>
        <v>Contratación directa</v>
      </c>
      <c r="AJ173" s="32" t="str">
        <f>IFERROR(VLOOKUP(F173,[1]Tipo!$C$12:$C$27,1,FALSE),"NO")</f>
        <v>Prestación de servicios profesionales y de apoyo a la gestión, o para la ejecución de trabajos artísticos que sólo puedan encomendarse a determinadas personas naturales;</v>
      </c>
      <c r="AK173" s="31" t="str">
        <f t="shared" si="16"/>
        <v>Inversión</v>
      </c>
      <c r="AL173" s="31">
        <f t="shared" si="17"/>
        <v>45</v>
      </c>
    </row>
    <row r="174" spans="1:38" s="51" customFormat="1" ht="27" customHeight="1" x14ac:dyDescent="0.25">
      <c r="A174" s="125">
        <v>176</v>
      </c>
      <c r="B174" s="118">
        <v>2019</v>
      </c>
      <c r="C174" s="119" t="s">
        <v>507</v>
      </c>
      <c r="D174" s="142" t="s">
        <v>65</v>
      </c>
      <c r="E174" s="119" t="s">
        <v>66</v>
      </c>
      <c r="F174" s="120" t="s">
        <v>67</v>
      </c>
      <c r="G174" s="121" t="s">
        <v>508</v>
      </c>
      <c r="H174" s="122" t="s">
        <v>69</v>
      </c>
      <c r="I174" s="123">
        <v>45</v>
      </c>
      <c r="J174" s="27" t="str">
        <f>IF(ISERROR(VLOOKUP(I174,[1]Eje_Pilar!$C$2:$E$47,2,FALSE))," ",VLOOKUP(I174,[1]Eje_Pilar!$C$2:$E$47,2,FALSE))</f>
        <v>Gobernanza e influencia local, regional e internacional</v>
      </c>
      <c r="K174" s="27" t="str">
        <f>IF(ISERROR(VLOOKUP(I174,[1]Eje_Pilar!$C$2:$E$47,3,FALSE))," ",VLOOKUP(I174,[1]Eje_Pilar!$C$2:$E$47,3,FALSE))</f>
        <v>Eje Transversal 4 Gobierno Legitimo, Fortalecimiento Local y Eficiencia</v>
      </c>
      <c r="L174" s="124">
        <v>1415</v>
      </c>
      <c r="M174" s="125">
        <v>1053780269</v>
      </c>
      <c r="N174" s="126" t="s">
        <v>509</v>
      </c>
      <c r="O174" s="127">
        <v>32492333</v>
      </c>
      <c r="P174" s="128">
        <v>1</v>
      </c>
      <c r="Q174" s="129">
        <v>-151833</v>
      </c>
      <c r="R174" s="130"/>
      <c r="S174" s="127"/>
      <c r="T174" s="28">
        <f t="shared" si="13"/>
        <v>32340500</v>
      </c>
      <c r="U174" s="131">
        <v>27785500</v>
      </c>
      <c r="V174" s="132">
        <v>43612</v>
      </c>
      <c r="W174" s="134">
        <v>43613</v>
      </c>
      <c r="X174" s="134">
        <v>43830</v>
      </c>
      <c r="Y174" s="118">
        <v>214</v>
      </c>
      <c r="Z174" s="118"/>
      <c r="AA174" s="24"/>
      <c r="AB174" s="125"/>
      <c r="AC174" s="125"/>
      <c r="AD174" s="125"/>
      <c r="AE174" s="125" t="s">
        <v>71</v>
      </c>
      <c r="AF174" s="29">
        <f t="shared" si="12"/>
        <v>0.85915492957746475</v>
      </c>
      <c r="AG174" s="30">
        <f>IF(SUMPRODUCT((A$14:A174=A174)*(B$14:B174=B174)*(C$14:C174=C174))&gt;1,0,1)</f>
        <v>1</v>
      </c>
      <c r="AH174" s="31" t="str">
        <f t="shared" si="14"/>
        <v>Contratos de prestación de servicios profesionales y de apoyo a la gestión</v>
      </c>
      <c r="AI174" s="31" t="str">
        <f t="shared" si="15"/>
        <v>Contratación directa</v>
      </c>
      <c r="AJ174" s="32" t="str">
        <f>IFERROR(VLOOKUP(F174,[1]Tipo!$C$12:$C$27,1,FALSE),"NO")</f>
        <v>Prestación de servicios profesionales y de apoyo a la gestión, o para la ejecución de trabajos artísticos que sólo puedan encomendarse a determinadas personas naturales;</v>
      </c>
      <c r="AK174" s="31" t="str">
        <f t="shared" si="16"/>
        <v>Inversión</v>
      </c>
      <c r="AL174" s="31">
        <f t="shared" si="17"/>
        <v>45</v>
      </c>
    </row>
    <row r="175" spans="1:38" s="51" customFormat="1" ht="27" customHeight="1" x14ac:dyDescent="0.25">
      <c r="A175" s="125">
        <v>177</v>
      </c>
      <c r="B175" s="118">
        <v>2019</v>
      </c>
      <c r="C175" s="119" t="s">
        <v>510</v>
      </c>
      <c r="D175" s="142" t="s">
        <v>65</v>
      </c>
      <c r="E175" s="119" t="s">
        <v>66</v>
      </c>
      <c r="F175" s="120" t="s">
        <v>67</v>
      </c>
      <c r="G175" s="121" t="s">
        <v>501</v>
      </c>
      <c r="H175" s="122" t="s">
        <v>69</v>
      </c>
      <c r="I175" s="123">
        <v>45</v>
      </c>
      <c r="J175" s="27" t="str">
        <f>IF(ISERROR(VLOOKUP(I175,[1]Eje_Pilar!$C$2:$E$47,2,FALSE))," ",VLOOKUP(I175,[1]Eje_Pilar!$C$2:$E$47,2,FALSE))</f>
        <v>Gobernanza e influencia local, regional e internacional</v>
      </c>
      <c r="K175" s="27" t="str">
        <f>IF(ISERROR(VLOOKUP(I175,[1]Eje_Pilar!$C$2:$E$47,3,FALSE))," ",VLOOKUP(I175,[1]Eje_Pilar!$C$2:$E$47,3,FALSE))</f>
        <v>Eje Transversal 4 Gobierno Legitimo, Fortalecimiento Local y Eficiencia</v>
      </c>
      <c r="L175" s="124">
        <v>1415</v>
      </c>
      <c r="M175" s="125">
        <v>1033734093</v>
      </c>
      <c r="N175" s="126" t="s">
        <v>511</v>
      </c>
      <c r="O175" s="127">
        <v>11016000</v>
      </c>
      <c r="P175" s="128"/>
      <c r="Q175" s="129"/>
      <c r="R175" s="130">
        <v>1</v>
      </c>
      <c r="S175" s="127">
        <v>2876400</v>
      </c>
      <c r="T175" s="28">
        <f t="shared" si="13"/>
        <v>13892400</v>
      </c>
      <c r="U175" s="131">
        <v>10771200</v>
      </c>
      <c r="V175" s="132">
        <v>43621</v>
      </c>
      <c r="W175" s="132">
        <v>43621</v>
      </c>
      <c r="X175" s="132">
        <v>43830</v>
      </c>
      <c r="Y175" s="118">
        <v>180</v>
      </c>
      <c r="Z175" s="118">
        <v>26</v>
      </c>
      <c r="AA175" s="24"/>
      <c r="AB175" s="125"/>
      <c r="AC175" s="125"/>
      <c r="AD175" s="125"/>
      <c r="AE175" s="125" t="s">
        <v>71</v>
      </c>
      <c r="AF175" s="29">
        <f t="shared" si="12"/>
        <v>0.77533039647577096</v>
      </c>
      <c r="AG175" s="30">
        <f>IF(SUMPRODUCT((A$14:A175=A175)*(B$14:B175=B175)*(C$14:C175=C175))&gt;1,0,1)</f>
        <v>1</v>
      </c>
      <c r="AH175" s="31" t="str">
        <f t="shared" si="14"/>
        <v>Contratos de prestación de servicios profesionales y de apoyo a la gestión</v>
      </c>
      <c r="AI175" s="31" t="str">
        <f t="shared" si="15"/>
        <v>Contratación directa</v>
      </c>
      <c r="AJ175" s="32" t="str">
        <f>IFERROR(VLOOKUP(F175,[1]Tipo!$C$12:$C$27,1,FALSE),"NO")</f>
        <v>Prestación de servicios profesionales y de apoyo a la gestión, o para la ejecución de trabajos artísticos que sólo puedan encomendarse a determinadas personas naturales;</v>
      </c>
      <c r="AK175" s="31" t="str">
        <f t="shared" si="16"/>
        <v>Inversión</v>
      </c>
      <c r="AL175" s="31">
        <f t="shared" si="17"/>
        <v>45</v>
      </c>
    </row>
    <row r="176" spans="1:38" s="51" customFormat="1" ht="27" customHeight="1" x14ac:dyDescent="0.25">
      <c r="A176" s="125">
        <v>178</v>
      </c>
      <c r="B176" s="118">
        <v>2019</v>
      </c>
      <c r="C176" s="119" t="s">
        <v>512</v>
      </c>
      <c r="D176" s="142" t="s">
        <v>65</v>
      </c>
      <c r="E176" s="119" t="s">
        <v>66</v>
      </c>
      <c r="F176" s="120" t="s">
        <v>67</v>
      </c>
      <c r="G176" s="121" t="s">
        <v>513</v>
      </c>
      <c r="H176" s="122" t="s">
        <v>69</v>
      </c>
      <c r="I176" s="123">
        <v>45</v>
      </c>
      <c r="J176" s="27" t="str">
        <f>IF(ISERROR(VLOOKUP(I176,[1]Eje_Pilar!$C$2:$E$47,2,FALSE))," ",VLOOKUP(I176,[1]Eje_Pilar!$C$2:$E$47,2,FALSE))</f>
        <v>Gobernanza e influencia local, regional e internacional</v>
      </c>
      <c r="K176" s="27" t="str">
        <f>IF(ISERROR(VLOOKUP(I176,[1]Eje_Pilar!$C$2:$E$47,3,FALSE))," ",VLOOKUP(I176,[1]Eje_Pilar!$C$2:$E$47,3,FALSE))</f>
        <v>Eje Transversal 4 Gobierno Legitimo, Fortalecimiento Local y Eficiencia</v>
      </c>
      <c r="L176" s="124">
        <v>1415</v>
      </c>
      <c r="M176" s="125">
        <v>1083882274</v>
      </c>
      <c r="N176" s="126" t="s">
        <v>514</v>
      </c>
      <c r="O176" s="127">
        <v>11163322</v>
      </c>
      <c r="P176" s="128"/>
      <c r="Q176" s="129"/>
      <c r="R176" s="130"/>
      <c r="S176" s="127"/>
      <c r="T176" s="28">
        <f t="shared" si="13"/>
        <v>11163322</v>
      </c>
      <c r="U176" s="131">
        <v>9463333</v>
      </c>
      <c r="V176" s="132">
        <v>43628</v>
      </c>
      <c r="W176" s="132">
        <v>43599</v>
      </c>
      <c r="X176" s="132">
        <v>43830</v>
      </c>
      <c r="Y176" s="118">
        <v>197</v>
      </c>
      <c r="Z176" s="118"/>
      <c r="AA176" s="24"/>
      <c r="AB176" s="125"/>
      <c r="AC176" s="125"/>
      <c r="AD176" s="125"/>
      <c r="AE176" s="125" t="s">
        <v>71</v>
      </c>
      <c r="AF176" s="29">
        <f t="shared" si="12"/>
        <v>0.84771656680690566</v>
      </c>
      <c r="AG176" s="30">
        <f>IF(SUMPRODUCT((A$14:A176=A176)*(B$14:B176=B176)*(C$14:C176=C176))&gt;1,0,1)</f>
        <v>1</v>
      </c>
      <c r="AH176" s="31" t="str">
        <f t="shared" si="14"/>
        <v>Contratos de prestación de servicios profesionales y de apoyo a la gestión</v>
      </c>
      <c r="AI176" s="31" t="str">
        <f t="shared" si="15"/>
        <v>Contratación directa</v>
      </c>
      <c r="AJ176" s="32" t="str">
        <f>IFERROR(VLOOKUP(F176,[1]Tipo!$C$12:$C$27,1,FALSE),"NO")</f>
        <v>Prestación de servicios profesionales y de apoyo a la gestión, o para la ejecución de trabajos artísticos que sólo puedan encomendarse a determinadas personas naturales;</v>
      </c>
      <c r="AK176" s="31" t="str">
        <f t="shared" si="16"/>
        <v>Inversión</v>
      </c>
      <c r="AL176" s="31">
        <f t="shared" si="17"/>
        <v>45</v>
      </c>
    </row>
    <row r="177" spans="1:69" ht="27" customHeight="1" x14ac:dyDescent="0.25">
      <c r="A177" s="125">
        <v>179</v>
      </c>
      <c r="B177" s="118">
        <v>2019</v>
      </c>
      <c r="C177" s="119" t="s">
        <v>515</v>
      </c>
      <c r="D177" s="142" t="s">
        <v>65</v>
      </c>
      <c r="E177" s="119" t="s">
        <v>66</v>
      </c>
      <c r="F177" s="120" t="s">
        <v>67</v>
      </c>
      <c r="G177" s="121" t="s">
        <v>513</v>
      </c>
      <c r="H177" s="122" t="s">
        <v>69</v>
      </c>
      <c r="I177" s="123">
        <v>45</v>
      </c>
      <c r="J177" s="27" t="str">
        <f>IF(ISERROR(VLOOKUP(I177,[1]Eje_Pilar!$C$2:$E$47,2,FALSE))," ",VLOOKUP(I177,[1]Eje_Pilar!$C$2:$E$47,2,FALSE))</f>
        <v>Gobernanza e influencia local, regional e internacional</v>
      </c>
      <c r="K177" s="27" t="str">
        <f>IF(ISERROR(VLOOKUP(I177,[1]Eje_Pilar!$C$2:$E$47,3,FALSE))," ",VLOOKUP(I177,[1]Eje_Pilar!$C$2:$E$47,3,FALSE))</f>
        <v>Eje Transversal 4 Gobierno Legitimo, Fortalecimiento Local y Eficiencia</v>
      </c>
      <c r="L177" s="124">
        <v>1415</v>
      </c>
      <c r="M177" s="125">
        <v>1022931957</v>
      </c>
      <c r="N177" s="126" t="s">
        <v>516</v>
      </c>
      <c r="O177" s="127">
        <v>10936666</v>
      </c>
      <c r="P177" s="128"/>
      <c r="Q177" s="129"/>
      <c r="R177" s="130"/>
      <c r="S177" s="127"/>
      <c r="T177" s="28">
        <f t="shared" si="13"/>
        <v>10936666</v>
      </c>
      <c r="U177" s="131">
        <v>9236667</v>
      </c>
      <c r="V177" s="132">
        <v>43633</v>
      </c>
      <c r="W177" s="132">
        <v>43634</v>
      </c>
      <c r="X177" s="132">
        <v>43830</v>
      </c>
      <c r="Y177" s="118">
        <v>193</v>
      </c>
      <c r="Z177" s="118"/>
      <c r="AA177" s="24"/>
      <c r="AB177" s="125"/>
      <c r="AC177" s="125"/>
      <c r="AD177" s="125"/>
      <c r="AE177" s="125" t="s">
        <v>71</v>
      </c>
      <c r="AF177" s="29">
        <f t="shared" si="12"/>
        <v>0.84455966745258559</v>
      </c>
      <c r="AG177" s="30">
        <f>IF(SUMPRODUCT((A$14:A177=A177)*(B$14:B177=B177)*(C$14:C177=C177))&gt;1,0,1)</f>
        <v>1</v>
      </c>
      <c r="AH177" s="31" t="str">
        <f t="shared" si="14"/>
        <v>Contratos de prestación de servicios profesionales y de apoyo a la gestión</v>
      </c>
      <c r="AI177" s="31" t="str">
        <f t="shared" si="15"/>
        <v>Contratación directa</v>
      </c>
      <c r="AJ177" s="32" t="str">
        <f>IFERROR(VLOOKUP(F177,[1]Tipo!$C$12:$C$27,1,FALSE),"NO")</f>
        <v>Prestación de servicios profesionales y de apoyo a la gestión, o para la ejecución de trabajos artísticos que sólo puedan encomendarse a determinadas personas naturales;</v>
      </c>
      <c r="AK177" s="31" t="str">
        <f t="shared" si="16"/>
        <v>Inversión</v>
      </c>
      <c r="AL177" s="31">
        <f t="shared" si="17"/>
        <v>45</v>
      </c>
      <c r="AM177" s="51"/>
      <c r="AN177" s="51"/>
      <c r="AO177" s="51"/>
      <c r="AP177" s="1"/>
      <c r="AQ177" s="1"/>
      <c r="AR177" s="1"/>
      <c r="AS177" s="1"/>
      <c r="AT177" s="1"/>
      <c r="AU177" s="1"/>
      <c r="AV177" s="1"/>
      <c r="AW177" s="1"/>
      <c r="AX177" s="1"/>
      <c r="AY177" s="1"/>
      <c r="AZ177" s="1"/>
      <c r="BA177" s="1"/>
      <c r="BB177" s="1"/>
      <c r="BC177" s="1"/>
      <c r="BD177" s="1"/>
      <c r="BE177" s="1"/>
      <c r="BF177" s="1"/>
      <c r="BG177" s="1"/>
      <c r="BH177" s="1"/>
      <c r="BI177" s="1"/>
      <c r="BJ177" s="1"/>
      <c r="BK177" s="1"/>
      <c r="BL177" s="1"/>
      <c r="BM177" s="1"/>
      <c r="BN177" s="1"/>
      <c r="BO177" s="1"/>
      <c r="BP177" s="1"/>
      <c r="BQ177" s="1"/>
    </row>
    <row r="178" spans="1:69" ht="27" customHeight="1" x14ac:dyDescent="0.25">
      <c r="A178" s="125">
        <v>180</v>
      </c>
      <c r="B178" s="118">
        <v>2019</v>
      </c>
      <c r="C178" s="119" t="s">
        <v>517</v>
      </c>
      <c r="D178" s="142" t="s">
        <v>65</v>
      </c>
      <c r="E178" s="119" t="s">
        <v>66</v>
      </c>
      <c r="F178" s="120" t="s">
        <v>67</v>
      </c>
      <c r="G178" s="121" t="s">
        <v>513</v>
      </c>
      <c r="H178" s="122" t="s">
        <v>69</v>
      </c>
      <c r="I178" s="123">
        <v>45</v>
      </c>
      <c r="J178" s="27" t="str">
        <f>IF(ISERROR(VLOOKUP(I178,[1]Eje_Pilar!$C$2:$E$47,2,FALSE))," ",VLOOKUP(I178,[1]Eje_Pilar!$C$2:$E$47,2,FALSE))</f>
        <v>Gobernanza e influencia local, regional e internacional</v>
      </c>
      <c r="K178" s="27" t="str">
        <f>IF(ISERROR(VLOOKUP(I178,[1]Eje_Pilar!$C$2:$E$47,3,FALSE))," ",VLOOKUP(I178,[1]Eje_Pilar!$C$2:$E$47,3,FALSE))</f>
        <v>Eje Transversal 4 Gobierno Legitimo, Fortalecimiento Local y Eficiencia</v>
      </c>
      <c r="L178" s="124">
        <v>1415</v>
      </c>
      <c r="M178" s="125">
        <v>52529571</v>
      </c>
      <c r="N178" s="126" t="s">
        <v>518</v>
      </c>
      <c r="O178" s="127">
        <v>10936666</v>
      </c>
      <c r="P178" s="128"/>
      <c r="Q178" s="129"/>
      <c r="R178" s="130"/>
      <c r="S178" s="127"/>
      <c r="T178" s="28">
        <f t="shared" si="13"/>
        <v>10936666</v>
      </c>
      <c r="U178" s="131">
        <v>9236667</v>
      </c>
      <c r="V178" s="132">
        <v>43633</v>
      </c>
      <c r="W178" s="132">
        <v>43634</v>
      </c>
      <c r="X178" s="132">
        <v>43830</v>
      </c>
      <c r="Y178" s="118">
        <v>193</v>
      </c>
      <c r="Z178" s="118"/>
      <c r="AA178" s="24"/>
      <c r="AB178" s="125"/>
      <c r="AC178" s="125"/>
      <c r="AD178" s="125"/>
      <c r="AE178" s="125" t="s">
        <v>71</v>
      </c>
      <c r="AF178" s="29">
        <f t="shared" si="12"/>
        <v>0.84455966745258559</v>
      </c>
      <c r="AG178" s="30">
        <f>IF(SUMPRODUCT((A$14:A178=A178)*(B$14:B178=B178)*(C$14:C178=C178))&gt;1,0,1)</f>
        <v>1</v>
      </c>
      <c r="AH178" s="31" t="str">
        <f t="shared" si="14"/>
        <v>Contratos de prestación de servicios profesionales y de apoyo a la gestión</v>
      </c>
      <c r="AI178" s="31" t="str">
        <f t="shared" si="15"/>
        <v>Contratación directa</v>
      </c>
      <c r="AJ178" s="32" t="str">
        <f>IFERROR(VLOOKUP(F178,[1]Tipo!$C$12:$C$27,1,FALSE),"NO")</f>
        <v>Prestación de servicios profesionales y de apoyo a la gestión, o para la ejecución de trabajos artísticos que sólo puedan encomendarse a determinadas personas naturales;</v>
      </c>
      <c r="AK178" s="31" t="str">
        <f t="shared" si="16"/>
        <v>Inversión</v>
      </c>
      <c r="AL178" s="31">
        <f t="shared" si="17"/>
        <v>45</v>
      </c>
      <c r="AM178" s="51"/>
      <c r="AN178" s="51"/>
      <c r="AO178" s="51"/>
      <c r="AP178" s="1"/>
      <c r="AQ178" s="1"/>
      <c r="AR178" s="1"/>
      <c r="AS178" s="1"/>
      <c r="AT178" s="1"/>
      <c r="AU178" s="1"/>
      <c r="AV178" s="1"/>
      <c r="AW178" s="1"/>
      <c r="AX178" s="1"/>
      <c r="AY178" s="1"/>
      <c r="AZ178" s="1"/>
      <c r="BA178" s="1"/>
      <c r="BB178" s="1"/>
      <c r="BC178" s="1"/>
      <c r="BD178" s="1"/>
      <c r="BE178" s="1"/>
      <c r="BF178" s="1"/>
      <c r="BG178" s="1"/>
      <c r="BH178" s="1"/>
      <c r="BI178" s="1"/>
      <c r="BJ178" s="1"/>
      <c r="BK178" s="1"/>
      <c r="BL178" s="1"/>
      <c r="BM178" s="1"/>
      <c r="BN178" s="1"/>
      <c r="BO178" s="1"/>
      <c r="BP178" s="1"/>
      <c r="BQ178" s="1"/>
    </row>
    <row r="179" spans="1:69" ht="27" customHeight="1" x14ac:dyDescent="0.25">
      <c r="A179" s="125">
        <v>181</v>
      </c>
      <c r="B179" s="118">
        <v>2019</v>
      </c>
      <c r="C179" s="119" t="s">
        <v>519</v>
      </c>
      <c r="D179" s="142" t="s">
        <v>65</v>
      </c>
      <c r="E179" s="119" t="s">
        <v>66</v>
      </c>
      <c r="F179" s="120" t="s">
        <v>67</v>
      </c>
      <c r="G179" s="121" t="s">
        <v>513</v>
      </c>
      <c r="H179" s="122" t="s">
        <v>69</v>
      </c>
      <c r="I179" s="123">
        <v>45</v>
      </c>
      <c r="J179" s="27" t="str">
        <f>IF(ISERROR(VLOOKUP(I179,[1]Eje_Pilar!$C$2:$E$47,2,FALSE))," ",VLOOKUP(I179,[1]Eje_Pilar!$C$2:$E$47,2,FALSE))</f>
        <v>Gobernanza e influencia local, regional e internacional</v>
      </c>
      <c r="K179" s="27" t="str">
        <f>IF(ISERROR(VLOOKUP(I179,[1]Eje_Pilar!$C$2:$E$47,3,FALSE))," ",VLOOKUP(I179,[1]Eje_Pilar!$C$2:$E$47,3,FALSE))</f>
        <v>Eje Transversal 4 Gobierno Legitimo, Fortalecimiento Local y Eficiencia</v>
      </c>
      <c r="L179" s="124">
        <v>1415</v>
      </c>
      <c r="M179" s="125">
        <v>1022374733</v>
      </c>
      <c r="N179" s="126" t="s">
        <v>520</v>
      </c>
      <c r="O179" s="127">
        <v>10823333</v>
      </c>
      <c r="P179" s="128"/>
      <c r="Q179" s="129"/>
      <c r="R179" s="130"/>
      <c r="S179" s="127"/>
      <c r="T179" s="28">
        <f t="shared" si="13"/>
        <v>10823333</v>
      </c>
      <c r="U179" s="131">
        <v>8216667</v>
      </c>
      <c r="V179" s="132">
        <v>43636</v>
      </c>
      <c r="W179" s="132">
        <v>43637</v>
      </c>
      <c r="X179" s="132">
        <v>43830</v>
      </c>
      <c r="Y179" s="118">
        <v>191</v>
      </c>
      <c r="Z179" s="118"/>
      <c r="AA179" s="24"/>
      <c r="AB179" s="125"/>
      <c r="AC179" s="125"/>
      <c r="AD179" s="125"/>
      <c r="AE179" s="125" t="s">
        <v>71</v>
      </c>
      <c r="AF179" s="29">
        <f t="shared" si="12"/>
        <v>0.75916235784300456</v>
      </c>
      <c r="AG179" s="30">
        <f>IF(SUMPRODUCT((A$14:A179=A179)*(B$14:B179=B179)*(C$14:C179=C179))&gt;1,0,1)</f>
        <v>1</v>
      </c>
      <c r="AH179" s="31" t="str">
        <f t="shared" si="14"/>
        <v>Contratos de prestación de servicios profesionales y de apoyo a la gestión</v>
      </c>
      <c r="AI179" s="31" t="str">
        <f t="shared" si="15"/>
        <v>Contratación directa</v>
      </c>
      <c r="AJ179" s="32" t="str">
        <f>IFERROR(VLOOKUP(F179,[1]Tipo!$C$12:$C$27,1,FALSE),"NO")</f>
        <v>Prestación de servicios profesionales y de apoyo a la gestión, o para la ejecución de trabajos artísticos que sólo puedan encomendarse a determinadas personas naturales;</v>
      </c>
      <c r="AK179" s="31" t="str">
        <f t="shared" si="16"/>
        <v>Inversión</v>
      </c>
      <c r="AL179" s="31">
        <f t="shared" si="17"/>
        <v>45</v>
      </c>
      <c r="AM179" s="51"/>
      <c r="AN179" s="51"/>
      <c r="AO179" s="51"/>
      <c r="AP179" s="1"/>
      <c r="AQ179" s="1"/>
      <c r="AR179" s="1"/>
      <c r="AS179" s="1"/>
      <c r="AT179" s="1"/>
      <c r="AU179" s="1"/>
      <c r="AV179" s="1"/>
      <c r="AW179" s="1"/>
      <c r="AX179" s="1"/>
      <c r="AY179" s="1"/>
      <c r="AZ179" s="1"/>
      <c r="BA179" s="1"/>
      <c r="BB179" s="1"/>
      <c r="BC179" s="1"/>
      <c r="BD179" s="1"/>
      <c r="BE179" s="1"/>
      <c r="BF179" s="1"/>
      <c r="BG179" s="1"/>
      <c r="BH179" s="1"/>
      <c r="BI179" s="1"/>
      <c r="BJ179" s="1"/>
      <c r="BK179" s="1"/>
      <c r="BL179" s="1"/>
      <c r="BM179" s="1"/>
      <c r="BN179" s="1"/>
      <c r="BO179" s="1"/>
      <c r="BP179" s="1"/>
      <c r="BQ179" s="1"/>
    </row>
    <row r="180" spans="1:69" ht="27" customHeight="1" x14ac:dyDescent="0.25">
      <c r="A180" s="125">
        <v>182</v>
      </c>
      <c r="B180" s="118">
        <v>2019</v>
      </c>
      <c r="C180" s="119" t="s">
        <v>521</v>
      </c>
      <c r="D180" s="142" t="s">
        <v>522</v>
      </c>
      <c r="E180" s="119" t="s">
        <v>66</v>
      </c>
      <c r="F180" s="120" t="s">
        <v>522</v>
      </c>
      <c r="G180" s="121" t="s">
        <v>523</v>
      </c>
      <c r="H180" s="122" t="s">
        <v>69</v>
      </c>
      <c r="I180" s="123">
        <v>3</v>
      </c>
      <c r="J180" s="27" t="str">
        <f>IF(ISERROR(VLOOKUP(I180,[1]Eje_Pilar!$C$2:$E$47,2,FALSE))," ",VLOOKUP(I180,[1]Eje_Pilar!$C$2:$E$47,2,FALSE))</f>
        <v>Igualdad y autonomía para una Bogotá incluyente</v>
      </c>
      <c r="K180" s="27" t="str">
        <f>IF(ISERROR(VLOOKUP(I180,[1]Eje_Pilar!$C$2:$E$47,3,FALSE))," ",VLOOKUP(I180,[1]Eje_Pilar!$C$2:$E$47,3,FALSE))</f>
        <v>Pilar 1 Igualdad de Calidad de Vida</v>
      </c>
      <c r="L180" s="124">
        <v>1404</v>
      </c>
      <c r="M180" s="125">
        <v>900958564</v>
      </c>
      <c r="N180" s="126" t="s">
        <v>524</v>
      </c>
      <c r="O180" s="127">
        <v>617024636</v>
      </c>
      <c r="P180" s="128"/>
      <c r="Q180" s="129"/>
      <c r="R180" s="130"/>
      <c r="S180" s="127"/>
      <c r="T180" s="28">
        <f t="shared" si="13"/>
        <v>617024636</v>
      </c>
      <c r="U180" s="131"/>
      <c r="V180" s="132">
        <v>43642</v>
      </c>
      <c r="W180" s="132">
        <v>43643</v>
      </c>
      <c r="X180" s="132">
        <v>43916</v>
      </c>
      <c r="Y180" s="118">
        <v>270</v>
      </c>
      <c r="Z180" s="118"/>
      <c r="AA180" s="24"/>
      <c r="AB180" s="125"/>
      <c r="AC180" s="125" t="s">
        <v>71</v>
      </c>
      <c r="AD180" s="125"/>
      <c r="AE180" s="125"/>
      <c r="AF180" s="29">
        <f t="shared" si="12"/>
        <v>0</v>
      </c>
      <c r="AG180" s="30">
        <f>IF(SUMPRODUCT((A$14:A180=A180)*(B$14:B180=B180)*(C$14:C180=C180))&gt;1,0,1)</f>
        <v>1</v>
      </c>
      <c r="AH180" s="31" t="str">
        <f t="shared" si="14"/>
        <v>Contratos interadministrativos</v>
      </c>
      <c r="AI180" s="31" t="str">
        <f t="shared" si="15"/>
        <v>Contratación directa</v>
      </c>
      <c r="AJ180" s="32" t="str">
        <f>IFERROR(VLOOKUP(F180,[1]Tipo!$C$12:$C$27,1,FALSE),"NO")</f>
        <v>Contratos interadministrativos</v>
      </c>
      <c r="AK180" s="31" t="str">
        <f t="shared" si="16"/>
        <v>Inversión</v>
      </c>
      <c r="AL180" s="31">
        <f t="shared" si="17"/>
        <v>3</v>
      </c>
      <c r="AM180" s="51"/>
      <c r="AN180" s="51"/>
      <c r="AO180" s="51"/>
      <c r="AP180" s="1"/>
      <c r="AQ180" s="1"/>
      <c r="AR180" s="1"/>
      <c r="AS180" s="1"/>
      <c r="AT180" s="1"/>
      <c r="AU180" s="1"/>
      <c r="AV180" s="1"/>
      <c r="AW180" s="1"/>
      <c r="AX180" s="1"/>
      <c r="AY180" s="1"/>
      <c r="AZ180" s="1"/>
      <c r="BA180" s="1"/>
      <c r="BB180" s="1"/>
      <c r="BC180" s="1"/>
      <c r="BD180" s="1"/>
      <c r="BE180" s="1"/>
      <c r="BF180" s="1"/>
      <c r="BG180" s="1"/>
      <c r="BH180" s="1"/>
      <c r="BI180" s="1"/>
      <c r="BJ180" s="1"/>
      <c r="BK180" s="1"/>
      <c r="BL180" s="1"/>
      <c r="BM180" s="1"/>
      <c r="BN180" s="1"/>
      <c r="BO180" s="1"/>
      <c r="BP180" s="1"/>
      <c r="BQ180" s="1"/>
    </row>
    <row r="181" spans="1:69" ht="27" customHeight="1" x14ac:dyDescent="0.25">
      <c r="A181" s="125">
        <v>183</v>
      </c>
      <c r="B181" s="118">
        <v>2019</v>
      </c>
      <c r="C181" s="119" t="s">
        <v>525</v>
      </c>
      <c r="D181" s="142" t="s">
        <v>65</v>
      </c>
      <c r="E181" s="119" t="s">
        <v>66</v>
      </c>
      <c r="F181" s="120" t="s">
        <v>67</v>
      </c>
      <c r="G181" s="121" t="s">
        <v>84</v>
      </c>
      <c r="H181" s="122" t="s">
        <v>69</v>
      </c>
      <c r="I181" s="123">
        <v>45</v>
      </c>
      <c r="J181" s="27" t="str">
        <f>IF(ISERROR(VLOOKUP(I181,[1]Eje_Pilar!$C$2:$E$47,2,FALSE))," ",VLOOKUP(I181,[1]Eje_Pilar!$C$2:$E$47,2,FALSE))</f>
        <v>Gobernanza e influencia local, regional e internacional</v>
      </c>
      <c r="K181" s="27" t="str">
        <f>IF(ISERROR(VLOOKUP(I181,[1]Eje_Pilar!$C$2:$E$47,3,FALSE))," ",VLOOKUP(I181,[1]Eje_Pilar!$C$2:$E$47,3,FALSE))</f>
        <v>Eje Transversal 4 Gobierno Legitimo, Fortalecimiento Local y Eficiencia</v>
      </c>
      <c r="L181" s="124">
        <v>1415</v>
      </c>
      <c r="M181" s="125">
        <v>1014207920</v>
      </c>
      <c r="N181" s="126" t="s">
        <v>526</v>
      </c>
      <c r="O181" s="127">
        <v>43172533</v>
      </c>
      <c r="P181" s="128">
        <v>1</v>
      </c>
      <c r="Q181" s="129">
        <v>-938533</v>
      </c>
      <c r="R181" s="130">
        <v>1</v>
      </c>
      <c r="S181" s="127">
        <v>5865833</v>
      </c>
      <c r="T181" s="28">
        <f t="shared" si="13"/>
        <v>48099833</v>
      </c>
      <c r="U181" s="131">
        <v>36133533</v>
      </c>
      <c r="V181" s="132">
        <v>43642</v>
      </c>
      <c r="W181" s="132">
        <v>43643</v>
      </c>
      <c r="X181" s="132">
        <v>43851</v>
      </c>
      <c r="Y181" s="118">
        <v>180</v>
      </c>
      <c r="Z181" s="118">
        <v>25</v>
      </c>
      <c r="AA181" s="24"/>
      <c r="AB181" s="125"/>
      <c r="AC181" s="125" t="s">
        <v>71</v>
      </c>
      <c r="AD181" s="125"/>
      <c r="AE181" s="125"/>
      <c r="AF181" s="29">
        <f t="shared" si="12"/>
        <v>0.7512195104710655</v>
      </c>
      <c r="AG181" s="30">
        <f>IF(SUMPRODUCT((A$14:A181=A181)*(B$14:B181=B181)*(C$14:C181=C181))&gt;1,0,1)</f>
        <v>1</v>
      </c>
      <c r="AH181" s="31" t="str">
        <f t="shared" si="14"/>
        <v>Contratos de prestación de servicios profesionales y de apoyo a la gestión</v>
      </c>
      <c r="AI181" s="31" t="str">
        <f t="shared" si="15"/>
        <v>Contratación directa</v>
      </c>
      <c r="AJ181" s="32" t="str">
        <f>IFERROR(VLOOKUP(F181,[1]Tipo!$C$12:$C$27,1,FALSE),"NO")</f>
        <v>Prestación de servicios profesionales y de apoyo a la gestión, o para la ejecución de trabajos artísticos que sólo puedan encomendarse a determinadas personas naturales;</v>
      </c>
      <c r="AK181" s="31" t="str">
        <f t="shared" si="16"/>
        <v>Inversión</v>
      </c>
      <c r="AL181" s="31">
        <f t="shared" si="17"/>
        <v>45</v>
      </c>
      <c r="AM181" s="51"/>
      <c r="AN181" s="51"/>
      <c r="AO181" s="51"/>
      <c r="AP181" s="1"/>
      <c r="AQ181" s="1"/>
      <c r="AR181" s="1"/>
      <c r="AS181" s="1"/>
      <c r="AT181" s="1"/>
      <c r="AU181" s="1"/>
      <c r="AV181" s="1"/>
      <c r="AW181" s="1"/>
      <c r="AX181" s="1"/>
      <c r="AY181" s="1"/>
      <c r="AZ181" s="1"/>
      <c r="BA181" s="1"/>
      <c r="BB181" s="1"/>
      <c r="BC181" s="1"/>
      <c r="BD181" s="1"/>
      <c r="BE181" s="1"/>
      <c r="BF181" s="1"/>
      <c r="BG181" s="1"/>
      <c r="BH181" s="1"/>
      <c r="BI181" s="1"/>
      <c r="BJ181" s="1"/>
      <c r="BK181" s="1"/>
      <c r="BL181" s="1"/>
      <c r="BM181" s="1"/>
      <c r="BN181" s="1"/>
      <c r="BO181" s="1"/>
      <c r="BP181" s="1"/>
      <c r="BQ181" s="1"/>
    </row>
    <row r="182" spans="1:69" ht="27" customHeight="1" x14ac:dyDescent="0.25">
      <c r="A182" s="125">
        <v>184</v>
      </c>
      <c r="B182" s="118">
        <v>2019</v>
      </c>
      <c r="C182" s="119" t="s">
        <v>527</v>
      </c>
      <c r="D182" s="142" t="s">
        <v>65</v>
      </c>
      <c r="E182" s="119" t="s">
        <v>66</v>
      </c>
      <c r="F182" s="120" t="s">
        <v>67</v>
      </c>
      <c r="G182" s="121" t="s">
        <v>513</v>
      </c>
      <c r="H182" s="122" t="s">
        <v>69</v>
      </c>
      <c r="I182" s="123">
        <v>45</v>
      </c>
      <c r="J182" s="27" t="str">
        <f>IF(ISERROR(VLOOKUP(I182,[1]Eje_Pilar!$C$2:$E$47,2,FALSE))," ",VLOOKUP(I182,[1]Eje_Pilar!$C$2:$E$47,2,FALSE))</f>
        <v>Gobernanza e influencia local, regional e internacional</v>
      </c>
      <c r="K182" s="27" t="str">
        <f>IF(ISERROR(VLOOKUP(I182,[1]Eje_Pilar!$C$2:$E$47,3,FALSE))," ",VLOOKUP(I182,[1]Eje_Pilar!$C$2:$E$47,3,FALSE))</f>
        <v>Eje Transversal 4 Gobierno Legitimo, Fortalecimiento Local y Eficiencia</v>
      </c>
      <c r="L182" s="124">
        <v>1415</v>
      </c>
      <c r="M182" s="125">
        <v>1032458971</v>
      </c>
      <c r="N182" s="126" t="s">
        <v>528</v>
      </c>
      <c r="O182" s="127">
        <v>10426666</v>
      </c>
      <c r="P182" s="128"/>
      <c r="Q182" s="129"/>
      <c r="R182" s="130"/>
      <c r="S182" s="127"/>
      <c r="T182" s="28">
        <f t="shared" si="13"/>
        <v>10426666</v>
      </c>
      <c r="U182" s="131">
        <v>4590000</v>
      </c>
      <c r="V182" s="132">
        <v>43642</v>
      </c>
      <c r="W182" s="132">
        <v>43643</v>
      </c>
      <c r="X182" s="132">
        <v>43830</v>
      </c>
      <c r="Y182" s="118">
        <v>180</v>
      </c>
      <c r="Z182" s="118"/>
      <c r="AA182" s="24"/>
      <c r="AB182" s="125"/>
      <c r="AC182" s="125"/>
      <c r="AD182" s="125"/>
      <c r="AE182" s="125" t="s">
        <v>71</v>
      </c>
      <c r="AF182" s="29">
        <f t="shared" si="12"/>
        <v>0.44021741945124165</v>
      </c>
      <c r="AG182" s="30">
        <f>IF(SUMPRODUCT((A$14:A182=A182)*(B$14:B182=B182)*(C$14:C182=C182))&gt;1,0,1)</f>
        <v>1</v>
      </c>
      <c r="AH182" s="31" t="str">
        <f t="shared" si="14"/>
        <v>Contratos de prestación de servicios profesionales y de apoyo a la gestión</v>
      </c>
      <c r="AI182" s="31" t="str">
        <f t="shared" si="15"/>
        <v>Contratación directa</v>
      </c>
      <c r="AJ182" s="32" t="str">
        <f>IFERROR(VLOOKUP(F182,[1]Tipo!$C$12:$C$27,1,FALSE),"NO")</f>
        <v>Prestación de servicios profesionales y de apoyo a la gestión, o para la ejecución de trabajos artísticos que sólo puedan encomendarse a determinadas personas naturales;</v>
      </c>
      <c r="AK182" s="31" t="str">
        <f t="shared" si="16"/>
        <v>Inversión</v>
      </c>
      <c r="AL182" s="31">
        <f t="shared" si="17"/>
        <v>45</v>
      </c>
      <c r="AM182" s="51"/>
      <c r="AN182" s="51"/>
      <c r="AO182" s="51"/>
      <c r="AP182" s="1"/>
      <c r="AQ182" s="1"/>
      <c r="AR182" s="1"/>
      <c r="AS182" s="1"/>
      <c r="AT182" s="1"/>
      <c r="AU182" s="1"/>
      <c r="AV182" s="1"/>
      <c r="AW182" s="1"/>
      <c r="AX182" s="1"/>
      <c r="AY182" s="1"/>
      <c r="AZ182" s="1"/>
      <c r="BA182" s="1"/>
      <c r="BB182" s="1"/>
      <c r="BC182" s="1"/>
      <c r="BD182" s="1"/>
      <c r="BE182" s="1"/>
      <c r="BF182" s="1"/>
      <c r="BG182" s="1"/>
      <c r="BH182" s="1"/>
      <c r="BI182" s="1"/>
      <c r="BJ182" s="1"/>
      <c r="BK182" s="1"/>
      <c r="BL182" s="1"/>
      <c r="BM182" s="1"/>
      <c r="BN182" s="1"/>
      <c r="BO182" s="1"/>
      <c r="BP182" s="1"/>
      <c r="BQ182" s="1"/>
    </row>
    <row r="183" spans="1:69" ht="27" customHeight="1" x14ac:dyDescent="0.25">
      <c r="A183" s="125">
        <v>185</v>
      </c>
      <c r="B183" s="118">
        <v>2019</v>
      </c>
      <c r="C183" s="119" t="s">
        <v>529</v>
      </c>
      <c r="D183" s="142" t="s">
        <v>522</v>
      </c>
      <c r="E183" s="119" t="s">
        <v>66</v>
      </c>
      <c r="F183" s="120" t="s">
        <v>522</v>
      </c>
      <c r="G183" s="121" t="s">
        <v>530</v>
      </c>
      <c r="H183" s="122" t="s">
        <v>69</v>
      </c>
      <c r="I183" s="123">
        <v>45</v>
      </c>
      <c r="J183" s="27" t="str">
        <f>IF(ISERROR(VLOOKUP(I183,[1]Eje_Pilar!$C$2:$E$47,2,FALSE))," ",VLOOKUP(I183,[1]Eje_Pilar!$C$2:$E$47,2,FALSE))</f>
        <v>Gobernanza e influencia local, regional e internacional</v>
      </c>
      <c r="K183" s="27" t="str">
        <f>IF(ISERROR(VLOOKUP(I183,[1]Eje_Pilar!$C$2:$E$47,3,FALSE))," ",VLOOKUP(I183,[1]Eje_Pilar!$C$2:$E$47,3,FALSE))</f>
        <v>Eje Transversal 4 Gobierno Legitimo, Fortalecimiento Local y Eficiencia</v>
      </c>
      <c r="L183" s="124">
        <v>1415</v>
      </c>
      <c r="M183" s="125">
        <v>899999115</v>
      </c>
      <c r="N183" s="126" t="s">
        <v>430</v>
      </c>
      <c r="O183" s="127">
        <v>19539324</v>
      </c>
      <c r="P183" s="128"/>
      <c r="Q183" s="129"/>
      <c r="R183" s="130"/>
      <c r="S183" s="127"/>
      <c r="T183" s="28">
        <f t="shared" si="13"/>
        <v>19539324</v>
      </c>
      <c r="U183" s="131">
        <v>4287800</v>
      </c>
      <c r="V183" s="132">
        <v>43642</v>
      </c>
      <c r="W183" s="132">
        <v>43720</v>
      </c>
      <c r="X183" s="132">
        <v>44085</v>
      </c>
      <c r="Y183" s="118">
        <v>365</v>
      </c>
      <c r="Z183" s="118"/>
      <c r="AA183" s="24"/>
      <c r="AB183" s="125"/>
      <c r="AC183" s="125" t="s">
        <v>71</v>
      </c>
      <c r="AD183" s="125"/>
      <c r="AE183" s="125"/>
      <c r="AF183" s="29">
        <f t="shared" si="12"/>
        <v>0.21944464404193309</v>
      </c>
      <c r="AG183" s="30">
        <f>IF(SUMPRODUCT((A$14:A183=A183)*(B$14:B183=B183)*(C$14:C183=C183))&gt;1,0,1)</f>
        <v>1</v>
      </c>
      <c r="AH183" s="31" t="str">
        <f t="shared" si="14"/>
        <v>Contratos interadministrativos</v>
      </c>
      <c r="AI183" s="31" t="str">
        <f t="shared" si="15"/>
        <v>Contratación directa</v>
      </c>
      <c r="AJ183" s="32" t="str">
        <f>IFERROR(VLOOKUP(F183,[1]Tipo!$C$12:$C$27,1,FALSE),"NO")</f>
        <v>Contratos interadministrativos</v>
      </c>
      <c r="AK183" s="31" t="str">
        <f t="shared" si="16"/>
        <v>Inversión</v>
      </c>
      <c r="AL183" s="31">
        <f t="shared" si="17"/>
        <v>45</v>
      </c>
      <c r="AM183" s="51"/>
      <c r="AN183" s="51"/>
      <c r="AO183" s="51"/>
      <c r="AP183" s="1"/>
      <c r="AQ183" s="1"/>
      <c r="AR183" s="1"/>
      <c r="AS183" s="1"/>
      <c r="AT183" s="1"/>
      <c r="AU183" s="1"/>
      <c r="AV183" s="1"/>
      <c r="AW183" s="1"/>
      <c r="AX183" s="1"/>
      <c r="AY183" s="1"/>
      <c r="AZ183" s="1"/>
      <c r="BA183" s="1"/>
      <c r="BB183" s="1"/>
      <c r="BC183" s="1"/>
      <c r="BD183" s="1"/>
      <c r="BE183" s="1"/>
      <c r="BF183" s="1"/>
      <c r="BG183" s="1"/>
      <c r="BH183" s="1"/>
      <c r="BI183" s="1"/>
      <c r="BJ183" s="1"/>
      <c r="BK183" s="1"/>
      <c r="BL183" s="1"/>
      <c r="BM183" s="1"/>
      <c r="BN183" s="1"/>
      <c r="BO183" s="1"/>
      <c r="BP183" s="1"/>
      <c r="BQ183" s="1"/>
    </row>
    <row r="184" spans="1:69" ht="27" customHeight="1" x14ac:dyDescent="0.25">
      <c r="A184" s="125">
        <v>186</v>
      </c>
      <c r="B184" s="118">
        <v>2019</v>
      </c>
      <c r="C184" s="119" t="s">
        <v>531</v>
      </c>
      <c r="D184" s="142" t="s">
        <v>522</v>
      </c>
      <c r="E184" s="119" t="s">
        <v>66</v>
      </c>
      <c r="F184" s="120" t="s">
        <v>522</v>
      </c>
      <c r="G184" s="121" t="s">
        <v>532</v>
      </c>
      <c r="H184" s="122" t="s">
        <v>428</v>
      </c>
      <c r="I184" s="123" t="s">
        <v>429</v>
      </c>
      <c r="J184" s="27" t="str">
        <f>IF(ISERROR(VLOOKUP(I184,[1]Eje_Pilar!$C$2:$E$47,2,FALSE))," ",VLOOKUP(I184,[1]Eje_Pilar!$C$2:$E$47,2,FALSE))</f>
        <v xml:space="preserve"> </v>
      </c>
      <c r="K184" s="27" t="str">
        <f>IF(ISERROR(VLOOKUP(I184,[1]Eje_Pilar!$C$2:$E$47,3,FALSE))," ",VLOOKUP(I184,[1]Eje_Pilar!$C$2:$E$47,3,FALSE))</f>
        <v xml:space="preserve"> </v>
      </c>
      <c r="L184" s="124">
        <v>0</v>
      </c>
      <c r="M184" s="125">
        <v>900062917</v>
      </c>
      <c r="N184" s="126" t="s">
        <v>533</v>
      </c>
      <c r="O184" s="127">
        <v>25000000</v>
      </c>
      <c r="P184" s="128"/>
      <c r="Q184" s="129"/>
      <c r="R184" s="130"/>
      <c r="S184" s="127"/>
      <c r="T184" s="33">
        <f t="shared" si="13"/>
        <v>25000000</v>
      </c>
      <c r="U184" s="146">
        <v>6793762</v>
      </c>
      <c r="V184" s="132">
        <v>43642</v>
      </c>
      <c r="W184" s="132">
        <v>43669</v>
      </c>
      <c r="X184" s="132">
        <v>43919</v>
      </c>
      <c r="Y184" s="118">
        <v>247</v>
      </c>
      <c r="Z184" s="118"/>
      <c r="AA184" s="24"/>
      <c r="AB184" s="125"/>
      <c r="AC184" s="125" t="s">
        <v>71</v>
      </c>
      <c r="AD184" s="125"/>
      <c r="AE184" s="125"/>
      <c r="AF184" s="29">
        <f t="shared" si="12"/>
        <v>0.27175048000000002</v>
      </c>
      <c r="AG184" s="30">
        <f>IF(SUMPRODUCT((A$14:A184=A184)*(B$14:B184=B184)*(C$14:C184=C184))&gt;1,0,1)</f>
        <v>1</v>
      </c>
      <c r="AH184" s="31" t="str">
        <f t="shared" si="14"/>
        <v>Contratos interadministrativos</v>
      </c>
      <c r="AI184" s="31" t="str">
        <f t="shared" si="15"/>
        <v>Contratación directa</v>
      </c>
      <c r="AJ184" s="32" t="str">
        <f>IFERROR(VLOOKUP(F184,[1]Tipo!$C$12:$C$27,1,FALSE),"NO")</f>
        <v>Contratos interadministrativos</v>
      </c>
      <c r="AK184" s="31" t="str">
        <f t="shared" si="16"/>
        <v>Funcionamiento</v>
      </c>
      <c r="AL184" s="31" t="str">
        <f t="shared" si="17"/>
        <v>NO</v>
      </c>
      <c r="AM184" s="51"/>
      <c r="AN184" s="51"/>
      <c r="AO184" s="51"/>
      <c r="AP184" s="1"/>
      <c r="AQ184" s="1"/>
      <c r="AR184" s="1"/>
      <c r="AS184" s="1"/>
      <c r="AT184" s="1"/>
      <c r="AU184" s="1"/>
      <c r="AV184" s="1"/>
      <c r="AW184" s="1"/>
      <c r="AX184" s="1"/>
      <c r="AY184" s="1"/>
      <c r="AZ184" s="1"/>
      <c r="BA184" s="1"/>
      <c r="BB184" s="1"/>
      <c r="BC184" s="1"/>
      <c r="BD184" s="1"/>
      <c r="BE184" s="1"/>
      <c r="BF184" s="1"/>
      <c r="BG184" s="1"/>
      <c r="BH184" s="1"/>
      <c r="BI184" s="1"/>
      <c r="BJ184" s="1"/>
      <c r="BK184" s="1"/>
      <c r="BL184" s="1"/>
      <c r="BM184" s="1"/>
      <c r="BN184" s="1"/>
      <c r="BO184" s="1"/>
      <c r="BP184" s="1"/>
      <c r="BQ184" s="1"/>
    </row>
    <row r="185" spans="1:69" ht="27" customHeight="1" x14ac:dyDescent="0.25">
      <c r="A185" s="125">
        <v>187</v>
      </c>
      <c r="B185" s="118">
        <v>2019</v>
      </c>
      <c r="C185" s="119" t="s">
        <v>534</v>
      </c>
      <c r="D185" s="142" t="s">
        <v>65</v>
      </c>
      <c r="E185" s="119" t="s">
        <v>66</v>
      </c>
      <c r="F185" s="120" t="s">
        <v>67</v>
      </c>
      <c r="G185" s="121" t="s">
        <v>535</v>
      </c>
      <c r="H185" s="122" t="s">
        <v>69</v>
      </c>
      <c r="I185" s="123">
        <v>45</v>
      </c>
      <c r="J185" s="27" t="str">
        <f>IF(ISERROR(VLOOKUP(I185,[1]Eje_Pilar!$C$2:$E$47,2,FALSE))," ",VLOOKUP(I185,[1]Eje_Pilar!$C$2:$E$47,2,FALSE))</f>
        <v>Gobernanza e influencia local, regional e internacional</v>
      </c>
      <c r="K185" s="27" t="str">
        <f>IF(ISERROR(VLOOKUP(I185,[1]Eje_Pilar!$C$2:$E$47,3,FALSE))," ",VLOOKUP(I185,[1]Eje_Pilar!$C$2:$E$47,3,FALSE))</f>
        <v>Eje Transversal 4 Gobierno Legitimo, Fortalecimiento Local y Eficiencia</v>
      </c>
      <c r="L185" s="124">
        <v>1415</v>
      </c>
      <c r="M185" s="125">
        <v>11325314</v>
      </c>
      <c r="N185" s="126" t="s">
        <v>536</v>
      </c>
      <c r="O185" s="127">
        <v>10426666</v>
      </c>
      <c r="P185" s="128"/>
      <c r="Q185" s="129"/>
      <c r="R185" s="130"/>
      <c r="S185" s="127"/>
      <c r="T185" s="28">
        <f t="shared" si="13"/>
        <v>10426666</v>
      </c>
      <c r="U185" s="131">
        <v>8670000</v>
      </c>
      <c r="V185" s="132">
        <v>43642</v>
      </c>
      <c r="W185" s="132">
        <v>43643</v>
      </c>
      <c r="X185" s="132">
        <v>43830</v>
      </c>
      <c r="Y185" s="118">
        <v>184</v>
      </c>
      <c r="Z185" s="118"/>
      <c r="AA185" s="24"/>
      <c r="AB185" s="125"/>
      <c r="AC185" s="125"/>
      <c r="AD185" s="125"/>
      <c r="AE185" s="125" t="s">
        <v>71</v>
      </c>
      <c r="AF185" s="29">
        <f t="shared" si="12"/>
        <v>0.8315217922967898</v>
      </c>
      <c r="AG185" s="30">
        <f>IF(SUMPRODUCT((A$14:A185=A185)*(B$14:B185=B185)*(C$14:C185=C185))&gt;1,0,1)</f>
        <v>1</v>
      </c>
      <c r="AH185" s="31" t="str">
        <f t="shared" si="14"/>
        <v>Contratos de prestación de servicios profesionales y de apoyo a la gestión</v>
      </c>
      <c r="AI185" s="31" t="str">
        <f t="shared" si="15"/>
        <v>Contratación directa</v>
      </c>
      <c r="AJ185" s="32" t="str">
        <f>IFERROR(VLOOKUP(F185,[1]Tipo!$C$12:$C$27,1,FALSE),"NO")</f>
        <v>Prestación de servicios profesionales y de apoyo a la gestión, o para la ejecución de trabajos artísticos que sólo puedan encomendarse a determinadas personas naturales;</v>
      </c>
      <c r="AK185" s="31" t="str">
        <f t="shared" si="16"/>
        <v>Inversión</v>
      </c>
      <c r="AL185" s="31">
        <f t="shared" si="17"/>
        <v>45</v>
      </c>
      <c r="AM185" s="51"/>
      <c r="AN185" s="51"/>
      <c r="AO185" s="51"/>
      <c r="AP185" s="1"/>
      <c r="AQ185" s="1"/>
      <c r="AR185" s="1"/>
      <c r="AS185" s="1"/>
      <c r="AT185" s="1"/>
      <c r="AU185" s="1"/>
      <c r="AV185" s="1"/>
      <c r="AW185" s="1"/>
      <c r="AX185" s="1"/>
      <c r="AY185" s="1"/>
      <c r="AZ185" s="1"/>
      <c r="BA185" s="1"/>
      <c r="BB185" s="1"/>
      <c r="BC185" s="1"/>
      <c r="BD185" s="1"/>
      <c r="BE185" s="1"/>
      <c r="BF185" s="1"/>
      <c r="BG185" s="1"/>
      <c r="BH185" s="1"/>
      <c r="BI185" s="1"/>
      <c r="BJ185" s="1"/>
      <c r="BK185" s="1"/>
      <c r="BL185" s="1"/>
      <c r="BM185" s="1"/>
      <c r="BN185" s="1"/>
      <c r="BO185" s="1"/>
      <c r="BP185" s="1"/>
      <c r="BQ185" s="1"/>
    </row>
    <row r="186" spans="1:69" ht="27" customHeight="1" x14ac:dyDescent="0.25">
      <c r="A186" s="125">
        <v>188</v>
      </c>
      <c r="B186" s="118">
        <v>2019</v>
      </c>
      <c r="C186" s="119" t="s">
        <v>537</v>
      </c>
      <c r="D186" s="142" t="s">
        <v>538</v>
      </c>
      <c r="E186" s="119" t="s">
        <v>458</v>
      </c>
      <c r="F186" s="120" t="s">
        <v>472</v>
      </c>
      <c r="G186" s="121" t="s">
        <v>539</v>
      </c>
      <c r="H186" s="122" t="s">
        <v>69</v>
      </c>
      <c r="I186" s="123">
        <v>19</v>
      </c>
      <c r="J186" s="27" t="str">
        <f>IF(ISERROR(VLOOKUP(I186,[1]Eje_Pilar!$C$2:$E$47,2,FALSE))," ",VLOOKUP(I186,[1]Eje_Pilar!$C$2:$E$47,2,FALSE))</f>
        <v>Seguridad y convivencia para todos</v>
      </c>
      <c r="K186" s="27" t="str">
        <f>IF(ISERROR(VLOOKUP(I186,[1]Eje_Pilar!$C$2:$E$47,3,FALSE))," ",VLOOKUP(I186,[1]Eje_Pilar!$C$2:$E$47,3,FALSE))</f>
        <v>Pilar 3 Construcción de Comunidad y Cultura Ciudadana</v>
      </c>
      <c r="L186" s="124">
        <v>1411</v>
      </c>
      <c r="M186" s="125">
        <v>890301886</v>
      </c>
      <c r="N186" s="126" t="s">
        <v>540</v>
      </c>
      <c r="O186" s="127">
        <v>621555200</v>
      </c>
      <c r="P186" s="128"/>
      <c r="Q186" s="129"/>
      <c r="R186" s="130"/>
      <c r="S186" s="127"/>
      <c r="T186" s="28">
        <f t="shared" si="13"/>
        <v>621555200</v>
      </c>
      <c r="U186" s="131">
        <v>621555200</v>
      </c>
      <c r="V186" s="132">
        <v>43644</v>
      </c>
      <c r="W186" s="132">
        <v>43648</v>
      </c>
      <c r="X186" s="132">
        <v>43770</v>
      </c>
      <c r="Y186" s="118">
        <v>90</v>
      </c>
      <c r="Z186" s="118">
        <v>30</v>
      </c>
      <c r="AA186" s="24"/>
      <c r="AB186" s="125"/>
      <c r="AC186" s="125"/>
      <c r="AD186" s="125"/>
      <c r="AE186" s="125" t="s">
        <v>71</v>
      </c>
      <c r="AF186" s="29">
        <f t="shared" si="12"/>
        <v>1</v>
      </c>
      <c r="AG186" s="30">
        <f>IF(SUMPRODUCT((A$14:A186=A186)*(B$14:B186=B186)*(C$14:C186=C186))&gt;1,0,1)</f>
        <v>1</v>
      </c>
      <c r="AH186" s="31" t="str">
        <f t="shared" si="14"/>
        <v>Compraventa de bienes muebles</v>
      </c>
      <c r="AI186" s="31" t="str">
        <f t="shared" si="15"/>
        <v>Selección abreviada</v>
      </c>
      <c r="AJ186" s="32" t="str">
        <f>IFERROR(VLOOKUP(F186,[1]Tipo!$C$12:$C$27,1,FALSE),"NO")</f>
        <v xml:space="preserve">Acuerdo marco de precios </v>
      </c>
      <c r="AK186" s="31" t="str">
        <f t="shared" si="16"/>
        <v>Inversión</v>
      </c>
      <c r="AL186" s="31">
        <f t="shared" si="17"/>
        <v>19</v>
      </c>
      <c r="AM186" s="51"/>
      <c r="AN186" s="51"/>
      <c r="AO186" s="51"/>
      <c r="AP186" s="1"/>
      <c r="AQ186" s="1"/>
      <c r="AR186" s="1"/>
      <c r="AS186" s="1"/>
      <c r="AT186" s="1"/>
      <c r="AU186" s="1"/>
      <c r="AV186" s="1"/>
      <c r="AW186" s="1"/>
      <c r="AX186" s="1"/>
      <c r="AY186" s="1"/>
      <c r="AZ186" s="1"/>
      <c r="BA186" s="1"/>
      <c r="BB186" s="1"/>
      <c r="BC186" s="1"/>
      <c r="BD186" s="1"/>
      <c r="BE186" s="1"/>
      <c r="BF186" s="1"/>
      <c r="BG186" s="1"/>
      <c r="BH186" s="1"/>
      <c r="BI186" s="1"/>
      <c r="BJ186" s="1"/>
      <c r="BK186" s="1"/>
      <c r="BL186" s="1"/>
      <c r="BM186" s="1"/>
      <c r="BN186" s="1"/>
      <c r="BO186" s="1"/>
      <c r="BP186" s="1"/>
      <c r="BQ186" s="1"/>
    </row>
    <row r="187" spans="1:69" ht="27" customHeight="1" thickBot="1" x14ac:dyDescent="0.3">
      <c r="A187" s="125">
        <v>189</v>
      </c>
      <c r="B187" s="118">
        <v>2019</v>
      </c>
      <c r="C187" s="119" t="s">
        <v>541</v>
      </c>
      <c r="D187" s="142" t="s">
        <v>471</v>
      </c>
      <c r="E187" s="119" t="s">
        <v>542</v>
      </c>
      <c r="F187" s="120" t="s">
        <v>429</v>
      </c>
      <c r="G187" s="121" t="s">
        <v>543</v>
      </c>
      <c r="H187" s="122" t="s">
        <v>69</v>
      </c>
      <c r="I187" s="149">
        <v>18</v>
      </c>
      <c r="J187" s="27" t="s">
        <v>544</v>
      </c>
      <c r="K187" s="27" t="s">
        <v>545</v>
      </c>
      <c r="L187" s="124">
        <v>1410</v>
      </c>
      <c r="M187" s="125">
        <v>830070987</v>
      </c>
      <c r="N187" s="126" t="s">
        <v>546</v>
      </c>
      <c r="O187" s="140">
        <v>710756787</v>
      </c>
      <c r="P187" s="128"/>
      <c r="Q187" s="129"/>
      <c r="R187" s="130">
        <v>1</v>
      </c>
      <c r="S187" s="140">
        <v>355378394</v>
      </c>
      <c r="T187" s="28">
        <f>+O187+Q187+S187</f>
        <v>1066135181</v>
      </c>
      <c r="U187" s="131">
        <v>0</v>
      </c>
      <c r="V187" s="132">
        <v>43651</v>
      </c>
      <c r="W187" s="132">
        <v>43655</v>
      </c>
      <c r="X187" s="132"/>
      <c r="Y187" s="118">
        <v>240</v>
      </c>
      <c r="Z187" s="118">
        <v>115</v>
      </c>
      <c r="AA187" s="24"/>
      <c r="AB187" s="125"/>
      <c r="AC187" s="125" t="s">
        <v>71</v>
      </c>
      <c r="AD187" s="125"/>
      <c r="AE187" s="125"/>
      <c r="AF187" s="29">
        <f t="shared" si="12"/>
        <v>0</v>
      </c>
      <c r="AG187" s="30">
        <f>IF(SUMPRODUCT((A$14:A187=A187)*(B$14:B187=B187)*(C$14:C187=C187))&gt;1,0,1)</f>
        <v>1</v>
      </c>
      <c r="AH187" s="31"/>
      <c r="AI187" s="31"/>
      <c r="AJ187" s="32"/>
      <c r="AK187" s="31"/>
      <c r="AL187" s="31"/>
      <c r="AM187" s="51"/>
      <c r="AN187" s="51"/>
      <c r="AO187" s="51"/>
      <c r="AP187" s="1"/>
      <c r="AQ187" s="1"/>
      <c r="AR187" s="1"/>
      <c r="AS187" s="1"/>
      <c r="AT187" s="1"/>
      <c r="AU187" s="1"/>
      <c r="AV187" s="1"/>
      <c r="AW187" s="1"/>
      <c r="AX187" s="1"/>
      <c r="AY187" s="1"/>
      <c r="AZ187" s="1"/>
      <c r="BA187" s="1"/>
      <c r="BB187" s="1"/>
      <c r="BC187" s="1"/>
      <c r="BD187" s="1"/>
      <c r="BE187" s="1"/>
      <c r="BF187" s="1"/>
      <c r="BG187" s="1"/>
      <c r="BH187" s="1"/>
      <c r="BI187" s="1"/>
      <c r="BJ187" s="1"/>
      <c r="BK187" s="1"/>
      <c r="BL187" s="1"/>
      <c r="BM187" s="1"/>
      <c r="BN187" s="1"/>
      <c r="BO187" s="1"/>
      <c r="BP187" s="1"/>
      <c r="BQ187" s="1"/>
    </row>
    <row r="188" spans="1:69" ht="27" customHeight="1" thickBot="1" x14ac:dyDescent="0.3">
      <c r="A188" s="125">
        <v>189</v>
      </c>
      <c r="B188" s="118">
        <v>2019</v>
      </c>
      <c r="C188" s="119" t="s">
        <v>541</v>
      </c>
      <c r="D188" s="142" t="s">
        <v>471</v>
      </c>
      <c r="E188" s="119" t="s">
        <v>542</v>
      </c>
      <c r="F188" s="120" t="s">
        <v>429</v>
      </c>
      <c r="G188" s="121" t="s">
        <v>543</v>
      </c>
      <c r="H188" s="122" t="s">
        <v>69</v>
      </c>
      <c r="I188" s="123">
        <v>45</v>
      </c>
      <c r="J188" s="27" t="str">
        <f>IF(ISERROR(VLOOKUP(I188,[1]Eje_Pilar!$C$2:$E$47,2,FALSE))," ",VLOOKUP(I188,[1]Eje_Pilar!$C$2:$E$47,2,FALSE))</f>
        <v>Gobernanza e influencia local, regional e internacional</v>
      </c>
      <c r="K188" s="27" t="str">
        <f>IF(ISERROR(VLOOKUP(I188,[1]Eje_Pilar!$C$2:$E$47,3,FALSE))," ",VLOOKUP(I188,[1]Eje_Pilar!$C$2:$E$47,3,FALSE))</f>
        <v>Eje Transversal 4 Gobierno Legitimo, Fortalecimiento Local y Eficiencia</v>
      </c>
      <c r="L188" s="124">
        <v>1415</v>
      </c>
      <c r="M188" s="125">
        <v>830070987</v>
      </c>
      <c r="N188" s="126" t="s">
        <v>546</v>
      </c>
      <c r="O188" s="135">
        <v>678119091</v>
      </c>
      <c r="P188" s="128"/>
      <c r="Q188" s="129"/>
      <c r="R188" s="130">
        <v>1</v>
      </c>
      <c r="S188" s="127">
        <v>339059546</v>
      </c>
      <c r="T188" s="28">
        <f t="shared" si="13"/>
        <v>1017178637</v>
      </c>
      <c r="U188" s="131">
        <v>490911968</v>
      </c>
      <c r="V188" s="132">
        <v>43651</v>
      </c>
      <c r="W188" s="132">
        <v>43655</v>
      </c>
      <c r="X188" s="132">
        <v>44015</v>
      </c>
      <c r="Y188" s="118">
        <v>240</v>
      </c>
      <c r="Z188" s="118">
        <v>115</v>
      </c>
      <c r="AA188" s="24"/>
      <c r="AB188" s="125"/>
      <c r="AC188" s="125" t="s">
        <v>71</v>
      </c>
      <c r="AD188" s="125"/>
      <c r="AE188" s="125"/>
      <c r="AF188" s="29">
        <f t="shared" si="12"/>
        <v>0.48262119370483791</v>
      </c>
      <c r="AG188" s="30">
        <f>IF(SUMPRODUCT((A$14:A188=A188)*(B$14:B188=B188)*(C$14:C188=C188))&gt;1,0,1)</f>
        <v>0</v>
      </c>
      <c r="AH188" s="31" t="str">
        <f t="shared" si="14"/>
        <v>Contratos de prestación de servicios</v>
      </c>
      <c r="AI188" s="31" t="str">
        <f t="shared" si="15"/>
        <v>Licitación pública</v>
      </c>
      <c r="AJ188" s="32" t="str">
        <f>IFERROR(VLOOKUP(F188,[1]Tipo!$C$12:$C$27,1,FALSE),"NO")</f>
        <v>NO</v>
      </c>
      <c r="AK188" s="31" t="str">
        <f t="shared" si="16"/>
        <v>Inversión</v>
      </c>
      <c r="AL188" s="31">
        <f t="shared" si="17"/>
        <v>45</v>
      </c>
      <c r="AM188" s="51"/>
      <c r="AN188" s="51"/>
      <c r="AO188" s="51"/>
      <c r="AP188" s="1"/>
      <c r="AQ188" s="1"/>
      <c r="AR188" s="1"/>
      <c r="AS188" s="1"/>
      <c r="AT188" s="1"/>
      <c r="AU188" s="1"/>
      <c r="AV188" s="1"/>
      <c r="AW188" s="1"/>
      <c r="AX188" s="1"/>
      <c r="AY188" s="1"/>
      <c r="AZ188" s="1"/>
      <c r="BA188" s="1"/>
      <c r="BB188" s="1"/>
      <c r="BC188" s="1"/>
      <c r="BD188" s="1"/>
      <c r="BE188" s="1"/>
      <c r="BF188" s="1"/>
      <c r="BG188" s="1"/>
      <c r="BH188" s="1"/>
      <c r="BI188" s="1"/>
      <c r="BJ188" s="1"/>
      <c r="BK188" s="1"/>
      <c r="BL188" s="1"/>
      <c r="BM188" s="1"/>
      <c r="BN188" s="1"/>
      <c r="BO188" s="1"/>
      <c r="BP188" s="1"/>
      <c r="BQ188" s="1"/>
    </row>
    <row r="189" spans="1:69" ht="27" customHeight="1" thickBot="1" x14ac:dyDescent="0.3">
      <c r="A189" s="125">
        <v>189</v>
      </c>
      <c r="B189" s="118">
        <v>2019</v>
      </c>
      <c r="C189" s="119" t="s">
        <v>541</v>
      </c>
      <c r="D189" s="142" t="s">
        <v>471</v>
      </c>
      <c r="E189" s="119" t="s">
        <v>542</v>
      </c>
      <c r="F189" s="120" t="s">
        <v>429</v>
      </c>
      <c r="G189" s="121" t="s">
        <v>543</v>
      </c>
      <c r="H189" s="122" t="s">
        <v>428</v>
      </c>
      <c r="I189" s="123" t="s">
        <v>429</v>
      </c>
      <c r="J189" s="27" t="str">
        <f>IF(ISERROR(VLOOKUP(I189,[1]Eje_Pilar!$C$2:$E$47,2,FALSE))," ",VLOOKUP(I189,[1]Eje_Pilar!$C$2:$E$47,2,FALSE))</f>
        <v xml:space="preserve"> </v>
      </c>
      <c r="K189" s="27" t="str">
        <f>IF(ISERROR(VLOOKUP(I189,[1]Eje_Pilar!$C$2:$E$47,3,FALSE))," ",VLOOKUP(I189,[1]Eje_Pilar!$C$2:$E$47,3,FALSE))</f>
        <v xml:space="preserve"> </v>
      </c>
      <c r="L189" s="124">
        <v>0</v>
      </c>
      <c r="M189" s="125">
        <v>830070987</v>
      </c>
      <c r="N189" s="126" t="s">
        <v>546</v>
      </c>
      <c r="O189" s="127">
        <v>60716000</v>
      </c>
      <c r="P189" s="128"/>
      <c r="Q189" s="129"/>
      <c r="R189" s="130"/>
      <c r="S189" s="127"/>
      <c r="T189" s="33">
        <f t="shared" si="13"/>
        <v>60716000</v>
      </c>
      <c r="U189" s="146">
        <v>60716000</v>
      </c>
      <c r="V189" s="136">
        <v>43651</v>
      </c>
      <c r="W189" s="132">
        <v>43655</v>
      </c>
      <c r="X189" s="132">
        <v>44015</v>
      </c>
      <c r="Y189" s="118">
        <v>240</v>
      </c>
      <c r="Z189" s="118">
        <v>115</v>
      </c>
      <c r="AA189" s="24"/>
      <c r="AB189" s="125"/>
      <c r="AC189" s="125" t="s">
        <v>71</v>
      </c>
      <c r="AD189" s="125"/>
      <c r="AE189" s="125"/>
      <c r="AF189" s="29">
        <f t="shared" si="12"/>
        <v>1</v>
      </c>
      <c r="AG189" s="30">
        <f>IF(SUMPRODUCT((A$14:A189=A189)*(B$14:B189=B189)*(C$14:C189=C189))&gt;1,0,1)</f>
        <v>0</v>
      </c>
      <c r="AH189" s="31" t="str">
        <f t="shared" si="14"/>
        <v>Contratos de prestación de servicios</v>
      </c>
      <c r="AI189" s="31" t="str">
        <f t="shared" si="15"/>
        <v>Licitación pública</v>
      </c>
      <c r="AJ189" s="32" t="str">
        <f>IFERROR(VLOOKUP(F189,[1]Tipo!$C$12:$C$27,1,FALSE),"NO")</f>
        <v>NO</v>
      </c>
      <c r="AK189" s="31" t="str">
        <f t="shared" si="16"/>
        <v>Funcionamiento</v>
      </c>
      <c r="AL189" s="31" t="str">
        <f t="shared" si="17"/>
        <v>NO</v>
      </c>
      <c r="AM189" s="51"/>
      <c r="AN189" s="51"/>
      <c r="AO189" s="51"/>
      <c r="AP189" s="1"/>
      <c r="AQ189" s="1"/>
      <c r="AR189" s="1"/>
      <c r="AS189" s="1"/>
      <c r="AT189" s="1"/>
      <c r="AU189" s="1"/>
      <c r="AV189" s="1"/>
      <c r="AW189" s="1"/>
      <c r="AX189" s="1"/>
      <c r="AY189" s="1"/>
      <c r="AZ189" s="1"/>
      <c r="BA189" s="1"/>
      <c r="BB189" s="1"/>
      <c r="BC189" s="1"/>
      <c r="BD189" s="1"/>
      <c r="BE189" s="1"/>
      <c r="BF189" s="1"/>
      <c r="BG189" s="1"/>
      <c r="BH189" s="1"/>
      <c r="BI189" s="1"/>
      <c r="BJ189" s="1"/>
      <c r="BK189" s="1"/>
      <c r="BL189" s="1"/>
      <c r="BM189" s="1"/>
      <c r="BN189" s="1"/>
      <c r="BO189" s="1"/>
      <c r="BP189" s="1"/>
      <c r="BQ189" s="1"/>
    </row>
    <row r="190" spans="1:69" ht="27" customHeight="1" thickBot="1" x14ac:dyDescent="0.3">
      <c r="A190" s="125">
        <v>190</v>
      </c>
      <c r="B190" s="118">
        <v>2019</v>
      </c>
      <c r="C190" s="119" t="s">
        <v>547</v>
      </c>
      <c r="D190" s="142" t="s">
        <v>548</v>
      </c>
      <c r="E190" s="119" t="s">
        <v>549</v>
      </c>
      <c r="F190" s="120" t="s">
        <v>429</v>
      </c>
      <c r="G190" s="121" t="s">
        <v>550</v>
      </c>
      <c r="H190" s="122" t="s">
        <v>69</v>
      </c>
      <c r="I190" s="123">
        <v>45</v>
      </c>
      <c r="J190" s="27" t="str">
        <f>IF(ISERROR(VLOOKUP(I190,[1]Eje_Pilar!$C$2:$E$47,2,FALSE))," ",VLOOKUP(I190,[1]Eje_Pilar!$C$2:$E$47,2,FALSE))</f>
        <v>Gobernanza e influencia local, regional e internacional</v>
      </c>
      <c r="K190" s="27" t="str">
        <f>IF(ISERROR(VLOOKUP(I190,[1]Eje_Pilar!$C$2:$E$47,3,FALSE))," ",VLOOKUP(I190,[1]Eje_Pilar!$C$2:$E$47,3,FALSE))</f>
        <v>Eje Transversal 4 Gobierno Legitimo, Fortalecimiento Local y Eficiencia</v>
      </c>
      <c r="L190" s="124">
        <v>1415</v>
      </c>
      <c r="M190" s="135">
        <v>860519291</v>
      </c>
      <c r="N190" s="1" t="s">
        <v>551</v>
      </c>
      <c r="O190" s="135">
        <v>75411047</v>
      </c>
      <c r="P190" s="128"/>
      <c r="Q190" s="129"/>
      <c r="R190" s="130">
        <v>1</v>
      </c>
      <c r="S190" s="127">
        <v>78885827</v>
      </c>
      <c r="T190" s="28">
        <f t="shared" si="13"/>
        <v>154296874</v>
      </c>
      <c r="U190" s="131">
        <v>56445048</v>
      </c>
      <c r="V190" s="132">
        <v>43654</v>
      </c>
      <c r="W190" s="132">
        <v>43655</v>
      </c>
      <c r="X190" s="132">
        <v>44015</v>
      </c>
      <c r="Y190" s="118">
        <v>240</v>
      </c>
      <c r="Z190" s="118">
        <v>115</v>
      </c>
      <c r="AA190" s="24"/>
      <c r="AB190" s="125"/>
      <c r="AC190" s="125" t="s">
        <v>71</v>
      </c>
      <c r="AD190" s="125"/>
      <c r="AE190" s="125"/>
      <c r="AF190" s="29">
        <f t="shared" si="12"/>
        <v>0.36582107295316951</v>
      </c>
      <c r="AG190" s="30">
        <f>IF(SUMPRODUCT((A$14:A190=A190)*(B$14:B190=B190)*(C$14:C190=C190))&gt;1,0,1)</f>
        <v>1</v>
      </c>
      <c r="AH190" s="31" t="str">
        <f t="shared" si="14"/>
        <v>Interventoría</v>
      </c>
      <c r="AI190" s="31" t="str">
        <f t="shared" si="15"/>
        <v>Concurso de méritos</v>
      </c>
      <c r="AJ190" s="32" t="str">
        <f>IFERROR(VLOOKUP(F190,[1]Tipo!$C$12:$C$27,1,FALSE),"NO")</f>
        <v>NO</v>
      </c>
      <c r="AK190" s="31" t="str">
        <f t="shared" si="16"/>
        <v>Inversión</v>
      </c>
      <c r="AL190" s="31">
        <f t="shared" si="17"/>
        <v>45</v>
      </c>
      <c r="AM190" s="51"/>
      <c r="AN190" s="51"/>
      <c r="AO190" s="51"/>
      <c r="AP190" s="1"/>
      <c r="AQ190" s="1"/>
      <c r="AR190" s="1"/>
      <c r="AS190" s="1"/>
      <c r="AT190" s="1"/>
      <c r="AU190" s="1"/>
      <c r="AV190" s="1"/>
      <c r="AW190" s="1"/>
      <c r="AX190" s="1"/>
      <c r="AY190" s="1"/>
      <c r="AZ190" s="1"/>
      <c r="BA190" s="1"/>
      <c r="BB190" s="1"/>
      <c r="BC190" s="1"/>
      <c r="BD190" s="1"/>
      <c r="BE190" s="1"/>
      <c r="BF190" s="1"/>
      <c r="BG190" s="1"/>
      <c r="BH190" s="1"/>
      <c r="BI190" s="1"/>
      <c r="BJ190" s="1"/>
      <c r="BK190" s="1"/>
      <c r="BL190" s="1"/>
      <c r="BM190" s="1"/>
      <c r="BN190" s="1"/>
      <c r="BO190" s="1"/>
      <c r="BP190" s="1"/>
      <c r="BQ190" s="1"/>
    </row>
    <row r="191" spans="1:69" ht="27" customHeight="1" x14ac:dyDescent="0.25">
      <c r="A191" s="125">
        <v>190</v>
      </c>
      <c r="B191" s="118">
        <v>2019</v>
      </c>
      <c r="C191" s="119" t="s">
        <v>547</v>
      </c>
      <c r="D191" s="142" t="s">
        <v>548</v>
      </c>
      <c r="E191" s="119" t="s">
        <v>549</v>
      </c>
      <c r="F191" s="120" t="s">
        <v>429</v>
      </c>
      <c r="G191" s="121" t="s">
        <v>550</v>
      </c>
      <c r="H191" s="122" t="s">
        <v>69</v>
      </c>
      <c r="I191" s="123">
        <v>18</v>
      </c>
      <c r="J191" s="27" t="str">
        <f>IF(ISERROR(VLOOKUP(I191,[1]Eje_Pilar!$C$2:$E$47,2,FALSE))," ",VLOOKUP(I191,[1]Eje_Pilar!$C$2:$E$47,2,FALSE))</f>
        <v>Mejor movilidad para todos</v>
      </c>
      <c r="K191" s="27" t="str">
        <f>IF(ISERROR(VLOOKUP(I191,[1]Eje_Pilar!$C$2:$E$47,3,FALSE))," ",VLOOKUP(I191,[1]Eje_Pilar!$C$2:$E$47,3,FALSE))</f>
        <v>Pilar 2 Democracía Urbana</v>
      </c>
      <c r="L191" s="124">
        <v>1410</v>
      </c>
      <c r="M191" s="125">
        <v>860519291</v>
      </c>
      <c r="N191" s="126" t="s">
        <v>551</v>
      </c>
      <c r="O191" s="127">
        <v>89243154</v>
      </c>
      <c r="P191" s="128"/>
      <c r="Q191" s="129"/>
      <c r="R191" s="130"/>
      <c r="S191" s="127"/>
      <c r="T191" s="28">
        <f t="shared" si="13"/>
        <v>89243154</v>
      </c>
      <c r="U191" s="131"/>
      <c r="V191" s="132">
        <v>43654</v>
      </c>
      <c r="W191" s="132">
        <v>43655</v>
      </c>
      <c r="X191" s="132">
        <v>44015</v>
      </c>
      <c r="Y191" s="118">
        <v>240</v>
      </c>
      <c r="Z191" s="118">
        <v>115</v>
      </c>
      <c r="AA191" s="24"/>
      <c r="AB191" s="125"/>
      <c r="AC191" s="125" t="s">
        <v>71</v>
      </c>
      <c r="AD191" s="125"/>
      <c r="AE191" s="125"/>
      <c r="AF191" s="29">
        <f t="shared" si="12"/>
        <v>0</v>
      </c>
      <c r="AG191" s="30">
        <f>IF(SUMPRODUCT((A$14:A191=A191)*(B$14:B191=B191)*(C$14:C191=C191))&gt;1,0,1)</f>
        <v>0</v>
      </c>
      <c r="AH191" s="31" t="str">
        <f t="shared" si="14"/>
        <v>Interventoría</v>
      </c>
      <c r="AI191" s="31" t="str">
        <f t="shared" si="15"/>
        <v>Concurso de méritos</v>
      </c>
      <c r="AJ191" s="32" t="str">
        <f>IFERROR(VLOOKUP(F191,[1]Tipo!$C$12:$C$27,1,FALSE),"NO")</f>
        <v>NO</v>
      </c>
      <c r="AK191" s="31" t="str">
        <f t="shared" si="16"/>
        <v>Inversión</v>
      </c>
      <c r="AL191" s="31">
        <f t="shared" si="17"/>
        <v>18</v>
      </c>
      <c r="AM191" s="51"/>
      <c r="AN191" s="51"/>
      <c r="AO191" s="51"/>
      <c r="AP191" s="1"/>
      <c r="AQ191" s="1"/>
      <c r="AR191" s="1"/>
      <c r="AS191" s="1"/>
      <c r="AT191" s="1"/>
      <c r="AU191" s="1"/>
      <c r="AV191" s="1"/>
      <c r="AW191" s="1"/>
      <c r="AX191" s="1"/>
      <c r="AY191" s="1"/>
      <c r="AZ191" s="1"/>
      <c r="BA191" s="1"/>
      <c r="BB191" s="1"/>
      <c r="BC191" s="1"/>
      <c r="BD191" s="1"/>
      <c r="BE191" s="1"/>
      <c r="BF191" s="1"/>
      <c r="BG191" s="1"/>
      <c r="BH191" s="1"/>
      <c r="BI191" s="1"/>
      <c r="BJ191" s="1"/>
      <c r="BK191" s="1"/>
      <c r="BL191" s="1"/>
      <c r="BM191" s="1"/>
      <c r="BN191" s="1"/>
      <c r="BO191" s="1"/>
      <c r="BP191" s="1"/>
      <c r="BQ191" s="1"/>
    </row>
    <row r="192" spans="1:69" ht="27" customHeight="1" x14ac:dyDescent="0.25">
      <c r="A192" s="125">
        <v>191</v>
      </c>
      <c r="B192" s="118">
        <v>2019</v>
      </c>
      <c r="C192" s="119" t="s">
        <v>552</v>
      </c>
      <c r="D192" s="142" t="s">
        <v>553</v>
      </c>
      <c r="E192" s="119" t="s">
        <v>542</v>
      </c>
      <c r="F192" s="120" t="s">
        <v>429</v>
      </c>
      <c r="G192" s="121" t="s">
        <v>554</v>
      </c>
      <c r="H192" s="122" t="s">
        <v>69</v>
      </c>
      <c r="I192" s="123">
        <v>18</v>
      </c>
      <c r="J192" s="27" t="str">
        <f>IF(ISERROR(VLOOKUP(I192,[1]Eje_Pilar!$C$2:$E$47,2,FALSE))," ",VLOOKUP(I192,[1]Eje_Pilar!$C$2:$E$47,2,FALSE))</f>
        <v>Mejor movilidad para todos</v>
      </c>
      <c r="K192" s="27" t="str">
        <f>IF(ISERROR(VLOOKUP(I192,[1]Eje_Pilar!$C$2:$E$47,3,FALSE))," ",VLOOKUP(I192,[1]Eje_Pilar!$C$2:$E$47,3,FALSE))</f>
        <v>Pilar 2 Democracía Urbana</v>
      </c>
      <c r="L192" s="124">
        <v>1410</v>
      </c>
      <c r="M192" s="125">
        <v>901302715</v>
      </c>
      <c r="N192" s="126" t="s">
        <v>555</v>
      </c>
      <c r="O192" s="127">
        <v>6000000000</v>
      </c>
      <c r="P192" s="128"/>
      <c r="Q192" s="129"/>
      <c r="R192" s="130"/>
      <c r="S192" s="127"/>
      <c r="T192" s="28">
        <f t="shared" si="13"/>
        <v>6000000000</v>
      </c>
      <c r="U192" s="131"/>
      <c r="V192" s="132">
        <v>43665</v>
      </c>
      <c r="W192" s="132">
        <v>43739</v>
      </c>
      <c r="X192" s="132">
        <v>44012</v>
      </c>
      <c r="Y192" s="118">
        <v>300</v>
      </c>
      <c r="Z192" s="118"/>
      <c r="AA192" s="24"/>
      <c r="AB192" s="125"/>
      <c r="AC192" s="125" t="s">
        <v>71</v>
      </c>
      <c r="AD192" s="125"/>
      <c r="AE192" s="125"/>
      <c r="AF192" s="29">
        <f t="shared" si="12"/>
        <v>0</v>
      </c>
      <c r="AG192" s="30">
        <f>IF(SUMPRODUCT((A$14:A192=A192)*(B$14:B192=B192)*(C$14:C192=C192))&gt;1,0,1)</f>
        <v>1</v>
      </c>
      <c r="AH192" s="31" t="str">
        <f t="shared" si="14"/>
        <v>Obra pública</v>
      </c>
      <c r="AI192" s="31" t="str">
        <f t="shared" si="15"/>
        <v>Licitación pública</v>
      </c>
      <c r="AJ192" s="32" t="str">
        <f>IFERROR(VLOOKUP(F192,[1]Tipo!$C$12:$C$27,1,FALSE),"NO")</f>
        <v>NO</v>
      </c>
      <c r="AK192" s="31" t="str">
        <f t="shared" si="16"/>
        <v>Inversión</v>
      </c>
      <c r="AL192" s="31">
        <f t="shared" si="17"/>
        <v>18</v>
      </c>
      <c r="AM192" s="51"/>
      <c r="AN192" s="51"/>
      <c r="AO192" s="51"/>
      <c r="AP192" s="1"/>
      <c r="AQ192" s="1"/>
      <c r="AR192" s="1"/>
      <c r="AS192" s="1"/>
      <c r="AT192" s="1"/>
      <c r="AU192" s="1"/>
      <c r="AV192" s="1"/>
      <c r="AW192" s="1"/>
      <c r="AX192" s="1"/>
      <c r="AY192" s="1"/>
      <c r="AZ192" s="1"/>
      <c r="BA192" s="1"/>
      <c r="BB192" s="1"/>
      <c r="BC192" s="1"/>
      <c r="BD192" s="1"/>
      <c r="BE192" s="1"/>
      <c r="BF192" s="1"/>
      <c r="BG192" s="1"/>
      <c r="BH192" s="1"/>
      <c r="BI192" s="1"/>
      <c r="BJ192" s="1"/>
      <c r="BK192" s="1"/>
      <c r="BL192" s="1"/>
      <c r="BM192" s="1"/>
      <c r="BN192" s="1"/>
      <c r="BO192" s="1"/>
      <c r="BP192" s="1"/>
      <c r="BQ192" s="1"/>
    </row>
    <row r="193" spans="1:69" ht="27" customHeight="1" x14ac:dyDescent="0.25">
      <c r="A193" s="125">
        <v>192</v>
      </c>
      <c r="B193" s="118">
        <v>2019</v>
      </c>
      <c r="C193" s="119" t="s">
        <v>556</v>
      </c>
      <c r="D193" s="142" t="s">
        <v>548</v>
      </c>
      <c r="E193" s="119" t="s">
        <v>549</v>
      </c>
      <c r="F193" s="120" t="s">
        <v>429</v>
      </c>
      <c r="G193" s="121" t="s">
        <v>557</v>
      </c>
      <c r="H193" s="122" t="s">
        <v>69</v>
      </c>
      <c r="I193" s="123">
        <v>18</v>
      </c>
      <c r="J193" s="27" t="str">
        <f>IF(ISERROR(VLOOKUP(I193,[1]Eje_Pilar!$C$2:$E$47,2,FALSE))," ",VLOOKUP(I193,[1]Eje_Pilar!$C$2:$E$47,2,FALSE))</f>
        <v>Mejor movilidad para todos</v>
      </c>
      <c r="K193" s="27" t="str">
        <f>IF(ISERROR(VLOOKUP(I193,[1]Eje_Pilar!$C$2:$E$47,3,FALSE))," ",VLOOKUP(I193,[1]Eje_Pilar!$C$2:$E$47,3,FALSE))</f>
        <v>Pilar 2 Democracía Urbana</v>
      </c>
      <c r="L193" s="124">
        <v>1410</v>
      </c>
      <c r="M193" s="125">
        <v>901302373</v>
      </c>
      <c r="N193" s="126" t="s">
        <v>558</v>
      </c>
      <c r="O193" s="127">
        <v>530000000</v>
      </c>
      <c r="P193" s="128"/>
      <c r="Q193" s="129"/>
      <c r="R193" s="130"/>
      <c r="S193" s="127"/>
      <c r="T193" s="28">
        <f t="shared" si="13"/>
        <v>530000000</v>
      </c>
      <c r="U193" s="131">
        <v>38160000</v>
      </c>
      <c r="V193" s="132">
        <v>43665</v>
      </c>
      <c r="W193" s="132">
        <v>43739</v>
      </c>
      <c r="X193" s="132">
        <v>44012</v>
      </c>
      <c r="Y193" s="118">
        <v>300</v>
      </c>
      <c r="Z193" s="118"/>
      <c r="AA193" s="24"/>
      <c r="AB193" s="125"/>
      <c r="AC193" s="125" t="s">
        <v>71</v>
      </c>
      <c r="AD193" s="125"/>
      <c r="AE193" s="125"/>
      <c r="AF193" s="29">
        <f t="shared" si="12"/>
        <v>7.1999999999999995E-2</v>
      </c>
      <c r="AG193" s="30">
        <f>IF(SUMPRODUCT((A$14:A193=A193)*(B$14:B193=B193)*(C$14:C193=C193))&gt;1,0,1)</f>
        <v>1</v>
      </c>
      <c r="AH193" s="31" t="str">
        <f t="shared" si="14"/>
        <v>Interventoría</v>
      </c>
      <c r="AI193" s="31" t="str">
        <f t="shared" si="15"/>
        <v>Concurso de méritos</v>
      </c>
      <c r="AJ193" s="32" t="str">
        <f>IFERROR(VLOOKUP(F193,[1]Tipo!$C$12:$C$27,1,FALSE),"NO")</f>
        <v>NO</v>
      </c>
      <c r="AK193" s="31" t="str">
        <f t="shared" si="16"/>
        <v>Inversión</v>
      </c>
      <c r="AL193" s="31">
        <f t="shared" si="17"/>
        <v>18</v>
      </c>
      <c r="AM193" s="51"/>
      <c r="AN193" s="51"/>
      <c r="AO193" s="51"/>
      <c r="AP193" s="1"/>
      <c r="AQ193" s="1"/>
      <c r="AR193" s="1"/>
      <c r="AS193" s="1"/>
      <c r="AT193" s="1"/>
      <c r="AU193" s="1"/>
      <c r="AV193" s="1"/>
      <c r="AW193" s="1"/>
      <c r="AX193" s="1"/>
      <c r="AY193" s="1"/>
      <c r="AZ193" s="1"/>
      <c r="BA193" s="1"/>
      <c r="BB193" s="1"/>
      <c r="BC193" s="1"/>
      <c r="BD193" s="1"/>
      <c r="BE193" s="1"/>
      <c r="BF193" s="1"/>
      <c r="BG193" s="1"/>
      <c r="BH193" s="1"/>
      <c r="BI193" s="1"/>
      <c r="BJ193" s="1"/>
      <c r="BK193" s="1"/>
      <c r="BL193" s="1"/>
      <c r="BM193" s="1"/>
      <c r="BN193" s="1"/>
      <c r="BO193" s="1"/>
      <c r="BP193" s="1"/>
      <c r="BQ193" s="1"/>
    </row>
    <row r="194" spans="1:69" ht="27" customHeight="1" x14ac:dyDescent="0.25">
      <c r="A194" s="125">
        <v>193</v>
      </c>
      <c r="B194" s="118">
        <v>2019</v>
      </c>
      <c r="C194" s="119" t="s">
        <v>559</v>
      </c>
      <c r="D194" s="142" t="s">
        <v>548</v>
      </c>
      <c r="E194" s="119" t="s">
        <v>549</v>
      </c>
      <c r="F194" s="120" t="s">
        <v>429</v>
      </c>
      <c r="G194" s="121" t="s">
        <v>560</v>
      </c>
      <c r="H194" s="122" t="s">
        <v>69</v>
      </c>
      <c r="I194" s="123">
        <v>3</v>
      </c>
      <c r="J194" s="27" t="str">
        <f>IF(ISERROR(VLOOKUP(I194,[1]Eje_Pilar!$C$2:$E$47,2,FALSE))," ",VLOOKUP(I194,[1]Eje_Pilar!$C$2:$E$47,2,FALSE))</f>
        <v>Igualdad y autonomía para una Bogotá incluyente</v>
      </c>
      <c r="K194" s="27" t="str">
        <f>IF(ISERROR(VLOOKUP(I194,[1]Eje_Pilar!$C$2:$E$47,3,FALSE))," ",VLOOKUP(I194,[1]Eje_Pilar!$C$2:$E$47,3,FALSE))</f>
        <v>Pilar 1 Igualdad de Calidad de Vida</v>
      </c>
      <c r="L194" s="124">
        <v>1404</v>
      </c>
      <c r="M194" s="125">
        <v>901196574</v>
      </c>
      <c r="N194" s="126" t="s">
        <v>561</v>
      </c>
      <c r="O194" s="127">
        <v>65742364</v>
      </c>
      <c r="P194" s="128"/>
      <c r="Q194" s="129"/>
      <c r="R194" s="130"/>
      <c r="S194" s="127"/>
      <c r="T194" s="28">
        <f t="shared" si="13"/>
        <v>65742364</v>
      </c>
      <c r="U194" s="131"/>
      <c r="V194" s="132">
        <v>43676</v>
      </c>
      <c r="W194" s="132">
        <v>43721</v>
      </c>
      <c r="X194" s="132">
        <v>43994</v>
      </c>
      <c r="Y194" s="118">
        <v>270</v>
      </c>
      <c r="Z194" s="118"/>
      <c r="AA194" s="24"/>
      <c r="AB194" s="125"/>
      <c r="AC194" s="125" t="s">
        <v>71</v>
      </c>
      <c r="AD194" s="125"/>
      <c r="AE194" s="125"/>
      <c r="AF194" s="29">
        <f t="shared" si="12"/>
        <v>0</v>
      </c>
      <c r="AG194" s="30">
        <f>IF(SUMPRODUCT((A$14:A194=A194)*(B$14:B194=B194)*(C$14:C194=C194))&gt;1,0,1)</f>
        <v>1</v>
      </c>
      <c r="AH194" s="31" t="str">
        <f t="shared" si="14"/>
        <v>Interventoría</v>
      </c>
      <c r="AI194" s="31" t="str">
        <f t="shared" si="15"/>
        <v>Concurso de méritos</v>
      </c>
      <c r="AJ194" s="32" t="str">
        <f>IFERROR(VLOOKUP(F194,[1]Tipo!$C$12:$C$27,1,FALSE),"NO")</f>
        <v>NO</v>
      </c>
      <c r="AK194" s="31" t="str">
        <f t="shared" si="16"/>
        <v>Inversión</v>
      </c>
      <c r="AL194" s="31">
        <f t="shared" si="17"/>
        <v>3</v>
      </c>
      <c r="AM194" s="51"/>
      <c r="AN194" s="51"/>
      <c r="AO194" s="51"/>
      <c r="AP194" s="1"/>
      <c r="AQ194" s="1"/>
      <c r="AR194" s="1"/>
      <c r="AS194" s="1"/>
      <c r="AT194" s="1"/>
      <c r="AU194" s="1"/>
      <c r="AV194" s="1"/>
      <c r="AW194" s="1"/>
      <c r="AX194" s="1"/>
      <c r="AY194" s="1"/>
      <c r="AZ194" s="1"/>
      <c r="BA194" s="1"/>
      <c r="BB194" s="1"/>
      <c r="BC194" s="1"/>
      <c r="BD194" s="1"/>
      <c r="BE194" s="1"/>
      <c r="BF194" s="1"/>
      <c r="BG194" s="1"/>
      <c r="BH194" s="1"/>
      <c r="BI194" s="1"/>
      <c r="BJ194" s="1"/>
      <c r="BK194" s="1"/>
      <c r="BL194" s="1"/>
      <c r="BM194" s="1"/>
      <c r="BN194" s="1"/>
      <c r="BO194" s="1"/>
      <c r="BP194" s="1"/>
      <c r="BQ194" s="1"/>
    </row>
    <row r="195" spans="1:69" ht="27" customHeight="1" x14ac:dyDescent="0.25">
      <c r="A195" s="125">
        <v>194</v>
      </c>
      <c r="B195" s="118">
        <v>2019</v>
      </c>
      <c r="C195" s="119" t="s">
        <v>562</v>
      </c>
      <c r="D195" s="142" t="s">
        <v>471</v>
      </c>
      <c r="E195" s="119" t="s">
        <v>542</v>
      </c>
      <c r="F195" s="120" t="s">
        <v>429</v>
      </c>
      <c r="G195" s="121" t="s">
        <v>563</v>
      </c>
      <c r="H195" s="122" t="s">
        <v>69</v>
      </c>
      <c r="I195" s="123">
        <v>45</v>
      </c>
      <c r="J195" s="27" t="str">
        <f>IF(ISERROR(VLOOKUP(I195,[1]Eje_Pilar!$C$2:$E$47,2,FALSE))," ",VLOOKUP(I195,[1]Eje_Pilar!$C$2:$E$47,2,FALSE))</f>
        <v>Gobernanza e influencia local, regional e internacional</v>
      </c>
      <c r="K195" s="27" t="str">
        <f>IF(ISERROR(VLOOKUP(I195,[1]Eje_Pilar!$C$2:$E$47,3,FALSE))," ",VLOOKUP(I195,[1]Eje_Pilar!$C$2:$E$47,3,FALSE))</f>
        <v>Eje Transversal 4 Gobierno Legitimo, Fortalecimiento Local y Eficiencia</v>
      </c>
      <c r="L195" s="124">
        <v>1416</v>
      </c>
      <c r="M195" s="125">
        <v>830123782</v>
      </c>
      <c r="N195" s="126" t="s">
        <v>564</v>
      </c>
      <c r="O195" s="127">
        <v>380550000</v>
      </c>
      <c r="P195" s="128"/>
      <c r="Q195" s="129"/>
      <c r="R195" s="130"/>
      <c r="S195" s="127"/>
      <c r="T195" s="28">
        <f t="shared" si="13"/>
        <v>380550000</v>
      </c>
      <c r="U195" s="131">
        <v>339050000</v>
      </c>
      <c r="V195" s="132">
        <v>43676</v>
      </c>
      <c r="W195" s="132">
        <v>43682</v>
      </c>
      <c r="X195" s="132">
        <v>43894</v>
      </c>
      <c r="Y195" s="118">
        <v>210</v>
      </c>
      <c r="Z195" s="118"/>
      <c r="AA195" s="24"/>
      <c r="AB195" s="125"/>
      <c r="AC195" s="125" t="s">
        <v>71</v>
      </c>
      <c r="AD195" s="125"/>
      <c r="AE195" s="125"/>
      <c r="AF195" s="29">
        <f t="shared" si="12"/>
        <v>0.89094731309946129</v>
      </c>
      <c r="AG195" s="30">
        <f>IF(SUMPRODUCT((A$14:A195=A195)*(B$14:B195=B195)*(C$14:C195=C195))&gt;1,0,1)</f>
        <v>1</v>
      </c>
      <c r="AH195" s="31" t="str">
        <f t="shared" si="14"/>
        <v>Contratos de prestación de servicios</v>
      </c>
      <c r="AI195" s="31" t="str">
        <f t="shared" si="15"/>
        <v>Licitación pública</v>
      </c>
      <c r="AJ195" s="32" t="str">
        <f>IFERROR(VLOOKUP(F195,[1]Tipo!$C$12:$C$27,1,FALSE),"NO")</f>
        <v>NO</v>
      </c>
      <c r="AK195" s="31" t="str">
        <f t="shared" si="16"/>
        <v>Inversión</v>
      </c>
      <c r="AL195" s="31">
        <f t="shared" si="17"/>
        <v>45</v>
      </c>
      <c r="AM195" s="51"/>
      <c r="AN195" s="51"/>
      <c r="AO195" s="51"/>
      <c r="AP195" s="1"/>
      <c r="AQ195" s="1"/>
      <c r="AR195" s="1"/>
      <c r="AS195" s="1"/>
      <c r="AT195" s="1"/>
      <c r="AU195" s="1"/>
      <c r="AV195" s="1"/>
      <c r="AW195" s="1"/>
      <c r="AX195" s="1"/>
      <c r="AY195" s="1"/>
      <c r="AZ195" s="1"/>
      <c r="BA195" s="1"/>
      <c r="BB195" s="1"/>
      <c r="BC195" s="1"/>
      <c r="BD195" s="1"/>
      <c r="BE195" s="1"/>
      <c r="BF195" s="1"/>
      <c r="BG195" s="1"/>
      <c r="BH195" s="1"/>
      <c r="BI195" s="1"/>
      <c r="BJ195" s="1"/>
      <c r="BK195" s="1"/>
      <c r="BL195" s="1"/>
      <c r="BM195" s="1"/>
      <c r="BN195" s="1"/>
      <c r="BO195" s="1"/>
      <c r="BP195" s="1"/>
      <c r="BQ195" s="1"/>
    </row>
    <row r="196" spans="1:69" ht="27" customHeight="1" x14ac:dyDescent="0.25">
      <c r="A196" s="125">
        <v>195</v>
      </c>
      <c r="B196" s="118">
        <v>2019</v>
      </c>
      <c r="C196" s="119" t="s">
        <v>565</v>
      </c>
      <c r="D196" s="142" t="s">
        <v>471</v>
      </c>
      <c r="E196" s="119" t="s">
        <v>542</v>
      </c>
      <c r="F196" s="120" t="s">
        <v>429</v>
      </c>
      <c r="G196" s="121" t="s">
        <v>566</v>
      </c>
      <c r="H196" s="122" t="s">
        <v>69</v>
      </c>
      <c r="I196" s="123">
        <v>11</v>
      </c>
      <c r="J196" s="27" t="str">
        <f>IF(ISERROR(VLOOKUP(I196,[1]Eje_Pilar!$C$2:$E$47,2,FALSE))," ",VLOOKUP(I196,[1]Eje_Pilar!$C$2:$E$47,2,FALSE))</f>
        <v>Mejores oportunidades para el desarrollo a través de la cultura, la recreación y el deporte</v>
      </c>
      <c r="K196" s="27" t="str">
        <f>IF(ISERROR(VLOOKUP(I196,[1]Eje_Pilar!$C$2:$E$47,3,FALSE))," ",VLOOKUP(I196,[1]Eje_Pilar!$C$2:$E$47,3,FALSE))</f>
        <v>Pilar 1 Igualdad de Calidad de Vida</v>
      </c>
      <c r="L196" s="124">
        <v>1407</v>
      </c>
      <c r="M196" s="125">
        <v>901306621</v>
      </c>
      <c r="N196" s="126" t="s">
        <v>567</v>
      </c>
      <c r="O196" s="127">
        <v>1995463035</v>
      </c>
      <c r="P196" s="128"/>
      <c r="Q196" s="129"/>
      <c r="R196" s="130"/>
      <c r="S196" s="127"/>
      <c r="T196" s="28">
        <f t="shared" si="13"/>
        <v>1995463035</v>
      </c>
      <c r="U196" s="131"/>
      <c r="V196" s="132">
        <v>43679</v>
      </c>
      <c r="W196" s="132">
        <v>43753</v>
      </c>
      <c r="X196" s="132">
        <v>44088</v>
      </c>
      <c r="Y196" s="118">
        <v>330</v>
      </c>
      <c r="Z196" s="118"/>
      <c r="AA196" s="24"/>
      <c r="AB196" s="125"/>
      <c r="AC196" s="125" t="s">
        <v>71</v>
      </c>
      <c r="AD196" s="125"/>
      <c r="AE196" s="125"/>
      <c r="AF196" s="29">
        <f t="shared" si="12"/>
        <v>0</v>
      </c>
      <c r="AG196" s="30">
        <f>IF(SUMPRODUCT((A$14:A196=A196)*(B$14:B196=B196)*(C$14:C196=C196))&gt;1,0,1)</f>
        <v>1</v>
      </c>
      <c r="AH196" s="31" t="str">
        <f t="shared" si="14"/>
        <v>Contratos de prestación de servicios</v>
      </c>
      <c r="AI196" s="31" t="str">
        <f t="shared" si="15"/>
        <v>Licitación pública</v>
      </c>
      <c r="AJ196" s="32" t="str">
        <f>IFERROR(VLOOKUP(F196,[1]Tipo!$C$12:$C$27,1,FALSE),"NO")</f>
        <v>NO</v>
      </c>
      <c r="AK196" s="31" t="str">
        <f t="shared" si="16"/>
        <v>Inversión</v>
      </c>
      <c r="AL196" s="31">
        <f t="shared" si="17"/>
        <v>11</v>
      </c>
      <c r="AM196" s="51"/>
      <c r="AN196" s="51"/>
      <c r="AO196" s="51"/>
      <c r="AP196" s="1"/>
      <c r="AQ196" s="1"/>
      <c r="AR196" s="1"/>
      <c r="AS196" s="1"/>
      <c r="AT196" s="1"/>
      <c r="AU196" s="1"/>
      <c r="AV196" s="1"/>
      <c r="AW196" s="1"/>
      <c r="AX196" s="1"/>
      <c r="AY196" s="1"/>
      <c r="AZ196" s="1"/>
      <c r="BA196" s="1"/>
      <c r="BB196" s="1"/>
      <c r="BC196" s="1"/>
      <c r="BD196" s="1"/>
      <c r="BE196" s="1"/>
      <c r="BF196" s="1"/>
      <c r="BG196" s="1"/>
      <c r="BH196" s="1"/>
      <c r="BI196" s="1"/>
      <c r="BJ196" s="1"/>
      <c r="BK196" s="1"/>
      <c r="BL196" s="1"/>
      <c r="BM196" s="1"/>
      <c r="BN196" s="1"/>
      <c r="BO196" s="1"/>
      <c r="BP196" s="1"/>
      <c r="BQ196" s="1"/>
    </row>
    <row r="197" spans="1:69" ht="27" customHeight="1" x14ac:dyDescent="0.25">
      <c r="A197" s="125">
        <v>196</v>
      </c>
      <c r="B197" s="118">
        <v>2019</v>
      </c>
      <c r="C197" s="119" t="s">
        <v>568</v>
      </c>
      <c r="D197" s="142" t="s">
        <v>471</v>
      </c>
      <c r="E197" s="119" t="s">
        <v>476</v>
      </c>
      <c r="F197" s="120" t="s">
        <v>429</v>
      </c>
      <c r="G197" s="121" t="s">
        <v>569</v>
      </c>
      <c r="H197" s="122" t="s">
        <v>69</v>
      </c>
      <c r="I197" s="123">
        <v>45</v>
      </c>
      <c r="J197" s="27" t="str">
        <f>IF(ISERROR(VLOOKUP(I197,[1]Eje_Pilar!$C$2:$E$47,2,FALSE))," ",VLOOKUP(I197,[1]Eje_Pilar!$C$2:$E$47,2,FALSE))</f>
        <v>Gobernanza e influencia local, regional e internacional</v>
      </c>
      <c r="K197" s="27" t="str">
        <f>IF(ISERROR(VLOOKUP(I197,[1]Eje_Pilar!$C$2:$E$47,3,FALSE))," ",VLOOKUP(I197,[1]Eje_Pilar!$C$2:$E$47,3,FALSE))</f>
        <v>Eje Transversal 4 Gobierno Legitimo, Fortalecimiento Local y Eficiencia</v>
      </c>
      <c r="L197" s="124">
        <v>1415</v>
      </c>
      <c r="M197" s="125">
        <v>901004621</v>
      </c>
      <c r="N197" s="126" t="s">
        <v>570</v>
      </c>
      <c r="O197" s="127">
        <v>14150000</v>
      </c>
      <c r="P197" s="128">
        <v>1</v>
      </c>
      <c r="Q197" s="129">
        <v>-675000</v>
      </c>
      <c r="R197" s="130"/>
      <c r="S197" s="127"/>
      <c r="T197" s="28">
        <f t="shared" si="13"/>
        <v>13475000</v>
      </c>
      <c r="U197" s="131">
        <v>13475000</v>
      </c>
      <c r="V197" s="132">
        <v>43679</v>
      </c>
      <c r="W197" s="132">
        <v>43693</v>
      </c>
      <c r="X197" s="132">
        <v>43784</v>
      </c>
      <c r="Y197" s="118">
        <v>90</v>
      </c>
      <c r="Z197" s="118"/>
      <c r="AA197" s="24"/>
      <c r="AB197" s="125"/>
      <c r="AC197" s="125"/>
      <c r="AD197" s="125"/>
      <c r="AE197" s="125" t="s">
        <v>71</v>
      </c>
      <c r="AF197" s="29">
        <f t="shared" si="12"/>
        <v>1</v>
      </c>
      <c r="AG197" s="30">
        <f>IF(SUMPRODUCT((A$14:A197=A197)*(B$14:B197=B197)*(C$14:C197=C197))&gt;1,0,1)</f>
        <v>1</v>
      </c>
      <c r="AH197" s="31" t="str">
        <f t="shared" si="14"/>
        <v>Contratos de prestación de servicios</v>
      </c>
      <c r="AI197" s="31" t="str">
        <f t="shared" si="15"/>
        <v>Contratación mínima cuantia</v>
      </c>
      <c r="AJ197" s="32" t="str">
        <f>IFERROR(VLOOKUP(F197,[1]Tipo!$C$12:$C$27,1,FALSE),"NO")</f>
        <v>NO</v>
      </c>
      <c r="AK197" s="31" t="str">
        <f t="shared" si="16"/>
        <v>Inversión</v>
      </c>
      <c r="AL197" s="31">
        <f t="shared" si="17"/>
        <v>45</v>
      </c>
      <c r="AM197" s="51"/>
      <c r="AN197" s="51"/>
      <c r="AO197" s="51"/>
      <c r="AP197" s="1"/>
      <c r="AQ197" s="1"/>
      <c r="AR197" s="1"/>
      <c r="AS197" s="1"/>
      <c r="AT197" s="1"/>
      <c r="AU197" s="1"/>
      <c r="AV197" s="1"/>
      <c r="AW197" s="1"/>
      <c r="AX197" s="1"/>
      <c r="AY197" s="1"/>
      <c r="AZ197" s="1"/>
      <c r="BA197" s="1"/>
      <c r="BB197" s="1"/>
      <c r="BC197" s="1"/>
      <c r="BD197" s="1"/>
      <c r="BE197" s="1"/>
      <c r="BF197" s="1"/>
      <c r="BG197" s="1"/>
      <c r="BH197" s="1"/>
      <c r="BI197" s="1"/>
      <c r="BJ197" s="1"/>
      <c r="BK197" s="1"/>
      <c r="BL197" s="1"/>
      <c r="BM197" s="1"/>
      <c r="BN197" s="1"/>
      <c r="BO197" s="1"/>
      <c r="BP197" s="1"/>
      <c r="BQ197" s="1"/>
    </row>
    <row r="198" spans="1:69" ht="27" customHeight="1" x14ac:dyDescent="0.25">
      <c r="A198" s="125">
        <v>197</v>
      </c>
      <c r="B198" s="118">
        <v>2019</v>
      </c>
      <c r="C198" s="119" t="s">
        <v>571</v>
      </c>
      <c r="D198" s="142" t="s">
        <v>471</v>
      </c>
      <c r="E198" s="119" t="s">
        <v>542</v>
      </c>
      <c r="F198" s="120" t="s">
        <v>429</v>
      </c>
      <c r="G198" s="121" t="s">
        <v>572</v>
      </c>
      <c r="H198" s="122" t="s">
        <v>69</v>
      </c>
      <c r="I198" s="123">
        <v>2</v>
      </c>
      <c r="J198" s="27" t="str">
        <f>IF(ISERROR(VLOOKUP(I198,[1]Eje_Pilar!$C$2:$E$47,2,FALSE))," ",VLOOKUP(I198,[1]Eje_Pilar!$C$2:$E$47,2,FALSE))</f>
        <v>Desarrollo integral desde la gestación hasta la adolescencia</v>
      </c>
      <c r="K198" s="27" t="str">
        <f>IF(ISERROR(VLOOKUP(I198,[1]Eje_Pilar!$C$2:$E$47,3,FALSE))," ",VLOOKUP(I198,[1]Eje_Pilar!$C$2:$E$47,3,FALSE))</f>
        <v>Pilar 1 Igualdad de Calidad de Vida</v>
      </c>
      <c r="L198" s="124">
        <v>1402</v>
      </c>
      <c r="M198" s="125">
        <v>900454188</v>
      </c>
      <c r="N198" s="150" t="s">
        <v>573</v>
      </c>
      <c r="O198" s="127">
        <v>333775260</v>
      </c>
      <c r="P198" s="128"/>
      <c r="Q198" s="129"/>
      <c r="R198" s="130"/>
      <c r="S198" s="127"/>
      <c r="T198" s="28">
        <f t="shared" si="13"/>
        <v>333775260</v>
      </c>
      <c r="U198" s="131">
        <v>133451780</v>
      </c>
      <c r="V198" s="132">
        <v>43682</v>
      </c>
      <c r="W198" s="132">
        <v>43703</v>
      </c>
      <c r="X198" s="132">
        <v>43915</v>
      </c>
      <c r="Y198" s="118">
        <v>210</v>
      </c>
      <c r="Z198" s="118"/>
      <c r="AA198" s="24"/>
      <c r="AB198" s="125"/>
      <c r="AC198" s="125" t="s">
        <v>71</v>
      </c>
      <c r="AD198" s="125"/>
      <c r="AE198" s="125"/>
      <c r="AF198" s="29">
        <f t="shared" si="12"/>
        <v>0.39982525966723836</v>
      </c>
      <c r="AG198" s="30">
        <f>IF(SUMPRODUCT((A$14:A198=A198)*(B$14:B198=B198)*(C$14:C198=C198))&gt;1,0,1)</f>
        <v>1</v>
      </c>
      <c r="AH198" s="31" t="str">
        <f t="shared" si="14"/>
        <v>Contratos de prestación de servicios</v>
      </c>
      <c r="AI198" s="31" t="str">
        <f t="shared" si="15"/>
        <v>Licitación pública</v>
      </c>
      <c r="AJ198" s="32" t="str">
        <f>IFERROR(VLOOKUP(F198,[1]Tipo!$C$12:$C$27,1,FALSE),"NO")</f>
        <v>NO</v>
      </c>
      <c r="AK198" s="31" t="str">
        <f t="shared" si="16"/>
        <v>Inversión</v>
      </c>
      <c r="AL198" s="31">
        <f t="shared" si="17"/>
        <v>2</v>
      </c>
      <c r="AM198" s="51"/>
      <c r="AN198" s="51"/>
      <c r="AO198" s="51"/>
      <c r="AP198" s="1"/>
      <c r="AQ198" s="1"/>
      <c r="AR198" s="1"/>
      <c r="AS198" s="1"/>
      <c r="AT198" s="1"/>
      <c r="AU198" s="1"/>
      <c r="AV198" s="1"/>
      <c r="AW198" s="1"/>
      <c r="AX198" s="1"/>
      <c r="AY198" s="1"/>
      <c r="AZ198" s="1"/>
      <c r="BA198" s="1"/>
      <c r="BB198" s="1"/>
      <c r="BC198" s="1"/>
      <c r="BD198" s="1"/>
      <c r="BE198" s="1"/>
      <c r="BF198" s="1"/>
      <c r="BG198" s="1"/>
      <c r="BH198" s="1"/>
      <c r="BI198" s="1"/>
      <c r="BJ198" s="1"/>
      <c r="BK198" s="1"/>
      <c r="BL198" s="1"/>
      <c r="BM198" s="1"/>
      <c r="BN198" s="1"/>
      <c r="BO198" s="1"/>
      <c r="BP198" s="1"/>
      <c r="BQ198" s="1"/>
    </row>
    <row r="199" spans="1:69" ht="27" customHeight="1" x14ac:dyDescent="0.25">
      <c r="A199" s="125">
        <v>198</v>
      </c>
      <c r="B199" s="118">
        <v>2019</v>
      </c>
      <c r="C199" s="119" t="s">
        <v>574</v>
      </c>
      <c r="D199" s="142" t="s">
        <v>553</v>
      </c>
      <c r="E199" s="119" t="s">
        <v>542</v>
      </c>
      <c r="F199" s="120" t="s">
        <v>429</v>
      </c>
      <c r="G199" s="121" t="s">
        <v>575</v>
      </c>
      <c r="H199" s="122" t="s">
        <v>69</v>
      </c>
      <c r="I199" s="123">
        <v>2</v>
      </c>
      <c r="J199" s="27" t="str">
        <f>IF(ISERROR(VLOOKUP(I199,[1]Eje_Pilar!$C$2:$E$47,2,FALSE))," ",VLOOKUP(I199,[1]Eje_Pilar!$C$2:$E$47,2,FALSE))</f>
        <v>Desarrollo integral desde la gestación hasta la adolescencia</v>
      </c>
      <c r="K199" s="27" t="str">
        <f>IF(ISERROR(VLOOKUP(I199,[1]Eje_Pilar!$C$2:$E$47,3,FALSE))," ",VLOOKUP(I199,[1]Eje_Pilar!$C$2:$E$47,3,FALSE))</f>
        <v>Pilar 1 Igualdad de Calidad de Vida</v>
      </c>
      <c r="L199" s="124">
        <v>1402</v>
      </c>
      <c r="M199" s="125">
        <v>901310373</v>
      </c>
      <c r="N199" s="126" t="s">
        <v>576</v>
      </c>
      <c r="O199" s="127">
        <v>200571749</v>
      </c>
      <c r="P199" s="128"/>
      <c r="Q199" s="129"/>
      <c r="R199" s="130"/>
      <c r="S199" s="127"/>
      <c r="T199" s="28">
        <f t="shared" si="13"/>
        <v>200571749</v>
      </c>
      <c r="U199" s="131">
        <v>105603824</v>
      </c>
      <c r="V199" s="132">
        <v>43689</v>
      </c>
      <c r="W199" s="132">
        <v>43770</v>
      </c>
      <c r="X199" s="132">
        <v>43890</v>
      </c>
      <c r="Y199" s="118">
        <v>120</v>
      </c>
      <c r="Z199" s="118"/>
      <c r="AA199" s="24"/>
      <c r="AB199" s="125"/>
      <c r="AC199" s="125" t="s">
        <v>71</v>
      </c>
      <c r="AD199" s="125"/>
      <c r="AE199" s="125"/>
      <c r="AF199" s="29">
        <f t="shared" si="12"/>
        <v>0.52651395087550446</v>
      </c>
      <c r="AG199" s="30">
        <f>IF(SUMPRODUCT((A$14:A199=A199)*(B$14:B199=B199)*(C$14:C199=C199))&gt;1,0,1)</f>
        <v>1</v>
      </c>
      <c r="AH199" s="31" t="str">
        <f t="shared" si="14"/>
        <v>Obra pública</v>
      </c>
      <c r="AI199" s="31" t="str">
        <f t="shared" si="15"/>
        <v>Licitación pública</v>
      </c>
      <c r="AJ199" s="32" t="str">
        <f>IFERROR(VLOOKUP(F199,[1]Tipo!$C$12:$C$27,1,FALSE),"NO")</f>
        <v>NO</v>
      </c>
      <c r="AK199" s="31" t="str">
        <f t="shared" si="16"/>
        <v>Inversión</v>
      </c>
      <c r="AL199" s="31">
        <f t="shared" si="17"/>
        <v>2</v>
      </c>
      <c r="AM199" s="51"/>
      <c r="AN199" s="51"/>
      <c r="AO199" s="51"/>
      <c r="AP199" s="1"/>
      <c r="AQ199" s="1"/>
      <c r="AR199" s="1"/>
      <c r="AS199" s="1"/>
      <c r="AT199" s="1"/>
      <c r="AU199" s="1"/>
      <c r="AV199" s="1"/>
      <c r="AW199" s="1"/>
      <c r="AX199" s="1"/>
      <c r="AY199" s="1"/>
      <c r="AZ199" s="1"/>
      <c r="BA199" s="1"/>
      <c r="BB199" s="1"/>
      <c r="BC199" s="1"/>
      <c r="BD199" s="1"/>
      <c r="BE199" s="1"/>
      <c r="BF199" s="1"/>
      <c r="BG199" s="1"/>
      <c r="BH199" s="1"/>
      <c r="BI199" s="1"/>
      <c r="BJ199" s="1"/>
      <c r="BK199" s="1"/>
      <c r="BL199" s="1"/>
      <c r="BM199" s="1"/>
      <c r="BN199" s="1"/>
      <c r="BO199" s="1"/>
      <c r="BP199" s="1"/>
      <c r="BQ199" s="1"/>
    </row>
    <row r="200" spans="1:69" ht="27" customHeight="1" x14ac:dyDescent="0.25">
      <c r="A200" s="125">
        <v>203</v>
      </c>
      <c r="B200" s="118">
        <v>2019</v>
      </c>
      <c r="C200" s="119" t="s">
        <v>577</v>
      </c>
      <c r="D200" s="142" t="s">
        <v>480</v>
      </c>
      <c r="E200" s="119" t="s">
        <v>476</v>
      </c>
      <c r="F200" s="148" t="s">
        <v>429</v>
      </c>
      <c r="G200" s="121" t="s">
        <v>578</v>
      </c>
      <c r="H200" s="122" t="s">
        <v>69</v>
      </c>
      <c r="I200" s="123">
        <v>45</v>
      </c>
      <c r="J200" s="27" t="s">
        <v>462</v>
      </c>
      <c r="K200" s="27" t="str">
        <f>IF(ISERROR(VLOOKUP(I200,[1]Eje_Pilar!$C$2:$E$47,3,FALSE))," ",VLOOKUP(I200,[1]Eje_Pilar!$C$2:$E$47,3,FALSE))</f>
        <v>Eje Transversal 4 Gobierno Legitimo, Fortalecimiento Local y Eficiencia</v>
      </c>
      <c r="L200" s="124">
        <v>1415</v>
      </c>
      <c r="M200" s="125">
        <v>52993434</v>
      </c>
      <c r="N200" s="1" t="s">
        <v>579</v>
      </c>
      <c r="O200" s="140">
        <v>17150000</v>
      </c>
      <c r="P200" s="128"/>
      <c r="Q200" s="129"/>
      <c r="R200" s="130"/>
      <c r="S200" s="127"/>
      <c r="T200" s="28">
        <f t="shared" si="13"/>
        <v>17150000</v>
      </c>
      <c r="U200" s="131"/>
      <c r="V200" s="132">
        <v>43691</v>
      </c>
      <c r="W200" s="132">
        <v>43693</v>
      </c>
      <c r="X200" s="132">
        <v>43784</v>
      </c>
      <c r="Y200" s="118">
        <v>90</v>
      </c>
      <c r="Z200" s="118"/>
      <c r="AA200" s="24"/>
      <c r="AB200" s="125"/>
      <c r="AC200" s="125"/>
      <c r="AD200" s="125" t="s">
        <v>71</v>
      </c>
      <c r="AE200" s="125"/>
      <c r="AF200" s="29">
        <f t="shared" si="12"/>
        <v>0</v>
      </c>
      <c r="AG200" s="30">
        <f>IF(SUMPRODUCT((A$14:A200=A200)*(B$14:B200=B200)*(C$14:C200=C200))&gt;1,0,1)</f>
        <v>1</v>
      </c>
      <c r="AH200" s="31" t="str">
        <f t="shared" si="14"/>
        <v>Suministro</v>
      </c>
      <c r="AI200" s="31" t="str">
        <f t="shared" si="15"/>
        <v>Contratación mínima cuantia</v>
      </c>
      <c r="AJ200" s="32" t="str">
        <f>IFERROR(VLOOKUP(F200,[1]Tipo!$C$12:$C$27,1,FALSE),"NO")</f>
        <v>NO</v>
      </c>
      <c r="AK200" s="31" t="str">
        <f t="shared" si="16"/>
        <v>Inversión</v>
      </c>
      <c r="AL200" s="31">
        <f t="shared" si="17"/>
        <v>45</v>
      </c>
      <c r="AM200" s="51"/>
      <c r="AN200" s="51"/>
      <c r="AO200" s="51"/>
      <c r="AP200" s="1"/>
      <c r="AQ200" s="1"/>
      <c r="AR200" s="1"/>
      <c r="AS200" s="1"/>
      <c r="AT200" s="1"/>
      <c r="AU200" s="1"/>
      <c r="AV200" s="1"/>
      <c r="AW200" s="1"/>
      <c r="AX200" s="1"/>
      <c r="AY200" s="1"/>
      <c r="AZ200" s="1"/>
      <c r="BA200" s="1"/>
      <c r="BB200" s="1"/>
      <c r="BC200" s="1"/>
      <c r="BD200" s="1"/>
      <c r="BE200" s="1"/>
      <c r="BF200" s="1"/>
      <c r="BG200" s="1"/>
      <c r="BH200" s="1"/>
      <c r="BI200" s="1"/>
      <c r="BJ200" s="1"/>
      <c r="BK200" s="1"/>
      <c r="BL200" s="1"/>
      <c r="BM200" s="1"/>
      <c r="BN200" s="1"/>
      <c r="BO200" s="1"/>
      <c r="BP200" s="1"/>
      <c r="BQ200" s="1"/>
    </row>
    <row r="201" spans="1:69" ht="27" customHeight="1" x14ac:dyDescent="0.25">
      <c r="A201" s="125">
        <v>204</v>
      </c>
      <c r="B201" s="118">
        <v>2019</v>
      </c>
      <c r="C201" s="119" t="s">
        <v>580</v>
      </c>
      <c r="D201" s="142" t="s">
        <v>553</v>
      </c>
      <c r="E201" s="119" t="s">
        <v>542</v>
      </c>
      <c r="F201" s="148" t="s">
        <v>429</v>
      </c>
      <c r="G201" s="121" t="s">
        <v>581</v>
      </c>
      <c r="H201" s="122" t="s">
        <v>69</v>
      </c>
      <c r="I201" s="123">
        <v>18</v>
      </c>
      <c r="J201" s="27" t="str">
        <f>IF(ISERROR(VLOOKUP(I201,[1]Eje_Pilar!$C$2:$E$47,2,FALSE))," ",VLOOKUP(I201,[1]Eje_Pilar!$C$2:$E$47,2,FALSE))</f>
        <v>Mejor movilidad para todos</v>
      </c>
      <c r="K201" s="27" t="str">
        <f>IF(ISERROR(VLOOKUP(I201,[1]Eje_Pilar!$C$2:$E$47,3,FALSE))," ",VLOOKUP(I201,[1]Eje_Pilar!$C$2:$E$47,3,FALSE))</f>
        <v>Pilar 2 Democracía Urbana</v>
      </c>
      <c r="L201" s="124">
        <v>1410</v>
      </c>
      <c r="M201" s="125">
        <v>901313817</v>
      </c>
      <c r="N201" s="126" t="s">
        <v>582</v>
      </c>
      <c r="O201" s="140">
        <v>6900000000</v>
      </c>
      <c r="P201" s="128"/>
      <c r="Q201" s="129"/>
      <c r="R201" s="130"/>
      <c r="S201" s="127"/>
      <c r="T201" s="28">
        <f t="shared" si="13"/>
        <v>6900000000</v>
      </c>
      <c r="U201" s="131"/>
      <c r="V201" s="132">
        <v>43705</v>
      </c>
      <c r="W201" s="134"/>
      <c r="X201" s="134"/>
      <c r="Y201" s="118">
        <v>270</v>
      </c>
      <c r="Z201" s="118"/>
      <c r="AA201" s="24"/>
      <c r="AB201" s="125" t="s">
        <v>71</v>
      </c>
      <c r="AC201" s="125"/>
      <c r="AD201" s="125"/>
      <c r="AE201" s="125"/>
      <c r="AF201" s="29">
        <f t="shared" si="12"/>
        <v>0</v>
      </c>
      <c r="AG201" s="30">
        <f>IF(SUMPRODUCT((A$14:A201=A201)*(B$14:B201=B201)*(C$14:C201=C201))&gt;1,0,1)</f>
        <v>1</v>
      </c>
      <c r="AH201" s="31" t="str">
        <f t="shared" si="14"/>
        <v>Obra pública</v>
      </c>
      <c r="AI201" s="31" t="str">
        <f t="shared" si="15"/>
        <v>Licitación pública</v>
      </c>
      <c r="AJ201" s="32" t="str">
        <f>IFERROR(VLOOKUP(F201,[1]Tipo!$C$12:$C$27,1,FALSE),"NO")</f>
        <v>NO</v>
      </c>
      <c r="AK201" s="31" t="str">
        <f t="shared" si="16"/>
        <v>Inversión</v>
      </c>
      <c r="AL201" s="31">
        <f t="shared" si="17"/>
        <v>18</v>
      </c>
      <c r="AM201" s="51"/>
      <c r="AN201" s="51"/>
      <c r="AO201" s="51"/>
      <c r="AP201" s="1"/>
      <c r="AQ201" s="1"/>
      <c r="AR201" s="1"/>
      <c r="AS201" s="1"/>
      <c r="AT201" s="1"/>
      <c r="AU201" s="1"/>
      <c r="AV201" s="1"/>
      <c r="AW201" s="1"/>
      <c r="AX201" s="1"/>
      <c r="AY201" s="1"/>
      <c r="AZ201" s="1"/>
      <c r="BA201" s="1"/>
      <c r="BB201" s="1"/>
      <c r="BC201" s="1"/>
      <c r="BD201" s="1"/>
      <c r="BE201" s="1"/>
      <c r="BF201" s="1"/>
      <c r="BG201" s="1"/>
      <c r="BH201" s="1"/>
      <c r="BI201" s="1"/>
      <c r="BJ201" s="1"/>
      <c r="BK201" s="1"/>
      <c r="BL201" s="1"/>
      <c r="BM201" s="1"/>
      <c r="BN201" s="1"/>
      <c r="BO201" s="1"/>
      <c r="BP201" s="1"/>
      <c r="BQ201" s="1"/>
    </row>
    <row r="202" spans="1:69" ht="27" customHeight="1" x14ac:dyDescent="0.25">
      <c r="A202" s="125">
        <v>205</v>
      </c>
      <c r="B202" s="118">
        <v>2019</v>
      </c>
      <c r="C202" s="119" t="s">
        <v>583</v>
      </c>
      <c r="D202" s="142" t="s">
        <v>548</v>
      </c>
      <c r="E202" s="119" t="s">
        <v>549</v>
      </c>
      <c r="F202" s="148" t="s">
        <v>429</v>
      </c>
      <c r="G202" s="121" t="s">
        <v>584</v>
      </c>
      <c r="H202" s="122" t="s">
        <v>69</v>
      </c>
      <c r="I202" s="123">
        <v>2</v>
      </c>
      <c r="J202" s="27" t="str">
        <f>IF(ISERROR(VLOOKUP(I202,[1]Eje_Pilar!$C$2:$E$47,2,FALSE))," ",VLOOKUP(I202,[1]Eje_Pilar!$C$2:$E$47,2,FALSE))</f>
        <v>Desarrollo integral desde la gestación hasta la adolescencia</v>
      </c>
      <c r="K202" s="27" t="str">
        <f>IF(ISERROR(VLOOKUP(I202,[1]Eje_Pilar!$C$2:$E$47,3,FALSE))," ",VLOOKUP(I202,[1]Eje_Pilar!$C$2:$E$47,3,FALSE))</f>
        <v>Pilar 1 Igualdad de Calidad de Vida</v>
      </c>
      <c r="L202" s="124">
        <v>1402</v>
      </c>
      <c r="M202" s="125">
        <v>901315784</v>
      </c>
      <c r="N202" s="150" t="s">
        <v>585</v>
      </c>
      <c r="O202" s="127">
        <v>28800000</v>
      </c>
      <c r="P202" s="128"/>
      <c r="Q202" s="129"/>
      <c r="R202" s="130"/>
      <c r="S202" s="127"/>
      <c r="T202" s="28">
        <f t="shared" si="13"/>
        <v>28800000</v>
      </c>
      <c r="U202" s="131">
        <v>10261945</v>
      </c>
      <c r="V202" s="132">
        <v>43736</v>
      </c>
      <c r="W202" s="132">
        <v>43770</v>
      </c>
      <c r="X202" s="132">
        <v>43890</v>
      </c>
      <c r="Y202" s="118">
        <v>150</v>
      </c>
      <c r="Z202" s="118"/>
      <c r="AA202" s="24"/>
      <c r="AB202" s="125"/>
      <c r="AC202" s="125" t="s">
        <v>71</v>
      </c>
      <c r="AD202" s="125"/>
      <c r="AE202" s="125"/>
      <c r="AF202" s="29">
        <f t="shared" si="12"/>
        <v>0.35631753472222222</v>
      </c>
      <c r="AG202" s="30">
        <f>IF(SUMPRODUCT((A$14:A202=A202)*(B$14:B202=B202)*(C$14:C202=C202))&gt;1,0,1)</f>
        <v>1</v>
      </c>
      <c r="AH202" s="31" t="str">
        <f t="shared" si="14"/>
        <v>Interventoría</v>
      </c>
      <c r="AI202" s="31" t="str">
        <f t="shared" si="15"/>
        <v>Concurso de méritos</v>
      </c>
      <c r="AJ202" s="32" t="str">
        <f>IFERROR(VLOOKUP(F202,[1]Tipo!$C$12:$C$27,1,FALSE),"NO")</f>
        <v>NO</v>
      </c>
      <c r="AK202" s="31" t="str">
        <f t="shared" si="16"/>
        <v>Inversión</v>
      </c>
      <c r="AL202" s="31">
        <f t="shared" si="17"/>
        <v>2</v>
      </c>
      <c r="AM202" s="51"/>
      <c r="AN202" s="51"/>
      <c r="AO202" s="51"/>
      <c r="AP202" s="1"/>
      <c r="AQ202" s="1"/>
      <c r="AR202" s="1"/>
      <c r="AS202" s="1"/>
      <c r="AT202" s="1"/>
      <c r="AU202" s="1"/>
      <c r="AV202" s="1"/>
      <c r="AW202" s="1"/>
      <c r="AX202" s="1"/>
      <c r="AY202" s="1"/>
      <c r="AZ202" s="1"/>
      <c r="BA202" s="1"/>
      <c r="BB202" s="1"/>
      <c r="BC202" s="1"/>
      <c r="BD202" s="1"/>
      <c r="BE202" s="1"/>
      <c r="BF202" s="1"/>
      <c r="BG202" s="1"/>
      <c r="BH202" s="1"/>
      <c r="BI202" s="1"/>
      <c r="BJ202" s="1"/>
      <c r="BK202" s="1"/>
      <c r="BL202" s="1"/>
      <c r="BM202" s="1"/>
      <c r="BN202" s="1"/>
      <c r="BO202" s="1"/>
      <c r="BP202" s="1"/>
      <c r="BQ202" s="1"/>
    </row>
    <row r="203" spans="1:69" ht="27" customHeight="1" x14ac:dyDescent="0.25">
      <c r="A203" s="125">
        <v>211</v>
      </c>
      <c r="B203" s="118">
        <v>2019</v>
      </c>
      <c r="C203" s="119" t="s">
        <v>586</v>
      </c>
      <c r="D203" s="142" t="s">
        <v>471</v>
      </c>
      <c r="E203" s="119" t="s">
        <v>542</v>
      </c>
      <c r="F203" s="120" t="s">
        <v>429</v>
      </c>
      <c r="G203" s="121" t="s">
        <v>587</v>
      </c>
      <c r="H203" s="122" t="s">
        <v>69</v>
      </c>
      <c r="I203" s="123">
        <v>37</v>
      </c>
      <c r="J203" s="27" t="str">
        <f>IF(ISERROR(VLOOKUP(I203,[1]Eje_Pilar!$C$2:$E$47,2,FALSE))," ",VLOOKUP(I203,[1]Eje_Pilar!$C$2:$E$47,2,FALSE))</f>
        <v>Consolidar el turismo como factor de desarrollo, confianza y felicidad para Bogotá Región</v>
      </c>
      <c r="K203" s="27" t="str">
        <f>IF(ISERROR(VLOOKUP(I203,[1]Eje_Pilar!$C$2:$E$47,3,FALSE))," ",VLOOKUP(I203,[1]Eje_Pilar!$C$2:$E$47,3,FALSE))</f>
        <v>Eje Transversal 2 Desarrollo Económico basado en el conocimiento</v>
      </c>
      <c r="L203" s="124">
        <v>1413</v>
      </c>
      <c r="M203" s="125">
        <v>900070729</v>
      </c>
      <c r="N203" s="126" t="s">
        <v>588</v>
      </c>
      <c r="O203" s="127">
        <v>350927000</v>
      </c>
      <c r="P203" s="128"/>
      <c r="Q203" s="129"/>
      <c r="R203" s="130"/>
      <c r="S203" s="127"/>
      <c r="T203" s="28">
        <f t="shared" si="13"/>
        <v>350927000</v>
      </c>
      <c r="U203" s="131"/>
      <c r="V203" s="132">
        <v>43714</v>
      </c>
      <c r="W203" s="132">
        <v>43843</v>
      </c>
      <c r="X203" s="132">
        <v>44024</v>
      </c>
      <c r="Y203" s="118">
        <v>180</v>
      </c>
      <c r="Z203" s="118"/>
      <c r="AA203" s="24"/>
      <c r="AB203" s="125"/>
      <c r="AC203" s="125" t="s">
        <v>71</v>
      </c>
      <c r="AD203" s="125"/>
      <c r="AE203" s="125"/>
      <c r="AF203" s="29">
        <f t="shared" si="12"/>
        <v>0</v>
      </c>
      <c r="AG203" s="30">
        <f>IF(SUMPRODUCT((A$14:A203=A203)*(B$14:B203=B203)*(C$14:C203=C203))&gt;1,0,1)</f>
        <v>1</v>
      </c>
      <c r="AH203" s="31" t="str">
        <f t="shared" si="14"/>
        <v>Contratos de prestación de servicios</v>
      </c>
      <c r="AI203" s="31" t="str">
        <f t="shared" si="15"/>
        <v>Licitación pública</v>
      </c>
      <c r="AJ203" s="32" t="str">
        <f>IFERROR(VLOOKUP(F203,[1]Tipo!$C$12:$C$27,1,FALSE),"NO")</f>
        <v>NO</v>
      </c>
      <c r="AK203" s="31" t="str">
        <f t="shared" si="16"/>
        <v>Inversión</v>
      </c>
      <c r="AL203" s="31">
        <f t="shared" si="17"/>
        <v>37</v>
      </c>
      <c r="AM203" s="51"/>
      <c r="AN203" s="51"/>
      <c r="AO203" s="51"/>
      <c r="AP203" s="1"/>
      <c r="AQ203" s="1"/>
      <c r="AR203" s="1"/>
      <c r="AS203" s="1"/>
      <c r="AT203" s="1"/>
      <c r="AU203" s="1"/>
      <c r="AV203" s="1"/>
      <c r="AW203" s="1"/>
      <c r="AX203" s="1"/>
      <c r="AY203" s="1"/>
      <c r="AZ203" s="1"/>
      <c r="BA203" s="1"/>
      <c r="BB203" s="1"/>
      <c r="BC203" s="1"/>
      <c r="BD203" s="1"/>
      <c r="BE203" s="1"/>
      <c r="BF203" s="1"/>
      <c r="BG203" s="1"/>
      <c r="BH203" s="1"/>
      <c r="BI203" s="1"/>
      <c r="BJ203" s="1"/>
      <c r="BK203" s="1"/>
      <c r="BL203" s="1"/>
      <c r="BM203" s="1"/>
      <c r="BN203" s="1"/>
      <c r="BO203" s="1"/>
      <c r="BP203" s="1"/>
      <c r="BQ203" s="1"/>
    </row>
    <row r="204" spans="1:69" ht="27" customHeight="1" x14ac:dyDescent="0.25">
      <c r="A204" s="125">
        <v>211</v>
      </c>
      <c r="B204" s="118">
        <v>2019</v>
      </c>
      <c r="C204" s="119" t="s">
        <v>586</v>
      </c>
      <c r="D204" s="142" t="s">
        <v>471</v>
      </c>
      <c r="E204" s="119" t="s">
        <v>542</v>
      </c>
      <c r="F204" s="120" t="s">
        <v>429</v>
      </c>
      <c r="G204" s="121" t="s">
        <v>587</v>
      </c>
      <c r="H204" s="122" t="s">
        <v>69</v>
      </c>
      <c r="I204" s="123">
        <v>38</v>
      </c>
      <c r="J204" s="27" t="str">
        <f>IF(ISERROR(VLOOKUP(I204,[1]Eje_Pilar!$C$2:$E$47,2,FALSE))," ",VLOOKUP(I204,[1]Eje_Pilar!$C$2:$E$47,2,FALSE))</f>
        <v>Recuperación y manejo de la Estructura Ecológica Principal</v>
      </c>
      <c r="K204" s="27" t="str">
        <f>IF(ISERROR(VLOOKUP(I204,[1]Eje_Pilar!$C$2:$E$47,3,FALSE))," ",VLOOKUP(I204,[1]Eje_Pilar!$C$2:$E$47,3,FALSE))</f>
        <v>Eje Transversal 3 Sostenibilidad Ambiental basada en la eficiencia energética</v>
      </c>
      <c r="L204" s="124">
        <v>1412</v>
      </c>
      <c r="M204" s="125">
        <v>900070729</v>
      </c>
      <c r="N204" s="126" t="s">
        <v>588</v>
      </c>
      <c r="O204" s="127">
        <v>212073000</v>
      </c>
      <c r="P204" s="128"/>
      <c r="Q204" s="129"/>
      <c r="R204" s="130"/>
      <c r="S204" s="127"/>
      <c r="T204" s="28">
        <f t="shared" si="13"/>
        <v>212073000</v>
      </c>
      <c r="U204" s="131"/>
      <c r="V204" s="132">
        <v>43714</v>
      </c>
      <c r="W204" s="132">
        <v>43843</v>
      </c>
      <c r="X204" s="132">
        <v>44024</v>
      </c>
      <c r="Y204" s="118">
        <v>180</v>
      </c>
      <c r="Z204" s="118"/>
      <c r="AA204" s="24"/>
      <c r="AB204" s="125"/>
      <c r="AC204" s="125" t="s">
        <v>71</v>
      </c>
      <c r="AD204" s="125"/>
      <c r="AE204" s="125"/>
      <c r="AF204" s="29">
        <f t="shared" si="12"/>
        <v>0</v>
      </c>
      <c r="AG204" s="30">
        <f>IF(SUMPRODUCT((A$14:A204=A204)*(B$14:B204=B204)*(C$14:C204=C204))&gt;1,0,1)</f>
        <v>0</v>
      </c>
      <c r="AH204" s="31" t="str">
        <f t="shared" si="14"/>
        <v>Contratos de prestación de servicios</v>
      </c>
      <c r="AI204" s="31" t="str">
        <f t="shared" si="15"/>
        <v>Licitación pública</v>
      </c>
      <c r="AJ204" s="32" t="str">
        <f>IFERROR(VLOOKUP(F204,[1]Tipo!$C$12:$C$27,1,FALSE),"NO")</f>
        <v>NO</v>
      </c>
      <c r="AK204" s="31" t="str">
        <f t="shared" si="16"/>
        <v>Inversión</v>
      </c>
      <c r="AL204" s="31">
        <f t="shared" si="17"/>
        <v>38</v>
      </c>
      <c r="AM204" s="51"/>
      <c r="AN204" s="51"/>
      <c r="AO204" s="51"/>
      <c r="AP204" s="1"/>
      <c r="AQ204" s="1"/>
      <c r="AR204" s="1"/>
      <c r="AS204" s="1"/>
      <c r="AT204" s="1"/>
      <c r="AU204" s="1"/>
      <c r="AV204" s="1"/>
      <c r="AW204" s="1"/>
      <c r="AX204" s="1"/>
      <c r="AY204" s="1"/>
      <c r="AZ204" s="1"/>
      <c r="BA204" s="1"/>
      <c r="BB204" s="1"/>
      <c r="BC204" s="1"/>
      <c r="BD204" s="1"/>
      <c r="BE204" s="1"/>
      <c r="BF204" s="1"/>
      <c r="BG204" s="1"/>
      <c r="BH204" s="1"/>
      <c r="BI204" s="1"/>
      <c r="BJ204" s="1"/>
      <c r="BK204" s="1"/>
      <c r="BL204" s="1"/>
      <c r="BM204" s="1"/>
      <c r="BN204" s="1"/>
      <c r="BO204" s="1"/>
      <c r="BP204" s="1"/>
      <c r="BQ204" s="1"/>
    </row>
    <row r="205" spans="1:69" ht="27" customHeight="1" x14ac:dyDescent="0.25">
      <c r="A205" s="125">
        <v>212</v>
      </c>
      <c r="B205" s="118">
        <v>2019</v>
      </c>
      <c r="C205" s="119" t="s">
        <v>589</v>
      </c>
      <c r="D205" s="142" t="s">
        <v>548</v>
      </c>
      <c r="E205" s="119" t="s">
        <v>549</v>
      </c>
      <c r="F205" s="120" t="s">
        <v>429</v>
      </c>
      <c r="G205" s="121" t="s">
        <v>590</v>
      </c>
      <c r="H205" s="122" t="s">
        <v>69</v>
      </c>
      <c r="I205" s="123">
        <v>18</v>
      </c>
      <c r="J205" s="27" t="str">
        <f>IF(ISERROR(VLOOKUP(I205,[1]Eje_Pilar!$C$2:$E$47,2,FALSE))," ",VLOOKUP(I205,[1]Eje_Pilar!$C$2:$E$47,2,FALSE))</f>
        <v>Mejor movilidad para todos</v>
      </c>
      <c r="K205" s="27" t="str">
        <f>IF(ISERROR(VLOOKUP(I205,[1]Eje_Pilar!$C$2:$E$47,3,FALSE))," ",VLOOKUP(I205,[1]Eje_Pilar!$C$2:$E$47,3,FALSE))</f>
        <v>Pilar 2 Democracía Urbana</v>
      </c>
      <c r="L205" s="124">
        <v>1410</v>
      </c>
      <c r="M205" s="125">
        <v>901323865</v>
      </c>
      <c r="N205" s="126" t="s">
        <v>591</v>
      </c>
      <c r="O205" s="127">
        <v>639980000</v>
      </c>
      <c r="P205" s="128"/>
      <c r="Q205" s="129"/>
      <c r="R205" s="130"/>
      <c r="S205" s="127"/>
      <c r="T205" s="28">
        <f t="shared" si="13"/>
        <v>639980000</v>
      </c>
      <c r="U205" s="131"/>
      <c r="V205" s="132">
        <v>43732</v>
      </c>
      <c r="W205" s="134"/>
      <c r="X205" s="134"/>
      <c r="Y205" s="118">
        <v>300</v>
      </c>
      <c r="Z205" s="118"/>
      <c r="AA205" s="24"/>
      <c r="AB205" s="125" t="s">
        <v>71</v>
      </c>
      <c r="AC205" s="125" t="s">
        <v>71</v>
      </c>
      <c r="AD205" s="125"/>
      <c r="AE205" s="125"/>
      <c r="AF205" s="29">
        <f t="shared" si="12"/>
        <v>0</v>
      </c>
      <c r="AG205" s="30">
        <f>IF(SUMPRODUCT((A$14:A205=A205)*(B$14:B205=B205)*(C$14:C205=C205))&gt;1,0,1)</f>
        <v>1</v>
      </c>
      <c r="AH205" s="31" t="str">
        <f t="shared" si="14"/>
        <v>Interventoría</v>
      </c>
      <c r="AI205" s="31" t="str">
        <f t="shared" si="15"/>
        <v>Concurso de méritos</v>
      </c>
      <c r="AJ205" s="32" t="str">
        <f>IFERROR(VLOOKUP(F205,[1]Tipo!$C$12:$C$27,1,FALSE),"NO")</f>
        <v>NO</v>
      </c>
      <c r="AK205" s="31" t="str">
        <f t="shared" si="16"/>
        <v>Inversión</v>
      </c>
      <c r="AL205" s="31">
        <f t="shared" si="17"/>
        <v>18</v>
      </c>
      <c r="AM205" s="51"/>
      <c r="AN205" s="51"/>
      <c r="AO205" s="51"/>
      <c r="AP205" s="1"/>
      <c r="AQ205" s="1"/>
      <c r="AR205" s="1"/>
      <c r="AS205" s="1"/>
      <c r="AT205" s="1"/>
      <c r="AU205" s="1"/>
      <c r="AV205" s="1"/>
      <c r="AW205" s="1"/>
      <c r="AX205" s="1"/>
      <c r="AY205" s="1"/>
      <c r="AZ205" s="1"/>
      <c r="BA205" s="1"/>
      <c r="BB205" s="1"/>
      <c r="BC205" s="1"/>
      <c r="BD205" s="1"/>
      <c r="BE205" s="1"/>
      <c r="BF205" s="1"/>
      <c r="BG205" s="1"/>
      <c r="BH205" s="1"/>
      <c r="BI205" s="1"/>
      <c r="BJ205" s="1"/>
      <c r="BK205" s="1"/>
      <c r="BL205" s="1"/>
      <c r="BM205" s="1"/>
      <c r="BN205" s="1"/>
      <c r="BO205" s="1"/>
      <c r="BP205" s="1"/>
      <c r="BQ205" s="1"/>
    </row>
    <row r="206" spans="1:69" ht="27" customHeight="1" x14ac:dyDescent="0.25">
      <c r="A206" s="125">
        <v>213</v>
      </c>
      <c r="B206" s="118">
        <v>2019</v>
      </c>
      <c r="C206" s="119" t="s">
        <v>592</v>
      </c>
      <c r="D206" s="142" t="s">
        <v>548</v>
      </c>
      <c r="E206" s="119" t="s">
        <v>549</v>
      </c>
      <c r="F206" s="120" t="s">
        <v>429</v>
      </c>
      <c r="G206" s="121" t="s">
        <v>593</v>
      </c>
      <c r="H206" s="122" t="s">
        <v>69</v>
      </c>
      <c r="I206" s="123">
        <v>11</v>
      </c>
      <c r="J206" s="27" t="str">
        <f>IF(ISERROR(VLOOKUP(I206,[1]Eje_Pilar!$C$2:$E$47,2,FALSE))," ",VLOOKUP(I206,[1]Eje_Pilar!$C$2:$E$47,2,FALSE))</f>
        <v>Mejores oportunidades para el desarrollo a través de la cultura, la recreación y el deporte</v>
      </c>
      <c r="K206" s="27" t="str">
        <f>IF(ISERROR(VLOOKUP(I206,[1]Eje_Pilar!$C$2:$E$47,3,FALSE))," ",VLOOKUP(I206,[1]Eje_Pilar!$C$2:$E$47,3,FALSE))</f>
        <v>Pilar 1 Igualdad de Calidad de Vida</v>
      </c>
      <c r="L206" s="124">
        <v>1407</v>
      </c>
      <c r="M206" s="125">
        <v>900109948</v>
      </c>
      <c r="N206" s="126" t="s">
        <v>594</v>
      </c>
      <c r="O206" s="127">
        <v>146331920</v>
      </c>
      <c r="P206" s="128"/>
      <c r="Q206" s="129"/>
      <c r="R206" s="130"/>
      <c r="S206" s="127"/>
      <c r="T206" s="28">
        <f t="shared" si="13"/>
        <v>146331920</v>
      </c>
      <c r="U206" s="131"/>
      <c r="V206" s="132">
        <v>43734</v>
      </c>
      <c r="W206" s="132">
        <v>43753</v>
      </c>
      <c r="X206" s="134">
        <v>44088</v>
      </c>
      <c r="Y206" s="118">
        <v>330</v>
      </c>
      <c r="Z206" s="118"/>
      <c r="AA206" s="24"/>
      <c r="AB206" s="125"/>
      <c r="AC206" s="125" t="s">
        <v>71</v>
      </c>
      <c r="AD206" s="125"/>
      <c r="AE206" s="125"/>
      <c r="AF206" s="29">
        <f t="shared" si="12"/>
        <v>0</v>
      </c>
      <c r="AG206" s="30">
        <f>IF(SUMPRODUCT((A$14:A206=A206)*(B$14:B206=B206)*(C$14:C206=C206))&gt;1,0,1)</f>
        <v>1</v>
      </c>
      <c r="AH206" s="31" t="str">
        <f t="shared" si="14"/>
        <v>Interventoría</v>
      </c>
      <c r="AI206" s="31" t="str">
        <f t="shared" si="15"/>
        <v>Concurso de méritos</v>
      </c>
      <c r="AJ206" s="32" t="str">
        <f>IFERROR(VLOOKUP(F206,[1]Tipo!$C$12:$C$27,1,FALSE),"NO")</f>
        <v>NO</v>
      </c>
      <c r="AK206" s="31" t="str">
        <f t="shared" si="16"/>
        <v>Inversión</v>
      </c>
      <c r="AL206" s="31">
        <f t="shared" si="17"/>
        <v>11</v>
      </c>
      <c r="AM206" s="51"/>
      <c r="AN206" s="51"/>
      <c r="AO206" s="51"/>
      <c r="AP206" s="1"/>
      <c r="AQ206" s="1"/>
      <c r="AR206" s="1"/>
      <c r="AS206" s="1"/>
      <c r="AT206" s="1"/>
      <c r="AU206" s="1"/>
      <c r="AV206" s="1"/>
      <c r="AW206" s="1"/>
      <c r="AX206" s="1"/>
      <c r="AY206" s="1"/>
      <c r="AZ206" s="1"/>
      <c r="BA206" s="1"/>
      <c r="BB206" s="1"/>
      <c r="BC206" s="1"/>
      <c r="BD206" s="1"/>
      <c r="BE206" s="1"/>
      <c r="BF206" s="1"/>
      <c r="BG206" s="1"/>
      <c r="BH206" s="1"/>
      <c r="BI206" s="1"/>
      <c r="BJ206" s="1"/>
      <c r="BK206" s="1"/>
      <c r="BL206" s="1"/>
      <c r="BM206" s="1"/>
      <c r="BN206" s="1"/>
      <c r="BO206" s="1"/>
      <c r="BP206" s="1"/>
      <c r="BQ206" s="1"/>
    </row>
    <row r="207" spans="1:69" ht="27" customHeight="1" x14ac:dyDescent="0.25">
      <c r="A207" s="125">
        <v>214</v>
      </c>
      <c r="B207" s="118">
        <v>2019</v>
      </c>
      <c r="C207" s="119" t="s">
        <v>595</v>
      </c>
      <c r="D207" s="142" t="s">
        <v>65</v>
      </c>
      <c r="E207" s="119" t="s">
        <v>66</v>
      </c>
      <c r="F207" s="120" t="s">
        <v>67</v>
      </c>
      <c r="G207" s="121" t="s">
        <v>596</v>
      </c>
      <c r="H207" s="122" t="s">
        <v>69</v>
      </c>
      <c r="I207" s="123">
        <v>45</v>
      </c>
      <c r="J207" s="27" t="str">
        <f>IF(ISERROR(VLOOKUP(I207,[1]Eje_Pilar!$C$2:$E$47,2,FALSE))," ",VLOOKUP(I207,[1]Eje_Pilar!$C$2:$E$47,2,FALSE))</f>
        <v>Gobernanza e influencia local, regional e internacional</v>
      </c>
      <c r="K207" s="27" t="str">
        <f>IF(ISERROR(VLOOKUP(I207,[1]Eje_Pilar!$C$2:$E$47,3,FALSE))," ",VLOOKUP(I207,[1]Eje_Pilar!$C$2:$E$47,3,FALSE))</f>
        <v>Eje Transversal 4 Gobierno Legitimo, Fortalecimiento Local y Eficiencia</v>
      </c>
      <c r="L207" s="124">
        <v>1415</v>
      </c>
      <c r="M207" s="125">
        <v>79057693</v>
      </c>
      <c r="N207" s="126" t="s">
        <v>597</v>
      </c>
      <c r="O207" s="127">
        <v>12710000</v>
      </c>
      <c r="P207" s="128"/>
      <c r="Q207" s="129"/>
      <c r="R207" s="130">
        <v>1</v>
      </c>
      <c r="S207" s="127">
        <v>4305000</v>
      </c>
      <c r="T207" s="28">
        <f t="shared" si="13"/>
        <v>17015000</v>
      </c>
      <c r="U207" s="131">
        <v>11890000</v>
      </c>
      <c r="V207" s="132">
        <v>43769</v>
      </c>
      <c r="W207" s="132">
        <v>43770</v>
      </c>
      <c r="X207" s="132">
        <v>43851</v>
      </c>
      <c r="Y207" s="118">
        <v>60</v>
      </c>
      <c r="Z207" s="118">
        <v>21</v>
      </c>
      <c r="AA207" s="24"/>
      <c r="AB207" s="125"/>
      <c r="AC207" s="125" t="s">
        <v>71</v>
      </c>
      <c r="AD207" s="125"/>
      <c r="AE207" s="125"/>
      <c r="AF207" s="29">
        <f t="shared" si="12"/>
        <v>0.6987951807228916</v>
      </c>
      <c r="AG207" s="30">
        <f>IF(SUMPRODUCT((A$14:A207=A207)*(B$14:B207=B207)*(C$14:C207=C207))&gt;1,0,1)</f>
        <v>1</v>
      </c>
      <c r="AH207" s="31" t="str">
        <f t="shared" si="14"/>
        <v>Contratos de prestación de servicios profesionales y de apoyo a la gestión</v>
      </c>
      <c r="AI207" s="31" t="str">
        <f t="shared" si="15"/>
        <v>Contratación directa</v>
      </c>
      <c r="AJ207" s="32" t="str">
        <f>IFERROR(VLOOKUP(F207,[1]Tipo!$C$12:$C$27,1,FALSE),"NO")</f>
        <v>Prestación de servicios profesionales y de apoyo a la gestión, o para la ejecución de trabajos artísticos que sólo puedan encomendarse a determinadas personas naturales;</v>
      </c>
      <c r="AK207" s="31" t="str">
        <f t="shared" si="16"/>
        <v>Inversión</v>
      </c>
      <c r="AL207" s="31">
        <f t="shared" si="17"/>
        <v>45</v>
      </c>
      <c r="AM207" s="51"/>
      <c r="AN207" s="51"/>
      <c r="AO207" s="51"/>
      <c r="AP207" s="1"/>
      <c r="AQ207" s="1"/>
      <c r="AR207" s="1"/>
      <c r="AS207" s="1"/>
      <c r="AT207" s="1"/>
      <c r="AU207" s="1"/>
      <c r="AV207" s="1"/>
      <c r="AW207" s="1"/>
      <c r="AX207" s="1"/>
      <c r="AY207" s="1"/>
      <c r="AZ207" s="1"/>
      <c r="BA207" s="1"/>
      <c r="BB207" s="1"/>
      <c r="BC207" s="1"/>
      <c r="BD207" s="1"/>
      <c r="BE207" s="1"/>
      <c r="BF207" s="1"/>
      <c r="BG207" s="1"/>
      <c r="BH207" s="1"/>
      <c r="BI207" s="1"/>
      <c r="BJ207" s="1"/>
      <c r="BK207" s="1"/>
      <c r="BL207" s="1"/>
      <c r="BM207" s="1"/>
      <c r="BN207" s="1"/>
      <c r="BO207" s="1"/>
      <c r="BP207" s="1"/>
      <c r="BQ207" s="1"/>
    </row>
    <row r="208" spans="1:69" ht="27" customHeight="1" x14ac:dyDescent="0.25">
      <c r="A208" s="125">
        <v>215</v>
      </c>
      <c r="B208" s="118">
        <v>2019</v>
      </c>
      <c r="C208" s="119" t="s">
        <v>598</v>
      </c>
      <c r="D208" s="142" t="s">
        <v>65</v>
      </c>
      <c r="E208" s="119" t="s">
        <v>66</v>
      </c>
      <c r="F208" s="120" t="s">
        <v>67</v>
      </c>
      <c r="G208" s="121" t="s">
        <v>599</v>
      </c>
      <c r="H208" s="122" t="s">
        <v>69</v>
      </c>
      <c r="I208" s="123">
        <v>45</v>
      </c>
      <c r="J208" s="27" t="str">
        <f>IF(ISERROR(VLOOKUP(I208,[1]Eje_Pilar!$C$2:$E$47,2,FALSE))," ",VLOOKUP(I208,[1]Eje_Pilar!$C$2:$E$47,2,FALSE))</f>
        <v>Gobernanza e influencia local, regional e internacional</v>
      </c>
      <c r="K208" s="27" t="str">
        <f>IF(ISERROR(VLOOKUP(I208,[1]Eje_Pilar!$C$2:$E$47,3,FALSE))," ",VLOOKUP(I208,[1]Eje_Pilar!$C$2:$E$47,3,FALSE))</f>
        <v>Eje Transversal 4 Gobierno Legitimo, Fortalecimiento Local y Eficiencia</v>
      </c>
      <c r="L208" s="124">
        <v>1415</v>
      </c>
      <c r="M208" s="125">
        <v>80744703</v>
      </c>
      <c r="N208" s="126" t="s">
        <v>600</v>
      </c>
      <c r="O208" s="127">
        <v>18523667</v>
      </c>
      <c r="P208" s="128"/>
      <c r="Q208" s="129"/>
      <c r="R208" s="130">
        <v>1</v>
      </c>
      <c r="S208" s="127">
        <v>3188500</v>
      </c>
      <c r="T208" s="28">
        <f t="shared" si="13"/>
        <v>21712167</v>
      </c>
      <c r="U208" s="131">
        <v>8958167</v>
      </c>
      <c r="V208" s="132">
        <v>43769</v>
      </c>
      <c r="W208" s="132">
        <v>43770</v>
      </c>
      <c r="X208" s="132">
        <v>43851</v>
      </c>
      <c r="Y208" s="118">
        <v>60</v>
      </c>
      <c r="Z208" s="118">
        <v>21</v>
      </c>
      <c r="AA208" s="24"/>
      <c r="AB208" s="125"/>
      <c r="AC208" s="125" t="s">
        <v>71</v>
      </c>
      <c r="AD208" s="125"/>
      <c r="AE208" s="125"/>
      <c r="AF208" s="29">
        <f t="shared" ref="AF208:AF271" si="18">IF(ISERROR(U208/T208),"-",(U208/T208))</f>
        <v>0.41258742160559098</v>
      </c>
      <c r="AG208" s="30">
        <f>IF(SUMPRODUCT((A$14:A208=A208)*(B$14:B208=B208)*(C$14:C208=C208))&gt;1,0,1)</f>
        <v>1</v>
      </c>
      <c r="AH208" s="31" t="str">
        <f t="shared" si="14"/>
        <v>Contratos de prestación de servicios profesionales y de apoyo a la gestión</v>
      </c>
      <c r="AI208" s="31" t="str">
        <f t="shared" si="15"/>
        <v>Contratación directa</v>
      </c>
      <c r="AJ208" s="32" t="str">
        <f>IFERROR(VLOOKUP(F208,[1]Tipo!$C$12:$C$27,1,FALSE),"NO")</f>
        <v>Prestación de servicios profesionales y de apoyo a la gestión, o para la ejecución de trabajos artísticos que sólo puedan encomendarse a determinadas personas naturales;</v>
      </c>
      <c r="AK208" s="31" t="str">
        <f t="shared" si="16"/>
        <v>Inversión</v>
      </c>
      <c r="AL208" s="31">
        <f t="shared" si="17"/>
        <v>45</v>
      </c>
      <c r="AM208" s="51"/>
      <c r="AN208" s="51"/>
      <c r="AO208" s="51"/>
      <c r="AP208" s="1"/>
      <c r="AQ208" s="1"/>
      <c r="AR208" s="1"/>
      <c r="AS208" s="1"/>
      <c r="AT208" s="1"/>
      <c r="AU208" s="1"/>
      <c r="AV208" s="1"/>
      <c r="AW208" s="1"/>
      <c r="AX208" s="1"/>
      <c r="AY208" s="1"/>
      <c r="AZ208" s="1"/>
      <c r="BA208" s="1"/>
      <c r="BB208" s="1"/>
      <c r="BC208" s="1"/>
      <c r="BD208" s="1"/>
      <c r="BE208" s="1"/>
      <c r="BF208" s="1"/>
      <c r="BG208" s="1"/>
      <c r="BH208" s="1"/>
      <c r="BI208" s="1"/>
      <c r="BJ208" s="1"/>
      <c r="BK208" s="1"/>
      <c r="BL208" s="1"/>
      <c r="BM208" s="1"/>
      <c r="BN208" s="1"/>
      <c r="BO208" s="1"/>
      <c r="BP208" s="1"/>
      <c r="BQ208" s="1"/>
    </row>
    <row r="209" spans="1:69" ht="27" customHeight="1" x14ac:dyDescent="0.25">
      <c r="A209" s="125">
        <v>216</v>
      </c>
      <c r="B209" s="118">
        <v>2019</v>
      </c>
      <c r="C209" s="119" t="s">
        <v>601</v>
      </c>
      <c r="D209" s="142" t="s">
        <v>65</v>
      </c>
      <c r="E209" s="119" t="s">
        <v>66</v>
      </c>
      <c r="F209" s="120" t="s">
        <v>67</v>
      </c>
      <c r="G209" s="121" t="s">
        <v>602</v>
      </c>
      <c r="H209" s="122" t="s">
        <v>69</v>
      </c>
      <c r="I209" s="123">
        <v>45</v>
      </c>
      <c r="J209" s="27" t="str">
        <f>IF(ISERROR(VLOOKUP(I209,[1]Eje_Pilar!$C$2:$E$47,2,FALSE))," ",VLOOKUP(I209,[1]Eje_Pilar!$C$2:$E$47,2,FALSE))</f>
        <v>Gobernanza e influencia local, regional e internacional</v>
      </c>
      <c r="K209" s="27" t="str">
        <f>IF(ISERROR(VLOOKUP(I209,[1]Eje_Pilar!$C$2:$E$47,3,FALSE))," ",VLOOKUP(I209,[1]Eje_Pilar!$C$2:$E$47,3,FALSE))</f>
        <v>Eje Transversal 4 Gobierno Legitimo, Fortalecimiento Local y Eficiencia</v>
      </c>
      <c r="L209" s="124">
        <v>1415</v>
      </c>
      <c r="M209" s="125">
        <v>79583314</v>
      </c>
      <c r="N209" s="126" t="s">
        <v>138</v>
      </c>
      <c r="O209" s="127">
        <v>4515000</v>
      </c>
      <c r="P209" s="128"/>
      <c r="Q209" s="129"/>
      <c r="R209" s="130">
        <v>1</v>
      </c>
      <c r="S209" s="127">
        <v>1505000</v>
      </c>
      <c r="T209" s="28">
        <f t="shared" ref="T209:T272" si="19">+O209+Q209+S209</f>
        <v>6020000</v>
      </c>
      <c r="U209" s="131">
        <v>2150000</v>
      </c>
      <c r="V209" s="132">
        <v>43769</v>
      </c>
      <c r="W209" s="132">
        <v>43770</v>
      </c>
      <c r="X209" s="132">
        <v>43851</v>
      </c>
      <c r="Y209" s="118">
        <v>60</v>
      </c>
      <c r="Z209" s="118">
        <v>21</v>
      </c>
      <c r="AA209" s="24"/>
      <c r="AB209" s="125"/>
      <c r="AC209" s="125" t="s">
        <v>71</v>
      </c>
      <c r="AD209" s="125"/>
      <c r="AE209" s="125"/>
      <c r="AF209" s="29">
        <f t="shared" si="18"/>
        <v>0.35714285714285715</v>
      </c>
      <c r="AG209" s="30">
        <f>IF(SUMPRODUCT((A$14:A209=A209)*(B$14:B209=B209)*(C$14:C209=C209))&gt;1,0,1)</f>
        <v>1</v>
      </c>
      <c r="AH209" s="31" t="str">
        <f t="shared" ref="AH209:AH272" si="20">IFERROR(VLOOKUP(D209,tipo,1,FALSE),"NO")</f>
        <v>Contratos de prestación de servicios profesionales y de apoyo a la gestión</v>
      </c>
      <c r="AI209" s="31" t="str">
        <f t="shared" ref="AI209:AI272" si="21">IFERROR(VLOOKUP(E209,modal,1,FALSE),"NO")</f>
        <v>Contratación directa</v>
      </c>
      <c r="AJ209" s="32" t="str">
        <f>IFERROR(VLOOKUP(F209,[1]Tipo!$C$12:$C$27,1,FALSE),"NO")</f>
        <v>Prestación de servicios profesionales y de apoyo a la gestión, o para la ejecución de trabajos artísticos que sólo puedan encomendarse a determinadas personas naturales;</v>
      </c>
      <c r="AK209" s="31" t="str">
        <f t="shared" ref="AK209:AK272" si="22">IFERROR(VLOOKUP(H209,afectacion,1,FALSE),"NO")</f>
        <v>Inversión</v>
      </c>
      <c r="AL209" s="31">
        <f t="shared" ref="AL209:AL272" si="23">IFERROR(VLOOKUP(I209,programa,1,FALSE),"NO")</f>
        <v>45</v>
      </c>
      <c r="AM209" s="51"/>
      <c r="AN209" s="51"/>
      <c r="AO209" s="51"/>
      <c r="AP209" s="1"/>
      <c r="AQ209" s="1"/>
      <c r="AR209" s="1"/>
      <c r="AS209" s="1"/>
      <c r="AT209" s="1"/>
      <c r="AU209" s="1"/>
      <c r="AV209" s="1"/>
      <c r="AW209" s="1"/>
      <c r="AX209" s="1"/>
      <c r="AY209" s="1"/>
      <c r="AZ209" s="1"/>
      <c r="BA209" s="1"/>
      <c r="BB209" s="1"/>
      <c r="BC209" s="1"/>
      <c r="BD209" s="1"/>
      <c r="BE209" s="1"/>
      <c r="BF209" s="1"/>
      <c r="BG209" s="1"/>
      <c r="BH209" s="1"/>
      <c r="BI209" s="1"/>
      <c r="BJ209" s="1"/>
      <c r="BK209" s="1"/>
      <c r="BL209" s="1"/>
      <c r="BM209" s="1"/>
      <c r="BN209" s="1"/>
      <c r="BO209" s="1"/>
      <c r="BP209" s="1"/>
      <c r="BQ209" s="1"/>
    </row>
    <row r="210" spans="1:69" ht="27" customHeight="1" x14ac:dyDescent="0.25">
      <c r="A210" s="125">
        <v>217</v>
      </c>
      <c r="B210" s="118">
        <v>2019</v>
      </c>
      <c r="C210" s="119" t="s">
        <v>603</v>
      </c>
      <c r="D210" s="142" t="s">
        <v>65</v>
      </c>
      <c r="E210" s="119" t="s">
        <v>66</v>
      </c>
      <c r="F210" s="120" t="s">
        <v>67</v>
      </c>
      <c r="G210" s="121" t="s">
        <v>604</v>
      </c>
      <c r="H210" s="122" t="s">
        <v>69</v>
      </c>
      <c r="I210" s="123">
        <v>45</v>
      </c>
      <c r="J210" s="27" t="str">
        <f>IF(ISERROR(VLOOKUP(I210,[1]Eje_Pilar!$C$2:$E$47,2,FALSE))," ",VLOOKUP(I210,[1]Eje_Pilar!$C$2:$E$47,2,FALSE))</f>
        <v>Gobernanza e influencia local, regional e internacional</v>
      </c>
      <c r="K210" s="27" t="str">
        <f>IF(ISERROR(VLOOKUP(I210,[1]Eje_Pilar!$C$2:$E$47,3,FALSE))," ",VLOOKUP(I210,[1]Eje_Pilar!$C$2:$E$47,3,FALSE))</f>
        <v>Eje Transversal 4 Gobierno Legitimo, Fortalecimiento Local y Eficiencia</v>
      </c>
      <c r="L210" s="124">
        <v>1415</v>
      </c>
      <c r="M210" s="125">
        <v>80100501</v>
      </c>
      <c r="N210" s="126" t="s">
        <v>605</v>
      </c>
      <c r="O210" s="127">
        <v>8680000</v>
      </c>
      <c r="P210" s="128"/>
      <c r="Q210" s="129"/>
      <c r="R210" s="130">
        <v>1</v>
      </c>
      <c r="S210" s="127">
        <v>3255000</v>
      </c>
      <c r="T210" s="28">
        <f t="shared" si="19"/>
        <v>11935000</v>
      </c>
      <c r="U210" s="131">
        <v>4030000</v>
      </c>
      <c r="V210" s="132">
        <v>43770</v>
      </c>
      <c r="W210" s="132">
        <v>43774</v>
      </c>
      <c r="X210" s="132">
        <v>43851</v>
      </c>
      <c r="Y210" s="118">
        <v>56</v>
      </c>
      <c r="Z210" s="118">
        <v>21</v>
      </c>
      <c r="AA210" s="24"/>
      <c r="AB210" s="125"/>
      <c r="AC210" s="125" t="s">
        <v>71</v>
      </c>
      <c r="AD210" s="125"/>
      <c r="AE210" s="125"/>
      <c r="AF210" s="29">
        <f t="shared" si="18"/>
        <v>0.33766233766233766</v>
      </c>
      <c r="AG210" s="30">
        <f>IF(SUMPRODUCT((A$14:A210=A210)*(B$14:B210=B210)*(C$14:C210=C210))&gt;1,0,1)</f>
        <v>1</v>
      </c>
      <c r="AH210" s="31" t="str">
        <f t="shared" si="20"/>
        <v>Contratos de prestación de servicios profesionales y de apoyo a la gestión</v>
      </c>
      <c r="AI210" s="31" t="str">
        <f t="shared" si="21"/>
        <v>Contratación directa</v>
      </c>
      <c r="AJ210" s="32" t="str">
        <f>IFERROR(VLOOKUP(F210,[1]Tipo!$C$12:$C$27,1,FALSE),"NO")</f>
        <v>Prestación de servicios profesionales y de apoyo a la gestión, o para la ejecución de trabajos artísticos que sólo puedan encomendarse a determinadas personas naturales;</v>
      </c>
      <c r="AK210" s="31" t="str">
        <f t="shared" si="22"/>
        <v>Inversión</v>
      </c>
      <c r="AL210" s="31">
        <f t="shared" si="23"/>
        <v>45</v>
      </c>
      <c r="AM210" s="51"/>
      <c r="AN210" s="51"/>
      <c r="AO210" s="51"/>
      <c r="AP210" s="1"/>
      <c r="AQ210" s="1"/>
      <c r="AR210" s="1"/>
      <c r="AS210" s="1"/>
      <c r="AT210" s="1"/>
      <c r="AU210" s="1"/>
      <c r="AV210" s="1"/>
      <c r="AW210" s="1"/>
      <c r="AX210" s="1"/>
      <c r="AY210" s="1"/>
      <c r="AZ210" s="1"/>
      <c r="BA210" s="1"/>
      <c r="BB210" s="1"/>
      <c r="BC210" s="1"/>
      <c r="BD210" s="1"/>
      <c r="BE210" s="1"/>
      <c r="BF210" s="1"/>
      <c r="BG210" s="1"/>
      <c r="BH210" s="1"/>
      <c r="BI210" s="1"/>
      <c r="BJ210" s="1"/>
      <c r="BK210" s="1"/>
      <c r="BL210" s="1"/>
      <c r="BM210" s="1"/>
      <c r="BN210" s="1"/>
      <c r="BO210" s="1"/>
      <c r="BP210" s="1"/>
      <c r="BQ210" s="1"/>
    </row>
    <row r="211" spans="1:69" ht="27" customHeight="1" x14ac:dyDescent="0.25">
      <c r="A211" s="125">
        <v>218</v>
      </c>
      <c r="B211" s="118">
        <v>2019</v>
      </c>
      <c r="C211" s="119" t="s">
        <v>606</v>
      </c>
      <c r="D211" s="142" t="s">
        <v>65</v>
      </c>
      <c r="E211" s="119" t="s">
        <v>66</v>
      </c>
      <c r="F211" s="120" t="s">
        <v>67</v>
      </c>
      <c r="G211" s="121" t="s">
        <v>607</v>
      </c>
      <c r="H211" s="122" t="s">
        <v>69</v>
      </c>
      <c r="I211" s="123">
        <v>45</v>
      </c>
      <c r="J211" s="27" t="str">
        <f>IF(ISERROR(VLOOKUP(I211,[1]Eje_Pilar!$C$2:$E$47,2,FALSE))," ",VLOOKUP(I211,[1]Eje_Pilar!$C$2:$E$47,2,FALSE))</f>
        <v>Gobernanza e influencia local, regional e internacional</v>
      </c>
      <c r="K211" s="27" t="str">
        <f>IF(ISERROR(VLOOKUP(I211,[1]Eje_Pilar!$C$2:$E$47,3,FALSE))," ",VLOOKUP(I211,[1]Eje_Pilar!$C$2:$E$47,3,FALSE))</f>
        <v>Eje Transversal 4 Gobierno Legitimo, Fortalecimiento Local y Eficiencia</v>
      </c>
      <c r="L211" s="124">
        <v>1415</v>
      </c>
      <c r="M211" s="125">
        <v>79457668</v>
      </c>
      <c r="N211" s="126" t="s">
        <v>608</v>
      </c>
      <c r="O211" s="127">
        <v>9891466</v>
      </c>
      <c r="P211" s="128"/>
      <c r="Q211" s="129"/>
      <c r="R211" s="130">
        <v>1</v>
      </c>
      <c r="S211" s="127">
        <v>3709300</v>
      </c>
      <c r="T211" s="28">
        <f t="shared" si="19"/>
        <v>13600766</v>
      </c>
      <c r="U211" s="131">
        <v>4592467</v>
      </c>
      <c r="V211" s="132">
        <v>43770</v>
      </c>
      <c r="W211" s="132">
        <v>43774</v>
      </c>
      <c r="X211" s="132">
        <v>43851</v>
      </c>
      <c r="Y211" s="118">
        <v>56</v>
      </c>
      <c r="Z211" s="118">
        <v>21</v>
      </c>
      <c r="AA211" s="24"/>
      <c r="AB211" s="125"/>
      <c r="AC211" s="125" t="s">
        <v>71</v>
      </c>
      <c r="AD211" s="125"/>
      <c r="AE211" s="125"/>
      <c r="AF211" s="29">
        <f t="shared" si="18"/>
        <v>0.33766237872190435</v>
      </c>
      <c r="AG211" s="30">
        <f>IF(SUMPRODUCT((A$14:A211=A211)*(B$14:B211=B211)*(C$14:C211=C211))&gt;1,0,1)</f>
        <v>1</v>
      </c>
      <c r="AH211" s="31" t="str">
        <f t="shared" si="20"/>
        <v>Contratos de prestación de servicios profesionales y de apoyo a la gestión</v>
      </c>
      <c r="AI211" s="31" t="str">
        <f t="shared" si="21"/>
        <v>Contratación directa</v>
      </c>
      <c r="AJ211" s="32" t="str">
        <f>IFERROR(VLOOKUP(F211,[1]Tipo!$C$12:$C$27,1,FALSE),"NO")</f>
        <v>Prestación de servicios profesionales y de apoyo a la gestión, o para la ejecución de trabajos artísticos que sólo puedan encomendarse a determinadas personas naturales;</v>
      </c>
      <c r="AK211" s="31" t="str">
        <f t="shared" si="22"/>
        <v>Inversión</v>
      </c>
      <c r="AL211" s="31">
        <f t="shared" si="23"/>
        <v>45</v>
      </c>
      <c r="AM211" s="51"/>
      <c r="AN211" s="51"/>
      <c r="AO211" s="51"/>
      <c r="AP211" s="1"/>
      <c r="AQ211" s="1"/>
      <c r="AR211" s="1"/>
      <c r="AS211" s="1"/>
      <c r="AT211" s="1"/>
      <c r="AU211" s="1"/>
      <c r="AV211" s="1"/>
      <c r="AW211" s="1"/>
      <c r="AX211" s="1"/>
      <c r="AY211" s="1"/>
      <c r="AZ211" s="1"/>
      <c r="BA211" s="1"/>
      <c r="BB211" s="1"/>
      <c r="BC211" s="1"/>
      <c r="BD211" s="1"/>
      <c r="BE211" s="1"/>
      <c r="BF211" s="1"/>
      <c r="BG211" s="1"/>
      <c r="BH211" s="1"/>
      <c r="BI211" s="1"/>
      <c r="BJ211" s="1"/>
      <c r="BK211" s="1"/>
      <c r="BL211" s="1"/>
      <c r="BM211" s="1"/>
      <c r="BN211" s="1"/>
      <c r="BO211" s="1"/>
      <c r="BP211" s="1"/>
      <c r="BQ211" s="1"/>
    </row>
    <row r="212" spans="1:69" ht="27" customHeight="1" x14ac:dyDescent="0.25">
      <c r="A212" s="125">
        <v>219</v>
      </c>
      <c r="B212" s="118">
        <v>2019</v>
      </c>
      <c r="C212" s="119" t="s">
        <v>609</v>
      </c>
      <c r="D212" s="142" t="s">
        <v>65</v>
      </c>
      <c r="E212" s="119" t="s">
        <v>66</v>
      </c>
      <c r="F212" s="120" t="s">
        <v>67</v>
      </c>
      <c r="G212" s="121" t="s">
        <v>610</v>
      </c>
      <c r="H212" s="122" t="s">
        <v>69</v>
      </c>
      <c r="I212" s="123">
        <v>45</v>
      </c>
      <c r="J212" s="27" t="str">
        <f>IF(ISERROR(VLOOKUP(I212,[1]Eje_Pilar!$C$2:$E$47,2,FALSE))," ",VLOOKUP(I212,[1]Eje_Pilar!$C$2:$E$47,2,FALSE))</f>
        <v>Gobernanza e influencia local, regional e internacional</v>
      </c>
      <c r="K212" s="27" t="str">
        <f>IF(ISERROR(VLOOKUP(I212,[1]Eje_Pilar!$C$2:$E$47,3,FALSE))," ",VLOOKUP(I212,[1]Eje_Pilar!$C$2:$E$47,3,FALSE))</f>
        <v>Eje Transversal 4 Gobierno Legitimo, Fortalecimiento Local y Eficiencia</v>
      </c>
      <c r="L212" s="124">
        <v>1415</v>
      </c>
      <c r="M212" s="138">
        <v>79894125</v>
      </c>
      <c r="N212" s="126" t="s">
        <v>611</v>
      </c>
      <c r="O212" s="127">
        <v>9053333.3333333321</v>
      </c>
      <c r="P212" s="128"/>
      <c r="Q212" s="129"/>
      <c r="R212" s="130">
        <v>1</v>
      </c>
      <c r="S212" s="127">
        <v>3395000</v>
      </c>
      <c r="T212" s="28">
        <f t="shared" si="19"/>
        <v>12448333.333333332</v>
      </c>
      <c r="U212" s="131">
        <v>4203333</v>
      </c>
      <c r="V212" s="132">
        <v>43770</v>
      </c>
      <c r="W212" s="132">
        <v>43774</v>
      </c>
      <c r="X212" s="132">
        <v>43851</v>
      </c>
      <c r="Y212" s="118">
        <v>56</v>
      </c>
      <c r="Z212" s="118">
        <v>21</v>
      </c>
      <c r="AA212" s="24"/>
      <c r="AB212" s="125"/>
      <c r="AC212" s="125" t="s">
        <v>71</v>
      </c>
      <c r="AD212" s="125"/>
      <c r="AE212" s="125"/>
      <c r="AF212" s="29">
        <f t="shared" si="18"/>
        <v>0.33766231088499132</v>
      </c>
      <c r="AG212" s="30">
        <f>IF(SUMPRODUCT((A$14:A212=A212)*(B$14:B212=B212)*(C$14:C212=C212))&gt;1,0,1)</f>
        <v>1</v>
      </c>
      <c r="AH212" s="31" t="str">
        <f t="shared" si="20"/>
        <v>Contratos de prestación de servicios profesionales y de apoyo a la gestión</v>
      </c>
      <c r="AI212" s="31" t="str">
        <f t="shared" si="21"/>
        <v>Contratación directa</v>
      </c>
      <c r="AJ212" s="32" t="str">
        <f>IFERROR(VLOOKUP(F212,[1]Tipo!$C$12:$C$27,1,FALSE),"NO")</f>
        <v>Prestación de servicios profesionales y de apoyo a la gestión, o para la ejecución de trabajos artísticos que sólo puedan encomendarse a determinadas personas naturales;</v>
      </c>
      <c r="AK212" s="31" t="str">
        <f t="shared" si="22"/>
        <v>Inversión</v>
      </c>
      <c r="AL212" s="31">
        <f t="shared" si="23"/>
        <v>45</v>
      </c>
      <c r="AM212" s="51"/>
      <c r="AN212" s="51"/>
      <c r="AO212" s="51"/>
      <c r="AP212" s="1"/>
      <c r="AQ212" s="1"/>
      <c r="AR212" s="1"/>
      <c r="AS212" s="1"/>
      <c r="AT212" s="1"/>
      <c r="AU212" s="1"/>
      <c r="AV212" s="1"/>
      <c r="AW212" s="1"/>
      <c r="AX212" s="1"/>
      <c r="AY212" s="1"/>
      <c r="AZ212" s="1"/>
      <c r="BA212" s="1"/>
      <c r="BB212" s="1"/>
      <c r="BC212" s="1"/>
      <c r="BD212" s="1"/>
      <c r="BE212" s="1"/>
      <c r="BF212" s="1"/>
      <c r="BG212" s="1"/>
      <c r="BH212" s="1"/>
      <c r="BI212" s="1"/>
      <c r="BJ212" s="1"/>
      <c r="BK212" s="1"/>
      <c r="BL212" s="1"/>
      <c r="BM212" s="1"/>
      <c r="BN212" s="1"/>
      <c r="BO212" s="1"/>
      <c r="BP212" s="1"/>
      <c r="BQ212" s="1"/>
    </row>
    <row r="213" spans="1:69" ht="27" customHeight="1" x14ac:dyDescent="0.25">
      <c r="A213" s="125">
        <v>220</v>
      </c>
      <c r="B213" s="118">
        <v>2019</v>
      </c>
      <c r="C213" s="119" t="s">
        <v>612</v>
      </c>
      <c r="D213" s="142" t="s">
        <v>65</v>
      </c>
      <c r="E213" s="119" t="s">
        <v>66</v>
      </c>
      <c r="F213" s="120" t="s">
        <v>67</v>
      </c>
      <c r="G213" s="121" t="s">
        <v>613</v>
      </c>
      <c r="H213" s="122" t="s">
        <v>69</v>
      </c>
      <c r="I213" s="123">
        <v>45</v>
      </c>
      <c r="J213" s="27" t="str">
        <f>IF(ISERROR(VLOOKUP(I213,[1]Eje_Pilar!$C$2:$E$47,2,FALSE))," ",VLOOKUP(I213,[1]Eje_Pilar!$C$2:$E$47,2,FALSE))</f>
        <v>Gobernanza e influencia local, regional e internacional</v>
      </c>
      <c r="K213" s="27" t="str">
        <f>IF(ISERROR(VLOOKUP(I213,[1]Eje_Pilar!$C$2:$E$47,3,FALSE))," ",VLOOKUP(I213,[1]Eje_Pilar!$C$2:$E$47,3,FALSE))</f>
        <v>Eje Transversal 4 Gobierno Legitimo, Fortalecimiento Local y Eficiencia</v>
      </c>
      <c r="L213" s="124">
        <v>1415</v>
      </c>
      <c r="M213" s="138">
        <v>1020731784</v>
      </c>
      <c r="N213" s="126" t="s">
        <v>614</v>
      </c>
      <c r="O213" s="127">
        <v>8192800</v>
      </c>
      <c r="P213" s="128"/>
      <c r="Q213" s="129"/>
      <c r="R213" s="130">
        <v>1</v>
      </c>
      <c r="S213" s="127">
        <v>2926000</v>
      </c>
      <c r="T213" s="28">
        <f t="shared" si="19"/>
        <v>11118800</v>
      </c>
      <c r="U213" s="131">
        <v>3622667</v>
      </c>
      <c r="V213" s="132">
        <v>43770</v>
      </c>
      <c r="W213" s="132">
        <v>43774</v>
      </c>
      <c r="X213" s="132">
        <v>43851</v>
      </c>
      <c r="Y213" s="118">
        <v>56</v>
      </c>
      <c r="Z213" s="118">
        <v>21</v>
      </c>
      <c r="AA213" s="24"/>
      <c r="AB213" s="125"/>
      <c r="AC213" s="125" t="s">
        <v>71</v>
      </c>
      <c r="AD213" s="125"/>
      <c r="AE213" s="125"/>
      <c r="AF213" s="29">
        <f t="shared" si="18"/>
        <v>0.32581456632010647</v>
      </c>
      <c r="AG213" s="30">
        <f>IF(SUMPRODUCT((A$14:A213=A213)*(B$14:B213=B213)*(C$14:C213=C213))&gt;1,0,1)</f>
        <v>1</v>
      </c>
      <c r="AH213" s="31" t="str">
        <f t="shared" si="20"/>
        <v>Contratos de prestación de servicios profesionales y de apoyo a la gestión</v>
      </c>
      <c r="AI213" s="31" t="str">
        <f t="shared" si="21"/>
        <v>Contratación directa</v>
      </c>
      <c r="AJ213" s="32" t="str">
        <f>IFERROR(VLOOKUP(F213,[1]Tipo!$C$12:$C$27,1,FALSE),"NO")</f>
        <v>Prestación de servicios profesionales y de apoyo a la gestión, o para la ejecución de trabajos artísticos que sólo puedan encomendarse a determinadas personas naturales;</v>
      </c>
      <c r="AK213" s="31" t="str">
        <f t="shared" si="22"/>
        <v>Inversión</v>
      </c>
      <c r="AL213" s="31">
        <f t="shared" si="23"/>
        <v>45</v>
      </c>
      <c r="AM213" s="51"/>
      <c r="AN213" s="51"/>
      <c r="AO213" s="51"/>
      <c r="AP213" s="1"/>
      <c r="AQ213" s="1"/>
      <c r="AR213" s="1"/>
      <c r="AS213" s="1"/>
      <c r="AT213" s="1"/>
      <c r="AU213" s="1"/>
      <c r="AV213" s="1"/>
      <c r="AW213" s="1"/>
      <c r="AX213" s="1"/>
      <c r="AY213" s="1"/>
      <c r="AZ213" s="1"/>
      <c r="BA213" s="1"/>
      <c r="BB213" s="1"/>
      <c r="BC213" s="1"/>
      <c r="BD213" s="1"/>
      <c r="BE213" s="1"/>
      <c r="BF213" s="1"/>
      <c r="BG213" s="1"/>
      <c r="BH213" s="1"/>
      <c r="BI213" s="1"/>
      <c r="BJ213" s="1"/>
      <c r="BK213" s="1"/>
      <c r="BL213" s="1"/>
      <c r="BM213" s="1"/>
      <c r="BN213" s="1"/>
      <c r="BO213" s="1"/>
      <c r="BP213" s="1"/>
      <c r="BQ213" s="1"/>
    </row>
    <row r="214" spans="1:69" ht="27" customHeight="1" x14ac:dyDescent="0.25">
      <c r="A214" s="125">
        <v>221</v>
      </c>
      <c r="B214" s="118">
        <v>2019</v>
      </c>
      <c r="C214" s="119" t="s">
        <v>615</v>
      </c>
      <c r="D214" s="142" t="s">
        <v>65</v>
      </c>
      <c r="E214" s="119" t="s">
        <v>66</v>
      </c>
      <c r="F214" s="120" t="s">
        <v>67</v>
      </c>
      <c r="G214" s="121" t="s">
        <v>599</v>
      </c>
      <c r="H214" s="122" t="s">
        <v>69</v>
      </c>
      <c r="I214" s="123">
        <v>45</v>
      </c>
      <c r="J214" s="27" t="str">
        <f>IF(ISERROR(VLOOKUP(I214,[1]Eje_Pilar!$C$2:$E$47,2,FALSE))," ",VLOOKUP(I214,[1]Eje_Pilar!$C$2:$E$47,2,FALSE))</f>
        <v>Gobernanza e influencia local, regional e internacional</v>
      </c>
      <c r="K214" s="27" t="str">
        <f>IF(ISERROR(VLOOKUP(I214,[1]Eje_Pilar!$C$2:$E$47,3,FALSE))," ",VLOOKUP(I214,[1]Eje_Pilar!$C$2:$E$47,3,FALSE))</f>
        <v>Eje Transversal 4 Gobierno Legitimo, Fortalecimiento Local y Eficiencia</v>
      </c>
      <c r="L214" s="124">
        <v>1415</v>
      </c>
      <c r="M214" s="125">
        <v>52162542</v>
      </c>
      <c r="N214" s="126" t="s">
        <v>616</v>
      </c>
      <c r="O214" s="127">
        <v>8502666.6666666679</v>
      </c>
      <c r="P214" s="128"/>
      <c r="Q214" s="129"/>
      <c r="R214" s="130"/>
      <c r="S214" s="127"/>
      <c r="T214" s="28">
        <f t="shared" si="19"/>
        <v>8502666.6666666679</v>
      </c>
      <c r="U214" s="131">
        <v>3947667</v>
      </c>
      <c r="V214" s="132">
        <v>43774</v>
      </c>
      <c r="W214" s="132">
        <v>43774</v>
      </c>
      <c r="X214" s="132">
        <v>43830</v>
      </c>
      <c r="Y214" s="118">
        <v>56</v>
      </c>
      <c r="Z214" s="118"/>
      <c r="AA214" s="24"/>
      <c r="AB214" s="125"/>
      <c r="AC214" s="125"/>
      <c r="AD214" s="125"/>
      <c r="AE214" s="125" t="s">
        <v>71</v>
      </c>
      <c r="AF214" s="29">
        <f t="shared" si="18"/>
        <v>0.46428575348910139</v>
      </c>
      <c r="AG214" s="30">
        <f>IF(SUMPRODUCT((A$14:A214=A214)*(B$14:B214=B214)*(C$14:C214=C214))&gt;1,0,1)</f>
        <v>1</v>
      </c>
      <c r="AH214" s="31" t="str">
        <f t="shared" si="20"/>
        <v>Contratos de prestación de servicios profesionales y de apoyo a la gestión</v>
      </c>
      <c r="AI214" s="31" t="str">
        <f t="shared" si="21"/>
        <v>Contratación directa</v>
      </c>
      <c r="AJ214" s="32" t="str">
        <f>IFERROR(VLOOKUP(F214,[1]Tipo!$C$12:$C$27,1,FALSE),"NO")</f>
        <v>Prestación de servicios profesionales y de apoyo a la gestión, o para la ejecución de trabajos artísticos que sólo puedan encomendarse a determinadas personas naturales;</v>
      </c>
      <c r="AK214" s="31" t="str">
        <f t="shared" si="22"/>
        <v>Inversión</v>
      </c>
      <c r="AL214" s="31">
        <f t="shared" si="23"/>
        <v>45</v>
      </c>
      <c r="AM214" s="51"/>
      <c r="AN214" s="51"/>
      <c r="AO214" s="51"/>
      <c r="AP214" s="1"/>
      <c r="AQ214" s="1"/>
      <c r="AR214" s="1"/>
      <c r="AS214" s="1"/>
      <c r="AT214" s="1"/>
      <c r="AU214" s="1"/>
      <c r="AV214" s="1"/>
      <c r="AW214" s="1"/>
      <c r="AX214" s="1"/>
      <c r="AY214" s="1"/>
      <c r="AZ214" s="1"/>
      <c r="BA214" s="1"/>
      <c r="BB214" s="1"/>
      <c r="BC214" s="1"/>
      <c r="BD214" s="1"/>
      <c r="BE214" s="1"/>
      <c r="BF214" s="1"/>
      <c r="BG214" s="1"/>
      <c r="BH214" s="1"/>
      <c r="BI214" s="1"/>
      <c r="BJ214" s="1"/>
      <c r="BK214" s="1"/>
      <c r="BL214" s="1"/>
      <c r="BM214" s="1"/>
      <c r="BN214" s="1"/>
      <c r="BO214" s="1"/>
      <c r="BP214" s="1"/>
      <c r="BQ214" s="1"/>
    </row>
    <row r="215" spans="1:69" ht="27" customHeight="1" x14ac:dyDescent="0.25">
      <c r="A215" s="125">
        <v>222</v>
      </c>
      <c r="B215" s="118">
        <v>2019</v>
      </c>
      <c r="C215" s="119" t="s">
        <v>617</v>
      </c>
      <c r="D215" s="142" t="s">
        <v>65</v>
      </c>
      <c r="E215" s="119" t="s">
        <v>66</v>
      </c>
      <c r="F215" s="120" t="s">
        <v>67</v>
      </c>
      <c r="G215" s="121" t="s">
        <v>129</v>
      </c>
      <c r="H215" s="122" t="s">
        <v>69</v>
      </c>
      <c r="I215" s="123">
        <v>45</v>
      </c>
      <c r="J215" s="27" t="str">
        <f>IF(ISERROR(VLOOKUP(I215,[1]Eje_Pilar!$C$2:$E$47,2,FALSE))," ",VLOOKUP(I215,[1]Eje_Pilar!$C$2:$E$47,2,FALSE))</f>
        <v>Gobernanza e influencia local, regional e internacional</v>
      </c>
      <c r="K215" s="27" t="str">
        <f>IF(ISERROR(VLOOKUP(I215,[1]Eje_Pilar!$C$2:$E$47,3,FALSE))," ",VLOOKUP(I215,[1]Eje_Pilar!$C$2:$E$47,3,FALSE))</f>
        <v>Eje Transversal 4 Gobierno Legitimo, Fortalecimiento Local y Eficiencia</v>
      </c>
      <c r="L215" s="124">
        <v>1415</v>
      </c>
      <c r="M215" s="138">
        <v>51924771</v>
      </c>
      <c r="N215" s="126" t="s">
        <v>618</v>
      </c>
      <c r="O215" s="127">
        <v>10633325</v>
      </c>
      <c r="P215" s="128"/>
      <c r="Q215" s="129"/>
      <c r="R215" s="130">
        <v>1</v>
      </c>
      <c r="S215" s="127">
        <v>4060000</v>
      </c>
      <c r="T215" s="28">
        <f t="shared" si="19"/>
        <v>14693325</v>
      </c>
      <c r="U215" s="131">
        <v>4833333</v>
      </c>
      <c r="V215" s="132">
        <v>43774</v>
      </c>
      <c r="W215" s="132">
        <v>43775</v>
      </c>
      <c r="X215" s="132">
        <v>43851</v>
      </c>
      <c r="Y215" s="118">
        <v>55</v>
      </c>
      <c r="Z215" s="118">
        <v>21</v>
      </c>
      <c r="AA215" s="24"/>
      <c r="AB215" s="125"/>
      <c r="AC215" s="125" t="s">
        <v>71</v>
      </c>
      <c r="AD215" s="125"/>
      <c r="AE215" s="125"/>
      <c r="AF215" s="29">
        <f t="shared" si="18"/>
        <v>0.32894753229782914</v>
      </c>
      <c r="AG215" s="30">
        <f>IF(SUMPRODUCT((A$14:A215=A215)*(B$14:B215=B215)*(C$14:C215=C215))&gt;1,0,1)</f>
        <v>1</v>
      </c>
      <c r="AH215" s="31" t="str">
        <f t="shared" si="20"/>
        <v>Contratos de prestación de servicios profesionales y de apoyo a la gestión</v>
      </c>
      <c r="AI215" s="31" t="str">
        <f t="shared" si="21"/>
        <v>Contratación directa</v>
      </c>
      <c r="AJ215" s="32" t="str">
        <f>IFERROR(VLOOKUP(F215,[1]Tipo!$C$12:$C$27,1,FALSE),"NO")</f>
        <v>Prestación de servicios profesionales y de apoyo a la gestión, o para la ejecución de trabajos artísticos que sólo puedan encomendarse a determinadas personas naturales;</v>
      </c>
      <c r="AK215" s="31" t="str">
        <f t="shared" si="22"/>
        <v>Inversión</v>
      </c>
      <c r="AL215" s="31">
        <f t="shared" si="23"/>
        <v>45</v>
      </c>
      <c r="AM215" s="51"/>
      <c r="AN215" s="51"/>
      <c r="AO215" s="51"/>
      <c r="AP215" s="1"/>
      <c r="AQ215" s="1"/>
      <c r="AR215" s="1"/>
      <c r="AS215" s="1"/>
      <c r="AT215" s="1"/>
      <c r="AU215" s="1"/>
      <c r="AV215" s="1"/>
      <c r="AW215" s="1"/>
      <c r="AX215" s="1"/>
      <c r="AY215" s="1"/>
      <c r="AZ215" s="1"/>
      <c r="BA215" s="1"/>
      <c r="BB215" s="1"/>
      <c r="BC215" s="1"/>
      <c r="BD215" s="1"/>
      <c r="BE215" s="1"/>
      <c r="BF215" s="1"/>
      <c r="BG215" s="1"/>
      <c r="BH215" s="1"/>
      <c r="BI215" s="1"/>
      <c r="BJ215" s="1"/>
      <c r="BK215" s="1"/>
      <c r="BL215" s="1"/>
      <c r="BM215" s="1"/>
      <c r="BN215" s="1"/>
      <c r="BO215" s="1"/>
      <c r="BP215" s="1"/>
      <c r="BQ215" s="1"/>
    </row>
    <row r="216" spans="1:69" ht="27" customHeight="1" x14ac:dyDescent="0.25">
      <c r="A216" s="125">
        <v>223</v>
      </c>
      <c r="B216" s="118">
        <v>2019</v>
      </c>
      <c r="C216" s="119" t="s">
        <v>619</v>
      </c>
      <c r="D216" s="142" t="s">
        <v>65</v>
      </c>
      <c r="E216" s="119" t="s">
        <v>66</v>
      </c>
      <c r="F216" s="120" t="s">
        <v>67</v>
      </c>
      <c r="G216" s="121" t="s">
        <v>620</v>
      </c>
      <c r="H216" s="122" t="s">
        <v>69</v>
      </c>
      <c r="I216" s="123">
        <v>45</v>
      </c>
      <c r="J216" s="27" t="str">
        <f>IF(ISERROR(VLOOKUP(I216,[1]Eje_Pilar!$C$2:$E$47,2,FALSE))," ",VLOOKUP(I216,[1]Eje_Pilar!$C$2:$E$47,2,FALSE))</f>
        <v>Gobernanza e influencia local, regional e internacional</v>
      </c>
      <c r="K216" s="27" t="str">
        <f>IF(ISERROR(VLOOKUP(I216,[1]Eje_Pilar!$C$2:$E$47,3,FALSE))," ",VLOOKUP(I216,[1]Eje_Pilar!$C$2:$E$47,3,FALSE))</f>
        <v>Eje Transversal 4 Gobierno Legitimo, Fortalecimiento Local y Eficiencia</v>
      </c>
      <c r="L216" s="124">
        <v>1415</v>
      </c>
      <c r="M216" s="138">
        <v>1033722018</v>
      </c>
      <c r="N216" s="126" t="s">
        <v>621</v>
      </c>
      <c r="O216" s="127">
        <v>3727792</v>
      </c>
      <c r="P216" s="128"/>
      <c r="Q216" s="129"/>
      <c r="R216" s="130"/>
      <c r="S216" s="127"/>
      <c r="T216" s="28">
        <f t="shared" si="19"/>
        <v>3727792</v>
      </c>
      <c r="U216" s="131">
        <v>1656800</v>
      </c>
      <c r="V216" s="132">
        <v>43774</v>
      </c>
      <c r="W216" s="132">
        <v>43775</v>
      </c>
      <c r="X216" s="132">
        <v>43830</v>
      </c>
      <c r="Y216" s="118">
        <v>55</v>
      </c>
      <c r="Z216" s="118"/>
      <c r="AA216" s="24"/>
      <c r="AB216" s="125"/>
      <c r="AC216" s="125"/>
      <c r="AD216" s="125"/>
      <c r="AE216" s="125" t="s">
        <v>71</v>
      </c>
      <c r="AF216" s="29">
        <f t="shared" si="18"/>
        <v>0.44444539824110357</v>
      </c>
      <c r="AG216" s="30">
        <f>IF(SUMPRODUCT((A$14:A216=A216)*(B$14:B216=B216)*(C$14:C216=C216))&gt;1,0,1)</f>
        <v>1</v>
      </c>
      <c r="AH216" s="31" t="str">
        <f t="shared" si="20"/>
        <v>Contratos de prestación de servicios profesionales y de apoyo a la gestión</v>
      </c>
      <c r="AI216" s="31" t="str">
        <f t="shared" si="21"/>
        <v>Contratación directa</v>
      </c>
      <c r="AJ216" s="32" t="str">
        <f>IFERROR(VLOOKUP(F216,[1]Tipo!$C$12:$C$27,1,FALSE),"NO")</f>
        <v>Prestación de servicios profesionales y de apoyo a la gestión, o para la ejecución de trabajos artísticos que sólo puedan encomendarse a determinadas personas naturales;</v>
      </c>
      <c r="AK216" s="31" t="str">
        <f t="shared" si="22"/>
        <v>Inversión</v>
      </c>
      <c r="AL216" s="31">
        <f t="shared" si="23"/>
        <v>45</v>
      </c>
      <c r="AM216" s="51"/>
      <c r="AN216" s="51"/>
      <c r="AO216" s="51"/>
      <c r="AP216" s="1"/>
      <c r="AQ216" s="1"/>
      <c r="AR216" s="1"/>
      <c r="AS216" s="1"/>
      <c r="AT216" s="1"/>
      <c r="AU216" s="1"/>
      <c r="AV216" s="1"/>
      <c r="AW216" s="1"/>
      <c r="AX216" s="1"/>
      <c r="AY216" s="1"/>
      <c r="AZ216" s="1"/>
      <c r="BA216" s="1"/>
      <c r="BB216" s="1"/>
      <c r="BC216" s="1"/>
      <c r="BD216" s="1"/>
      <c r="BE216" s="1"/>
      <c r="BF216" s="1"/>
      <c r="BG216" s="1"/>
      <c r="BH216" s="1"/>
      <c r="BI216" s="1"/>
      <c r="BJ216" s="1"/>
      <c r="BK216" s="1"/>
      <c r="BL216" s="1"/>
      <c r="BM216" s="1"/>
      <c r="BN216" s="1"/>
      <c r="BO216" s="1"/>
      <c r="BP216" s="1"/>
      <c r="BQ216" s="1"/>
    </row>
    <row r="217" spans="1:69" ht="27" customHeight="1" x14ac:dyDescent="0.25">
      <c r="A217" s="125">
        <v>224</v>
      </c>
      <c r="B217" s="118">
        <v>2019</v>
      </c>
      <c r="C217" s="119" t="s">
        <v>622</v>
      </c>
      <c r="D217" s="142" t="s">
        <v>65</v>
      </c>
      <c r="E217" s="119" t="s">
        <v>66</v>
      </c>
      <c r="F217" s="120" t="s">
        <v>67</v>
      </c>
      <c r="G217" s="121" t="s">
        <v>212</v>
      </c>
      <c r="H217" s="122" t="s">
        <v>69</v>
      </c>
      <c r="I217" s="123">
        <v>45</v>
      </c>
      <c r="J217" s="27" t="str">
        <f>IF(ISERROR(VLOOKUP(I217,[1]Eje_Pilar!$C$2:$E$47,2,FALSE))," ",VLOOKUP(I217,[1]Eje_Pilar!$C$2:$E$47,2,FALSE))</f>
        <v>Gobernanza e influencia local, regional e internacional</v>
      </c>
      <c r="K217" s="27" t="str">
        <f>IF(ISERROR(VLOOKUP(I217,[1]Eje_Pilar!$C$2:$E$47,3,FALSE))," ",VLOOKUP(I217,[1]Eje_Pilar!$C$2:$E$47,3,FALSE))</f>
        <v>Eje Transversal 4 Gobierno Legitimo, Fortalecimiento Local y Eficiencia</v>
      </c>
      <c r="L217" s="124">
        <v>1415</v>
      </c>
      <c r="M217" s="138">
        <v>79921052</v>
      </c>
      <c r="N217" s="126" t="s">
        <v>623</v>
      </c>
      <c r="O217" s="127">
        <v>5591666</v>
      </c>
      <c r="P217" s="128"/>
      <c r="Q217" s="129"/>
      <c r="R217" s="130">
        <v>1</v>
      </c>
      <c r="S217" s="127">
        <v>2135000</v>
      </c>
      <c r="T217" s="28">
        <f t="shared" si="19"/>
        <v>7726666</v>
      </c>
      <c r="U217" s="131">
        <v>2541667</v>
      </c>
      <c r="V217" s="132">
        <v>43774</v>
      </c>
      <c r="W217" s="132">
        <v>43775</v>
      </c>
      <c r="X217" s="132">
        <v>43851</v>
      </c>
      <c r="Y217" s="118">
        <v>55</v>
      </c>
      <c r="Z217" s="118">
        <v>21</v>
      </c>
      <c r="AA217" s="24"/>
      <c r="AB217" s="125"/>
      <c r="AC217" s="125" t="s">
        <v>71</v>
      </c>
      <c r="AD217" s="125"/>
      <c r="AE217" s="125"/>
      <c r="AF217" s="29">
        <f t="shared" si="18"/>
        <v>0.3289474399436963</v>
      </c>
      <c r="AG217" s="30">
        <f>IF(SUMPRODUCT((A$14:A217=A217)*(B$14:B217=B217)*(C$14:C217=C217))&gt;1,0,1)</f>
        <v>1</v>
      </c>
      <c r="AH217" s="31" t="str">
        <f t="shared" si="20"/>
        <v>Contratos de prestación de servicios profesionales y de apoyo a la gestión</v>
      </c>
      <c r="AI217" s="31" t="str">
        <f t="shared" si="21"/>
        <v>Contratación directa</v>
      </c>
      <c r="AJ217" s="32" t="str">
        <f>IFERROR(VLOOKUP(F217,[1]Tipo!$C$12:$C$27,1,FALSE),"NO")</f>
        <v>Prestación de servicios profesionales y de apoyo a la gestión, o para la ejecución de trabajos artísticos que sólo puedan encomendarse a determinadas personas naturales;</v>
      </c>
      <c r="AK217" s="31" t="str">
        <f t="shared" si="22"/>
        <v>Inversión</v>
      </c>
      <c r="AL217" s="31">
        <f t="shared" si="23"/>
        <v>45</v>
      </c>
      <c r="AM217" s="51"/>
      <c r="AN217" s="51"/>
      <c r="AO217" s="51"/>
      <c r="AP217" s="1"/>
      <c r="AQ217" s="1"/>
      <c r="AR217" s="1"/>
      <c r="AS217" s="1"/>
      <c r="AT217" s="1"/>
      <c r="AU217" s="1"/>
      <c r="AV217" s="1"/>
      <c r="AW217" s="1"/>
      <c r="AX217" s="1"/>
      <c r="AY217" s="1"/>
      <c r="AZ217" s="1"/>
      <c r="BA217" s="1"/>
      <c r="BB217" s="1"/>
      <c r="BC217" s="1"/>
      <c r="BD217" s="1"/>
      <c r="BE217" s="1"/>
      <c r="BF217" s="1"/>
      <c r="BG217" s="1"/>
      <c r="BH217" s="1"/>
      <c r="BI217" s="1"/>
      <c r="BJ217" s="1"/>
      <c r="BK217" s="1"/>
      <c r="BL217" s="1"/>
      <c r="BM217" s="1"/>
      <c r="BN217" s="1"/>
      <c r="BO217" s="1"/>
      <c r="BP217" s="1"/>
      <c r="BQ217" s="1"/>
    </row>
    <row r="218" spans="1:69" ht="27" customHeight="1" x14ac:dyDescent="0.25">
      <c r="A218" s="125">
        <v>225</v>
      </c>
      <c r="B218" s="118">
        <v>2019</v>
      </c>
      <c r="C218" s="119" t="s">
        <v>624</v>
      </c>
      <c r="D218" s="142" t="s">
        <v>65</v>
      </c>
      <c r="E218" s="119" t="s">
        <v>66</v>
      </c>
      <c r="F218" s="120" t="s">
        <v>67</v>
      </c>
      <c r="G218" s="121" t="s">
        <v>163</v>
      </c>
      <c r="H218" s="122" t="s">
        <v>69</v>
      </c>
      <c r="I218" s="123">
        <v>45</v>
      </c>
      <c r="J218" s="27" t="str">
        <f>IF(ISERROR(VLOOKUP(I218,[1]Eje_Pilar!$C$2:$E$47,2,FALSE))," ",VLOOKUP(I218,[1]Eje_Pilar!$C$2:$E$47,2,FALSE))</f>
        <v>Gobernanza e influencia local, regional e internacional</v>
      </c>
      <c r="K218" s="27" t="str">
        <f>IF(ISERROR(VLOOKUP(I218,[1]Eje_Pilar!$C$2:$E$47,3,FALSE))," ",VLOOKUP(I218,[1]Eje_Pilar!$C$2:$E$47,3,FALSE))</f>
        <v>Eje Transversal 4 Gobierno Legitimo, Fortalecimiento Local y Eficiencia</v>
      </c>
      <c r="L218" s="124">
        <v>1415</v>
      </c>
      <c r="M218" s="138">
        <v>80809097</v>
      </c>
      <c r="N218" s="126" t="s">
        <v>625</v>
      </c>
      <c r="O218" s="127">
        <v>3304800</v>
      </c>
      <c r="P218" s="128"/>
      <c r="Q218" s="129"/>
      <c r="R218" s="130"/>
      <c r="S218" s="127"/>
      <c r="T218" s="34">
        <f t="shared" si="19"/>
        <v>3304800</v>
      </c>
      <c r="U218" s="151">
        <v>2790467</v>
      </c>
      <c r="V218" s="132">
        <v>43787</v>
      </c>
      <c r="W218" s="132">
        <v>43787</v>
      </c>
      <c r="X218" s="132">
        <v>43830</v>
      </c>
      <c r="Y218" s="118">
        <v>54</v>
      </c>
      <c r="Z218" s="118"/>
      <c r="AA218" s="24"/>
      <c r="AB218" s="125"/>
      <c r="AC218" s="125"/>
      <c r="AD218" s="125"/>
      <c r="AE218" s="125" t="s">
        <v>71</v>
      </c>
      <c r="AF218" s="29">
        <f t="shared" si="18"/>
        <v>0.84436788913096106</v>
      </c>
      <c r="AG218" s="30">
        <f>IF(SUMPRODUCT((A$14:A218=A218)*(B$14:B218=B218)*(C$14:C218=C218))&gt;1,0,1)</f>
        <v>1</v>
      </c>
      <c r="AH218" s="31" t="str">
        <f t="shared" si="20"/>
        <v>Contratos de prestación de servicios profesionales y de apoyo a la gestión</v>
      </c>
      <c r="AI218" s="31" t="str">
        <f t="shared" si="21"/>
        <v>Contratación directa</v>
      </c>
      <c r="AJ218" s="32" t="str">
        <f>IFERROR(VLOOKUP(F218,[1]Tipo!$C$12:$C$27,1,FALSE),"NO")</f>
        <v>Prestación de servicios profesionales y de apoyo a la gestión, o para la ejecución de trabajos artísticos que sólo puedan encomendarse a determinadas personas naturales;</v>
      </c>
      <c r="AK218" s="31" t="str">
        <f t="shared" si="22"/>
        <v>Inversión</v>
      </c>
      <c r="AL218" s="31">
        <f t="shared" si="23"/>
        <v>45</v>
      </c>
      <c r="AM218" s="51"/>
      <c r="AN218" s="51"/>
      <c r="AO218" s="51"/>
      <c r="AP218" s="1"/>
      <c r="AQ218" s="1"/>
      <c r="AR218" s="1"/>
      <c r="AS218" s="1"/>
      <c r="AT218" s="1"/>
      <c r="AU218" s="1"/>
      <c r="AV218" s="1"/>
      <c r="AW218" s="1"/>
      <c r="AX218" s="1"/>
      <c r="AY218" s="1"/>
      <c r="AZ218" s="1"/>
      <c r="BA218" s="1"/>
      <c r="BB218" s="1"/>
      <c r="BC218" s="1"/>
      <c r="BD218" s="1"/>
      <c r="BE218" s="1"/>
      <c r="BF218" s="1"/>
      <c r="BG218" s="1"/>
      <c r="BH218" s="1"/>
      <c r="BI218" s="1"/>
      <c r="BJ218" s="1"/>
      <c r="BK218" s="1"/>
      <c r="BL218" s="1"/>
      <c r="BM218" s="1"/>
      <c r="BN218" s="1"/>
      <c r="BO218" s="1"/>
      <c r="BP218" s="1"/>
      <c r="BQ218" s="1"/>
    </row>
    <row r="219" spans="1:69" ht="27" customHeight="1" x14ac:dyDescent="0.25">
      <c r="A219" s="125">
        <v>226</v>
      </c>
      <c r="B219" s="118">
        <v>2019</v>
      </c>
      <c r="C219" s="119" t="s">
        <v>626</v>
      </c>
      <c r="D219" s="142" t="s">
        <v>65</v>
      </c>
      <c r="E219" s="119" t="s">
        <v>66</v>
      </c>
      <c r="F219" s="120" t="s">
        <v>67</v>
      </c>
      <c r="G219" s="121" t="s">
        <v>627</v>
      </c>
      <c r="H219" s="122" t="s">
        <v>69</v>
      </c>
      <c r="I219" s="123">
        <v>45</v>
      </c>
      <c r="J219" s="27" t="str">
        <f>IF(ISERROR(VLOOKUP(I219,[1]Eje_Pilar!$C$2:$E$47,2,FALSE))," ",VLOOKUP(I219,[1]Eje_Pilar!$C$2:$E$47,2,FALSE))</f>
        <v>Gobernanza e influencia local, regional e internacional</v>
      </c>
      <c r="K219" s="27" t="str">
        <f>IF(ISERROR(VLOOKUP(I219,[1]Eje_Pilar!$C$2:$E$47,3,FALSE))," ",VLOOKUP(I219,[1]Eje_Pilar!$C$2:$E$47,3,FALSE))</f>
        <v>Eje Transversal 4 Gobierno Legitimo, Fortalecimiento Local y Eficiencia</v>
      </c>
      <c r="L219" s="124">
        <v>1415</v>
      </c>
      <c r="M219" s="125">
        <v>1023923791</v>
      </c>
      <c r="N219" s="126" t="s">
        <v>628</v>
      </c>
      <c r="O219" s="127">
        <v>7470000</v>
      </c>
      <c r="P219" s="128"/>
      <c r="Q219" s="129"/>
      <c r="R219" s="130">
        <v>1</v>
      </c>
      <c r="S219" s="127">
        <v>2905000</v>
      </c>
      <c r="T219" s="28">
        <f t="shared" si="19"/>
        <v>10375000</v>
      </c>
      <c r="U219" s="131">
        <v>3320000</v>
      </c>
      <c r="V219" s="132">
        <v>43775</v>
      </c>
      <c r="W219" s="132">
        <v>43776</v>
      </c>
      <c r="X219" s="132">
        <v>43851</v>
      </c>
      <c r="Y219" s="118">
        <v>54</v>
      </c>
      <c r="Z219" s="118">
        <v>21</v>
      </c>
      <c r="AA219" s="24"/>
      <c r="AB219" s="125"/>
      <c r="AC219" s="125" t="s">
        <v>71</v>
      </c>
      <c r="AD219" s="125"/>
      <c r="AE219" s="125"/>
      <c r="AF219" s="29">
        <f t="shared" si="18"/>
        <v>0.32</v>
      </c>
      <c r="AG219" s="30">
        <f>IF(SUMPRODUCT((A$14:A219=A219)*(B$14:B219=B219)*(C$14:C219=C219))&gt;1,0,1)</f>
        <v>1</v>
      </c>
      <c r="AH219" s="31" t="str">
        <f t="shared" si="20"/>
        <v>Contratos de prestación de servicios profesionales y de apoyo a la gestión</v>
      </c>
      <c r="AI219" s="31" t="str">
        <f t="shared" si="21"/>
        <v>Contratación directa</v>
      </c>
      <c r="AJ219" s="32" t="str">
        <f>IFERROR(VLOOKUP(F219,[1]Tipo!$C$12:$C$27,1,FALSE),"NO")</f>
        <v>Prestación de servicios profesionales y de apoyo a la gestión, o para la ejecución de trabajos artísticos que sólo puedan encomendarse a determinadas personas naturales;</v>
      </c>
      <c r="AK219" s="31" t="str">
        <f t="shared" si="22"/>
        <v>Inversión</v>
      </c>
      <c r="AL219" s="31">
        <f t="shared" si="23"/>
        <v>45</v>
      </c>
      <c r="AM219" s="51"/>
      <c r="AN219" s="51"/>
      <c r="AO219" s="51"/>
      <c r="AP219" s="1"/>
      <c r="AQ219" s="1"/>
      <c r="AR219" s="1"/>
      <c r="AS219" s="1"/>
      <c r="AT219" s="1"/>
      <c r="AU219" s="1"/>
      <c r="AV219" s="1"/>
      <c r="AW219" s="1"/>
      <c r="AX219" s="1"/>
      <c r="AY219" s="1"/>
      <c r="AZ219" s="1"/>
      <c r="BA219" s="1"/>
      <c r="BB219" s="1"/>
      <c r="BC219" s="1"/>
      <c r="BD219" s="1"/>
      <c r="BE219" s="1"/>
      <c r="BF219" s="1"/>
      <c r="BG219" s="1"/>
      <c r="BH219" s="1"/>
      <c r="BI219" s="1"/>
      <c r="BJ219" s="1"/>
      <c r="BK219" s="1"/>
      <c r="BL219" s="1"/>
      <c r="BM219" s="1"/>
      <c r="BN219" s="1"/>
      <c r="BO219" s="1"/>
      <c r="BP219" s="1"/>
      <c r="BQ219" s="1"/>
    </row>
    <row r="220" spans="1:69" ht="27" customHeight="1" x14ac:dyDescent="0.25">
      <c r="A220" s="125">
        <v>227</v>
      </c>
      <c r="B220" s="118">
        <v>2019</v>
      </c>
      <c r="C220" s="119" t="s">
        <v>629</v>
      </c>
      <c r="D220" s="142" t="s">
        <v>65</v>
      </c>
      <c r="E220" s="119" t="s">
        <v>66</v>
      </c>
      <c r="F220" s="120" t="s">
        <v>67</v>
      </c>
      <c r="G220" s="121" t="s">
        <v>627</v>
      </c>
      <c r="H220" s="122" t="s">
        <v>69</v>
      </c>
      <c r="I220" s="123">
        <v>45</v>
      </c>
      <c r="J220" s="27" t="str">
        <f>IF(ISERROR(VLOOKUP(I220,[1]Eje_Pilar!$C$2:$E$47,2,FALSE))," ",VLOOKUP(I220,[1]Eje_Pilar!$C$2:$E$47,2,FALSE))</f>
        <v>Gobernanza e influencia local, regional e internacional</v>
      </c>
      <c r="K220" s="27" t="str">
        <f>IF(ISERROR(VLOOKUP(I220,[1]Eje_Pilar!$C$2:$E$47,3,FALSE))," ",VLOOKUP(I220,[1]Eje_Pilar!$C$2:$E$47,3,FALSE))</f>
        <v>Eje Transversal 4 Gobierno Legitimo, Fortalecimiento Local y Eficiencia</v>
      </c>
      <c r="L220" s="124">
        <v>1415</v>
      </c>
      <c r="M220" s="138">
        <v>1016055959</v>
      </c>
      <c r="N220" s="126" t="s">
        <v>630</v>
      </c>
      <c r="O220" s="127">
        <v>7470000</v>
      </c>
      <c r="P220" s="128"/>
      <c r="Q220" s="129"/>
      <c r="R220" s="130">
        <v>1</v>
      </c>
      <c r="S220" s="127">
        <v>2905000</v>
      </c>
      <c r="T220" s="28">
        <f t="shared" si="19"/>
        <v>10375000</v>
      </c>
      <c r="U220" s="131">
        <v>3320000</v>
      </c>
      <c r="V220" s="132">
        <v>43775</v>
      </c>
      <c r="W220" s="132">
        <v>43776</v>
      </c>
      <c r="X220" s="132">
        <v>43851</v>
      </c>
      <c r="Y220" s="118">
        <v>54</v>
      </c>
      <c r="Z220" s="118">
        <v>21</v>
      </c>
      <c r="AA220" s="24"/>
      <c r="AB220" s="125"/>
      <c r="AC220" s="125" t="s">
        <v>71</v>
      </c>
      <c r="AD220" s="125"/>
      <c r="AE220" s="125"/>
      <c r="AF220" s="29">
        <f t="shared" si="18"/>
        <v>0.32</v>
      </c>
      <c r="AG220" s="30">
        <f>IF(SUMPRODUCT((A$14:A220=A220)*(B$14:B220=B220)*(C$14:C220=C220))&gt;1,0,1)</f>
        <v>1</v>
      </c>
      <c r="AH220" s="31" t="str">
        <f t="shared" si="20"/>
        <v>Contratos de prestación de servicios profesionales y de apoyo a la gestión</v>
      </c>
      <c r="AI220" s="31" t="str">
        <f t="shared" si="21"/>
        <v>Contratación directa</v>
      </c>
      <c r="AJ220" s="32" t="str">
        <f>IFERROR(VLOOKUP(F220,[1]Tipo!$C$12:$C$27,1,FALSE),"NO")</f>
        <v>Prestación de servicios profesionales y de apoyo a la gestión, o para la ejecución de trabajos artísticos que sólo puedan encomendarse a determinadas personas naturales;</v>
      </c>
      <c r="AK220" s="31" t="str">
        <f t="shared" si="22"/>
        <v>Inversión</v>
      </c>
      <c r="AL220" s="31">
        <f t="shared" si="23"/>
        <v>45</v>
      </c>
      <c r="AM220" s="51"/>
      <c r="AN220" s="51"/>
      <c r="AO220" s="51"/>
      <c r="AP220" s="1"/>
      <c r="AQ220" s="1"/>
      <c r="AR220" s="1"/>
      <c r="AS220" s="1"/>
      <c r="AT220" s="1"/>
      <c r="AU220" s="1"/>
      <c r="AV220" s="1"/>
      <c r="AW220" s="1"/>
      <c r="AX220" s="1"/>
      <c r="AY220" s="1"/>
      <c r="AZ220" s="1"/>
      <c r="BA220" s="1"/>
      <c r="BB220" s="1"/>
      <c r="BC220" s="1"/>
      <c r="BD220" s="1"/>
      <c r="BE220" s="1"/>
      <c r="BF220" s="1"/>
      <c r="BG220" s="1"/>
      <c r="BH220" s="1"/>
      <c r="BI220" s="1"/>
      <c r="BJ220" s="1"/>
      <c r="BK220" s="1"/>
      <c r="BL220" s="1"/>
      <c r="BM220" s="1"/>
      <c r="BN220" s="1"/>
      <c r="BO220" s="1"/>
      <c r="BP220" s="1"/>
      <c r="BQ220" s="1"/>
    </row>
    <row r="221" spans="1:69" ht="27" customHeight="1" x14ac:dyDescent="0.25">
      <c r="A221" s="125">
        <v>228</v>
      </c>
      <c r="B221" s="118">
        <v>2019</v>
      </c>
      <c r="C221" s="119" t="s">
        <v>631</v>
      </c>
      <c r="D221" s="142" t="s">
        <v>65</v>
      </c>
      <c r="E221" s="119" t="s">
        <v>66</v>
      </c>
      <c r="F221" s="120" t="s">
        <v>67</v>
      </c>
      <c r="G221" s="121" t="s">
        <v>627</v>
      </c>
      <c r="H221" s="122" t="s">
        <v>69</v>
      </c>
      <c r="I221" s="123">
        <v>45</v>
      </c>
      <c r="J221" s="27" t="str">
        <f>IF(ISERROR(VLOOKUP(I221,[1]Eje_Pilar!$C$2:$E$47,2,FALSE))," ",VLOOKUP(I221,[1]Eje_Pilar!$C$2:$E$47,2,FALSE))</f>
        <v>Gobernanza e influencia local, regional e internacional</v>
      </c>
      <c r="K221" s="27" t="str">
        <f>IF(ISERROR(VLOOKUP(I221,[1]Eje_Pilar!$C$2:$E$47,3,FALSE))," ",VLOOKUP(I221,[1]Eje_Pilar!$C$2:$E$47,3,FALSE))</f>
        <v>Eje Transversal 4 Gobierno Legitimo, Fortalecimiento Local y Eficiencia</v>
      </c>
      <c r="L221" s="124">
        <v>1415</v>
      </c>
      <c r="M221" s="138">
        <v>13275913</v>
      </c>
      <c r="N221" s="126" t="s">
        <v>632</v>
      </c>
      <c r="O221" s="127">
        <v>7470000</v>
      </c>
      <c r="P221" s="128"/>
      <c r="Q221" s="129"/>
      <c r="R221" s="130">
        <v>1</v>
      </c>
      <c r="S221" s="127">
        <v>2905000</v>
      </c>
      <c r="T221" s="28">
        <f t="shared" si="19"/>
        <v>10375000</v>
      </c>
      <c r="U221" s="131">
        <v>3320000</v>
      </c>
      <c r="V221" s="132">
        <v>43775</v>
      </c>
      <c r="W221" s="132">
        <v>43776</v>
      </c>
      <c r="X221" s="132">
        <v>43851</v>
      </c>
      <c r="Y221" s="118">
        <v>54</v>
      </c>
      <c r="Z221" s="118">
        <v>21</v>
      </c>
      <c r="AA221" s="24"/>
      <c r="AB221" s="125"/>
      <c r="AC221" s="125" t="s">
        <v>71</v>
      </c>
      <c r="AD221" s="125"/>
      <c r="AE221" s="125"/>
      <c r="AF221" s="29">
        <f t="shared" si="18"/>
        <v>0.32</v>
      </c>
      <c r="AG221" s="30">
        <f>IF(SUMPRODUCT((A$14:A221=A221)*(B$14:B221=B221)*(C$14:C221=C221))&gt;1,0,1)</f>
        <v>1</v>
      </c>
      <c r="AH221" s="31" t="str">
        <f t="shared" si="20"/>
        <v>Contratos de prestación de servicios profesionales y de apoyo a la gestión</v>
      </c>
      <c r="AI221" s="31" t="str">
        <f t="shared" si="21"/>
        <v>Contratación directa</v>
      </c>
      <c r="AJ221" s="32" t="str">
        <f>IFERROR(VLOOKUP(F221,[1]Tipo!$C$12:$C$27,1,FALSE),"NO")</f>
        <v>Prestación de servicios profesionales y de apoyo a la gestión, o para la ejecución de trabajos artísticos que sólo puedan encomendarse a determinadas personas naturales;</v>
      </c>
      <c r="AK221" s="31" t="str">
        <f t="shared" si="22"/>
        <v>Inversión</v>
      </c>
      <c r="AL221" s="31">
        <f t="shared" si="23"/>
        <v>45</v>
      </c>
      <c r="AM221" s="51"/>
      <c r="AN221" s="51"/>
      <c r="AO221" s="51"/>
      <c r="AP221" s="1"/>
      <c r="AQ221" s="1"/>
      <c r="AR221" s="1"/>
      <c r="AS221" s="1"/>
      <c r="AT221" s="1"/>
      <c r="AU221" s="1"/>
      <c r="AV221" s="1"/>
      <c r="AW221" s="1"/>
      <c r="AX221" s="1"/>
      <c r="AY221" s="1"/>
      <c r="AZ221" s="1"/>
      <c r="BA221" s="1"/>
      <c r="BB221" s="1"/>
      <c r="BC221" s="1"/>
      <c r="BD221" s="1"/>
      <c r="BE221" s="1"/>
      <c r="BF221" s="1"/>
      <c r="BG221" s="1"/>
      <c r="BH221" s="1"/>
      <c r="BI221" s="1"/>
      <c r="BJ221" s="1"/>
      <c r="BK221" s="1"/>
      <c r="BL221" s="1"/>
      <c r="BM221" s="1"/>
      <c r="BN221" s="1"/>
      <c r="BO221" s="1"/>
      <c r="BP221" s="1"/>
      <c r="BQ221" s="1"/>
    </row>
    <row r="222" spans="1:69" ht="27" customHeight="1" x14ac:dyDescent="0.25">
      <c r="A222" s="125">
        <v>229</v>
      </c>
      <c r="B222" s="118">
        <v>2019</v>
      </c>
      <c r="C222" s="119" t="s">
        <v>633</v>
      </c>
      <c r="D222" s="142" t="s">
        <v>65</v>
      </c>
      <c r="E222" s="119" t="s">
        <v>66</v>
      </c>
      <c r="F222" s="120" t="s">
        <v>67</v>
      </c>
      <c r="G222" s="121" t="s">
        <v>634</v>
      </c>
      <c r="H222" s="122" t="s">
        <v>69</v>
      </c>
      <c r="I222" s="123">
        <v>45</v>
      </c>
      <c r="J222" s="27" t="str">
        <f>IF(ISERROR(VLOOKUP(I222,[1]Eje_Pilar!$C$2:$E$47,2,FALSE))," ",VLOOKUP(I222,[1]Eje_Pilar!$C$2:$E$47,2,FALSE))</f>
        <v>Gobernanza e influencia local, regional e internacional</v>
      </c>
      <c r="K222" s="27" t="str">
        <f>IF(ISERROR(VLOOKUP(I222,[1]Eje_Pilar!$C$2:$E$47,3,FALSE))," ",VLOOKUP(I222,[1]Eje_Pilar!$C$2:$E$47,3,FALSE))</f>
        <v>Eje Transversal 4 Gobierno Legitimo, Fortalecimiento Local y Eficiencia</v>
      </c>
      <c r="L222" s="124">
        <v>1415</v>
      </c>
      <c r="M222" s="125">
        <v>1022985336</v>
      </c>
      <c r="N222" s="126" t="s">
        <v>635</v>
      </c>
      <c r="O222" s="127">
        <v>7625000</v>
      </c>
      <c r="P222" s="128"/>
      <c r="Q222" s="129"/>
      <c r="R222" s="130"/>
      <c r="S222" s="127"/>
      <c r="T222" s="28">
        <f t="shared" si="19"/>
        <v>7625000</v>
      </c>
      <c r="U222" s="131"/>
      <c r="V222" s="132">
        <v>43775</v>
      </c>
      <c r="W222" s="132">
        <v>43776</v>
      </c>
      <c r="X222" s="132">
        <v>43830</v>
      </c>
      <c r="Y222" s="118">
        <v>54</v>
      </c>
      <c r="Z222" s="118"/>
      <c r="AA222" s="24"/>
      <c r="AB222" s="125"/>
      <c r="AC222" s="125"/>
      <c r="AD222" s="125"/>
      <c r="AE222" s="125" t="s">
        <v>71</v>
      </c>
      <c r="AF222" s="29">
        <f t="shared" si="18"/>
        <v>0</v>
      </c>
      <c r="AG222" s="30">
        <f>IF(SUMPRODUCT((A$14:A222=A222)*(B$14:B222=B222)*(C$14:C222=C222))&gt;1,0,1)</f>
        <v>1</v>
      </c>
      <c r="AH222" s="31" t="str">
        <f t="shared" si="20"/>
        <v>Contratos de prestación de servicios profesionales y de apoyo a la gestión</v>
      </c>
      <c r="AI222" s="31" t="str">
        <f t="shared" si="21"/>
        <v>Contratación directa</v>
      </c>
      <c r="AJ222" s="32" t="str">
        <f>IFERROR(VLOOKUP(F222,[1]Tipo!$C$12:$C$27,1,FALSE),"NO")</f>
        <v>Prestación de servicios profesionales y de apoyo a la gestión, o para la ejecución de trabajos artísticos que sólo puedan encomendarse a determinadas personas naturales;</v>
      </c>
      <c r="AK222" s="31" t="str">
        <f t="shared" si="22"/>
        <v>Inversión</v>
      </c>
      <c r="AL222" s="31">
        <f t="shared" si="23"/>
        <v>45</v>
      </c>
      <c r="AM222" s="51"/>
      <c r="AN222" s="51"/>
      <c r="AO222" s="51"/>
      <c r="AP222" s="1"/>
      <c r="AQ222" s="1"/>
      <c r="AR222" s="1"/>
      <c r="AS222" s="1"/>
      <c r="AT222" s="1"/>
      <c r="AU222" s="1"/>
      <c r="AV222" s="1"/>
      <c r="AW222" s="1"/>
      <c r="AX222" s="1"/>
      <c r="AY222" s="1"/>
      <c r="AZ222" s="1"/>
      <c r="BA222" s="1"/>
      <c r="BB222" s="1"/>
      <c r="BC222" s="1"/>
      <c r="BD222" s="1"/>
      <c r="BE222" s="1"/>
      <c r="BF222" s="1"/>
      <c r="BG222" s="1"/>
      <c r="BH222" s="1"/>
      <c r="BI222" s="1"/>
      <c r="BJ222" s="1"/>
      <c r="BK222" s="1"/>
      <c r="BL222" s="1"/>
      <c r="BM222" s="1"/>
      <c r="BN222" s="1"/>
      <c r="BO222" s="1"/>
      <c r="BP222" s="1"/>
      <c r="BQ222" s="1"/>
    </row>
    <row r="223" spans="1:69" ht="27" customHeight="1" x14ac:dyDescent="0.25">
      <c r="A223" s="125">
        <v>230</v>
      </c>
      <c r="B223" s="118">
        <v>2019</v>
      </c>
      <c r="C223" s="119" t="s">
        <v>636</v>
      </c>
      <c r="D223" s="142" t="s">
        <v>65</v>
      </c>
      <c r="E223" s="119" t="s">
        <v>66</v>
      </c>
      <c r="F223" s="120" t="s">
        <v>67</v>
      </c>
      <c r="G223" s="121" t="s">
        <v>637</v>
      </c>
      <c r="H223" s="122" t="s">
        <v>69</v>
      </c>
      <c r="I223" s="123">
        <v>45</v>
      </c>
      <c r="J223" s="27" t="str">
        <f>IF(ISERROR(VLOOKUP(I223,[1]Eje_Pilar!$C$2:$E$47,2,FALSE))," ",VLOOKUP(I223,[1]Eje_Pilar!$C$2:$E$47,2,FALSE))</f>
        <v>Gobernanza e influencia local, regional e internacional</v>
      </c>
      <c r="K223" s="27" t="str">
        <f>IF(ISERROR(VLOOKUP(I223,[1]Eje_Pilar!$C$2:$E$47,3,FALSE))," ",VLOOKUP(I223,[1]Eje_Pilar!$C$2:$E$47,3,FALSE))</f>
        <v>Eje Transversal 4 Gobierno Legitimo, Fortalecimiento Local y Eficiencia</v>
      </c>
      <c r="L223" s="124">
        <v>1415</v>
      </c>
      <c r="M223" s="125">
        <v>51873001</v>
      </c>
      <c r="N223" s="126" t="s">
        <v>638</v>
      </c>
      <c r="O223" s="127">
        <v>7453800.0000000009</v>
      </c>
      <c r="P223" s="128"/>
      <c r="Q223" s="129"/>
      <c r="R223" s="130"/>
      <c r="S223" s="127"/>
      <c r="T223" s="28">
        <f t="shared" si="19"/>
        <v>7453800.0000000009</v>
      </c>
      <c r="U223" s="131">
        <v>3312800</v>
      </c>
      <c r="V223" s="132">
        <v>43776</v>
      </c>
      <c r="W223" s="132">
        <v>43776</v>
      </c>
      <c r="X223" s="132">
        <v>43830</v>
      </c>
      <c r="Y223" s="118">
        <v>54</v>
      </c>
      <c r="Z223" s="118"/>
      <c r="AA223" s="24"/>
      <c r="AB223" s="125"/>
      <c r="AC223" s="125"/>
      <c r="AD223" s="125"/>
      <c r="AE223" s="125" t="s">
        <v>71</v>
      </c>
      <c r="AF223" s="29">
        <f t="shared" si="18"/>
        <v>0.44444444444444436</v>
      </c>
      <c r="AG223" s="30">
        <f>IF(SUMPRODUCT((A$14:A223=A223)*(B$14:B223=B223)*(C$14:C223=C223))&gt;1,0,1)</f>
        <v>1</v>
      </c>
      <c r="AH223" s="31" t="str">
        <f t="shared" si="20"/>
        <v>Contratos de prestación de servicios profesionales y de apoyo a la gestión</v>
      </c>
      <c r="AI223" s="31" t="str">
        <f t="shared" si="21"/>
        <v>Contratación directa</v>
      </c>
      <c r="AJ223" s="32" t="str">
        <f>IFERROR(VLOOKUP(F223,[1]Tipo!$C$12:$C$27,1,FALSE),"NO")</f>
        <v>Prestación de servicios profesionales y de apoyo a la gestión, o para la ejecución de trabajos artísticos que sólo puedan encomendarse a determinadas personas naturales;</v>
      </c>
      <c r="AK223" s="31" t="str">
        <f t="shared" si="22"/>
        <v>Inversión</v>
      </c>
      <c r="AL223" s="31">
        <f t="shared" si="23"/>
        <v>45</v>
      </c>
      <c r="AM223" s="51"/>
      <c r="AN223" s="51"/>
      <c r="AO223" s="51"/>
      <c r="AP223" s="1"/>
      <c r="AQ223" s="1"/>
      <c r="AR223" s="1"/>
      <c r="AS223" s="1"/>
      <c r="AT223" s="1"/>
      <c r="AU223" s="1"/>
      <c r="AV223" s="1"/>
      <c r="AW223" s="1"/>
      <c r="AX223" s="1"/>
      <c r="AY223" s="1"/>
      <c r="AZ223" s="1"/>
      <c r="BA223" s="1"/>
      <c r="BB223" s="1"/>
      <c r="BC223" s="1"/>
      <c r="BD223" s="1"/>
      <c r="BE223" s="1"/>
      <c r="BF223" s="1"/>
      <c r="BG223" s="1"/>
      <c r="BH223" s="1"/>
      <c r="BI223" s="1"/>
      <c r="BJ223" s="1"/>
      <c r="BK223" s="1"/>
      <c r="BL223" s="1"/>
      <c r="BM223" s="1"/>
      <c r="BN223" s="1"/>
      <c r="BO223" s="1"/>
      <c r="BP223" s="1"/>
      <c r="BQ223" s="1"/>
    </row>
    <row r="224" spans="1:69" ht="27" customHeight="1" x14ac:dyDescent="0.25">
      <c r="A224" s="125">
        <v>231</v>
      </c>
      <c r="B224" s="118">
        <v>2019</v>
      </c>
      <c r="C224" s="119" t="s">
        <v>639</v>
      </c>
      <c r="D224" s="142" t="s">
        <v>65</v>
      </c>
      <c r="E224" s="119" t="s">
        <v>66</v>
      </c>
      <c r="F224" s="120" t="s">
        <v>67</v>
      </c>
      <c r="G224" s="121" t="s">
        <v>640</v>
      </c>
      <c r="H224" s="122" t="s">
        <v>69</v>
      </c>
      <c r="I224" s="123">
        <v>45</v>
      </c>
      <c r="J224" s="27" t="str">
        <f>IF(ISERROR(VLOOKUP(I224,[1]Eje_Pilar!$C$2:$E$47,2,FALSE))," ",VLOOKUP(I224,[1]Eje_Pilar!$C$2:$E$47,2,FALSE))</f>
        <v>Gobernanza e influencia local, regional e internacional</v>
      </c>
      <c r="K224" s="27" t="str">
        <f>IF(ISERROR(VLOOKUP(I224,[1]Eje_Pilar!$C$2:$E$47,3,FALSE))," ",VLOOKUP(I224,[1]Eje_Pilar!$C$2:$E$47,3,FALSE))</f>
        <v>Eje Transversal 4 Gobierno Legitimo, Fortalecimiento Local y Eficiencia</v>
      </c>
      <c r="L224" s="124">
        <v>1415</v>
      </c>
      <c r="M224" s="125">
        <v>1026582378</v>
      </c>
      <c r="N224" s="126" t="s">
        <v>641</v>
      </c>
      <c r="O224" s="127">
        <v>7453800</v>
      </c>
      <c r="P224" s="128"/>
      <c r="Q224" s="129"/>
      <c r="R224" s="130">
        <v>1</v>
      </c>
      <c r="S224" s="127">
        <v>2898700</v>
      </c>
      <c r="T224" s="28">
        <f t="shared" si="19"/>
        <v>10352500</v>
      </c>
      <c r="U224" s="131">
        <v>7453800</v>
      </c>
      <c r="V224" s="132">
        <v>43776</v>
      </c>
      <c r="W224" s="132">
        <v>43776</v>
      </c>
      <c r="X224" s="132">
        <v>43851</v>
      </c>
      <c r="Y224" s="118">
        <v>54</v>
      </c>
      <c r="Z224" s="118">
        <v>21</v>
      </c>
      <c r="AA224" s="24"/>
      <c r="AB224" s="125"/>
      <c r="AC224" s="125" t="s">
        <v>71</v>
      </c>
      <c r="AD224" s="125"/>
      <c r="AE224" s="125"/>
      <c r="AF224" s="29">
        <f t="shared" si="18"/>
        <v>0.72</v>
      </c>
      <c r="AG224" s="30">
        <f>IF(SUMPRODUCT((A$14:A224=A224)*(B$14:B224=B224)*(C$14:C224=C224))&gt;1,0,1)</f>
        <v>1</v>
      </c>
      <c r="AH224" s="31" t="str">
        <f t="shared" si="20"/>
        <v>Contratos de prestación de servicios profesionales y de apoyo a la gestión</v>
      </c>
      <c r="AI224" s="31" t="str">
        <f t="shared" si="21"/>
        <v>Contratación directa</v>
      </c>
      <c r="AJ224" s="32" t="str">
        <f>IFERROR(VLOOKUP(F224,[1]Tipo!$C$12:$C$27,1,FALSE),"NO")</f>
        <v>Prestación de servicios profesionales y de apoyo a la gestión, o para la ejecución de trabajos artísticos que sólo puedan encomendarse a determinadas personas naturales;</v>
      </c>
      <c r="AK224" s="31" t="str">
        <f t="shared" si="22"/>
        <v>Inversión</v>
      </c>
      <c r="AL224" s="31">
        <f t="shared" si="23"/>
        <v>45</v>
      </c>
      <c r="AM224" s="51"/>
      <c r="AN224" s="51"/>
      <c r="AO224" s="51"/>
      <c r="AP224" s="1"/>
      <c r="AQ224" s="1"/>
      <c r="AR224" s="1"/>
      <c r="AS224" s="1"/>
      <c r="AT224" s="1"/>
      <c r="AU224" s="1"/>
      <c r="AV224" s="1"/>
      <c r="AW224" s="1"/>
      <c r="AX224" s="1"/>
      <c r="AY224" s="1"/>
      <c r="AZ224" s="1"/>
      <c r="BA224" s="1"/>
      <c r="BB224" s="1"/>
      <c r="BC224" s="1"/>
      <c r="BD224" s="1"/>
      <c r="BE224" s="1"/>
      <c r="BF224" s="1"/>
      <c r="BG224" s="1"/>
      <c r="BH224" s="1"/>
      <c r="BI224" s="1"/>
      <c r="BJ224" s="1"/>
      <c r="BK224" s="1"/>
      <c r="BL224" s="1"/>
      <c r="BM224" s="1"/>
      <c r="BN224" s="1"/>
      <c r="BO224" s="1"/>
      <c r="BP224" s="1"/>
      <c r="BQ224" s="1"/>
    </row>
    <row r="225" spans="1:69" ht="27" customHeight="1" x14ac:dyDescent="0.25">
      <c r="A225" s="125">
        <v>232</v>
      </c>
      <c r="B225" s="118">
        <v>2019</v>
      </c>
      <c r="C225" s="119" t="s">
        <v>642</v>
      </c>
      <c r="D225" s="142" t="s">
        <v>65</v>
      </c>
      <c r="E225" s="119" t="s">
        <v>66</v>
      </c>
      <c r="F225" s="120" t="s">
        <v>67</v>
      </c>
      <c r="G225" s="121" t="s">
        <v>643</v>
      </c>
      <c r="H225" s="122" t="s">
        <v>69</v>
      </c>
      <c r="I225" s="123">
        <v>45</v>
      </c>
      <c r="J225" s="27" t="str">
        <f>IF(ISERROR(VLOOKUP(I225,[1]Eje_Pilar!$C$2:$E$47,2,FALSE))," ",VLOOKUP(I225,[1]Eje_Pilar!$C$2:$E$47,2,FALSE))</f>
        <v>Gobernanza e influencia local, regional e internacional</v>
      </c>
      <c r="K225" s="27" t="str">
        <f>IF(ISERROR(VLOOKUP(I225,[1]Eje_Pilar!$C$2:$E$47,3,FALSE))," ",VLOOKUP(I225,[1]Eje_Pilar!$C$2:$E$47,3,FALSE))</f>
        <v>Eje Transversal 4 Gobierno Legitimo, Fortalecimiento Local y Eficiencia</v>
      </c>
      <c r="L225" s="124">
        <v>1415</v>
      </c>
      <c r="M225" s="125">
        <v>80773565</v>
      </c>
      <c r="N225" s="126" t="s">
        <v>644</v>
      </c>
      <c r="O225" s="127">
        <v>8215000</v>
      </c>
      <c r="P225" s="128"/>
      <c r="Q225" s="129"/>
      <c r="R225" s="130"/>
      <c r="S225" s="127"/>
      <c r="T225" s="28">
        <f t="shared" si="19"/>
        <v>8215000</v>
      </c>
      <c r="U225" s="131">
        <v>3565000</v>
      </c>
      <c r="V225" s="132">
        <v>43776</v>
      </c>
      <c r="W225" s="132">
        <v>43777</v>
      </c>
      <c r="X225" s="132">
        <v>43830</v>
      </c>
      <c r="Y225" s="118">
        <v>53</v>
      </c>
      <c r="Z225" s="118"/>
      <c r="AA225" s="24"/>
      <c r="AB225" s="125"/>
      <c r="AC225" s="125"/>
      <c r="AD225" s="125"/>
      <c r="AE225" s="125" t="s">
        <v>71</v>
      </c>
      <c r="AF225" s="29">
        <f t="shared" si="18"/>
        <v>0.43396226415094341</v>
      </c>
      <c r="AG225" s="30">
        <f>IF(SUMPRODUCT((A$14:A225=A225)*(B$14:B225=B225)*(C$14:C225=C225))&gt;1,0,1)</f>
        <v>1</v>
      </c>
      <c r="AH225" s="31" t="str">
        <f t="shared" si="20"/>
        <v>Contratos de prestación de servicios profesionales y de apoyo a la gestión</v>
      </c>
      <c r="AI225" s="31" t="str">
        <f t="shared" si="21"/>
        <v>Contratación directa</v>
      </c>
      <c r="AJ225" s="32" t="str">
        <f>IFERROR(VLOOKUP(F225,[1]Tipo!$C$12:$C$27,1,FALSE),"NO")</f>
        <v>Prestación de servicios profesionales y de apoyo a la gestión, o para la ejecución de trabajos artísticos que sólo puedan encomendarse a determinadas personas naturales;</v>
      </c>
      <c r="AK225" s="31" t="str">
        <f t="shared" si="22"/>
        <v>Inversión</v>
      </c>
      <c r="AL225" s="31">
        <f t="shared" si="23"/>
        <v>45</v>
      </c>
      <c r="AM225" s="51"/>
      <c r="AN225" s="51"/>
      <c r="AO225" s="51"/>
      <c r="AP225" s="1"/>
      <c r="AQ225" s="1"/>
      <c r="AR225" s="1"/>
      <c r="AS225" s="1"/>
      <c r="AT225" s="1"/>
      <c r="AU225" s="1"/>
      <c r="AV225" s="1"/>
      <c r="AW225" s="1"/>
      <c r="AX225" s="1"/>
      <c r="AY225" s="1"/>
      <c r="AZ225" s="1"/>
      <c r="BA225" s="1"/>
      <c r="BB225" s="1"/>
      <c r="BC225" s="1"/>
      <c r="BD225" s="1"/>
      <c r="BE225" s="1"/>
      <c r="BF225" s="1"/>
      <c r="BG225" s="1"/>
      <c r="BH225" s="1"/>
      <c r="BI225" s="1"/>
      <c r="BJ225" s="1"/>
      <c r="BK225" s="1"/>
      <c r="BL225" s="1"/>
      <c r="BM225" s="1"/>
      <c r="BN225" s="1"/>
      <c r="BO225" s="1"/>
      <c r="BP225" s="1"/>
      <c r="BQ225" s="1"/>
    </row>
    <row r="226" spans="1:69" ht="27" customHeight="1" x14ac:dyDescent="0.25">
      <c r="A226" s="125">
        <v>233</v>
      </c>
      <c r="B226" s="118">
        <v>2019</v>
      </c>
      <c r="C226" s="119" t="s">
        <v>645</v>
      </c>
      <c r="D226" s="142" t="s">
        <v>65</v>
      </c>
      <c r="E226" s="119" t="s">
        <v>66</v>
      </c>
      <c r="F226" s="120" t="s">
        <v>67</v>
      </c>
      <c r="G226" s="121" t="s">
        <v>646</v>
      </c>
      <c r="H226" s="122" t="s">
        <v>69</v>
      </c>
      <c r="I226" s="123">
        <v>45</v>
      </c>
      <c r="J226" s="27" t="str">
        <f>IF(ISERROR(VLOOKUP(I226,[1]Eje_Pilar!$C$2:$E$47,2,FALSE))," ",VLOOKUP(I226,[1]Eje_Pilar!$C$2:$E$47,2,FALSE))</f>
        <v>Gobernanza e influencia local, regional e internacional</v>
      </c>
      <c r="K226" s="27" t="str">
        <f>IF(ISERROR(VLOOKUP(I226,[1]Eje_Pilar!$C$2:$E$47,3,FALSE))," ",VLOOKUP(I226,[1]Eje_Pilar!$C$2:$E$47,3,FALSE))</f>
        <v>Eje Transversal 4 Gobierno Legitimo, Fortalecimiento Local y Eficiencia</v>
      </c>
      <c r="L226" s="124">
        <v>1415</v>
      </c>
      <c r="M226" s="125">
        <v>1023025593</v>
      </c>
      <c r="N226" s="126" t="s">
        <v>647</v>
      </c>
      <c r="O226" s="127">
        <v>3510359</v>
      </c>
      <c r="P226" s="128"/>
      <c r="Q226" s="129"/>
      <c r="R226" s="130">
        <v>1</v>
      </c>
      <c r="S226" s="127">
        <v>1390900</v>
      </c>
      <c r="T226" s="28">
        <f t="shared" si="19"/>
        <v>4901259</v>
      </c>
      <c r="U226" s="131">
        <v>1523367</v>
      </c>
      <c r="V226" s="132">
        <v>43774</v>
      </c>
      <c r="W226" s="132">
        <v>43777</v>
      </c>
      <c r="X226" s="132">
        <v>43851</v>
      </c>
      <c r="Y226" s="118">
        <v>53</v>
      </c>
      <c r="Z226" s="118">
        <v>21</v>
      </c>
      <c r="AA226" s="24"/>
      <c r="AB226" s="125"/>
      <c r="AC226" s="125" t="s">
        <v>71</v>
      </c>
      <c r="AD226" s="125"/>
      <c r="AE226" s="125"/>
      <c r="AF226" s="29">
        <f t="shared" si="18"/>
        <v>0.31081136499825862</v>
      </c>
      <c r="AG226" s="30">
        <f>IF(SUMPRODUCT((A$14:A226=A226)*(B$14:B226=B226)*(C$14:C226=C226))&gt;1,0,1)</f>
        <v>1</v>
      </c>
      <c r="AH226" s="31" t="str">
        <f t="shared" si="20"/>
        <v>Contratos de prestación de servicios profesionales y de apoyo a la gestión</v>
      </c>
      <c r="AI226" s="31" t="str">
        <f t="shared" si="21"/>
        <v>Contratación directa</v>
      </c>
      <c r="AJ226" s="32" t="str">
        <f>IFERROR(VLOOKUP(F226,[1]Tipo!$C$12:$C$27,1,FALSE),"NO")</f>
        <v>Prestación de servicios profesionales y de apoyo a la gestión, o para la ejecución de trabajos artísticos que sólo puedan encomendarse a determinadas personas naturales;</v>
      </c>
      <c r="AK226" s="31" t="str">
        <f t="shared" si="22"/>
        <v>Inversión</v>
      </c>
      <c r="AL226" s="31">
        <f t="shared" si="23"/>
        <v>45</v>
      </c>
      <c r="AM226" s="51"/>
      <c r="AN226" s="51"/>
      <c r="AO226" s="51"/>
      <c r="AP226" s="1"/>
      <c r="AQ226" s="1"/>
      <c r="AR226" s="1"/>
      <c r="AS226" s="1"/>
      <c r="AT226" s="1"/>
      <c r="AU226" s="1"/>
      <c r="AV226" s="1"/>
      <c r="AW226" s="1"/>
      <c r="AX226" s="1"/>
      <c r="AY226" s="1"/>
      <c r="AZ226" s="1"/>
      <c r="BA226" s="1"/>
      <c r="BB226" s="1"/>
      <c r="BC226" s="1"/>
      <c r="BD226" s="1"/>
      <c r="BE226" s="1"/>
      <c r="BF226" s="1"/>
      <c r="BG226" s="1"/>
      <c r="BH226" s="1"/>
      <c r="BI226" s="1"/>
      <c r="BJ226" s="1"/>
      <c r="BK226" s="1"/>
      <c r="BL226" s="1"/>
      <c r="BM226" s="1"/>
      <c r="BN226" s="1"/>
      <c r="BO226" s="1"/>
      <c r="BP226" s="1"/>
      <c r="BQ226" s="1"/>
    </row>
    <row r="227" spans="1:69" ht="27" customHeight="1" x14ac:dyDescent="0.25">
      <c r="A227" s="125">
        <v>234</v>
      </c>
      <c r="B227" s="118">
        <v>2019</v>
      </c>
      <c r="C227" s="119" t="s">
        <v>648</v>
      </c>
      <c r="D227" s="142" t="s">
        <v>65</v>
      </c>
      <c r="E227" s="119" t="s">
        <v>66</v>
      </c>
      <c r="F227" s="120" t="s">
        <v>67</v>
      </c>
      <c r="G227" s="121" t="s">
        <v>649</v>
      </c>
      <c r="H227" s="122" t="s">
        <v>69</v>
      </c>
      <c r="I227" s="123">
        <v>45</v>
      </c>
      <c r="J227" s="27" t="str">
        <f>IF(ISERROR(VLOOKUP(I227,[1]Eje_Pilar!$C$2:$E$47,2,FALSE))," ",VLOOKUP(I227,[1]Eje_Pilar!$C$2:$E$47,2,FALSE))</f>
        <v>Gobernanza e influencia local, regional e internacional</v>
      </c>
      <c r="K227" s="27" t="str">
        <f>IF(ISERROR(VLOOKUP(I227,[1]Eje_Pilar!$C$2:$E$47,3,FALSE))," ",VLOOKUP(I227,[1]Eje_Pilar!$C$2:$E$47,3,FALSE))</f>
        <v>Eje Transversal 4 Gobierno Legitimo, Fortalecimiento Local y Eficiencia</v>
      </c>
      <c r="L227" s="124">
        <v>1415</v>
      </c>
      <c r="M227" s="125">
        <v>1024479821</v>
      </c>
      <c r="N227" s="126" t="s">
        <v>650</v>
      </c>
      <c r="O227" s="127">
        <v>8199000</v>
      </c>
      <c r="P227" s="128"/>
      <c r="Q227" s="129"/>
      <c r="R227" s="130">
        <v>1</v>
      </c>
      <c r="S227" s="127">
        <v>3188500</v>
      </c>
      <c r="T227" s="28">
        <f t="shared" si="19"/>
        <v>11387500</v>
      </c>
      <c r="U227" s="131">
        <v>3644000</v>
      </c>
      <c r="V227" s="132">
        <v>43775</v>
      </c>
      <c r="W227" s="132">
        <v>43776</v>
      </c>
      <c r="X227" s="132">
        <v>43851</v>
      </c>
      <c r="Y227" s="118">
        <v>54</v>
      </c>
      <c r="Z227" s="118">
        <v>21</v>
      </c>
      <c r="AA227" s="24"/>
      <c r="AB227" s="125"/>
      <c r="AC227" s="125" t="s">
        <v>71</v>
      </c>
      <c r="AD227" s="125"/>
      <c r="AE227" s="125"/>
      <c r="AF227" s="29">
        <f t="shared" si="18"/>
        <v>0.32</v>
      </c>
      <c r="AG227" s="30">
        <f>IF(SUMPRODUCT((A$14:A227=A227)*(B$14:B227=B227)*(C$14:C227=C227))&gt;1,0,1)</f>
        <v>1</v>
      </c>
      <c r="AH227" s="31" t="str">
        <f t="shared" si="20"/>
        <v>Contratos de prestación de servicios profesionales y de apoyo a la gestión</v>
      </c>
      <c r="AI227" s="31" t="str">
        <f t="shared" si="21"/>
        <v>Contratación directa</v>
      </c>
      <c r="AJ227" s="32" t="str">
        <f>IFERROR(VLOOKUP(F227,[1]Tipo!$C$12:$C$27,1,FALSE),"NO")</f>
        <v>Prestación de servicios profesionales y de apoyo a la gestión, o para la ejecución de trabajos artísticos que sólo puedan encomendarse a determinadas personas naturales;</v>
      </c>
      <c r="AK227" s="31" t="str">
        <f t="shared" si="22"/>
        <v>Inversión</v>
      </c>
      <c r="AL227" s="31">
        <f t="shared" si="23"/>
        <v>45</v>
      </c>
      <c r="AM227" s="51"/>
      <c r="AN227" s="51"/>
      <c r="AO227" s="51"/>
      <c r="AP227" s="1"/>
      <c r="AQ227" s="1"/>
      <c r="AR227" s="1"/>
      <c r="AS227" s="1"/>
      <c r="AT227" s="1"/>
      <c r="AU227" s="1"/>
      <c r="AV227" s="1"/>
      <c r="AW227" s="1"/>
      <c r="AX227" s="1"/>
      <c r="AY227" s="1"/>
      <c r="AZ227" s="1"/>
      <c r="BA227" s="1"/>
      <c r="BB227" s="1"/>
      <c r="BC227" s="1"/>
      <c r="BD227" s="1"/>
      <c r="BE227" s="1"/>
      <c r="BF227" s="1"/>
      <c r="BG227" s="1"/>
      <c r="BH227" s="1"/>
      <c r="BI227" s="1"/>
      <c r="BJ227" s="1"/>
      <c r="BK227" s="1"/>
      <c r="BL227" s="1"/>
      <c r="BM227" s="1"/>
      <c r="BN227" s="1"/>
      <c r="BO227" s="1"/>
      <c r="BP227" s="1"/>
      <c r="BQ227" s="1"/>
    </row>
    <row r="228" spans="1:69" ht="27" customHeight="1" x14ac:dyDescent="0.25">
      <c r="A228" s="125">
        <v>235</v>
      </c>
      <c r="B228" s="118">
        <v>2019</v>
      </c>
      <c r="C228" s="119" t="s">
        <v>651</v>
      </c>
      <c r="D228" s="142" t="s">
        <v>65</v>
      </c>
      <c r="E228" s="119" t="s">
        <v>66</v>
      </c>
      <c r="F228" s="120" t="s">
        <v>67</v>
      </c>
      <c r="G228" s="121" t="s">
        <v>652</v>
      </c>
      <c r="H228" s="122" t="s">
        <v>69</v>
      </c>
      <c r="I228" s="123">
        <v>45</v>
      </c>
      <c r="J228" s="27" t="str">
        <f>IF(ISERROR(VLOOKUP(I228,[1]Eje_Pilar!$C$2:$E$47,2,FALSE))," ",VLOOKUP(I228,[1]Eje_Pilar!$C$2:$E$47,2,FALSE))</f>
        <v>Gobernanza e influencia local, regional e internacional</v>
      </c>
      <c r="K228" s="27" t="str">
        <f>IF(ISERROR(VLOOKUP(I228,[1]Eje_Pilar!$C$2:$E$47,3,FALSE))," ",VLOOKUP(I228,[1]Eje_Pilar!$C$2:$E$47,3,FALSE))</f>
        <v>Eje Transversal 4 Gobierno Legitimo, Fortalecimiento Local y Eficiencia</v>
      </c>
      <c r="L228" s="124">
        <v>1415</v>
      </c>
      <c r="M228" s="125">
        <v>1016043581</v>
      </c>
      <c r="N228" s="126" t="s">
        <v>653</v>
      </c>
      <c r="O228" s="127">
        <v>9509967</v>
      </c>
      <c r="P228" s="128"/>
      <c r="Q228" s="129"/>
      <c r="R228" s="130"/>
      <c r="S228" s="127"/>
      <c r="T228" s="28">
        <f t="shared" si="19"/>
        <v>9509967</v>
      </c>
      <c r="U228" s="131">
        <v>4126967</v>
      </c>
      <c r="V228" s="132">
        <v>43776</v>
      </c>
      <c r="W228" s="132">
        <v>43777</v>
      </c>
      <c r="X228" s="132">
        <v>43830</v>
      </c>
      <c r="Y228" s="118">
        <v>53</v>
      </c>
      <c r="Z228" s="118"/>
      <c r="AA228" s="24"/>
      <c r="AB228" s="125"/>
      <c r="AC228" s="125"/>
      <c r="AD228" s="125"/>
      <c r="AE228" s="125" t="s">
        <v>71</v>
      </c>
      <c r="AF228" s="29">
        <f t="shared" si="18"/>
        <v>0.43396228399110115</v>
      </c>
      <c r="AG228" s="30">
        <f>IF(SUMPRODUCT((A$14:A228=A228)*(B$14:B228=B228)*(C$14:C228=C228))&gt;1,0,1)</f>
        <v>1</v>
      </c>
      <c r="AH228" s="31" t="str">
        <f t="shared" si="20"/>
        <v>Contratos de prestación de servicios profesionales y de apoyo a la gestión</v>
      </c>
      <c r="AI228" s="31" t="str">
        <f t="shared" si="21"/>
        <v>Contratación directa</v>
      </c>
      <c r="AJ228" s="32" t="str">
        <f>IFERROR(VLOOKUP(F228,[1]Tipo!$C$12:$C$27,1,FALSE),"NO")</f>
        <v>Prestación de servicios profesionales y de apoyo a la gestión, o para la ejecución de trabajos artísticos que sólo puedan encomendarse a determinadas personas naturales;</v>
      </c>
      <c r="AK228" s="31" t="str">
        <f t="shared" si="22"/>
        <v>Inversión</v>
      </c>
      <c r="AL228" s="31">
        <f t="shared" si="23"/>
        <v>45</v>
      </c>
      <c r="AM228" s="51"/>
      <c r="AN228" s="51"/>
      <c r="AO228" s="51"/>
      <c r="AP228" s="1"/>
      <c r="AQ228" s="1"/>
      <c r="AR228" s="1"/>
      <c r="AS228" s="1"/>
      <c r="AT228" s="1"/>
      <c r="AU228" s="1"/>
      <c r="AV228" s="1"/>
      <c r="AW228" s="1"/>
      <c r="AX228" s="1"/>
      <c r="AY228" s="1"/>
      <c r="AZ228" s="1"/>
      <c r="BA228" s="1"/>
      <c r="BB228" s="1"/>
      <c r="BC228" s="1"/>
      <c r="BD228" s="1"/>
      <c r="BE228" s="1"/>
      <c r="BF228" s="1"/>
      <c r="BG228" s="1"/>
      <c r="BH228" s="1"/>
      <c r="BI228" s="1"/>
      <c r="BJ228" s="1"/>
      <c r="BK228" s="1"/>
      <c r="BL228" s="1"/>
      <c r="BM228" s="1"/>
      <c r="BN228" s="1"/>
      <c r="BO228" s="1"/>
      <c r="BP228" s="1"/>
      <c r="BQ228" s="1"/>
    </row>
    <row r="229" spans="1:69" ht="27" customHeight="1" x14ac:dyDescent="0.25">
      <c r="A229" s="125">
        <v>236</v>
      </c>
      <c r="B229" s="118">
        <v>2019</v>
      </c>
      <c r="C229" s="119" t="s">
        <v>654</v>
      </c>
      <c r="D229" s="142" t="s">
        <v>65</v>
      </c>
      <c r="E229" s="119" t="s">
        <v>66</v>
      </c>
      <c r="F229" s="120" t="s">
        <v>67</v>
      </c>
      <c r="G229" s="121" t="s">
        <v>655</v>
      </c>
      <c r="H229" s="122" t="s">
        <v>69</v>
      </c>
      <c r="I229" s="123">
        <v>45</v>
      </c>
      <c r="J229" s="27" t="str">
        <f>IF(ISERROR(VLOOKUP(I229,[1]Eje_Pilar!$C$2:$E$47,2,FALSE))," ",VLOOKUP(I229,[1]Eje_Pilar!$C$2:$E$47,2,FALSE))</f>
        <v>Gobernanza e influencia local, regional e internacional</v>
      </c>
      <c r="K229" s="27" t="str">
        <f>IF(ISERROR(VLOOKUP(I229,[1]Eje_Pilar!$C$2:$E$47,3,FALSE))," ",VLOOKUP(I229,[1]Eje_Pilar!$C$2:$E$47,3,FALSE))</f>
        <v>Eje Transversal 4 Gobierno Legitimo, Fortalecimiento Local y Eficiencia</v>
      </c>
      <c r="L229" s="124">
        <v>1415</v>
      </c>
      <c r="M229" s="125">
        <v>1022982221</v>
      </c>
      <c r="N229" s="126" t="s">
        <v>656</v>
      </c>
      <c r="O229" s="127">
        <v>8198992</v>
      </c>
      <c r="P229" s="128"/>
      <c r="Q229" s="129"/>
      <c r="R229" s="130"/>
      <c r="S229" s="127"/>
      <c r="T229" s="28">
        <f t="shared" si="19"/>
        <v>8198992</v>
      </c>
      <c r="U229" s="131">
        <v>3644000</v>
      </c>
      <c r="V229" s="132">
        <v>43775</v>
      </c>
      <c r="W229" s="132">
        <v>43776</v>
      </c>
      <c r="X229" s="132">
        <v>43830</v>
      </c>
      <c r="Y229" s="118">
        <v>54</v>
      </c>
      <c r="Z229" s="118"/>
      <c r="AA229" s="24"/>
      <c r="AB229" s="125"/>
      <c r="AC229" s="125"/>
      <c r="AD229" s="125"/>
      <c r="AE229" s="125" t="s">
        <v>71</v>
      </c>
      <c r="AF229" s="29">
        <f t="shared" si="18"/>
        <v>0.44444487810208866</v>
      </c>
      <c r="AG229" s="30">
        <f>IF(SUMPRODUCT((A$14:A229=A229)*(B$14:B229=B229)*(C$14:C229=C229))&gt;1,0,1)</f>
        <v>1</v>
      </c>
      <c r="AH229" s="31" t="str">
        <f t="shared" si="20"/>
        <v>Contratos de prestación de servicios profesionales y de apoyo a la gestión</v>
      </c>
      <c r="AI229" s="31" t="str">
        <f t="shared" si="21"/>
        <v>Contratación directa</v>
      </c>
      <c r="AJ229" s="32" t="str">
        <f>IFERROR(VLOOKUP(F229,[1]Tipo!$C$12:$C$27,1,FALSE),"NO")</f>
        <v>Prestación de servicios profesionales y de apoyo a la gestión, o para la ejecución de trabajos artísticos que sólo puedan encomendarse a determinadas personas naturales;</v>
      </c>
      <c r="AK229" s="31" t="str">
        <f t="shared" si="22"/>
        <v>Inversión</v>
      </c>
      <c r="AL229" s="31">
        <f t="shared" si="23"/>
        <v>45</v>
      </c>
      <c r="AM229" s="51"/>
      <c r="AN229" s="51"/>
      <c r="AO229" s="51"/>
      <c r="AP229" s="1"/>
      <c r="AQ229" s="1"/>
      <c r="AR229" s="1"/>
      <c r="AS229" s="1"/>
      <c r="AT229" s="1"/>
      <c r="AU229" s="1"/>
      <c r="AV229" s="1"/>
      <c r="AW229" s="1"/>
      <c r="AX229" s="1"/>
      <c r="AY229" s="1"/>
      <c r="AZ229" s="1"/>
      <c r="BA229" s="1"/>
      <c r="BB229" s="1"/>
      <c r="BC229" s="1"/>
      <c r="BD229" s="1"/>
      <c r="BE229" s="1"/>
      <c r="BF229" s="1"/>
      <c r="BG229" s="1"/>
      <c r="BH229" s="1"/>
      <c r="BI229" s="1"/>
      <c r="BJ229" s="1"/>
      <c r="BK229" s="1"/>
      <c r="BL229" s="1"/>
      <c r="BM229" s="1"/>
      <c r="BN229" s="1"/>
      <c r="BO229" s="1"/>
      <c r="BP229" s="1"/>
      <c r="BQ229" s="1"/>
    </row>
    <row r="230" spans="1:69" ht="27" customHeight="1" x14ac:dyDescent="0.25">
      <c r="A230" s="125">
        <v>237</v>
      </c>
      <c r="B230" s="118">
        <v>2019</v>
      </c>
      <c r="C230" s="119" t="s">
        <v>657</v>
      </c>
      <c r="D230" s="142" t="s">
        <v>65</v>
      </c>
      <c r="E230" s="119" t="s">
        <v>66</v>
      </c>
      <c r="F230" s="120" t="s">
        <v>67</v>
      </c>
      <c r="G230" s="121" t="s">
        <v>324</v>
      </c>
      <c r="H230" s="122" t="s">
        <v>69</v>
      </c>
      <c r="I230" s="123">
        <v>45</v>
      </c>
      <c r="J230" s="27" t="str">
        <f>IF(ISERROR(VLOOKUP(I230,[1]Eje_Pilar!$C$2:$E$47,2,FALSE))," ",VLOOKUP(I230,[1]Eje_Pilar!$C$2:$E$47,2,FALSE))</f>
        <v>Gobernanza e influencia local, regional e internacional</v>
      </c>
      <c r="K230" s="27" t="str">
        <f>IF(ISERROR(VLOOKUP(I230,[1]Eje_Pilar!$C$2:$E$47,3,FALSE))," ",VLOOKUP(I230,[1]Eje_Pilar!$C$2:$E$47,3,FALSE))</f>
        <v>Eje Transversal 4 Gobierno Legitimo, Fortalecimiento Local y Eficiencia</v>
      </c>
      <c r="L230" s="124">
        <v>1415</v>
      </c>
      <c r="M230" s="125">
        <v>1018442398</v>
      </c>
      <c r="N230" s="126" t="s">
        <v>327</v>
      </c>
      <c r="O230" s="127">
        <v>7331666</v>
      </c>
      <c r="P230" s="128"/>
      <c r="Q230" s="129"/>
      <c r="R230" s="130">
        <v>1</v>
      </c>
      <c r="S230" s="127">
        <v>2905000</v>
      </c>
      <c r="T230" s="28">
        <f t="shared" si="19"/>
        <v>10236666</v>
      </c>
      <c r="U230" s="131">
        <v>3181667</v>
      </c>
      <c r="V230" s="132">
        <v>43776</v>
      </c>
      <c r="W230" s="132">
        <v>43777</v>
      </c>
      <c r="X230" s="132">
        <v>43851</v>
      </c>
      <c r="Y230" s="118">
        <v>53</v>
      </c>
      <c r="Z230" s="118">
        <v>21</v>
      </c>
      <c r="AA230" s="24"/>
      <c r="AB230" s="125"/>
      <c r="AC230" s="125" t="s">
        <v>71</v>
      </c>
      <c r="AD230" s="125"/>
      <c r="AE230" s="125"/>
      <c r="AF230" s="29">
        <f t="shared" si="18"/>
        <v>0.31081086361516536</v>
      </c>
      <c r="AG230" s="30">
        <f>IF(SUMPRODUCT((A$14:A230=A230)*(B$14:B230=B230)*(C$14:C230=C230))&gt;1,0,1)</f>
        <v>1</v>
      </c>
      <c r="AH230" s="31" t="str">
        <f t="shared" si="20"/>
        <v>Contratos de prestación de servicios profesionales y de apoyo a la gestión</v>
      </c>
      <c r="AI230" s="31" t="str">
        <f t="shared" si="21"/>
        <v>Contratación directa</v>
      </c>
      <c r="AJ230" s="32" t="str">
        <f>IFERROR(VLOOKUP(F230,[1]Tipo!$C$12:$C$27,1,FALSE),"NO")</f>
        <v>Prestación de servicios profesionales y de apoyo a la gestión, o para la ejecución de trabajos artísticos que sólo puedan encomendarse a determinadas personas naturales;</v>
      </c>
      <c r="AK230" s="31" t="str">
        <f t="shared" si="22"/>
        <v>Inversión</v>
      </c>
      <c r="AL230" s="31">
        <f t="shared" si="23"/>
        <v>45</v>
      </c>
      <c r="AM230" s="51"/>
      <c r="AN230" s="51"/>
      <c r="AO230" s="51"/>
      <c r="AP230" s="1"/>
      <c r="AQ230" s="1"/>
      <c r="AR230" s="1"/>
      <c r="AS230" s="1"/>
      <c r="AT230" s="1"/>
      <c r="AU230" s="1"/>
      <c r="AV230" s="1"/>
      <c r="AW230" s="1"/>
      <c r="AX230" s="1"/>
      <c r="AY230" s="1"/>
      <c r="AZ230" s="1"/>
      <c r="BA230" s="1"/>
      <c r="BB230" s="1"/>
      <c r="BC230" s="1"/>
      <c r="BD230" s="1"/>
      <c r="BE230" s="1"/>
      <c r="BF230" s="1"/>
      <c r="BG230" s="1"/>
      <c r="BH230" s="1"/>
      <c r="BI230" s="1"/>
      <c r="BJ230" s="1"/>
      <c r="BK230" s="1"/>
      <c r="BL230" s="1"/>
      <c r="BM230" s="1"/>
      <c r="BN230" s="1"/>
      <c r="BO230" s="1"/>
      <c r="BP230" s="1"/>
      <c r="BQ230" s="1"/>
    </row>
    <row r="231" spans="1:69" ht="27" customHeight="1" x14ac:dyDescent="0.25">
      <c r="A231" s="125">
        <v>238</v>
      </c>
      <c r="B231" s="118">
        <v>2019</v>
      </c>
      <c r="C231" s="119" t="s">
        <v>658</v>
      </c>
      <c r="D231" s="142" t="s">
        <v>65</v>
      </c>
      <c r="E231" s="119" t="s">
        <v>66</v>
      </c>
      <c r="F231" s="120" t="s">
        <v>67</v>
      </c>
      <c r="G231" s="121" t="s">
        <v>643</v>
      </c>
      <c r="H231" s="122" t="s">
        <v>69</v>
      </c>
      <c r="I231" s="123">
        <v>45</v>
      </c>
      <c r="J231" s="27" t="str">
        <f>IF(ISERROR(VLOOKUP(I231,[1]Eje_Pilar!$C$2:$E$47,2,FALSE))," ",VLOOKUP(I231,[1]Eje_Pilar!$C$2:$E$47,2,FALSE))</f>
        <v>Gobernanza e influencia local, regional e internacional</v>
      </c>
      <c r="K231" s="27" t="str">
        <f>IF(ISERROR(VLOOKUP(I231,[1]Eje_Pilar!$C$2:$E$47,3,FALSE))," ",VLOOKUP(I231,[1]Eje_Pilar!$C$2:$E$47,3,FALSE))</f>
        <v>Eje Transversal 4 Gobierno Legitimo, Fortalecimiento Local y Eficiencia</v>
      </c>
      <c r="L231" s="124">
        <v>1415</v>
      </c>
      <c r="M231" s="125">
        <v>79596834</v>
      </c>
      <c r="N231" s="126" t="s">
        <v>659</v>
      </c>
      <c r="O231" s="127">
        <v>8215000</v>
      </c>
      <c r="P231" s="128"/>
      <c r="Q231" s="129"/>
      <c r="R231" s="130"/>
      <c r="S231" s="127"/>
      <c r="T231" s="28">
        <f t="shared" si="19"/>
        <v>8215000</v>
      </c>
      <c r="U231" s="131">
        <v>3565000</v>
      </c>
      <c r="V231" s="132">
        <v>43776</v>
      </c>
      <c r="W231" s="132">
        <v>43777</v>
      </c>
      <c r="X231" s="132">
        <v>43830</v>
      </c>
      <c r="Y231" s="118">
        <v>53</v>
      </c>
      <c r="Z231" s="118"/>
      <c r="AA231" s="24"/>
      <c r="AB231" s="125"/>
      <c r="AC231" s="125"/>
      <c r="AD231" s="125"/>
      <c r="AE231" s="125" t="s">
        <v>71</v>
      </c>
      <c r="AF231" s="29">
        <f t="shared" si="18"/>
        <v>0.43396226415094341</v>
      </c>
      <c r="AG231" s="30">
        <f>IF(SUMPRODUCT((A$14:A231=A231)*(B$14:B231=B231)*(C$14:C231=C231))&gt;1,0,1)</f>
        <v>1</v>
      </c>
      <c r="AH231" s="31" t="str">
        <f t="shared" si="20"/>
        <v>Contratos de prestación de servicios profesionales y de apoyo a la gestión</v>
      </c>
      <c r="AI231" s="31" t="str">
        <f t="shared" si="21"/>
        <v>Contratación directa</v>
      </c>
      <c r="AJ231" s="32" t="str">
        <f>IFERROR(VLOOKUP(F231,[1]Tipo!$C$12:$C$27,1,FALSE),"NO")</f>
        <v>Prestación de servicios profesionales y de apoyo a la gestión, o para la ejecución de trabajos artísticos que sólo puedan encomendarse a determinadas personas naturales;</v>
      </c>
      <c r="AK231" s="31" t="str">
        <f t="shared" si="22"/>
        <v>Inversión</v>
      </c>
      <c r="AL231" s="31">
        <f t="shared" si="23"/>
        <v>45</v>
      </c>
      <c r="AM231" s="51"/>
      <c r="AN231" s="51"/>
      <c r="AO231" s="51"/>
      <c r="AP231" s="1"/>
      <c r="AQ231" s="1"/>
      <c r="AR231" s="1"/>
      <c r="AS231" s="1"/>
      <c r="AT231" s="1"/>
      <c r="AU231" s="1"/>
      <c r="AV231" s="1"/>
      <c r="AW231" s="1"/>
      <c r="AX231" s="1"/>
      <c r="AY231" s="1"/>
      <c r="AZ231" s="1"/>
      <c r="BA231" s="1"/>
      <c r="BB231" s="1"/>
      <c r="BC231" s="1"/>
      <c r="BD231" s="1"/>
      <c r="BE231" s="1"/>
      <c r="BF231" s="1"/>
      <c r="BG231" s="1"/>
      <c r="BH231" s="1"/>
      <c r="BI231" s="1"/>
      <c r="BJ231" s="1"/>
      <c r="BK231" s="1"/>
      <c r="BL231" s="1"/>
      <c r="BM231" s="1"/>
      <c r="BN231" s="1"/>
      <c r="BO231" s="1"/>
      <c r="BP231" s="1"/>
      <c r="BQ231" s="1"/>
    </row>
    <row r="232" spans="1:69" ht="27" customHeight="1" x14ac:dyDescent="0.25">
      <c r="A232" s="125">
        <v>239</v>
      </c>
      <c r="B232" s="118">
        <v>2019</v>
      </c>
      <c r="C232" s="119" t="s">
        <v>660</v>
      </c>
      <c r="D232" s="142" t="s">
        <v>65</v>
      </c>
      <c r="E232" s="119" t="s">
        <v>66</v>
      </c>
      <c r="F232" s="120" t="s">
        <v>67</v>
      </c>
      <c r="G232" s="121" t="s">
        <v>649</v>
      </c>
      <c r="H232" s="122" t="s">
        <v>69</v>
      </c>
      <c r="I232" s="123">
        <v>45</v>
      </c>
      <c r="J232" s="27" t="str">
        <f>IF(ISERROR(VLOOKUP(I232,[1]Eje_Pilar!$C$2:$E$47,2,FALSE))," ",VLOOKUP(I232,[1]Eje_Pilar!$C$2:$E$47,2,FALSE))</f>
        <v>Gobernanza e influencia local, regional e internacional</v>
      </c>
      <c r="K232" s="27" t="str">
        <f>IF(ISERROR(VLOOKUP(I232,[1]Eje_Pilar!$C$2:$E$47,3,FALSE))," ",VLOOKUP(I232,[1]Eje_Pilar!$C$2:$E$47,3,FALSE))</f>
        <v>Eje Transversal 4 Gobierno Legitimo, Fortalecimiento Local y Eficiencia</v>
      </c>
      <c r="L232" s="124">
        <v>1415</v>
      </c>
      <c r="M232" s="125">
        <v>1014280992</v>
      </c>
      <c r="N232" s="126" t="s">
        <v>661</v>
      </c>
      <c r="O232" s="127">
        <v>8047166</v>
      </c>
      <c r="P232" s="128"/>
      <c r="Q232" s="129"/>
      <c r="R232" s="130">
        <v>1</v>
      </c>
      <c r="S232" s="127">
        <v>3188500</v>
      </c>
      <c r="T232" s="28">
        <f t="shared" si="19"/>
        <v>11235666</v>
      </c>
      <c r="U232" s="131">
        <v>8047166</v>
      </c>
      <c r="V232" s="132">
        <v>43776</v>
      </c>
      <c r="W232" s="132">
        <v>43777</v>
      </c>
      <c r="X232" s="132">
        <v>43851</v>
      </c>
      <c r="Y232" s="118">
        <v>53</v>
      </c>
      <c r="Z232" s="118">
        <v>21</v>
      </c>
      <c r="AA232" s="24"/>
      <c r="AB232" s="125"/>
      <c r="AC232" s="125" t="s">
        <v>71</v>
      </c>
      <c r="AD232" s="125"/>
      <c r="AE232" s="125"/>
      <c r="AF232" s="29">
        <f t="shared" si="18"/>
        <v>0.71621619937794523</v>
      </c>
      <c r="AG232" s="30">
        <f>IF(SUMPRODUCT((A$14:A232=A232)*(B$14:B232=B232)*(C$14:C232=C232))&gt;1,0,1)</f>
        <v>1</v>
      </c>
      <c r="AH232" s="31" t="str">
        <f t="shared" si="20"/>
        <v>Contratos de prestación de servicios profesionales y de apoyo a la gestión</v>
      </c>
      <c r="AI232" s="31" t="str">
        <f t="shared" si="21"/>
        <v>Contratación directa</v>
      </c>
      <c r="AJ232" s="32" t="str">
        <f>IFERROR(VLOOKUP(F232,[1]Tipo!$C$12:$C$27,1,FALSE),"NO")</f>
        <v>Prestación de servicios profesionales y de apoyo a la gestión, o para la ejecución de trabajos artísticos que sólo puedan encomendarse a determinadas personas naturales;</v>
      </c>
      <c r="AK232" s="31" t="str">
        <f t="shared" si="22"/>
        <v>Inversión</v>
      </c>
      <c r="AL232" s="31">
        <f t="shared" si="23"/>
        <v>45</v>
      </c>
      <c r="AM232" s="51"/>
      <c r="AN232" s="51"/>
      <c r="AO232" s="51"/>
      <c r="AP232" s="1"/>
      <c r="AQ232" s="1"/>
      <c r="AR232" s="1"/>
      <c r="AS232" s="1"/>
      <c r="AT232" s="1"/>
      <c r="AU232" s="1"/>
      <c r="AV232" s="1"/>
      <c r="AW232" s="1"/>
      <c r="AX232" s="1"/>
      <c r="AY232" s="1"/>
      <c r="AZ232" s="1"/>
      <c r="BA232" s="1"/>
      <c r="BB232" s="1"/>
      <c r="BC232" s="1"/>
      <c r="BD232" s="1"/>
      <c r="BE232" s="1"/>
      <c r="BF232" s="1"/>
      <c r="BG232" s="1"/>
      <c r="BH232" s="1"/>
      <c r="BI232" s="1"/>
      <c r="BJ232" s="1"/>
      <c r="BK232" s="1"/>
      <c r="BL232" s="1"/>
      <c r="BM232" s="1"/>
      <c r="BN232" s="1"/>
      <c r="BO232" s="1"/>
      <c r="BP232" s="1"/>
      <c r="BQ232" s="1"/>
    </row>
    <row r="233" spans="1:69" ht="27" customHeight="1" x14ac:dyDescent="0.25">
      <c r="A233" s="125">
        <v>240</v>
      </c>
      <c r="B233" s="118">
        <v>2019</v>
      </c>
      <c r="C233" s="119" t="s">
        <v>662</v>
      </c>
      <c r="D233" s="142" t="s">
        <v>65</v>
      </c>
      <c r="E233" s="119" t="s">
        <v>66</v>
      </c>
      <c r="F233" s="120" t="s">
        <v>67</v>
      </c>
      <c r="G233" s="121" t="s">
        <v>663</v>
      </c>
      <c r="H233" s="122" t="s">
        <v>69</v>
      </c>
      <c r="I233" s="123">
        <v>45</v>
      </c>
      <c r="J233" s="27" t="str">
        <f>IF(ISERROR(VLOOKUP(I233,[1]Eje_Pilar!$C$2:$E$47,2,FALSE))," ",VLOOKUP(I233,[1]Eje_Pilar!$C$2:$E$47,2,FALSE))</f>
        <v>Gobernanza e influencia local, regional e internacional</v>
      </c>
      <c r="K233" s="27" t="str">
        <f>IF(ISERROR(VLOOKUP(I233,[1]Eje_Pilar!$C$2:$E$47,3,FALSE))," ",VLOOKUP(I233,[1]Eje_Pilar!$C$2:$E$47,3,FALSE))</f>
        <v>Eje Transversal 4 Gobierno Legitimo, Fortalecimiento Local y Eficiencia</v>
      </c>
      <c r="L233" s="124">
        <v>1415</v>
      </c>
      <c r="M233" s="125">
        <v>79818735</v>
      </c>
      <c r="N233" s="126" t="s">
        <v>207</v>
      </c>
      <c r="O233" s="127">
        <v>3658759</v>
      </c>
      <c r="P233" s="128"/>
      <c r="Q233" s="129"/>
      <c r="R233" s="130">
        <v>1</v>
      </c>
      <c r="S233" s="127">
        <v>1449700</v>
      </c>
      <c r="T233" s="28">
        <f t="shared" si="19"/>
        <v>5108459</v>
      </c>
      <c r="U233" s="131">
        <v>1587767</v>
      </c>
      <c r="V233" s="132">
        <v>43776</v>
      </c>
      <c r="W233" s="132">
        <v>43777</v>
      </c>
      <c r="X233" s="132">
        <v>43851</v>
      </c>
      <c r="Y233" s="118">
        <v>53</v>
      </c>
      <c r="Z233" s="118">
        <v>21</v>
      </c>
      <c r="AA233" s="24"/>
      <c r="AB233" s="125"/>
      <c r="AC233" s="125" t="s">
        <v>71</v>
      </c>
      <c r="AD233" s="125"/>
      <c r="AE233" s="125"/>
      <c r="AF233" s="29">
        <f t="shared" si="18"/>
        <v>0.31081134252031778</v>
      </c>
      <c r="AG233" s="30">
        <f>IF(SUMPRODUCT((A$14:A233=A233)*(B$14:B233=B233)*(C$14:C233=C233))&gt;1,0,1)</f>
        <v>1</v>
      </c>
      <c r="AH233" s="31" t="str">
        <f t="shared" si="20"/>
        <v>Contratos de prestación de servicios profesionales y de apoyo a la gestión</v>
      </c>
      <c r="AI233" s="31" t="str">
        <f t="shared" si="21"/>
        <v>Contratación directa</v>
      </c>
      <c r="AJ233" s="32" t="str">
        <f>IFERROR(VLOOKUP(F233,[1]Tipo!$C$12:$C$27,1,FALSE),"NO")</f>
        <v>Prestación de servicios profesionales y de apoyo a la gestión, o para la ejecución de trabajos artísticos que sólo puedan encomendarse a determinadas personas naturales;</v>
      </c>
      <c r="AK233" s="31" t="str">
        <f t="shared" si="22"/>
        <v>Inversión</v>
      </c>
      <c r="AL233" s="31">
        <f t="shared" si="23"/>
        <v>45</v>
      </c>
      <c r="AM233" s="51"/>
      <c r="AN233" s="51"/>
      <c r="AO233" s="51"/>
      <c r="AP233" s="1"/>
      <c r="AQ233" s="1"/>
      <c r="AR233" s="1"/>
      <c r="AS233" s="1"/>
      <c r="AT233" s="1"/>
      <c r="AU233" s="1"/>
      <c r="AV233" s="1"/>
      <c r="AW233" s="1"/>
      <c r="AX233" s="1"/>
      <c r="AY233" s="1"/>
      <c r="AZ233" s="1"/>
      <c r="BA233" s="1"/>
      <c r="BB233" s="1"/>
      <c r="BC233" s="1"/>
      <c r="BD233" s="1"/>
      <c r="BE233" s="1"/>
      <c r="BF233" s="1"/>
      <c r="BG233" s="1"/>
      <c r="BH233" s="1"/>
      <c r="BI233" s="1"/>
      <c r="BJ233" s="1"/>
      <c r="BK233" s="1"/>
      <c r="BL233" s="1"/>
      <c r="BM233" s="1"/>
      <c r="BN233" s="1"/>
      <c r="BO233" s="1"/>
      <c r="BP233" s="1"/>
      <c r="BQ233" s="1"/>
    </row>
    <row r="234" spans="1:69" ht="27" customHeight="1" x14ac:dyDescent="0.25">
      <c r="A234" s="125">
        <v>241</v>
      </c>
      <c r="B234" s="118">
        <v>2019</v>
      </c>
      <c r="C234" s="119" t="s">
        <v>664</v>
      </c>
      <c r="D234" s="142" t="s">
        <v>65</v>
      </c>
      <c r="E234" s="119" t="s">
        <v>66</v>
      </c>
      <c r="F234" s="120" t="s">
        <v>67</v>
      </c>
      <c r="G234" s="121" t="s">
        <v>665</v>
      </c>
      <c r="H234" s="122" t="s">
        <v>69</v>
      </c>
      <c r="I234" s="123">
        <v>45</v>
      </c>
      <c r="J234" s="27" t="str">
        <f>IF(ISERROR(VLOOKUP(I234,[1]Eje_Pilar!$C$2:$E$47,2,FALSE))," ",VLOOKUP(I234,[1]Eje_Pilar!$C$2:$E$47,2,FALSE))</f>
        <v>Gobernanza e influencia local, regional e internacional</v>
      </c>
      <c r="K234" s="27" t="str">
        <f>IF(ISERROR(VLOOKUP(I234,[1]Eje_Pilar!$C$2:$E$47,3,FALSE))," ",VLOOKUP(I234,[1]Eje_Pilar!$C$2:$E$47,3,FALSE))</f>
        <v>Eje Transversal 4 Gobierno Legitimo, Fortalecimiento Local y Eficiencia</v>
      </c>
      <c r="L234" s="124">
        <v>1415</v>
      </c>
      <c r="M234" s="125">
        <v>79754391</v>
      </c>
      <c r="N234" s="126" t="s">
        <v>666</v>
      </c>
      <c r="O234" s="127">
        <v>13074000</v>
      </c>
      <c r="P234" s="128"/>
      <c r="Q234" s="129"/>
      <c r="R234" s="130">
        <v>1</v>
      </c>
      <c r="S234" s="127">
        <v>5180000</v>
      </c>
      <c r="T234" s="28">
        <f t="shared" si="19"/>
        <v>18254000</v>
      </c>
      <c r="U234" s="131">
        <v>5674000</v>
      </c>
      <c r="V234" s="132">
        <v>43776</v>
      </c>
      <c r="W234" s="132">
        <v>43777</v>
      </c>
      <c r="X234" s="132">
        <v>43851</v>
      </c>
      <c r="Y234" s="118">
        <v>53</v>
      </c>
      <c r="Z234" s="118">
        <v>21</v>
      </c>
      <c r="AA234" s="24"/>
      <c r="AB234" s="125"/>
      <c r="AC234" s="125" t="s">
        <v>71</v>
      </c>
      <c r="AD234" s="125"/>
      <c r="AE234" s="125"/>
      <c r="AF234" s="29">
        <f t="shared" si="18"/>
        <v>0.31083598115481537</v>
      </c>
      <c r="AG234" s="30">
        <f>IF(SUMPRODUCT((A$14:A234=A234)*(B$14:B234=B234)*(C$14:C234=C234))&gt;1,0,1)</f>
        <v>1</v>
      </c>
      <c r="AH234" s="31" t="str">
        <f t="shared" si="20"/>
        <v>Contratos de prestación de servicios profesionales y de apoyo a la gestión</v>
      </c>
      <c r="AI234" s="31" t="str">
        <f t="shared" si="21"/>
        <v>Contratación directa</v>
      </c>
      <c r="AJ234" s="32" t="str">
        <f>IFERROR(VLOOKUP(F234,[1]Tipo!$C$12:$C$27,1,FALSE),"NO")</f>
        <v>Prestación de servicios profesionales y de apoyo a la gestión, o para la ejecución de trabajos artísticos que sólo puedan encomendarse a determinadas personas naturales;</v>
      </c>
      <c r="AK234" s="31" t="str">
        <f t="shared" si="22"/>
        <v>Inversión</v>
      </c>
      <c r="AL234" s="31">
        <f t="shared" si="23"/>
        <v>45</v>
      </c>
      <c r="AM234" s="51"/>
      <c r="AN234" s="51"/>
      <c r="AO234" s="51"/>
      <c r="AP234" s="1"/>
      <c r="AQ234" s="1"/>
      <c r="AR234" s="1"/>
      <c r="AS234" s="1"/>
      <c r="AT234" s="1"/>
      <c r="AU234" s="1"/>
      <c r="AV234" s="1"/>
      <c r="AW234" s="1"/>
      <c r="AX234" s="1"/>
      <c r="AY234" s="1"/>
      <c r="AZ234" s="1"/>
      <c r="BA234" s="1"/>
      <c r="BB234" s="1"/>
      <c r="BC234" s="1"/>
      <c r="BD234" s="1"/>
      <c r="BE234" s="1"/>
      <c r="BF234" s="1"/>
      <c r="BG234" s="1"/>
      <c r="BH234" s="1"/>
      <c r="BI234" s="1"/>
      <c r="BJ234" s="1"/>
      <c r="BK234" s="1"/>
      <c r="BL234" s="1"/>
      <c r="BM234" s="1"/>
      <c r="BN234" s="1"/>
      <c r="BO234" s="1"/>
      <c r="BP234" s="1"/>
      <c r="BQ234" s="1"/>
    </row>
    <row r="235" spans="1:69" ht="27" customHeight="1" x14ac:dyDescent="0.25">
      <c r="A235" s="125">
        <v>242</v>
      </c>
      <c r="B235" s="118">
        <v>2019</v>
      </c>
      <c r="C235" s="119" t="s">
        <v>667</v>
      </c>
      <c r="D235" s="142" t="s">
        <v>65</v>
      </c>
      <c r="E235" s="119" t="s">
        <v>66</v>
      </c>
      <c r="F235" s="120" t="s">
        <v>67</v>
      </c>
      <c r="G235" s="121" t="s">
        <v>668</v>
      </c>
      <c r="H235" s="122" t="s">
        <v>69</v>
      </c>
      <c r="I235" s="123">
        <v>41</v>
      </c>
      <c r="J235" s="27" t="str">
        <f>IF(ISERROR(VLOOKUP(I235,[1]Eje_Pilar!$C$2:$E$47,2,FALSE))," ",VLOOKUP(I235,[1]Eje_Pilar!$C$2:$E$47,2,FALSE))</f>
        <v>Desarrollo rural sostenible</v>
      </c>
      <c r="K235" s="27" t="str">
        <f>IF(ISERROR(VLOOKUP(I235,[1]Eje_Pilar!$C$2:$E$47,3,FALSE))," ",VLOOKUP(I235,[1]Eje_Pilar!$C$2:$E$47,3,FALSE))</f>
        <v>Eje Transversal 3 Sostenibilidad Ambiental basada en la eficiencia energética</v>
      </c>
      <c r="L235" s="124">
        <v>1414</v>
      </c>
      <c r="M235" s="125">
        <v>1031128032</v>
      </c>
      <c r="N235" s="126" t="s">
        <v>669</v>
      </c>
      <c r="O235" s="127">
        <v>8469400</v>
      </c>
      <c r="P235" s="128"/>
      <c r="Q235" s="129"/>
      <c r="R235" s="130"/>
      <c r="S235" s="127"/>
      <c r="T235" s="28">
        <f t="shared" si="19"/>
        <v>8469400</v>
      </c>
      <c r="U235" s="131">
        <v>3675400</v>
      </c>
      <c r="V235" s="132">
        <v>43776</v>
      </c>
      <c r="W235" s="132">
        <v>43777</v>
      </c>
      <c r="X235" s="132">
        <v>43830</v>
      </c>
      <c r="Y235" s="118">
        <v>53</v>
      </c>
      <c r="Z235" s="118"/>
      <c r="AA235" s="24"/>
      <c r="AB235" s="125"/>
      <c r="AC235" s="125"/>
      <c r="AD235" s="125"/>
      <c r="AE235" s="125" t="s">
        <v>71</v>
      </c>
      <c r="AF235" s="29">
        <f t="shared" si="18"/>
        <v>0.43396226415094341</v>
      </c>
      <c r="AG235" s="30">
        <f>IF(SUMPRODUCT((A$14:A235=A235)*(B$14:B235=B235)*(C$14:C235=C235))&gt;1,0,1)</f>
        <v>1</v>
      </c>
      <c r="AH235" s="31" t="str">
        <f t="shared" si="20"/>
        <v>Contratos de prestación de servicios profesionales y de apoyo a la gestión</v>
      </c>
      <c r="AI235" s="31" t="str">
        <f t="shared" si="21"/>
        <v>Contratación directa</v>
      </c>
      <c r="AJ235" s="32" t="str">
        <f>IFERROR(VLOOKUP(F235,[1]Tipo!$C$12:$C$27,1,FALSE),"NO")</f>
        <v>Prestación de servicios profesionales y de apoyo a la gestión, o para la ejecución de trabajos artísticos que sólo puedan encomendarse a determinadas personas naturales;</v>
      </c>
      <c r="AK235" s="31" t="str">
        <f t="shared" si="22"/>
        <v>Inversión</v>
      </c>
      <c r="AL235" s="31">
        <f t="shared" si="23"/>
        <v>41</v>
      </c>
      <c r="AM235" s="51"/>
      <c r="AN235" s="51"/>
      <c r="AO235" s="51"/>
      <c r="AP235" s="1"/>
      <c r="AQ235" s="1"/>
      <c r="AR235" s="1"/>
      <c r="AS235" s="1"/>
      <c r="AT235" s="1"/>
      <c r="AU235" s="1"/>
      <c r="AV235" s="1"/>
      <c r="AW235" s="1"/>
      <c r="AX235" s="1"/>
      <c r="AY235" s="1"/>
      <c r="AZ235" s="1"/>
      <c r="BA235" s="1"/>
      <c r="BB235" s="1"/>
      <c r="BC235" s="1"/>
      <c r="BD235" s="1"/>
      <c r="BE235" s="1"/>
      <c r="BF235" s="1"/>
      <c r="BG235" s="1"/>
      <c r="BH235" s="1"/>
      <c r="BI235" s="1"/>
      <c r="BJ235" s="1"/>
      <c r="BK235" s="1"/>
      <c r="BL235" s="1"/>
      <c r="BM235" s="1"/>
      <c r="BN235" s="1"/>
      <c r="BO235" s="1"/>
      <c r="BP235" s="1"/>
      <c r="BQ235" s="1"/>
    </row>
    <row r="236" spans="1:69" ht="27" customHeight="1" x14ac:dyDescent="0.25">
      <c r="A236" s="125">
        <v>243</v>
      </c>
      <c r="B236" s="118">
        <v>2019</v>
      </c>
      <c r="C236" s="119" t="s">
        <v>670</v>
      </c>
      <c r="D236" s="142" t="s">
        <v>65</v>
      </c>
      <c r="E236" s="119" t="s">
        <v>66</v>
      </c>
      <c r="F236" s="120" t="s">
        <v>67</v>
      </c>
      <c r="G236" s="121" t="s">
        <v>668</v>
      </c>
      <c r="H236" s="122" t="s">
        <v>69</v>
      </c>
      <c r="I236" s="123">
        <v>41</v>
      </c>
      <c r="J236" s="27" t="str">
        <f>IF(ISERROR(VLOOKUP(I236,[1]Eje_Pilar!$C$2:$E$47,2,FALSE))," ",VLOOKUP(I236,[1]Eje_Pilar!$C$2:$E$47,2,FALSE))</f>
        <v>Desarrollo rural sostenible</v>
      </c>
      <c r="K236" s="27" t="str">
        <f>IF(ISERROR(VLOOKUP(I236,[1]Eje_Pilar!$C$2:$E$47,3,FALSE))," ",VLOOKUP(I236,[1]Eje_Pilar!$C$2:$E$47,3,FALSE))</f>
        <v>Eje Transversal 3 Sostenibilidad Ambiental basada en la eficiencia energética</v>
      </c>
      <c r="L236" s="124">
        <v>1414</v>
      </c>
      <c r="M236" s="125">
        <v>52825254</v>
      </c>
      <c r="N236" s="126" t="s">
        <v>144</v>
      </c>
      <c r="O236" s="127">
        <v>8469400</v>
      </c>
      <c r="P236" s="128"/>
      <c r="Q236" s="129"/>
      <c r="R236" s="130"/>
      <c r="S236" s="127"/>
      <c r="T236" s="28">
        <f t="shared" si="19"/>
        <v>8469400</v>
      </c>
      <c r="U236" s="131">
        <v>3675400</v>
      </c>
      <c r="V236" s="132">
        <v>43776</v>
      </c>
      <c r="W236" s="132">
        <v>43777</v>
      </c>
      <c r="X236" s="132">
        <v>43830</v>
      </c>
      <c r="Y236" s="118">
        <v>53</v>
      </c>
      <c r="Z236" s="118"/>
      <c r="AA236" s="24"/>
      <c r="AB236" s="125"/>
      <c r="AC236" s="125"/>
      <c r="AD236" s="125"/>
      <c r="AE236" s="125" t="s">
        <v>71</v>
      </c>
      <c r="AF236" s="29">
        <f t="shared" si="18"/>
        <v>0.43396226415094341</v>
      </c>
      <c r="AG236" s="30">
        <f>IF(SUMPRODUCT((A$14:A236=A236)*(B$14:B236=B236)*(C$14:C236=C236))&gt;1,0,1)</f>
        <v>1</v>
      </c>
      <c r="AH236" s="31" t="str">
        <f t="shared" si="20"/>
        <v>Contratos de prestación de servicios profesionales y de apoyo a la gestión</v>
      </c>
      <c r="AI236" s="31" t="str">
        <f t="shared" si="21"/>
        <v>Contratación directa</v>
      </c>
      <c r="AJ236" s="32" t="str">
        <f>IFERROR(VLOOKUP(F236,[1]Tipo!$C$12:$C$27,1,FALSE),"NO")</f>
        <v>Prestación de servicios profesionales y de apoyo a la gestión, o para la ejecución de trabajos artísticos que sólo puedan encomendarse a determinadas personas naturales;</v>
      </c>
      <c r="AK236" s="31" t="str">
        <f t="shared" si="22"/>
        <v>Inversión</v>
      </c>
      <c r="AL236" s="31">
        <f t="shared" si="23"/>
        <v>41</v>
      </c>
      <c r="AM236" s="51"/>
      <c r="AN236" s="51"/>
      <c r="AO236" s="51"/>
      <c r="AP236" s="1"/>
      <c r="AQ236" s="1"/>
      <c r="AR236" s="1"/>
      <c r="AS236" s="1"/>
      <c r="AT236" s="1"/>
      <c r="AU236" s="1"/>
      <c r="AV236" s="1"/>
      <c r="AW236" s="1"/>
      <c r="AX236" s="1"/>
      <c r="AY236" s="1"/>
      <c r="AZ236" s="1"/>
      <c r="BA236" s="1"/>
      <c r="BB236" s="1"/>
      <c r="BC236" s="1"/>
      <c r="BD236" s="1"/>
      <c r="BE236" s="1"/>
      <c r="BF236" s="1"/>
      <c r="BG236" s="1"/>
      <c r="BH236" s="1"/>
      <c r="BI236" s="1"/>
      <c r="BJ236" s="1"/>
      <c r="BK236" s="1"/>
      <c r="BL236" s="1"/>
      <c r="BM236" s="1"/>
      <c r="BN236" s="1"/>
      <c r="BO236" s="1"/>
      <c r="BP236" s="1"/>
      <c r="BQ236" s="1"/>
    </row>
    <row r="237" spans="1:69" ht="27" customHeight="1" x14ac:dyDescent="0.25">
      <c r="A237" s="125">
        <v>244</v>
      </c>
      <c r="B237" s="118">
        <v>2019</v>
      </c>
      <c r="C237" s="119" t="s">
        <v>671</v>
      </c>
      <c r="D237" s="142" t="s">
        <v>65</v>
      </c>
      <c r="E237" s="119" t="s">
        <v>66</v>
      </c>
      <c r="F237" s="120" t="s">
        <v>67</v>
      </c>
      <c r="G237" s="121" t="s">
        <v>672</v>
      </c>
      <c r="H237" s="122" t="s">
        <v>69</v>
      </c>
      <c r="I237" s="123">
        <v>41</v>
      </c>
      <c r="J237" s="27" t="str">
        <f>IF(ISERROR(VLOOKUP(I237,[1]Eje_Pilar!$C$2:$E$47,2,FALSE))," ",VLOOKUP(I237,[1]Eje_Pilar!$C$2:$E$47,2,FALSE))</f>
        <v>Desarrollo rural sostenible</v>
      </c>
      <c r="K237" s="27" t="str">
        <f>IF(ISERROR(VLOOKUP(I237,[1]Eje_Pilar!$C$2:$E$47,3,FALSE))," ",VLOOKUP(I237,[1]Eje_Pilar!$C$2:$E$47,3,FALSE))</f>
        <v>Eje Transversal 3 Sostenibilidad Ambiental basada en la eficiencia energética</v>
      </c>
      <c r="L237" s="124">
        <v>1414</v>
      </c>
      <c r="M237" s="125">
        <v>80184919</v>
      </c>
      <c r="N237" s="126" t="s">
        <v>121</v>
      </c>
      <c r="O237" s="127">
        <v>7748600</v>
      </c>
      <c r="P237" s="128"/>
      <c r="Q237" s="129"/>
      <c r="R237" s="130"/>
      <c r="S237" s="127"/>
      <c r="T237" s="28">
        <f t="shared" si="19"/>
        <v>7748600</v>
      </c>
      <c r="U237" s="131">
        <v>3362600</v>
      </c>
      <c r="V237" s="132">
        <v>43776</v>
      </c>
      <c r="W237" s="132">
        <v>43777</v>
      </c>
      <c r="X237" s="132">
        <v>43851</v>
      </c>
      <c r="Y237" s="118">
        <v>53</v>
      </c>
      <c r="Z237" s="118">
        <v>21</v>
      </c>
      <c r="AA237" s="24"/>
      <c r="AB237" s="125"/>
      <c r="AC237" s="125" t="s">
        <v>71</v>
      </c>
      <c r="AD237" s="125"/>
      <c r="AE237" s="125"/>
      <c r="AF237" s="29">
        <f t="shared" si="18"/>
        <v>0.43396226415094341</v>
      </c>
      <c r="AG237" s="30">
        <f>IF(SUMPRODUCT((A$14:A237=A237)*(B$14:B237=B237)*(C$14:C237=C237))&gt;1,0,1)</f>
        <v>1</v>
      </c>
      <c r="AH237" s="31" t="str">
        <f t="shared" si="20"/>
        <v>Contratos de prestación de servicios profesionales y de apoyo a la gestión</v>
      </c>
      <c r="AI237" s="31" t="str">
        <f t="shared" si="21"/>
        <v>Contratación directa</v>
      </c>
      <c r="AJ237" s="32" t="str">
        <f>IFERROR(VLOOKUP(F237,[1]Tipo!$C$12:$C$27,1,FALSE),"NO")</f>
        <v>Prestación de servicios profesionales y de apoyo a la gestión, o para la ejecución de trabajos artísticos que sólo puedan encomendarse a determinadas personas naturales;</v>
      </c>
      <c r="AK237" s="31" t="str">
        <f t="shared" si="22"/>
        <v>Inversión</v>
      </c>
      <c r="AL237" s="31">
        <f t="shared" si="23"/>
        <v>41</v>
      </c>
      <c r="AM237" s="51"/>
      <c r="AN237" s="51"/>
      <c r="AO237" s="51"/>
      <c r="AP237" s="1"/>
      <c r="AQ237" s="1"/>
      <c r="AR237" s="1"/>
      <c r="AS237" s="1"/>
      <c r="AT237" s="1"/>
      <c r="AU237" s="1"/>
      <c r="AV237" s="1"/>
      <c r="AW237" s="1"/>
      <c r="AX237" s="1"/>
      <c r="AY237" s="1"/>
      <c r="AZ237" s="1"/>
      <c r="BA237" s="1"/>
      <c r="BB237" s="1"/>
      <c r="BC237" s="1"/>
      <c r="BD237" s="1"/>
      <c r="BE237" s="1"/>
      <c r="BF237" s="1"/>
      <c r="BG237" s="1"/>
      <c r="BH237" s="1"/>
      <c r="BI237" s="1"/>
      <c r="BJ237" s="1"/>
      <c r="BK237" s="1"/>
      <c r="BL237" s="1"/>
      <c r="BM237" s="1"/>
      <c r="BN237" s="1"/>
      <c r="BO237" s="1"/>
      <c r="BP237" s="1"/>
      <c r="BQ237" s="1"/>
    </row>
    <row r="238" spans="1:69" ht="27" customHeight="1" x14ac:dyDescent="0.25">
      <c r="A238" s="125">
        <v>245</v>
      </c>
      <c r="B238" s="118">
        <v>2019</v>
      </c>
      <c r="C238" s="119" t="s">
        <v>673</v>
      </c>
      <c r="D238" s="142" t="s">
        <v>65</v>
      </c>
      <c r="E238" s="119" t="s">
        <v>66</v>
      </c>
      <c r="F238" s="120" t="s">
        <v>67</v>
      </c>
      <c r="G238" s="121" t="s">
        <v>672</v>
      </c>
      <c r="H238" s="122" t="s">
        <v>69</v>
      </c>
      <c r="I238" s="123">
        <v>41</v>
      </c>
      <c r="J238" s="27" t="str">
        <f>IF(ISERROR(VLOOKUP(I238,[1]Eje_Pilar!$C$2:$E$47,2,FALSE))," ",VLOOKUP(I238,[1]Eje_Pilar!$C$2:$E$47,2,FALSE))</f>
        <v>Desarrollo rural sostenible</v>
      </c>
      <c r="K238" s="27" t="str">
        <f>IF(ISERROR(VLOOKUP(I238,[1]Eje_Pilar!$C$2:$E$47,3,FALSE))," ",VLOOKUP(I238,[1]Eje_Pilar!$C$2:$E$47,3,FALSE))</f>
        <v>Eje Transversal 3 Sostenibilidad Ambiental basada en la eficiencia energética</v>
      </c>
      <c r="L238" s="124">
        <v>1414</v>
      </c>
      <c r="M238" s="125">
        <v>52290895</v>
      </c>
      <c r="N238" s="126" t="s">
        <v>674</v>
      </c>
      <c r="O238" s="127">
        <v>7748600</v>
      </c>
      <c r="P238" s="128"/>
      <c r="Q238" s="129"/>
      <c r="R238" s="130"/>
      <c r="S238" s="127"/>
      <c r="T238" s="28">
        <f t="shared" si="19"/>
        <v>7748600</v>
      </c>
      <c r="U238" s="131">
        <v>3362600</v>
      </c>
      <c r="V238" s="132">
        <v>43776</v>
      </c>
      <c r="W238" s="132">
        <v>43777</v>
      </c>
      <c r="X238" s="132">
        <v>43830</v>
      </c>
      <c r="Y238" s="118">
        <v>53</v>
      </c>
      <c r="Z238" s="118"/>
      <c r="AA238" s="24"/>
      <c r="AB238" s="125"/>
      <c r="AC238" s="125"/>
      <c r="AD238" s="125"/>
      <c r="AE238" s="125" t="s">
        <v>71</v>
      </c>
      <c r="AF238" s="29">
        <f t="shared" si="18"/>
        <v>0.43396226415094341</v>
      </c>
      <c r="AG238" s="30">
        <f>IF(SUMPRODUCT((A$14:A238=A238)*(B$14:B238=B238)*(C$14:C238=C238))&gt;1,0,1)</f>
        <v>1</v>
      </c>
      <c r="AH238" s="31" t="str">
        <f t="shared" si="20"/>
        <v>Contratos de prestación de servicios profesionales y de apoyo a la gestión</v>
      </c>
      <c r="AI238" s="31" t="str">
        <f t="shared" si="21"/>
        <v>Contratación directa</v>
      </c>
      <c r="AJ238" s="32" t="str">
        <f>IFERROR(VLOOKUP(F238,[1]Tipo!$C$12:$C$27,1,FALSE),"NO")</f>
        <v>Prestación de servicios profesionales y de apoyo a la gestión, o para la ejecución de trabajos artísticos que sólo puedan encomendarse a determinadas personas naturales;</v>
      </c>
      <c r="AK238" s="31" t="str">
        <f t="shared" si="22"/>
        <v>Inversión</v>
      </c>
      <c r="AL238" s="31">
        <f t="shared" si="23"/>
        <v>41</v>
      </c>
      <c r="AM238" s="51"/>
      <c r="AN238" s="51"/>
      <c r="AO238" s="51"/>
      <c r="AP238" s="1"/>
      <c r="AQ238" s="1"/>
      <c r="AR238" s="1"/>
      <c r="AS238" s="1"/>
      <c r="AT238" s="1"/>
      <c r="AU238" s="1"/>
      <c r="AV238" s="1"/>
      <c r="AW238" s="1"/>
      <c r="AX238" s="1"/>
      <c r="AY238" s="1"/>
      <c r="AZ238" s="1"/>
      <c r="BA238" s="1"/>
      <c r="BB238" s="1"/>
      <c r="BC238" s="1"/>
      <c r="BD238" s="1"/>
      <c r="BE238" s="1"/>
      <c r="BF238" s="1"/>
      <c r="BG238" s="1"/>
      <c r="BH238" s="1"/>
      <c r="BI238" s="1"/>
      <c r="BJ238" s="1"/>
      <c r="BK238" s="1"/>
      <c r="BL238" s="1"/>
      <c r="BM238" s="1"/>
      <c r="BN238" s="1"/>
      <c r="BO238" s="1"/>
      <c r="BP238" s="1"/>
      <c r="BQ238" s="1"/>
    </row>
    <row r="239" spans="1:69" ht="27" customHeight="1" x14ac:dyDescent="0.25">
      <c r="A239" s="125">
        <v>246</v>
      </c>
      <c r="B239" s="118">
        <v>2019</v>
      </c>
      <c r="C239" s="119" t="s">
        <v>675</v>
      </c>
      <c r="D239" s="142" t="s">
        <v>65</v>
      </c>
      <c r="E239" s="119" t="s">
        <v>66</v>
      </c>
      <c r="F239" s="120" t="s">
        <v>67</v>
      </c>
      <c r="G239" s="121" t="s">
        <v>676</v>
      </c>
      <c r="H239" s="122" t="s">
        <v>69</v>
      </c>
      <c r="I239" s="123">
        <v>45</v>
      </c>
      <c r="J239" s="27" t="str">
        <f>IF(ISERROR(VLOOKUP(I239,[1]Eje_Pilar!$C$2:$E$47,2,FALSE))," ",VLOOKUP(I239,[1]Eje_Pilar!$C$2:$E$47,2,FALSE))</f>
        <v>Gobernanza e influencia local, regional e internacional</v>
      </c>
      <c r="K239" s="27" t="str">
        <f>IF(ISERROR(VLOOKUP(I239,[1]Eje_Pilar!$C$2:$E$47,3,FALSE))," ",VLOOKUP(I239,[1]Eje_Pilar!$C$2:$E$47,3,FALSE))</f>
        <v>Eje Transversal 4 Gobierno Legitimo, Fortalecimiento Local y Eficiencia</v>
      </c>
      <c r="L239" s="124">
        <v>1415</v>
      </c>
      <c r="M239" s="125">
        <v>80201913</v>
      </c>
      <c r="N239" s="126" t="s">
        <v>677</v>
      </c>
      <c r="O239" s="127">
        <v>9509959</v>
      </c>
      <c r="P239" s="128"/>
      <c r="Q239" s="129"/>
      <c r="R239" s="130">
        <v>1</v>
      </c>
      <c r="S239" s="127">
        <v>3768100</v>
      </c>
      <c r="T239" s="28">
        <f t="shared" si="19"/>
        <v>13278059</v>
      </c>
      <c r="U239" s="131">
        <v>4126959</v>
      </c>
      <c r="V239" s="132">
        <v>43776</v>
      </c>
      <c r="W239" s="132">
        <v>43777</v>
      </c>
      <c r="X239" s="132">
        <v>43851</v>
      </c>
      <c r="Y239" s="118">
        <v>53</v>
      </c>
      <c r="Z239" s="118">
        <v>21</v>
      </c>
      <c r="AA239" s="24"/>
      <c r="AB239" s="125"/>
      <c r="AC239" s="125" t="s">
        <v>71</v>
      </c>
      <c r="AD239" s="125"/>
      <c r="AE239" s="125"/>
      <c r="AF239" s="29">
        <f t="shared" si="18"/>
        <v>0.31081041287736411</v>
      </c>
      <c r="AG239" s="30">
        <f>IF(SUMPRODUCT((A$14:A239=A239)*(B$14:B239=B239)*(C$14:C239=C239))&gt;1,0,1)</f>
        <v>1</v>
      </c>
      <c r="AH239" s="31" t="str">
        <f t="shared" si="20"/>
        <v>Contratos de prestación de servicios profesionales y de apoyo a la gestión</v>
      </c>
      <c r="AI239" s="31" t="str">
        <f t="shared" si="21"/>
        <v>Contratación directa</v>
      </c>
      <c r="AJ239" s="32" t="str">
        <f>IFERROR(VLOOKUP(F239,[1]Tipo!$C$12:$C$27,1,FALSE),"NO")</f>
        <v>Prestación de servicios profesionales y de apoyo a la gestión, o para la ejecución de trabajos artísticos que sólo puedan encomendarse a determinadas personas naturales;</v>
      </c>
      <c r="AK239" s="31" t="str">
        <f t="shared" si="22"/>
        <v>Inversión</v>
      </c>
      <c r="AL239" s="31">
        <f t="shared" si="23"/>
        <v>45</v>
      </c>
      <c r="AM239" s="51"/>
      <c r="AN239" s="51"/>
      <c r="AO239" s="51"/>
      <c r="AP239" s="1"/>
      <c r="AQ239" s="1"/>
      <c r="AR239" s="1"/>
      <c r="AS239" s="1"/>
      <c r="AT239" s="1"/>
      <c r="AU239" s="1"/>
      <c r="AV239" s="1"/>
      <c r="AW239" s="1"/>
      <c r="AX239" s="1"/>
      <c r="AY239" s="1"/>
      <c r="AZ239" s="1"/>
      <c r="BA239" s="1"/>
      <c r="BB239" s="1"/>
      <c r="BC239" s="1"/>
      <c r="BD239" s="1"/>
      <c r="BE239" s="1"/>
      <c r="BF239" s="1"/>
      <c r="BG239" s="1"/>
      <c r="BH239" s="1"/>
      <c r="BI239" s="1"/>
      <c r="BJ239" s="1"/>
      <c r="BK239" s="1"/>
      <c r="BL239" s="1"/>
      <c r="BM239" s="1"/>
      <c r="BN239" s="1"/>
      <c r="BO239" s="1"/>
      <c r="BP239" s="1"/>
      <c r="BQ239" s="1"/>
    </row>
    <row r="240" spans="1:69" ht="27" customHeight="1" x14ac:dyDescent="0.25">
      <c r="A240" s="125">
        <v>247</v>
      </c>
      <c r="B240" s="118">
        <v>2019</v>
      </c>
      <c r="C240" s="119" t="s">
        <v>678</v>
      </c>
      <c r="D240" s="142" t="s">
        <v>65</v>
      </c>
      <c r="E240" s="119" t="s">
        <v>66</v>
      </c>
      <c r="F240" s="120" t="s">
        <v>67</v>
      </c>
      <c r="G240" s="121" t="s">
        <v>679</v>
      </c>
      <c r="H240" s="122" t="s">
        <v>69</v>
      </c>
      <c r="I240" s="123">
        <v>41</v>
      </c>
      <c r="J240" s="27" t="str">
        <f>IF(ISERROR(VLOOKUP(I240,[1]Eje_Pilar!$C$2:$E$47,2,FALSE))," ",VLOOKUP(I240,[1]Eje_Pilar!$C$2:$E$47,2,FALSE))</f>
        <v>Desarrollo rural sostenible</v>
      </c>
      <c r="K240" s="27" t="str">
        <f>IF(ISERROR(VLOOKUP(I240,[1]Eje_Pilar!$C$2:$E$47,3,FALSE))," ",VLOOKUP(I240,[1]Eje_Pilar!$C$2:$E$47,3,FALSE))</f>
        <v>Eje Transversal 3 Sostenibilidad Ambiental basada en la eficiencia energética</v>
      </c>
      <c r="L240" s="124">
        <v>1414</v>
      </c>
      <c r="M240" s="125">
        <v>79818461</v>
      </c>
      <c r="N240" s="126" t="s">
        <v>680</v>
      </c>
      <c r="O240" s="127">
        <v>8469400</v>
      </c>
      <c r="P240" s="128"/>
      <c r="Q240" s="129"/>
      <c r="R240" s="130"/>
      <c r="S240" s="127"/>
      <c r="T240" s="28">
        <f t="shared" si="19"/>
        <v>8469400</v>
      </c>
      <c r="U240" s="131">
        <v>8469400</v>
      </c>
      <c r="V240" s="132">
        <v>43776</v>
      </c>
      <c r="W240" s="132">
        <v>43777</v>
      </c>
      <c r="X240" s="132">
        <v>43830</v>
      </c>
      <c r="Y240" s="118">
        <v>53</v>
      </c>
      <c r="Z240" s="118"/>
      <c r="AA240" s="24"/>
      <c r="AB240" s="125"/>
      <c r="AC240" s="125"/>
      <c r="AD240" s="125"/>
      <c r="AE240" s="125" t="s">
        <v>71</v>
      </c>
      <c r="AF240" s="29">
        <f t="shared" si="18"/>
        <v>1</v>
      </c>
      <c r="AG240" s="30">
        <f>IF(SUMPRODUCT((A$14:A240=A240)*(B$14:B240=B240)*(C$14:C240=C240))&gt;1,0,1)</f>
        <v>1</v>
      </c>
      <c r="AH240" s="31" t="str">
        <f t="shared" si="20"/>
        <v>Contratos de prestación de servicios profesionales y de apoyo a la gestión</v>
      </c>
      <c r="AI240" s="31" t="str">
        <f t="shared" si="21"/>
        <v>Contratación directa</v>
      </c>
      <c r="AJ240" s="32" t="str">
        <f>IFERROR(VLOOKUP(F240,[1]Tipo!$C$12:$C$27,1,FALSE),"NO")</f>
        <v>Prestación de servicios profesionales y de apoyo a la gestión, o para la ejecución de trabajos artísticos que sólo puedan encomendarse a determinadas personas naturales;</v>
      </c>
      <c r="AK240" s="31" t="str">
        <f t="shared" si="22"/>
        <v>Inversión</v>
      </c>
      <c r="AL240" s="31">
        <f t="shared" si="23"/>
        <v>41</v>
      </c>
      <c r="AM240" s="51"/>
      <c r="AN240" s="51"/>
      <c r="AO240" s="51"/>
      <c r="AP240" s="1"/>
      <c r="AQ240" s="1"/>
      <c r="AR240" s="1"/>
      <c r="AS240" s="1"/>
      <c r="AT240" s="1"/>
      <c r="AU240" s="1"/>
      <c r="AV240" s="1"/>
      <c r="AW240" s="1"/>
      <c r="AX240" s="1"/>
      <c r="AY240" s="1"/>
      <c r="AZ240" s="1"/>
      <c r="BA240" s="1"/>
      <c r="BB240" s="1"/>
      <c r="BC240" s="1"/>
      <c r="BD240" s="1"/>
      <c r="BE240" s="1"/>
      <c r="BF240" s="1"/>
      <c r="BG240" s="1"/>
      <c r="BH240" s="1"/>
      <c r="BI240" s="1"/>
      <c r="BJ240" s="1"/>
      <c r="BK240" s="1"/>
      <c r="BL240" s="1"/>
      <c r="BM240" s="1"/>
      <c r="BN240" s="1"/>
      <c r="BO240" s="1"/>
      <c r="BP240" s="1"/>
      <c r="BQ240" s="1"/>
    </row>
    <row r="241" spans="1:69" ht="27" customHeight="1" x14ac:dyDescent="0.25">
      <c r="A241" s="125">
        <v>248</v>
      </c>
      <c r="B241" s="118">
        <v>2019</v>
      </c>
      <c r="C241" s="119" t="s">
        <v>681</v>
      </c>
      <c r="D241" s="142" t="s">
        <v>65</v>
      </c>
      <c r="E241" s="119" t="s">
        <v>66</v>
      </c>
      <c r="F241" s="120" t="s">
        <v>67</v>
      </c>
      <c r="G241" s="121" t="s">
        <v>163</v>
      </c>
      <c r="H241" s="122" t="s">
        <v>69</v>
      </c>
      <c r="I241" s="123">
        <v>45</v>
      </c>
      <c r="J241" s="27" t="str">
        <f>IF(ISERROR(VLOOKUP(I241,[1]Eje_Pilar!$C$2:$E$47,2,FALSE))," ",VLOOKUP(I241,[1]Eje_Pilar!$C$2:$E$47,2,FALSE))</f>
        <v>Gobernanza e influencia local, regional e internacional</v>
      </c>
      <c r="K241" s="27" t="str">
        <f>IF(ISERROR(VLOOKUP(I241,[1]Eje_Pilar!$C$2:$E$47,3,FALSE))," ",VLOOKUP(I241,[1]Eje_Pilar!$C$2:$E$47,3,FALSE))</f>
        <v>Eje Transversal 4 Gobierno Legitimo, Fortalecimiento Local y Eficiencia</v>
      </c>
      <c r="L241" s="124">
        <v>1415</v>
      </c>
      <c r="M241" s="125">
        <v>1022992028</v>
      </c>
      <c r="N241" s="126" t="s">
        <v>682</v>
      </c>
      <c r="O241" s="127">
        <v>3243600</v>
      </c>
      <c r="P241" s="128"/>
      <c r="Q241" s="129"/>
      <c r="R241" s="130"/>
      <c r="S241" s="127"/>
      <c r="T241" s="28">
        <f t="shared" si="19"/>
        <v>3243600</v>
      </c>
      <c r="U241" s="131">
        <v>1407600</v>
      </c>
      <c r="V241" s="132">
        <v>43776</v>
      </c>
      <c r="W241" s="132">
        <v>43777</v>
      </c>
      <c r="X241" s="132">
        <v>43830</v>
      </c>
      <c r="Y241" s="118">
        <v>53</v>
      </c>
      <c r="Z241" s="118"/>
      <c r="AA241" s="24"/>
      <c r="AB241" s="125"/>
      <c r="AC241" s="125"/>
      <c r="AD241" s="125"/>
      <c r="AE241" s="125" t="s">
        <v>71</v>
      </c>
      <c r="AF241" s="29">
        <f t="shared" si="18"/>
        <v>0.43396226415094341</v>
      </c>
      <c r="AG241" s="30">
        <f>IF(SUMPRODUCT((A$14:A241=A241)*(B$14:B241=B241)*(C$14:C241=C241))&gt;1,0,1)</f>
        <v>1</v>
      </c>
      <c r="AH241" s="31" t="str">
        <f t="shared" si="20"/>
        <v>Contratos de prestación de servicios profesionales y de apoyo a la gestión</v>
      </c>
      <c r="AI241" s="31" t="str">
        <f t="shared" si="21"/>
        <v>Contratación directa</v>
      </c>
      <c r="AJ241" s="32" t="str">
        <f>IFERROR(VLOOKUP(F241,[1]Tipo!$C$12:$C$27,1,FALSE),"NO")</f>
        <v>Prestación de servicios profesionales y de apoyo a la gestión, o para la ejecución de trabajos artísticos que sólo puedan encomendarse a determinadas personas naturales;</v>
      </c>
      <c r="AK241" s="31" t="str">
        <f t="shared" si="22"/>
        <v>Inversión</v>
      </c>
      <c r="AL241" s="31">
        <f t="shared" si="23"/>
        <v>45</v>
      </c>
      <c r="AM241" s="51"/>
      <c r="AN241" s="51"/>
      <c r="AO241" s="51"/>
      <c r="AP241" s="1"/>
      <c r="AQ241" s="1"/>
      <c r="AR241" s="1"/>
      <c r="AS241" s="1"/>
      <c r="AT241" s="1"/>
      <c r="AU241" s="1"/>
      <c r="AV241" s="1"/>
      <c r="AW241" s="1"/>
      <c r="AX241" s="1"/>
      <c r="AY241" s="1"/>
      <c r="AZ241" s="1"/>
      <c r="BA241" s="1"/>
      <c r="BB241" s="1"/>
      <c r="BC241" s="1"/>
      <c r="BD241" s="1"/>
      <c r="BE241" s="1"/>
      <c r="BF241" s="1"/>
      <c r="BG241" s="1"/>
      <c r="BH241" s="1"/>
      <c r="BI241" s="1"/>
      <c r="BJ241" s="1"/>
      <c r="BK241" s="1"/>
      <c r="BL241" s="1"/>
      <c r="BM241" s="1"/>
      <c r="BN241" s="1"/>
      <c r="BO241" s="1"/>
      <c r="BP241" s="1"/>
      <c r="BQ241" s="1"/>
    </row>
    <row r="242" spans="1:69" ht="27" customHeight="1" x14ac:dyDescent="0.25">
      <c r="A242" s="125">
        <v>249</v>
      </c>
      <c r="B242" s="118">
        <v>2019</v>
      </c>
      <c r="C242" s="119" t="s">
        <v>683</v>
      </c>
      <c r="D242" s="142" t="s">
        <v>65</v>
      </c>
      <c r="E242" s="119" t="s">
        <v>66</v>
      </c>
      <c r="F242" s="120" t="s">
        <v>67</v>
      </c>
      <c r="G242" s="121" t="s">
        <v>324</v>
      </c>
      <c r="H242" s="122" t="s">
        <v>69</v>
      </c>
      <c r="I242" s="123">
        <v>45</v>
      </c>
      <c r="J242" s="27" t="str">
        <f>IF(ISERROR(VLOOKUP(I242,[1]Eje_Pilar!$C$2:$E$47,2,FALSE))," ",VLOOKUP(I242,[1]Eje_Pilar!$C$2:$E$47,2,FALSE))</f>
        <v>Gobernanza e influencia local, regional e internacional</v>
      </c>
      <c r="K242" s="27" t="str">
        <f>IF(ISERROR(VLOOKUP(I242,[1]Eje_Pilar!$C$2:$E$47,3,FALSE))," ",VLOOKUP(I242,[1]Eje_Pilar!$C$2:$E$47,3,FALSE))</f>
        <v>Eje Transversal 4 Gobierno Legitimo, Fortalecimiento Local y Eficiencia</v>
      </c>
      <c r="L242" s="124">
        <v>1415</v>
      </c>
      <c r="M242" s="125">
        <v>52732012</v>
      </c>
      <c r="N242" s="126" t="s">
        <v>684</v>
      </c>
      <c r="O242" s="127">
        <v>7331666</v>
      </c>
      <c r="P242" s="128"/>
      <c r="Q242" s="129"/>
      <c r="R242" s="130"/>
      <c r="S242" s="127"/>
      <c r="T242" s="28">
        <f t="shared" si="19"/>
        <v>7331666</v>
      </c>
      <c r="U242" s="131">
        <v>3181667</v>
      </c>
      <c r="V242" s="132">
        <v>43776</v>
      </c>
      <c r="W242" s="132">
        <v>43777</v>
      </c>
      <c r="X242" s="132">
        <v>43830</v>
      </c>
      <c r="Y242" s="118">
        <v>53</v>
      </c>
      <c r="Z242" s="118"/>
      <c r="AA242" s="24"/>
      <c r="AB242" s="125"/>
      <c r="AC242" s="125"/>
      <c r="AD242" s="125"/>
      <c r="AE242" s="125" t="s">
        <v>71</v>
      </c>
      <c r="AF242" s="29">
        <f t="shared" si="18"/>
        <v>0.43396234907591263</v>
      </c>
      <c r="AG242" s="30">
        <f>IF(SUMPRODUCT((A$14:A242=A242)*(B$14:B242=B242)*(C$14:C242=C242))&gt;1,0,1)</f>
        <v>1</v>
      </c>
      <c r="AH242" s="31" t="str">
        <f t="shared" si="20"/>
        <v>Contratos de prestación de servicios profesionales y de apoyo a la gestión</v>
      </c>
      <c r="AI242" s="31" t="str">
        <f t="shared" si="21"/>
        <v>Contratación directa</v>
      </c>
      <c r="AJ242" s="32" t="str">
        <f>IFERROR(VLOOKUP(F242,[1]Tipo!$C$12:$C$27,1,FALSE),"NO")</f>
        <v>Prestación de servicios profesionales y de apoyo a la gestión, o para la ejecución de trabajos artísticos que sólo puedan encomendarse a determinadas personas naturales;</v>
      </c>
      <c r="AK242" s="31" t="str">
        <f t="shared" si="22"/>
        <v>Inversión</v>
      </c>
      <c r="AL242" s="31">
        <f t="shared" si="23"/>
        <v>45</v>
      </c>
      <c r="AM242" s="51"/>
      <c r="AN242" s="51"/>
      <c r="AO242" s="51"/>
      <c r="AP242" s="1"/>
      <c r="AQ242" s="1"/>
      <c r="AR242" s="1"/>
      <c r="AS242" s="1"/>
      <c r="AT242" s="1"/>
      <c r="AU242" s="1"/>
      <c r="AV242" s="1"/>
      <c r="AW242" s="1"/>
      <c r="AX242" s="1"/>
      <c r="AY242" s="1"/>
      <c r="AZ242" s="1"/>
      <c r="BA242" s="1"/>
      <c r="BB242" s="1"/>
      <c r="BC242" s="1"/>
      <c r="BD242" s="1"/>
      <c r="BE242" s="1"/>
      <c r="BF242" s="1"/>
      <c r="BG242" s="1"/>
      <c r="BH242" s="1"/>
      <c r="BI242" s="1"/>
      <c r="BJ242" s="1"/>
      <c r="BK242" s="1"/>
      <c r="BL242" s="1"/>
      <c r="BM242" s="1"/>
      <c r="BN242" s="1"/>
      <c r="BO242" s="1"/>
      <c r="BP242" s="1"/>
      <c r="BQ242" s="1"/>
    </row>
    <row r="243" spans="1:69" ht="27" customHeight="1" x14ac:dyDescent="0.25">
      <c r="A243" s="125">
        <v>250</v>
      </c>
      <c r="B243" s="118">
        <v>2019</v>
      </c>
      <c r="C243" s="119" t="s">
        <v>685</v>
      </c>
      <c r="D243" s="142" t="s">
        <v>65</v>
      </c>
      <c r="E243" s="119" t="s">
        <v>66</v>
      </c>
      <c r="F243" s="120" t="s">
        <v>67</v>
      </c>
      <c r="G243" s="121" t="s">
        <v>686</v>
      </c>
      <c r="H243" s="122" t="s">
        <v>69</v>
      </c>
      <c r="I243" s="123">
        <v>45</v>
      </c>
      <c r="J243" s="27" t="str">
        <f>IF(ISERROR(VLOOKUP(I243,[1]Eje_Pilar!$C$2:$E$47,2,FALSE))," ",VLOOKUP(I243,[1]Eje_Pilar!$C$2:$E$47,2,FALSE))</f>
        <v>Gobernanza e influencia local, regional e internacional</v>
      </c>
      <c r="K243" s="27" t="str">
        <f>IF(ISERROR(VLOOKUP(I243,[1]Eje_Pilar!$C$2:$E$47,3,FALSE))," ",VLOOKUP(I243,[1]Eje_Pilar!$C$2:$E$47,3,FALSE))</f>
        <v>Eje Transversal 4 Gobierno Legitimo, Fortalecimiento Local y Eficiencia</v>
      </c>
      <c r="L243" s="124">
        <v>1415</v>
      </c>
      <c r="M243" s="125">
        <v>1024494278</v>
      </c>
      <c r="N243" s="126" t="s">
        <v>687</v>
      </c>
      <c r="O243" s="127">
        <v>4416666</v>
      </c>
      <c r="P243" s="128"/>
      <c r="Q243" s="129"/>
      <c r="R243" s="130">
        <v>1</v>
      </c>
      <c r="S243" s="127">
        <v>1750000</v>
      </c>
      <c r="T243" s="28">
        <f t="shared" si="19"/>
        <v>6166666</v>
      </c>
      <c r="U243" s="131">
        <v>1916667</v>
      </c>
      <c r="V243" s="132">
        <v>43776</v>
      </c>
      <c r="W243" s="132">
        <v>43777</v>
      </c>
      <c r="X243" s="132">
        <v>43851</v>
      </c>
      <c r="Y243" s="118">
        <v>53</v>
      </c>
      <c r="Z243" s="118">
        <v>21</v>
      </c>
      <c r="AA243" s="24"/>
      <c r="AB243" s="125"/>
      <c r="AC243" s="125" t="s">
        <v>71</v>
      </c>
      <c r="AD243" s="125"/>
      <c r="AE243" s="125"/>
      <c r="AF243" s="29">
        <f t="shared" si="18"/>
        <v>0.3108108984660431</v>
      </c>
      <c r="AG243" s="30">
        <f>IF(SUMPRODUCT((A$14:A243=A243)*(B$14:B243=B243)*(C$14:C243=C243))&gt;1,0,1)</f>
        <v>1</v>
      </c>
      <c r="AH243" s="31" t="str">
        <f t="shared" si="20"/>
        <v>Contratos de prestación de servicios profesionales y de apoyo a la gestión</v>
      </c>
      <c r="AI243" s="31" t="str">
        <f t="shared" si="21"/>
        <v>Contratación directa</v>
      </c>
      <c r="AJ243" s="32" t="str">
        <f>IFERROR(VLOOKUP(F243,[1]Tipo!$C$12:$C$27,1,FALSE),"NO")</f>
        <v>Prestación de servicios profesionales y de apoyo a la gestión, o para la ejecución de trabajos artísticos que sólo puedan encomendarse a determinadas personas naturales;</v>
      </c>
      <c r="AK243" s="31" t="str">
        <f t="shared" si="22"/>
        <v>Inversión</v>
      </c>
      <c r="AL243" s="31">
        <f t="shared" si="23"/>
        <v>45</v>
      </c>
      <c r="AM243" s="51"/>
      <c r="AN243" s="51"/>
      <c r="AO243" s="51"/>
      <c r="AP243" s="1"/>
      <c r="AQ243" s="1"/>
      <c r="AR243" s="1"/>
      <c r="AS243" s="1"/>
      <c r="AT243" s="1"/>
      <c r="AU243" s="1"/>
      <c r="AV243" s="1"/>
      <c r="AW243" s="1"/>
      <c r="AX243" s="1"/>
      <c r="AY243" s="1"/>
      <c r="AZ243" s="1"/>
      <c r="BA243" s="1"/>
      <c r="BB243" s="1"/>
      <c r="BC243" s="1"/>
      <c r="BD243" s="1"/>
      <c r="BE243" s="1"/>
      <c r="BF243" s="1"/>
      <c r="BG243" s="1"/>
      <c r="BH243" s="1"/>
      <c r="BI243" s="1"/>
      <c r="BJ243" s="1"/>
      <c r="BK243" s="1"/>
      <c r="BL243" s="1"/>
      <c r="BM243" s="1"/>
      <c r="BN243" s="1"/>
      <c r="BO243" s="1"/>
      <c r="BP243" s="1"/>
      <c r="BQ243" s="1"/>
    </row>
    <row r="244" spans="1:69" ht="27" customHeight="1" thickBot="1" x14ac:dyDescent="0.3">
      <c r="A244" s="125">
        <v>251</v>
      </c>
      <c r="B244" s="118">
        <v>2019</v>
      </c>
      <c r="C244" s="119" t="s">
        <v>688</v>
      </c>
      <c r="D244" s="142" t="s">
        <v>65</v>
      </c>
      <c r="E244" s="119" t="s">
        <v>66</v>
      </c>
      <c r="F244" s="120" t="s">
        <v>67</v>
      </c>
      <c r="G244" s="121" t="s">
        <v>689</v>
      </c>
      <c r="H244" s="122" t="s">
        <v>69</v>
      </c>
      <c r="I244" s="123">
        <v>45</v>
      </c>
      <c r="J244" s="27" t="str">
        <f>IF(ISERROR(VLOOKUP(I244,[1]Eje_Pilar!$C$2:$E$47,2,FALSE))," ",VLOOKUP(I244,[1]Eje_Pilar!$C$2:$E$47,2,FALSE))</f>
        <v>Gobernanza e influencia local, regional e internacional</v>
      </c>
      <c r="K244" s="27" t="str">
        <f>IF(ISERROR(VLOOKUP(I244,[1]Eje_Pilar!$C$2:$E$47,3,FALSE))," ",VLOOKUP(I244,[1]Eje_Pilar!$C$2:$E$47,3,FALSE))</f>
        <v>Eje Transversal 4 Gobierno Legitimo, Fortalecimiento Local y Eficiencia</v>
      </c>
      <c r="L244" s="124">
        <v>1415</v>
      </c>
      <c r="M244" s="125">
        <v>1022932075</v>
      </c>
      <c r="N244" s="126" t="s">
        <v>690</v>
      </c>
      <c r="O244" s="127">
        <v>9893333</v>
      </c>
      <c r="P244" s="128"/>
      <c r="Q244" s="129"/>
      <c r="R244" s="130">
        <v>1</v>
      </c>
      <c r="S244" s="127">
        <v>3920000</v>
      </c>
      <c r="T244" s="28">
        <f t="shared" si="19"/>
        <v>13813333</v>
      </c>
      <c r="U244" s="131">
        <v>9793333</v>
      </c>
      <c r="V244" s="132">
        <v>43776</v>
      </c>
      <c r="W244" s="132">
        <v>43777</v>
      </c>
      <c r="X244" s="132">
        <v>43851</v>
      </c>
      <c r="Y244" s="118">
        <v>53</v>
      </c>
      <c r="Z244" s="118">
        <v>21</v>
      </c>
      <c r="AA244" s="24"/>
      <c r="AB244" s="125"/>
      <c r="AC244" s="125" t="s">
        <v>71</v>
      </c>
      <c r="AD244" s="125"/>
      <c r="AE244" s="125"/>
      <c r="AF244" s="29">
        <f t="shared" si="18"/>
        <v>0.70897682695407405</v>
      </c>
      <c r="AG244" s="30">
        <f>IF(SUMPRODUCT((A$14:A244=A244)*(B$14:B244=B244)*(C$14:C244=C244))&gt;1,0,1)</f>
        <v>1</v>
      </c>
      <c r="AH244" s="31" t="str">
        <f t="shared" si="20"/>
        <v>Contratos de prestación de servicios profesionales y de apoyo a la gestión</v>
      </c>
      <c r="AI244" s="31" t="str">
        <f t="shared" si="21"/>
        <v>Contratación directa</v>
      </c>
      <c r="AJ244" s="32" t="str">
        <f>IFERROR(VLOOKUP(F244,[1]Tipo!$C$12:$C$27,1,FALSE),"NO")</f>
        <v>Prestación de servicios profesionales y de apoyo a la gestión, o para la ejecución de trabajos artísticos que sólo puedan encomendarse a determinadas personas naturales;</v>
      </c>
      <c r="AK244" s="31" t="str">
        <f t="shared" si="22"/>
        <v>Inversión</v>
      </c>
      <c r="AL244" s="31">
        <f t="shared" si="23"/>
        <v>45</v>
      </c>
      <c r="AM244" s="51"/>
      <c r="AN244" s="51"/>
      <c r="AO244" s="51"/>
      <c r="AP244" s="1"/>
      <c r="AQ244" s="1"/>
      <c r="AR244" s="1"/>
      <c r="AS244" s="1"/>
      <c r="AT244" s="1"/>
      <c r="AU244" s="1"/>
      <c r="AV244" s="1"/>
      <c r="AW244" s="1"/>
      <c r="AX244" s="1"/>
      <c r="AY244" s="1"/>
      <c r="AZ244" s="1"/>
      <c r="BA244" s="1"/>
      <c r="BB244" s="1"/>
      <c r="BC244" s="1"/>
      <c r="BD244" s="1"/>
      <c r="BE244" s="1"/>
      <c r="BF244" s="1"/>
      <c r="BG244" s="1"/>
      <c r="BH244" s="1"/>
      <c r="BI244" s="1"/>
      <c r="BJ244" s="1"/>
      <c r="BK244" s="1"/>
      <c r="BL244" s="1"/>
      <c r="BM244" s="1"/>
      <c r="BN244" s="1"/>
      <c r="BO244" s="1"/>
      <c r="BP244" s="1"/>
      <c r="BQ244" s="1"/>
    </row>
    <row r="245" spans="1:69" ht="27" customHeight="1" thickBot="1" x14ac:dyDescent="0.3">
      <c r="A245" s="125">
        <v>252</v>
      </c>
      <c r="B245" s="118">
        <v>2019</v>
      </c>
      <c r="C245" s="119" t="s">
        <v>691</v>
      </c>
      <c r="D245" s="142" t="s">
        <v>65</v>
      </c>
      <c r="E245" s="119" t="s">
        <v>66</v>
      </c>
      <c r="F245" s="120" t="s">
        <v>67</v>
      </c>
      <c r="G245" s="121" t="s">
        <v>228</v>
      </c>
      <c r="H245" s="122" t="s">
        <v>69</v>
      </c>
      <c r="I245" s="123">
        <v>45</v>
      </c>
      <c r="J245" s="27" t="str">
        <f>IF(ISERROR(VLOOKUP(I245,[1]Eje_Pilar!$C$2:$E$47,2,FALSE))," ",VLOOKUP(I245,[1]Eje_Pilar!$C$2:$E$47,2,FALSE))</f>
        <v>Gobernanza e influencia local, regional e internacional</v>
      </c>
      <c r="K245" s="27" t="str">
        <f>IF(ISERROR(VLOOKUP(I245,[1]Eje_Pilar!$C$2:$E$47,3,FALSE))," ",VLOOKUP(I245,[1]Eje_Pilar!$C$2:$E$47,3,FALSE))</f>
        <v>Eje Transversal 4 Gobierno Legitimo, Fortalecimiento Local y Eficiencia</v>
      </c>
      <c r="L245" s="124">
        <v>1415</v>
      </c>
      <c r="M245" s="125">
        <v>52974452</v>
      </c>
      <c r="N245" s="126" t="s">
        <v>692</v>
      </c>
      <c r="O245" s="135">
        <v>10953333</v>
      </c>
      <c r="P245" s="128"/>
      <c r="Q245" s="129"/>
      <c r="R245" s="130">
        <v>1</v>
      </c>
      <c r="S245" s="127">
        <v>4340000</v>
      </c>
      <c r="T245" s="28">
        <f t="shared" si="19"/>
        <v>15293333</v>
      </c>
      <c r="U245" s="131">
        <v>4753333</v>
      </c>
      <c r="V245" s="132">
        <v>43776</v>
      </c>
      <c r="W245" s="132">
        <v>43777</v>
      </c>
      <c r="X245" s="132">
        <v>43851</v>
      </c>
      <c r="Y245" s="118">
        <v>53</v>
      </c>
      <c r="Z245" s="118">
        <v>21</v>
      </c>
      <c r="AA245" s="24"/>
      <c r="AB245" s="125"/>
      <c r="AC245" s="125" t="s">
        <v>71</v>
      </c>
      <c r="AD245" s="125"/>
      <c r="AE245" s="125"/>
      <c r="AF245" s="29">
        <f t="shared" si="18"/>
        <v>0.31081079578925014</v>
      </c>
      <c r="AG245" s="30">
        <f>IF(SUMPRODUCT((A$14:A245=A245)*(B$14:B245=B245)*(C$14:C245=C245))&gt;1,0,1)</f>
        <v>1</v>
      </c>
      <c r="AH245" s="31" t="str">
        <f t="shared" si="20"/>
        <v>Contratos de prestación de servicios profesionales y de apoyo a la gestión</v>
      </c>
      <c r="AI245" s="31" t="str">
        <f t="shared" si="21"/>
        <v>Contratación directa</v>
      </c>
      <c r="AJ245" s="32" t="str">
        <f>IFERROR(VLOOKUP(F245,[1]Tipo!$C$12:$C$27,1,FALSE),"NO")</f>
        <v>Prestación de servicios profesionales y de apoyo a la gestión, o para la ejecución de trabajos artísticos que sólo puedan encomendarse a determinadas personas naturales;</v>
      </c>
      <c r="AK245" s="31" t="str">
        <f t="shared" si="22"/>
        <v>Inversión</v>
      </c>
      <c r="AL245" s="31">
        <f t="shared" si="23"/>
        <v>45</v>
      </c>
      <c r="AM245" s="51"/>
      <c r="AN245" s="51"/>
      <c r="AO245" s="51"/>
      <c r="AP245" s="1"/>
      <c r="AQ245" s="1"/>
      <c r="AR245" s="1"/>
      <c r="AS245" s="1"/>
      <c r="AT245" s="1"/>
      <c r="AU245" s="1"/>
      <c r="AV245" s="1"/>
      <c r="AW245" s="1"/>
      <c r="AX245" s="1"/>
      <c r="AY245" s="1"/>
      <c r="AZ245" s="1"/>
      <c r="BA245" s="1"/>
      <c r="BB245" s="1"/>
      <c r="BC245" s="1"/>
      <c r="BD245" s="1"/>
      <c r="BE245" s="1"/>
      <c r="BF245" s="1"/>
      <c r="BG245" s="1"/>
      <c r="BH245" s="1"/>
      <c r="BI245" s="1"/>
      <c r="BJ245" s="1"/>
      <c r="BK245" s="1"/>
      <c r="BL245" s="1"/>
      <c r="BM245" s="1"/>
      <c r="BN245" s="1"/>
      <c r="BO245" s="1"/>
      <c r="BP245" s="1"/>
      <c r="BQ245" s="1"/>
    </row>
    <row r="246" spans="1:69" ht="27" customHeight="1" x14ac:dyDescent="0.25">
      <c r="A246" s="125">
        <v>253</v>
      </c>
      <c r="B246" s="118">
        <v>2019</v>
      </c>
      <c r="C246" s="119" t="s">
        <v>693</v>
      </c>
      <c r="D246" s="142" t="s">
        <v>65</v>
      </c>
      <c r="E246" s="119" t="s">
        <v>66</v>
      </c>
      <c r="F246" s="120" t="s">
        <v>67</v>
      </c>
      <c r="G246" s="121" t="s">
        <v>668</v>
      </c>
      <c r="H246" s="122" t="s">
        <v>69</v>
      </c>
      <c r="I246" s="123">
        <v>41</v>
      </c>
      <c r="J246" s="27" t="str">
        <f>IF(ISERROR(VLOOKUP(I246,[1]Eje_Pilar!$C$2:$E$47,2,FALSE))," ",VLOOKUP(I246,[1]Eje_Pilar!$C$2:$E$47,2,FALSE))</f>
        <v>Desarrollo rural sostenible</v>
      </c>
      <c r="K246" s="27" t="str">
        <f>IF(ISERROR(VLOOKUP(I246,[1]Eje_Pilar!$C$2:$E$47,3,FALSE))," ",VLOOKUP(I246,[1]Eje_Pilar!$C$2:$E$47,3,FALSE))</f>
        <v>Eje Transversal 3 Sostenibilidad Ambiental basada en la eficiencia energética</v>
      </c>
      <c r="L246" s="124">
        <v>1414</v>
      </c>
      <c r="M246" s="125">
        <v>1031135483</v>
      </c>
      <c r="N246" s="126" t="s">
        <v>694</v>
      </c>
      <c r="O246" s="127">
        <v>8469400</v>
      </c>
      <c r="P246" s="128"/>
      <c r="Q246" s="129"/>
      <c r="R246" s="130">
        <v>1</v>
      </c>
      <c r="S246" s="127">
        <v>3355800</v>
      </c>
      <c r="T246" s="28">
        <f t="shared" si="19"/>
        <v>11825200</v>
      </c>
      <c r="U246" s="131">
        <v>3675400</v>
      </c>
      <c r="V246" s="132">
        <v>43776</v>
      </c>
      <c r="W246" s="132">
        <v>43777</v>
      </c>
      <c r="X246" s="132">
        <v>43851</v>
      </c>
      <c r="Y246" s="118">
        <v>53</v>
      </c>
      <c r="Z246" s="118">
        <v>21</v>
      </c>
      <c r="AA246" s="24"/>
      <c r="AB246" s="125"/>
      <c r="AC246" s="125" t="s">
        <v>71</v>
      </c>
      <c r="AD246" s="125"/>
      <c r="AE246" s="125"/>
      <c r="AF246" s="29">
        <f t="shared" si="18"/>
        <v>0.3108108108108108</v>
      </c>
      <c r="AG246" s="30">
        <f>IF(SUMPRODUCT((A$14:A246=A246)*(B$14:B246=B246)*(C$14:C246=C246))&gt;1,0,1)</f>
        <v>1</v>
      </c>
      <c r="AH246" s="31" t="str">
        <f t="shared" si="20"/>
        <v>Contratos de prestación de servicios profesionales y de apoyo a la gestión</v>
      </c>
      <c r="AI246" s="31" t="str">
        <f t="shared" si="21"/>
        <v>Contratación directa</v>
      </c>
      <c r="AJ246" s="32" t="str">
        <f>IFERROR(VLOOKUP(F246,[1]Tipo!$C$12:$C$27,1,FALSE),"NO")</f>
        <v>Prestación de servicios profesionales y de apoyo a la gestión, o para la ejecución de trabajos artísticos que sólo puedan encomendarse a determinadas personas naturales;</v>
      </c>
      <c r="AK246" s="31" t="str">
        <f t="shared" si="22"/>
        <v>Inversión</v>
      </c>
      <c r="AL246" s="31">
        <f t="shared" si="23"/>
        <v>41</v>
      </c>
      <c r="AM246" s="51"/>
      <c r="AN246" s="51"/>
      <c r="AO246" s="51"/>
      <c r="AP246" s="1"/>
      <c r="AQ246" s="1"/>
      <c r="AR246" s="1"/>
      <c r="AS246" s="1"/>
      <c r="AT246" s="1"/>
      <c r="AU246" s="1"/>
      <c r="AV246" s="1"/>
      <c r="AW246" s="1"/>
      <c r="AX246" s="1"/>
      <c r="AY246" s="1"/>
      <c r="AZ246" s="1"/>
      <c r="BA246" s="1"/>
      <c r="BB246" s="1"/>
      <c r="BC246" s="1"/>
      <c r="BD246" s="1"/>
      <c r="BE246" s="1"/>
      <c r="BF246" s="1"/>
      <c r="BG246" s="1"/>
      <c r="BH246" s="1"/>
      <c r="BI246" s="1"/>
      <c r="BJ246" s="1"/>
      <c r="BK246" s="1"/>
      <c r="BL246" s="1"/>
      <c r="BM246" s="1"/>
      <c r="BN246" s="1"/>
      <c r="BO246" s="1"/>
      <c r="BP246" s="1"/>
      <c r="BQ246" s="1"/>
    </row>
    <row r="247" spans="1:69" ht="27" customHeight="1" x14ac:dyDescent="0.25">
      <c r="A247" s="125">
        <v>254</v>
      </c>
      <c r="B247" s="118">
        <v>2019</v>
      </c>
      <c r="C247" s="119" t="s">
        <v>695</v>
      </c>
      <c r="D247" s="142" t="s">
        <v>65</v>
      </c>
      <c r="E247" s="119" t="s">
        <v>66</v>
      </c>
      <c r="F247" s="120" t="s">
        <v>67</v>
      </c>
      <c r="G247" s="121" t="s">
        <v>696</v>
      </c>
      <c r="H247" s="122" t="s">
        <v>69</v>
      </c>
      <c r="I247" s="123">
        <v>41</v>
      </c>
      <c r="J247" s="27" t="str">
        <f>IF(ISERROR(VLOOKUP(I247,[1]Eje_Pilar!$C$2:$E$47,2,FALSE))," ",VLOOKUP(I247,[1]Eje_Pilar!$C$2:$E$47,2,FALSE))</f>
        <v>Desarrollo rural sostenible</v>
      </c>
      <c r="K247" s="27" t="str">
        <f>IF(ISERROR(VLOOKUP(I247,[1]Eje_Pilar!$C$2:$E$47,3,FALSE))," ",VLOOKUP(I247,[1]Eje_Pilar!$C$2:$E$47,3,FALSE))</f>
        <v>Eje Transversal 3 Sostenibilidad Ambiental basada en la eficiencia energética</v>
      </c>
      <c r="L247" s="124">
        <v>1414</v>
      </c>
      <c r="M247" s="125">
        <v>53038656</v>
      </c>
      <c r="N247" s="126" t="s">
        <v>697</v>
      </c>
      <c r="O247" s="127">
        <v>3798333</v>
      </c>
      <c r="P247" s="128"/>
      <c r="Q247" s="129"/>
      <c r="R247" s="130">
        <v>1</v>
      </c>
      <c r="S247" s="127">
        <v>1505000</v>
      </c>
      <c r="T247" s="28">
        <f t="shared" si="19"/>
        <v>5303333</v>
      </c>
      <c r="U247" s="131">
        <v>1648333</v>
      </c>
      <c r="V247" s="132">
        <v>43776</v>
      </c>
      <c r="W247" s="132">
        <v>43777</v>
      </c>
      <c r="X247" s="132">
        <v>43851</v>
      </c>
      <c r="Y247" s="118">
        <v>53</v>
      </c>
      <c r="Z247" s="118"/>
      <c r="AA247" s="24"/>
      <c r="AB247" s="125"/>
      <c r="AC247" s="125" t="s">
        <v>71</v>
      </c>
      <c r="AD247" s="125"/>
      <c r="AE247" s="125"/>
      <c r="AF247" s="29">
        <f t="shared" si="18"/>
        <v>0.31081076749282011</v>
      </c>
      <c r="AG247" s="30">
        <f>IF(SUMPRODUCT((A$14:A247=A247)*(B$14:B247=B247)*(C$14:C247=C247))&gt;1,0,1)</f>
        <v>1</v>
      </c>
      <c r="AH247" s="31" t="str">
        <f t="shared" si="20"/>
        <v>Contratos de prestación de servicios profesionales y de apoyo a la gestión</v>
      </c>
      <c r="AI247" s="31" t="str">
        <f t="shared" si="21"/>
        <v>Contratación directa</v>
      </c>
      <c r="AJ247" s="32" t="str">
        <f>IFERROR(VLOOKUP(F247,[1]Tipo!$C$12:$C$27,1,FALSE),"NO")</f>
        <v>Prestación de servicios profesionales y de apoyo a la gestión, o para la ejecución de trabajos artísticos que sólo puedan encomendarse a determinadas personas naturales;</v>
      </c>
      <c r="AK247" s="31" t="str">
        <f t="shared" si="22"/>
        <v>Inversión</v>
      </c>
      <c r="AL247" s="31">
        <f t="shared" si="23"/>
        <v>41</v>
      </c>
      <c r="AM247" s="51"/>
      <c r="AN247" s="51"/>
      <c r="AO247" s="51"/>
      <c r="AP247" s="1"/>
      <c r="AQ247" s="1"/>
      <c r="AR247" s="1"/>
      <c r="AS247" s="1"/>
      <c r="AT247" s="1"/>
      <c r="AU247" s="1"/>
      <c r="AV247" s="1"/>
      <c r="AW247" s="1"/>
      <c r="AX247" s="1"/>
      <c r="AY247" s="1"/>
      <c r="AZ247" s="1"/>
      <c r="BA247" s="1"/>
      <c r="BB247" s="1"/>
      <c r="BC247" s="1"/>
      <c r="BD247" s="1"/>
      <c r="BE247" s="1"/>
      <c r="BF247" s="1"/>
      <c r="BG247" s="1"/>
      <c r="BH247" s="1"/>
      <c r="BI247" s="1"/>
      <c r="BJ247" s="1"/>
      <c r="BK247" s="1"/>
      <c r="BL247" s="1"/>
      <c r="BM247" s="1"/>
      <c r="BN247" s="1"/>
      <c r="BO247" s="1"/>
      <c r="BP247" s="1"/>
      <c r="BQ247" s="1"/>
    </row>
    <row r="248" spans="1:69" ht="27" customHeight="1" x14ac:dyDescent="0.25">
      <c r="A248" s="125">
        <v>255</v>
      </c>
      <c r="B248" s="118">
        <v>2019</v>
      </c>
      <c r="C248" s="119" t="s">
        <v>698</v>
      </c>
      <c r="D248" s="142" t="s">
        <v>65</v>
      </c>
      <c r="E248" s="119" t="s">
        <v>66</v>
      </c>
      <c r="F248" s="120" t="s">
        <v>67</v>
      </c>
      <c r="G248" s="152" t="s">
        <v>273</v>
      </c>
      <c r="H248" s="122" t="s">
        <v>69</v>
      </c>
      <c r="I248" s="123">
        <v>41</v>
      </c>
      <c r="J248" s="27" t="str">
        <f>IF(ISERROR(VLOOKUP(I248,[1]Eje_Pilar!$C$2:$E$47,2,FALSE))," ",VLOOKUP(I248,[1]Eje_Pilar!$C$2:$E$47,2,FALSE))</f>
        <v>Desarrollo rural sostenible</v>
      </c>
      <c r="K248" s="27" t="str">
        <f>IF(ISERROR(VLOOKUP(I248,[1]Eje_Pilar!$C$2:$E$47,3,FALSE))," ",VLOOKUP(I248,[1]Eje_Pilar!$C$2:$E$47,3,FALSE))</f>
        <v>Eje Transversal 3 Sostenibilidad Ambiental basada en la eficiencia energética</v>
      </c>
      <c r="L248" s="124">
        <v>1414</v>
      </c>
      <c r="M248" s="125">
        <v>19424318</v>
      </c>
      <c r="N248" s="126" t="s">
        <v>699</v>
      </c>
      <c r="O248" s="127">
        <v>2927400</v>
      </c>
      <c r="P248" s="128"/>
      <c r="Q248" s="129"/>
      <c r="R248" s="130"/>
      <c r="S248" s="127"/>
      <c r="T248" s="28">
        <f t="shared" si="19"/>
        <v>2927400</v>
      </c>
      <c r="U248" s="131">
        <v>1270367</v>
      </c>
      <c r="V248" s="132">
        <v>43776</v>
      </c>
      <c r="W248" s="132">
        <v>43777</v>
      </c>
      <c r="X248" s="132">
        <v>43830</v>
      </c>
      <c r="Y248" s="118">
        <v>53</v>
      </c>
      <c r="Z248" s="118"/>
      <c r="AA248" s="24"/>
      <c r="AB248" s="125"/>
      <c r="AC248" s="125"/>
      <c r="AD248" s="125"/>
      <c r="AE248" s="125" t="s">
        <v>71</v>
      </c>
      <c r="AF248" s="29">
        <f t="shared" si="18"/>
        <v>0.43395743663318986</v>
      </c>
      <c r="AG248" s="30">
        <f>IF(SUMPRODUCT((A$14:A248=A248)*(B$14:B248=B248)*(C$14:C248=C248))&gt;1,0,1)</f>
        <v>1</v>
      </c>
      <c r="AH248" s="31" t="str">
        <f t="shared" si="20"/>
        <v>Contratos de prestación de servicios profesionales y de apoyo a la gestión</v>
      </c>
      <c r="AI248" s="31" t="str">
        <f t="shared" si="21"/>
        <v>Contratación directa</v>
      </c>
      <c r="AJ248" s="32" t="str">
        <f>IFERROR(VLOOKUP(F248,[1]Tipo!$C$12:$C$27,1,FALSE),"NO")</f>
        <v>Prestación de servicios profesionales y de apoyo a la gestión, o para la ejecución de trabajos artísticos que sólo puedan encomendarse a determinadas personas naturales;</v>
      </c>
      <c r="AK248" s="31" t="str">
        <f t="shared" si="22"/>
        <v>Inversión</v>
      </c>
      <c r="AL248" s="31">
        <f t="shared" si="23"/>
        <v>41</v>
      </c>
      <c r="AM248" s="51"/>
      <c r="AN248" s="51"/>
      <c r="AO248" s="51"/>
      <c r="AP248" s="1"/>
      <c r="AQ248" s="1"/>
      <c r="AR248" s="1"/>
      <c r="AS248" s="1"/>
      <c r="AT248" s="1"/>
      <c r="AU248" s="1"/>
      <c r="AV248" s="1"/>
      <c r="AW248" s="1"/>
      <c r="AX248" s="1"/>
      <c r="AY248" s="1"/>
      <c r="AZ248" s="1"/>
      <c r="BA248" s="1"/>
      <c r="BB248" s="1"/>
      <c r="BC248" s="1"/>
      <c r="BD248" s="1"/>
      <c r="BE248" s="1"/>
      <c r="BF248" s="1"/>
      <c r="BG248" s="1"/>
      <c r="BH248" s="1"/>
      <c r="BI248" s="1"/>
      <c r="BJ248" s="1"/>
      <c r="BK248" s="1"/>
      <c r="BL248" s="1"/>
      <c r="BM248" s="1"/>
      <c r="BN248" s="1"/>
      <c r="BO248" s="1"/>
      <c r="BP248" s="1"/>
      <c r="BQ248" s="1"/>
    </row>
    <row r="249" spans="1:69" ht="27" customHeight="1" x14ac:dyDescent="0.25">
      <c r="A249" s="125">
        <v>256</v>
      </c>
      <c r="B249" s="118">
        <v>2019</v>
      </c>
      <c r="C249" s="119" t="s">
        <v>700</v>
      </c>
      <c r="D249" s="142" t="s">
        <v>65</v>
      </c>
      <c r="E249" s="119" t="s">
        <v>66</v>
      </c>
      <c r="F249" s="120" t="s">
        <v>67</v>
      </c>
      <c r="G249" s="121" t="s">
        <v>701</v>
      </c>
      <c r="H249" s="122" t="s">
        <v>69</v>
      </c>
      <c r="I249" s="123">
        <v>41</v>
      </c>
      <c r="J249" s="27" t="str">
        <f>IF(ISERROR(VLOOKUP(I249,[1]Eje_Pilar!$C$2:$E$47,2,FALSE))," ",VLOOKUP(I249,[1]Eje_Pilar!$C$2:$E$47,2,FALSE))</f>
        <v>Desarrollo rural sostenible</v>
      </c>
      <c r="K249" s="27" t="str">
        <f>IF(ISERROR(VLOOKUP(I249,[1]Eje_Pilar!$C$2:$E$47,3,FALSE))," ",VLOOKUP(I249,[1]Eje_Pilar!$C$2:$E$47,3,FALSE))</f>
        <v>Eje Transversal 3 Sostenibilidad Ambiental basada en la eficiencia energética</v>
      </c>
      <c r="L249" s="124">
        <v>1414</v>
      </c>
      <c r="M249" s="125">
        <v>1022958537</v>
      </c>
      <c r="N249" s="126" t="s">
        <v>702</v>
      </c>
      <c r="O249" s="127">
        <v>3798333</v>
      </c>
      <c r="P249" s="128"/>
      <c r="Q249" s="129"/>
      <c r="R249" s="130"/>
      <c r="S249" s="127"/>
      <c r="T249" s="28">
        <f t="shared" si="19"/>
        <v>3798333</v>
      </c>
      <c r="U249" s="131">
        <v>1648333</v>
      </c>
      <c r="V249" s="132">
        <v>43776</v>
      </c>
      <c r="W249" s="132">
        <v>43777</v>
      </c>
      <c r="X249" s="132">
        <v>43830</v>
      </c>
      <c r="Y249" s="118">
        <v>53</v>
      </c>
      <c r="Z249" s="118"/>
      <c r="AA249" s="24"/>
      <c r="AB249" s="125"/>
      <c r="AC249" s="125"/>
      <c r="AD249" s="125"/>
      <c r="AE249" s="125" t="s">
        <v>71</v>
      </c>
      <c r="AF249" s="29">
        <f t="shared" si="18"/>
        <v>0.43396221447671912</v>
      </c>
      <c r="AG249" s="30">
        <f>IF(SUMPRODUCT((A$14:A249=A249)*(B$14:B249=B249)*(C$14:C249=C249))&gt;1,0,1)</f>
        <v>1</v>
      </c>
      <c r="AH249" s="31" t="str">
        <f t="shared" si="20"/>
        <v>Contratos de prestación de servicios profesionales y de apoyo a la gestión</v>
      </c>
      <c r="AI249" s="31" t="str">
        <f t="shared" si="21"/>
        <v>Contratación directa</v>
      </c>
      <c r="AJ249" s="32" t="str">
        <f>IFERROR(VLOOKUP(F249,[1]Tipo!$C$12:$C$27,1,FALSE),"NO")</f>
        <v>Prestación de servicios profesionales y de apoyo a la gestión, o para la ejecución de trabajos artísticos que sólo puedan encomendarse a determinadas personas naturales;</v>
      </c>
      <c r="AK249" s="31" t="str">
        <f t="shared" si="22"/>
        <v>Inversión</v>
      </c>
      <c r="AL249" s="31">
        <f t="shared" si="23"/>
        <v>41</v>
      </c>
      <c r="AM249" s="51"/>
      <c r="AN249" s="51"/>
      <c r="AO249" s="51"/>
      <c r="AP249" s="1"/>
      <c r="AQ249" s="1"/>
      <c r="AR249" s="1"/>
      <c r="AS249" s="1"/>
      <c r="AT249" s="1"/>
      <c r="AU249" s="1"/>
      <c r="AV249" s="1"/>
      <c r="AW249" s="1"/>
      <c r="AX249" s="1"/>
      <c r="AY249" s="1"/>
      <c r="AZ249" s="1"/>
      <c r="BA249" s="1"/>
      <c r="BB249" s="1"/>
      <c r="BC249" s="1"/>
      <c r="BD249" s="1"/>
      <c r="BE249" s="1"/>
      <c r="BF249" s="1"/>
      <c r="BG249" s="1"/>
      <c r="BH249" s="1"/>
      <c r="BI249" s="1"/>
      <c r="BJ249" s="1"/>
      <c r="BK249" s="1"/>
      <c r="BL249" s="1"/>
      <c r="BM249" s="1"/>
      <c r="BN249" s="1"/>
      <c r="BO249" s="1"/>
      <c r="BP249" s="1"/>
      <c r="BQ249" s="1"/>
    </row>
    <row r="250" spans="1:69" ht="27" customHeight="1" x14ac:dyDescent="0.25">
      <c r="A250" s="125">
        <v>257</v>
      </c>
      <c r="B250" s="118">
        <v>2019</v>
      </c>
      <c r="C250" s="119" t="s">
        <v>703</v>
      </c>
      <c r="D250" s="142" t="s">
        <v>65</v>
      </c>
      <c r="E250" s="119" t="s">
        <v>66</v>
      </c>
      <c r="F250" s="120" t="s">
        <v>67</v>
      </c>
      <c r="G250" s="121" t="s">
        <v>701</v>
      </c>
      <c r="H250" s="122" t="s">
        <v>69</v>
      </c>
      <c r="I250" s="123">
        <v>41</v>
      </c>
      <c r="J250" s="27" t="str">
        <f>IF(ISERROR(VLOOKUP(I250,[1]Eje_Pilar!$C$2:$E$47,2,FALSE))," ",VLOOKUP(I250,[1]Eje_Pilar!$C$2:$E$47,2,FALSE))</f>
        <v>Desarrollo rural sostenible</v>
      </c>
      <c r="K250" s="27" t="str">
        <f>IF(ISERROR(VLOOKUP(I250,[1]Eje_Pilar!$C$2:$E$47,3,FALSE))," ",VLOOKUP(I250,[1]Eje_Pilar!$C$2:$E$47,3,FALSE))</f>
        <v>Eje Transversal 3 Sostenibilidad Ambiental basada en la eficiencia energética</v>
      </c>
      <c r="L250" s="124">
        <v>1414</v>
      </c>
      <c r="M250" s="125">
        <v>1022929449</v>
      </c>
      <c r="N250" s="126" t="s">
        <v>704</v>
      </c>
      <c r="O250" s="127">
        <v>3798333</v>
      </c>
      <c r="P250" s="128"/>
      <c r="Q250" s="129"/>
      <c r="R250" s="130"/>
      <c r="S250" s="127"/>
      <c r="T250" s="28">
        <f t="shared" si="19"/>
        <v>3798333</v>
      </c>
      <c r="U250" s="131">
        <v>1648333</v>
      </c>
      <c r="V250" s="132">
        <v>43776</v>
      </c>
      <c r="W250" s="132">
        <v>43777</v>
      </c>
      <c r="X250" s="132">
        <v>43830</v>
      </c>
      <c r="Y250" s="118">
        <v>53</v>
      </c>
      <c r="Z250" s="118"/>
      <c r="AA250" s="24"/>
      <c r="AB250" s="125"/>
      <c r="AC250" s="125"/>
      <c r="AD250" s="125"/>
      <c r="AE250" s="125" t="s">
        <v>71</v>
      </c>
      <c r="AF250" s="29">
        <f t="shared" si="18"/>
        <v>0.43396221447671912</v>
      </c>
      <c r="AG250" s="30">
        <f>IF(SUMPRODUCT((A$14:A250=A250)*(B$14:B250=B250)*(C$14:C250=C250))&gt;1,0,1)</f>
        <v>1</v>
      </c>
      <c r="AH250" s="31" t="str">
        <f t="shared" si="20"/>
        <v>Contratos de prestación de servicios profesionales y de apoyo a la gestión</v>
      </c>
      <c r="AI250" s="31" t="str">
        <f t="shared" si="21"/>
        <v>Contratación directa</v>
      </c>
      <c r="AJ250" s="32" t="str">
        <f>IFERROR(VLOOKUP(F250,[1]Tipo!$C$12:$C$27,1,FALSE),"NO")</f>
        <v>Prestación de servicios profesionales y de apoyo a la gestión, o para la ejecución de trabajos artísticos que sólo puedan encomendarse a determinadas personas naturales;</v>
      </c>
      <c r="AK250" s="31" t="str">
        <f t="shared" si="22"/>
        <v>Inversión</v>
      </c>
      <c r="AL250" s="31">
        <f t="shared" si="23"/>
        <v>41</v>
      </c>
      <c r="AM250" s="51"/>
      <c r="AN250" s="51"/>
      <c r="AO250" s="51"/>
      <c r="AP250" s="1"/>
      <c r="AQ250" s="1"/>
      <c r="AR250" s="1"/>
      <c r="AS250" s="1"/>
      <c r="AT250" s="1"/>
      <c r="AU250" s="1"/>
      <c r="AV250" s="1"/>
      <c r="AW250" s="1"/>
      <c r="AX250" s="1"/>
      <c r="AY250" s="1"/>
      <c r="AZ250" s="1"/>
      <c r="BA250" s="1"/>
      <c r="BB250" s="1"/>
      <c r="BC250" s="1"/>
      <c r="BD250" s="1"/>
      <c r="BE250" s="1"/>
      <c r="BF250" s="1"/>
      <c r="BG250" s="1"/>
      <c r="BH250" s="1"/>
      <c r="BI250" s="1"/>
      <c r="BJ250" s="1"/>
      <c r="BK250" s="1"/>
      <c r="BL250" s="1"/>
      <c r="BM250" s="1"/>
      <c r="BN250" s="1"/>
      <c r="BO250" s="1"/>
      <c r="BP250" s="1"/>
      <c r="BQ250" s="1"/>
    </row>
    <row r="251" spans="1:69" ht="27" customHeight="1" x14ac:dyDescent="0.25">
      <c r="A251" s="125">
        <v>258</v>
      </c>
      <c r="B251" s="118">
        <v>2019</v>
      </c>
      <c r="C251" s="119" t="s">
        <v>705</v>
      </c>
      <c r="D251" s="142" t="s">
        <v>65</v>
      </c>
      <c r="E251" s="119" t="s">
        <v>66</v>
      </c>
      <c r="F251" s="120" t="s">
        <v>67</v>
      </c>
      <c r="G251" s="121" t="s">
        <v>706</v>
      </c>
      <c r="H251" s="122" t="s">
        <v>69</v>
      </c>
      <c r="I251" s="123">
        <v>45</v>
      </c>
      <c r="J251" s="27" t="str">
        <f>IF(ISERROR(VLOOKUP(I251,[1]Eje_Pilar!$C$2:$E$47,2,FALSE))," ",VLOOKUP(I251,[1]Eje_Pilar!$C$2:$E$47,2,FALSE))</f>
        <v>Gobernanza e influencia local, regional e internacional</v>
      </c>
      <c r="K251" s="27" t="str">
        <f>IF(ISERROR(VLOOKUP(I251,[1]Eje_Pilar!$C$2:$E$47,3,FALSE))," ",VLOOKUP(I251,[1]Eje_Pilar!$C$2:$E$47,3,FALSE))</f>
        <v>Eje Transversal 4 Gobierno Legitimo, Fortalecimiento Local y Eficiencia</v>
      </c>
      <c r="L251" s="124">
        <v>1415</v>
      </c>
      <c r="M251" s="125">
        <v>79837471</v>
      </c>
      <c r="N251" s="126" t="s">
        <v>707</v>
      </c>
      <c r="O251" s="127">
        <v>3658766</v>
      </c>
      <c r="P251" s="128"/>
      <c r="Q251" s="129"/>
      <c r="R251" s="130"/>
      <c r="S251" s="127"/>
      <c r="T251" s="28">
        <f t="shared" si="19"/>
        <v>3658766</v>
      </c>
      <c r="U251" s="131">
        <v>1587767</v>
      </c>
      <c r="V251" s="132">
        <v>43776</v>
      </c>
      <c r="W251" s="132">
        <v>43777</v>
      </c>
      <c r="X251" s="132">
        <v>43830</v>
      </c>
      <c r="Y251" s="118">
        <v>53</v>
      </c>
      <c r="Z251" s="118"/>
      <c r="AA251" s="24"/>
      <c r="AB251" s="125"/>
      <c r="AC251" s="125"/>
      <c r="AD251" s="125"/>
      <c r="AE251" s="125" t="s">
        <v>71</v>
      </c>
      <c r="AF251" s="29">
        <f t="shared" si="18"/>
        <v>0.43396243432895132</v>
      </c>
      <c r="AG251" s="30">
        <f>IF(SUMPRODUCT((A$14:A251=A251)*(B$14:B251=B251)*(C$14:C251=C251))&gt;1,0,1)</f>
        <v>1</v>
      </c>
      <c r="AH251" s="31" t="str">
        <f t="shared" si="20"/>
        <v>Contratos de prestación de servicios profesionales y de apoyo a la gestión</v>
      </c>
      <c r="AI251" s="31" t="str">
        <f t="shared" si="21"/>
        <v>Contratación directa</v>
      </c>
      <c r="AJ251" s="32" t="str">
        <f>IFERROR(VLOOKUP(F251,[1]Tipo!$C$12:$C$27,1,FALSE),"NO")</f>
        <v>Prestación de servicios profesionales y de apoyo a la gestión, o para la ejecución de trabajos artísticos que sólo puedan encomendarse a determinadas personas naturales;</v>
      </c>
      <c r="AK251" s="31" t="str">
        <f t="shared" si="22"/>
        <v>Inversión</v>
      </c>
      <c r="AL251" s="31">
        <f t="shared" si="23"/>
        <v>45</v>
      </c>
      <c r="AM251" s="51"/>
      <c r="AN251" s="51"/>
      <c r="AO251" s="51"/>
      <c r="AP251" s="1"/>
      <c r="AQ251" s="1"/>
      <c r="AR251" s="1"/>
      <c r="AS251" s="1"/>
      <c r="AT251" s="1"/>
      <c r="AU251" s="1"/>
      <c r="AV251" s="1"/>
      <c r="AW251" s="1"/>
      <c r="AX251" s="1"/>
      <c r="AY251" s="1"/>
      <c r="AZ251" s="1"/>
      <c r="BA251" s="1"/>
      <c r="BB251" s="1"/>
      <c r="BC251" s="1"/>
      <c r="BD251" s="1"/>
      <c r="BE251" s="1"/>
      <c r="BF251" s="1"/>
      <c r="BG251" s="1"/>
      <c r="BH251" s="1"/>
      <c r="BI251" s="1"/>
      <c r="BJ251" s="1"/>
      <c r="BK251" s="1"/>
      <c r="BL251" s="1"/>
      <c r="BM251" s="1"/>
      <c r="BN251" s="1"/>
      <c r="BO251" s="1"/>
      <c r="BP251" s="1"/>
      <c r="BQ251" s="1"/>
    </row>
    <row r="252" spans="1:69" ht="27" customHeight="1" thickBot="1" x14ac:dyDescent="0.3">
      <c r="A252" s="125">
        <v>259</v>
      </c>
      <c r="B252" s="118">
        <v>2019</v>
      </c>
      <c r="C252" s="119" t="s">
        <v>708</v>
      </c>
      <c r="D252" s="142" t="s">
        <v>65</v>
      </c>
      <c r="E252" s="119" t="s">
        <v>66</v>
      </c>
      <c r="F252" s="120" t="s">
        <v>67</v>
      </c>
      <c r="G252" s="121" t="s">
        <v>643</v>
      </c>
      <c r="H252" s="122" t="s">
        <v>69</v>
      </c>
      <c r="I252" s="123">
        <v>45</v>
      </c>
      <c r="J252" s="27" t="str">
        <f>IF(ISERROR(VLOOKUP(I252,[1]Eje_Pilar!$C$2:$E$47,2,FALSE))," ",VLOOKUP(I252,[1]Eje_Pilar!$C$2:$E$47,2,FALSE))</f>
        <v>Gobernanza e influencia local, regional e internacional</v>
      </c>
      <c r="K252" s="27" t="str">
        <f>IF(ISERROR(VLOOKUP(I252,[1]Eje_Pilar!$C$2:$E$47,3,FALSE))," ",VLOOKUP(I252,[1]Eje_Pilar!$C$2:$E$47,3,FALSE))</f>
        <v>Eje Transversal 4 Gobierno Legitimo, Fortalecimiento Local y Eficiencia</v>
      </c>
      <c r="L252" s="124">
        <v>1415</v>
      </c>
      <c r="M252" s="125">
        <v>1022945340</v>
      </c>
      <c r="N252" s="126" t="s">
        <v>709</v>
      </c>
      <c r="O252" s="127">
        <v>8215000</v>
      </c>
      <c r="P252" s="128"/>
      <c r="Q252" s="129"/>
      <c r="R252" s="130">
        <v>1</v>
      </c>
      <c r="S252" s="127">
        <v>3255000</v>
      </c>
      <c r="T252" s="28">
        <f t="shared" si="19"/>
        <v>11470000</v>
      </c>
      <c r="U252" s="131">
        <v>3565000</v>
      </c>
      <c r="V252" s="132">
        <v>43776</v>
      </c>
      <c r="W252" s="132">
        <v>43777</v>
      </c>
      <c r="X252" s="132">
        <v>43851</v>
      </c>
      <c r="Y252" s="118">
        <v>53</v>
      </c>
      <c r="Z252" s="118">
        <v>21</v>
      </c>
      <c r="AA252" s="24"/>
      <c r="AB252" s="125"/>
      <c r="AC252" s="125" t="s">
        <v>71</v>
      </c>
      <c r="AD252" s="125"/>
      <c r="AE252" s="125"/>
      <c r="AF252" s="29">
        <f t="shared" si="18"/>
        <v>0.3108108108108108</v>
      </c>
      <c r="AG252" s="30">
        <f>IF(SUMPRODUCT((A$14:A252=A252)*(B$14:B252=B252)*(C$14:C252=C252))&gt;1,0,1)</f>
        <v>1</v>
      </c>
      <c r="AH252" s="31" t="str">
        <f t="shared" si="20"/>
        <v>Contratos de prestación de servicios profesionales y de apoyo a la gestión</v>
      </c>
      <c r="AI252" s="31" t="str">
        <f t="shared" si="21"/>
        <v>Contratación directa</v>
      </c>
      <c r="AJ252" s="32" t="str">
        <f>IFERROR(VLOOKUP(F252,[1]Tipo!$C$12:$C$27,1,FALSE),"NO")</f>
        <v>Prestación de servicios profesionales y de apoyo a la gestión, o para la ejecución de trabajos artísticos que sólo puedan encomendarse a determinadas personas naturales;</v>
      </c>
      <c r="AK252" s="31" t="str">
        <f t="shared" si="22"/>
        <v>Inversión</v>
      </c>
      <c r="AL252" s="31">
        <f t="shared" si="23"/>
        <v>45</v>
      </c>
      <c r="AM252" s="51"/>
      <c r="AN252" s="51"/>
      <c r="AO252" s="51"/>
      <c r="AP252" s="1"/>
      <c r="AQ252" s="1"/>
      <c r="AR252" s="1"/>
      <c r="AS252" s="1"/>
      <c r="AT252" s="1"/>
      <c r="AU252" s="1"/>
      <c r="AV252" s="1"/>
      <c r="AW252" s="1"/>
      <c r="AX252" s="1"/>
      <c r="AY252" s="1"/>
      <c r="AZ252" s="1"/>
      <c r="BA252" s="1"/>
      <c r="BB252" s="1"/>
      <c r="BC252" s="1"/>
      <c r="BD252" s="1"/>
      <c r="BE252" s="1"/>
      <c r="BF252" s="1"/>
      <c r="BG252" s="1"/>
      <c r="BH252" s="1"/>
      <c r="BI252" s="1"/>
      <c r="BJ252" s="1"/>
      <c r="BK252" s="1"/>
      <c r="BL252" s="1"/>
      <c r="BM252" s="1"/>
      <c r="BN252" s="1"/>
      <c r="BO252" s="1"/>
      <c r="BP252" s="1"/>
      <c r="BQ252" s="1"/>
    </row>
    <row r="253" spans="1:69" ht="27" customHeight="1" thickBot="1" x14ac:dyDescent="0.3">
      <c r="A253" s="125">
        <v>260</v>
      </c>
      <c r="B253" s="118">
        <v>2019</v>
      </c>
      <c r="C253" s="119" t="s">
        <v>710</v>
      </c>
      <c r="D253" s="142" t="s">
        <v>65</v>
      </c>
      <c r="E253" s="119" t="s">
        <v>66</v>
      </c>
      <c r="F253" s="120" t="s">
        <v>67</v>
      </c>
      <c r="G253" s="121" t="s">
        <v>711</v>
      </c>
      <c r="H253" s="122" t="s">
        <v>69</v>
      </c>
      <c r="I253" s="123">
        <v>45</v>
      </c>
      <c r="J253" s="27" t="str">
        <f>IF(ISERROR(VLOOKUP(I253,[1]Eje_Pilar!$C$2:$E$47,2,FALSE))," ",VLOOKUP(I253,[1]Eje_Pilar!$C$2:$E$47,2,FALSE))</f>
        <v>Gobernanza e influencia local, regional e internacional</v>
      </c>
      <c r="K253" s="27" t="str">
        <f>IF(ISERROR(VLOOKUP(I253,[1]Eje_Pilar!$C$2:$E$47,3,FALSE))," ",VLOOKUP(I253,[1]Eje_Pilar!$C$2:$E$47,3,FALSE))</f>
        <v>Eje Transversal 4 Gobierno Legitimo, Fortalecimiento Local y Eficiencia</v>
      </c>
      <c r="L253" s="124">
        <v>1415</v>
      </c>
      <c r="M253" s="125">
        <v>79851260</v>
      </c>
      <c r="N253" s="126" t="s">
        <v>712</v>
      </c>
      <c r="O253" s="127">
        <v>8820000</v>
      </c>
      <c r="P253" s="128">
        <v>1</v>
      </c>
      <c r="Q253" s="129">
        <v>-5580000</v>
      </c>
      <c r="R253" s="130"/>
      <c r="S253" s="127">
        <v>5400000</v>
      </c>
      <c r="T253" s="35">
        <f>+O253+Q253+S253</f>
        <v>8640000</v>
      </c>
      <c r="U253" s="146">
        <v>3240000</v>
      </c>
      <c r="V253" s="132">
        <v>43777</v>
      </c>
      <c r="W253" s="132">
        <v>43782</v>
      </c>
      <c r="X253" s="132">
        <v>43830</v>
      </c>
      <c r="Y253" s="153">
        <v>48</v>
      </c>
      <c r="Z253" s="118"/>
      <c r="AA253" s="24"/>
      <c r="AB253" s="125"/>
      <c r="AC253" s="125"/>
      <c r="AD253" s="125"/>
      <c r="AE253" s="125" t="s">
        <v>71</v>
      </c>
      <c r="AF253" s="29">
        <f t="shared" si="18"/>
        <v>0.375</v>
      </c>
      <c r="AG253" s="30">
        <f>IF(SUMPRODUCT((A$14:A253=A253)*(B$14:B253=B253)*(C$14:C253=C253))&gt;1,0,1)</f>
        <v>1</v>
      </c>
      <c r="AH253" s="31" t="str">
        <f t="shared" si="20"/>
        <v>Contratos de prestación de servicios profesionales y de apoyo a la gestión</v>
      </c>
      <c r="AI253" s="31" t="str">
        <f t="shared" si="21"/>
        <v>Contratación directa</v>
      </c>
      <c r="AJ253" s="32" t="str">
        <f>IFERROR(VLOOKUP(F253,[1]Tipo!$C$12:$C$27,1,FALSE),"NO")</f>
        <v>Prestación de servicios profesionales y de apoyo a la gestión, o para la ejecución de trabajos artísticos que sólo puedan encomendarse a determinadas personas naturales;</v>
      </c>
      <c r="AK253" s="31" t="str">
        <f t="shared" si="22"/>
        <v>Inversión</v>
      </c>
      <c r="AL253" s="31">
        <f t="shared" si="23"/>
        <v>45</v>
      </c>
      <c r="AM253" s="51"/>
      <c r="AN253" s="51"/>
      <c r="AO253" s="51"/>
      <c r="AP253" s="1"/>
      <c r="AQ253" s="1"/>
      <c r="AR253" s="1"/>
      <c r="AS253" s="1"/>
      <c r="AT253" s="1"/>
      <c r="AU253" s="1"/>
      <c r="AV253" s="1"/>
      <c r="AW253" s="1"/>
      <c r="AX253" s="1"/>
      <c r="AY253" s="1"/>
      <c r="AZ253" s="1"/>
      <c r="BA253" s="1"/>
      <c r="BB253" s="1"/>
      <c r="BC253" s="1"/>
      <c r="BD253" s="1"/>
      <c r="BE253" s="1"/>
      <c r="BF253" s="1"/>
      <c r="BG253" s="1"/>
      <c r="BH253" s="1"/>
      <c r="BI253" s="1"/>
      <c r="BJ253" s="1"/>
      <c r="BK253" s="1"/>
      <c r="BL253" s="1"/>
      <c r="BM253" s="1"/>
      <c r="BN253" s="1"/>
      <c r="BO253" s="1"/>
      <c r="BP253" s="1"/>
      <c r="BQ253" s="1"/>
    </row>
    <row r="254" spans="1:69" ht="27" customHeight="1" x14ac:dyDescent="0.25">
      <c r="A254" s="125">
        <v>261</v>
      </c>
      <c r="B254" s="118">
        <v>2019</v>
      </c>
      <c r="C254" s="119" t="s">
        <v>713</v>
      </c>
      <c r="D254" s="142" t="s">
        <v>65</v>
      </c>
      <c r="E254" s="119" t="s">
        <v>66</v>
      </c>
      <c r="F254" s="120" t="s">
        <v>67</v>
      </c>
      <c r="G254" s="121" t="s">
        <v>714</v>
      </c>
      <c r="H254" s="122" t="s">
        <v>69</v>
      </c>
      <c r="I254" s="123">
        <v>45</v>
      </c>
      <c r="J254" s="27" t="str">
        <f>IF(ISERROR(VLOOKUP(I254,[1]Eje_Pilar!$C$2:$E$47,2,FALSE))," ",VLOOKUP(I254,[1]Eje_Pilar!$C$2:$E$47,2,FALSE))</f>
        <v>Gobernanza e influencia local, regional e internacional</v>
      </c>
      <c r="K254" s="27" t="str">
        <f>IF(ISERROR(VLOOKUP(I254,[1]Eje_Pilar!$C$2:$E$47,3,FALSE))," ",VLOOKUP(I254,[1]Eje_Pilar!$C$2:$E$47,3,FALSE))</f>
        <v>Eje Transversal 4 Gobierno Legitimo, Fortalecimiento Local y Eficiencia</v>
      </c>
      <c r="L254" s="124">
        <v>1415</v>
      </c>
      <c r="M254" s="125">
        <v>1030652247</v>
      </c>
      <c r="N254" s="141" t="s">
        <v>715</v>
      </c>
      <c r="O254" s="127">
        <v>7758333</v>
      </c>
      <c r="P254" s="128"/>
      <c r="Q254" s="129"/>
      <c r="R254" s="130"/>
      <c r="S254" s="127"/>
      <c r="T254" s="28">
        <f t="shared" si="19"/>
        <v>7758333</v>
      </c>
      <c r="U254" s="131">
        <v>3008333</v>
      </c>
      <c r="V254" s="132">
        <v>43777</v>
      </c>
      <c r="W254" s="132">
        <v>43781</v>
      </c>
      <c r="X254" s="132">
        <v>43830</v>
      </c>
      <c r="Y254" s="118">
        <v>49</v>
      </c>
      <c r="Z254" s="118"/>
      <c r="AA254" s="24"/>
      <c r="AB254" s="125"/>
      <c r="AC254" s="125"/>
      <c r="AD254" s="125"/>
      <c r="AE254" s="125" t="s">
        <v>71</v>
      </c>
      <c r="AF254" s="29">
        <f t="shared" si="18"/>
        <v>0.38775507573598605</v>
      </c>
      <c r="AG254" s="30">
        <f>IF(SUMPRODUCT((A$14:A254=A254)*(B$14:B254=B254)*(C$14:C254=C254))&gt;1,0,1)</f>
        <v>1</v>
      </c>
      <c r="AH254" s="31" t="str">
        <f t="shared" si="20"/>
        <v>Contratos de prestación de servicios profesionales y de apoyo a la gestión</v>
      </c>
      <c r="AI254" s="31" t="str">
        <f t="shared" si="21"/>
        <v>Contratación directa</v>
      </c>
      <c r="AJ254" s="32" t="str">
        <f>IFERROR(VLOOKUP(F254,[1]Tipo!$C$12:$C$27,1,FALSE),"NO")</f>
        <v>Prestación de servicios profesionales y de apoyo a la gestión, o para la ejecución de trabajos artísticos que sólo puedan encomendarse a determinadas personas naturales;</v>
      </c>
      <c r="AK254" s="31" t="str">
        <f t="shared" si="22"/>
        <v>Inversión</v>
      </c>
      <c r="AL254" s="31">
        <f t="shared" si="23"/>
        <v>45</v>
      </c>
      <c r="AM254" s="51"/>
      <c r="AN254" s="51"/>
      <c r="AO254" s="51"/>
      <c r="AP254" s="1"/>
      <c r="AQ254" s="1"/>
      <c r="AR254" s="1"/>
      <c r="AS254" s="1"/>
      <c r="AT254" s="1"/>
      <c r="AU254" s="1"/>
      <c r="AV254" s="1"/>
      <c r="AW254" s="1"/>
      <c r="AX254" s="1"/>
      <c r="AY254" s="1"/>
      <c r="AZ254" s="1"/>
      <c r="BA254" s="1"/>
      <c r="BB254" s="1"/>
      <c r="BC254" s="1"/>
      <c r="BD254" s="1"/>
      <c r="BE254" s="1"/>
      <c r="BF254" s="1"/>
      <c r="BG254" s="1"/>
      <c r="BH254" s="1"/>
      <c r="BI254" s="1"/>
      <c r="BJ254" s="1"/>
      <c r="BK254" s="1"/>
      <c r="BL254" s="1"/>
      <c r="BM254" s="1"/>
      <c r="BN254" s="1"/>
      <c r="BO254" s="1"/>
      <c r="BP254" s="1"/>
      <c r="BQ254" s="1"/>
    </row>
    <row r="255" spans="1:69" ht="27" customHeight="1" x14ac:dyDescent="0.25">
      <c r="A255" s="125">
        <v>262</v>
      </c>
      <c r="B255" s="118">
        <v>2019</v>
      </c>
      <c r="C255" s="119" t="s">
        <v>716</v>
      </c>
      <c r="D255" s="142" t="s">
        <v>65</v>
      </c>
      <c r="E255" s="119" t="s">
        <v>66</v>
      </c>
      <c r="F255" s="120" t="s">
        <v>67</v>
      </c>
      <c r="G255" s="121" t="s">
        <v>717</v>
      </c>
      <c r="H255" s="122" t="s">
        <v>69</v>
      </c>
      <c r="I255" s="123">
        <v>45</v>
      </c>
      <c r="J255" s="27" t="str">
        <f>IF(ISERROR(VLOOKUP(I255,[1]Eje_Pilar!$C$2:$E$47,2,FALSE))," ",VLOOKUP(I255,[1]Eje_Pilar!$C$2:$E$47,2,FALSE))</f>
        <v>Gobernanza e influencia local, regional e internacional</v>
      </c>
      <c r="K255" s="27" t="str">
        <f>IF(ISERROR(VLOOKUP(I255,[1]Eje_Pilar!$C$2:$E$47,3,FALSE))," ",VLOOKUP(I255,[1]Eje_Pilar!$C$2:$E$47,3,FALSE))</f>
        <v>Eje Transversal 4 Gobierno Legitimo, Fortalecimiento Local y Eficiencia</v>
      </c>
      <c r="L255" s="124">
        <v>1415</v>
      </c>
      <c r="M255" s="125">
        <v>1018445178</v>
      </c>
      <c r="N255" s="126" t="s">
        <v>315</v>
      </c>
      <c r="O255" s="127">
        <v>3511666</v>
      </c>
      <c r="P255" s="128"/>
      <c r="Q255" s="129"/>
      <c r="R255" s="130"/>
      <c r="S255" s="127"/>
      <c r="T255" s="28">
        <f t="shared" si="19"/>
        <v>3511666</v>
      </c>
      <c r="U255" s="131">
        <v>1361667</v>
      </c>
      <c r="V255" s="132">
        <v>43777</v>
      </c>
      <c r="W255" s="132">
        <v>43781</v>
      </c>
      <c r="X255" s="132">
        <v>43830</v>
      </c>
      <c r="Y255" s="118">
        <v>49</v>
      </c>
      <c r="Z255" s="118"/>
      <c r="AA255" s="24"/>
      <c r="AB255" s="125"/>
      <c r="AC255" s="125"/>
      <c r="AD255" s="125"/>
      <c r="AE255" s="125" t="s">
        <v>71</v>
      </c>
      <c r="AF255" s="29">
        <f t="shared" si="18"/>
        <v>0.38775527057527681</v>
      </c>
      <c r="AG255" s="30">
        <f>IF(SUMPRODUCT((A$14:A255=A255)*(B$14:B255=B255)*(C$14:C255=C255))&gt;1,0,1)</f>
        <v>1</v>
      </c>
      <c r="AH255" s="31" t="str">
        <f t="shared" si="20"/>
        <v>Contratos de prestación de servicios profesionales y de apoyo a la gestión</v>
      </c>
      <c r="AI255" s="31" t="str">
        <f t="shared" si="21"/>
        <v>Contratación directa</v>
      </c>
      <c r="AJ255" s="32" t="str">
        <f>IFERROR(VLOOKUP(F255,[1]Tipo!$C$12:$C$27,1,FALSE),"NO")</f>
        <v>Prestación de servicios profesionales y de apoyo a la gestión, o para la ejecución de trabajos artísticos que sólo puedan encomendarse a determinadas personas naturales;</v>
      </c>
      <c r="AK255" s="31" t="str">
        <f t="shared" si="22"/>
        <v>Inversión</v>
      </c>
      <c r="AL255" s="31">
        <f t="shared" si="23"/>
        <v>45</v>
      </c>
      <c r="AM255" s="51"/>
      <c r="AN255" s="51"/>
      <c r="AO255" s="51"/>
      <c r="AP255" s="1"/>
      <c r="AQ255" s="1"/>
      <c r="AR255" s="1"/>
      <c r="AS255" s="1"/>
      <c r="AT255" s="1"/>
      <c r="AU255" s="1"/>
      <c r="AV255" s="1"/>
      <c r="AW255" s="1"/>
      <c r="AX255" s="1"/>
      <c r="AY255" s="1"/>
      <c r="AZ255" s="1"/>
      <c r="BA255" s="1"/>
      <c r="BB255" s="1"/>
      <c r="BC255" s="1"/>
      <c r="BD255" s="1"/>
      <c r="BE255" s="1"/>
      <c r="BF255" s="1"/>
      <c r="BG255" s="1"/>
      <c r="BH255" s="1"/>
      <c r="BI255" s="1"/>
      <c r="BJ255" s="1"/>
      <c r="BK255" s="1"/>
      <c r="BL255" s="1"/>
      <c r="BM255" s="1"/>
      <c r="BN255" s="1"/>
      <c r="BO255" s="1"/>
      <c r="BP255" s="1"/>
      <c r="BQ255" s="1"/>
    </row>
    <row r="256" spans="1:69" ht="27" customHeight="1" x14ac:dyDescent="0.25">
      <c r="A256" s="125">
        <v>263</v>
      </c>
      <c r="B256" s="118">
        <v>2019</v>
      </c>
      <c r="C256" s="119" t="s">
        <v>718</v>
      </c>
      <c r="D256" s="142" t="s">
        <v>65</v>
      </c>
      <c r="E256" s="119" t="s">
        <v>66</v>
      </c>
      <c r="F256" s="120" t="s">
        <v>67</v>
      </c>
      <c r="G256" s="121" t="s">
        <v>719</v>
      </c>
      <c r="H256" s="122" t="s">
        <v>69</v>
      </c>
      <c r="I256" s="123">
        <v>3</v>
      </c>
      <c r="J256" s="27" t="str">
        <f>IF(ISERROR(VLOOKUP(I256,[1]Eje_Pilar!$C$2:$E$47,2,FALSE))," ",VLOOKUP(I256,[1]Eje_Pilar!$C$2:$E$47,2,FALSE))</f>
        <v>Igualdad y autonomía para una Bogotá incluyente</v>
      </c>
      <c r="K256" s="27" t="str">
        <f>IF(ISERROR(VLOOKUP(I256,[1]Eje_Pilar!$C$2:$E$47,3,FALSE))," ",VLOOKUP(I256,[1]Eje_Pilar!$C$2:$E$47,3,FALSE))</f>
        <v>Pilar 1 Igualdad de Calidad de Vida</v>
      </c>
      <c r="L256" s="124">
        <v>1403</v>
      </c>
      <c r="M256" s="125">
        <v>52835039</v>
      </c>
      <c r="N256" s="126" t="s">
        <v>720</v>
      </c>
      <c r="O256" s="127">
        <v>7439833</v>
      </c>
      <c r="P256" s="128"/>
      <c r="Q256" s="129"/>
      <c r="R256" s="130"/>
      <c r="S256" s="127"/>
      <c r="T256" s="28">
        <f t="shared" si="19"/>
        <v>7439833</v>
      </c>
      <c r="U256" s="131">
        <v>2884833</v>
      </c>
      <c r="V256" s="132">
        <v>43777</v>
      </c>
      <c r="W256" s="132">
        <v>43781</v>
      </c>
      <c r="X256" s="132">
        <v>43830</v>
      </c>
      <c r="Y256" s="118">
        <v>49</v>
      </c>
      <c r="Z256" s="118"/>
      <c r="AA256" s="24"/>
      <c r="AB256" s="125"/>
      <c r="AC256" s="125"/>
      <c r="AD256" s="125"/>
      <c r="AE256" s="125" t="s">
        <v>71</v>
      </c>
      <c r="AF256" s="29">
        <f t="shared" si="18"/>
        <v>0.38775507460987363</v>
      </c>
      <c r="AG256" s="30">
        <f>IF(SUMPRODUCT((A$14:A256=A256)*(B$14:B256=B256)*(C$14:C256=C256))&gt;1,0,1)</f>
        <v>1</v>
      </c>
      <c r="AH256" s="31" t="str">
        <f t="shared" si="20"/>
        <v>Contratos de prestación de servicios profesionales y de apoyo a la gestión</v>
      </c>
      <c r="AI256" s="31" t="str">
        <f t="shared" si="21"/>
        <v>Contratación directa</v>
      </c>
      <c r="AJ256" s="32" t="str">
        <f>IFERROR(VLOOKUP(F256,[1]Tipo!$C$12:$C$27,1,FALSE),"NO")</f>
        <v>Prestación de servicios profesionales y de apoyo a la gestión, o para la ejecución de trabajos artísticos que sólo puedan encomendarse a determinadas personas naturales;</v>
      </c>
      <c r="AK256" s="31" t="str">
        <f t="shared" si="22"/>
        <v>Inversión</v>
      </c>
      <c r="AL256" s="31">
        <f t="shared" si="23"/>
        <v>3</v>
      </c>
      <c r="AM256" s="51"/>
      <c r="AN256" s="51"/>
      <c r="AO256" s="51"/>
      <c r="AP256" s="1"/>
      <c r="AQ256" s="1"/>
      <c r="AR256" s="1"/>
      <c r="AS256" s="1"/>
      <c r="AT256" s="1"/>
      <c r="AU256" s="1"/>
      <c r="AV256" s="1"/>
      <c r="AW256" s="1"/>
      <c r="AX256" s="1"/>
      <c r="AY256" s="1"/>
      <c r="AZ256" s="1"/>
      <c r="BA256" s="1"/>
      <c r="BB256" s="1"/>
      <c r="BC256" s="1"/>
      <c r="BD256" s="1"/>
      <c r="BE256" s="1"/>
      <c r="BF256" s="1"/>
      <c r="BG256" s="1"/>
      <c r="BH256" s="1"/>
      <c r="BI256" s="1"/>
      <c r="BJ256" s="1"/>
      <c r="BK256" s="1"/>
      <c r="BL256" s="1"/>
      <c r="BM256" s="1"/>
      <c r="BN256" s="1"/>
      <c r="BO256" s="1"/>
      <c r="BP256" s="1"/>
      <c r="BQ256" s="1"/>
    </row>
    <row r="257" spans="1:69" ht="27" customHeight="1" x14ac:dyDescent="0.25">
      <c r="A257" s="125">
        <v>264</v>
      </c>
      <c r="B257" s="118">
        <v>2019</v>
      </c>
      <c r="C257" s="119" t="s">
        <v>721</v>
      </c>
      <c r="D257" s="142" t="s">
        <v>65</v>
      </c>
      <c r="E257" s="119" t="s">
        <v>66</v>
      </c>
      <c r="F257" s="120" t="s">
        <v>67</v>
      </c>
      <c r="G257" s="121" t="s">
        <v>722</v>
      </c>
      <c r="H257" s="122" t="s">
        <v>69</v>
      </c>
      <c r="I257" s="123">
        <v>45</v>
      </c>
      <c r="J257" s="27" t="str">
        <f>IF(ISERROR(VLOOKUP(I257,[1]Eje_Pilar!$C$2:$E$47,2,FALSE))," ",VLOOKUP(I257,[1]Eje_Pilar!$C$2:$E$47,2,FALSE))</f>
        <v>Gobernanza e influencia local, regional e internacional</v>
      </c>
      <c r="K257" s="27" t="str">
        <f>IF(ISERROR(VLOOKUP(I257,[1]Eje_Pilar!$C$2:$E$47,3,FALSE))," ",VLOOKUP(I257,[1]Eje_Pilar!$C$2:$E$47,3,FALSE))</f>
        <v>Eje Transversal 4 Gobierno Legitimo, Fortalecimiento Local y Eficiencia</v>
      </c>
      <c r="L257" s="124">
        <v>1415</v>
      </c>
      <c r="M257" s="125">
        <v>82286326</v>
      </c>
      <c r="N257" s="126" t="s">
        <v>723</v>
      </c>
      <c r="O257" s="127">
        <v>6778327</v>
      </c>
      <c r="P257" s="128"/>
      <c r="Q257" s="129"/>
      <c r="R257" s="130"/>
      <c r="S257" s="127"/>
      <c r="T257" s="28">
        <f t="shared" si="19"/>
        <v>6778327</v>
      </c>
      <c r="U257" s="131">
        <v>2490000</v>
      </c>
      <c r="V257" s="132">
        <v>43781</v>
      </c>
      <c r="W257" s="132">
        <v>43782</v>
      </c>
      <c r="X257" s="132">
        <v>43830</v>
      </c>
      <c r="Y257" s="118">
        <v>48</v>
      </c>
      <c r="Z257" s="118"/>
      <c r="AA257" s="24"/>
      <c r="AB257" s="125"/>
      <c r="AC257" s="125"/>
      <c r="AD257" s="125"/>
      <c r="AE257" s="125" t="s">
        <v>71</v>
      </c>
      <c r="AF257" s="29">
        <f t="shared" si="18"/>
        <v>0.36734728200631217</v>
      </c>
      <c r="AG257" s="30">
        <f>IF(SUMPRODUCT((A$14:A257=A257)*(B$14:B257=B257)*(C$14:C257=C257))&gt;1,0,1)</f>
        <v>1</v>
      </c>
      <c r="AH257" s="31" t="str">
        <f t="shared" si="20"/>
        <v>Contratos de prestación de servicios profesionales y de apoyo a la gestión</v>
      </c>
      <c r="AI257" s="31" t="str">
        <f t="shared" si="21"/>
        <v>Contratación directa</v>
      </c>
      <c r="AJ257" s="32" t="str">
        <f>IFERROR(VLOOKUP(F257,[1]Tipo!$C$12:$C$27,1,FALSE),"NO")</f>
        <v>Prestación de servicios profesionales y de apoyo a la gestión, o para la ejecución de trabajos artísticos que sólo puedan encomendarse a determinadas personas naturales;</v>
      </c>
      <c r="AK257" s="31" t="str">
        <f t="shared" si="22"/>
        <v>Inversión</v>
      </c>
      <c r="AL257" s="31">
        <f t="shared" si="23"/>
        <v>45</v>
      </c>
      <c r="AM257" s="51"/>
      <c r="AN257" s="51"/>
      <c r="AO257" s="51"/>
      <c r="AP257" s="1"/>
      <c r="AQ257" s="1"/>
      <c r="AR257" s="1"/>
      <c r="AS257" s="1"/>
      <c r="AT257" s="1"/>
      <c r="AU257" s="1"/>
      <c r="AV257" s="1"/>
      <c r="AW257" s="1"/>
      <c r="AX257" s="1"/>
      <c r="AY257" s="1"/>
      <c r="AZ257" s="1"/>
      <c r="BA257" s="1"/>
      <c r="BB257" s="1"/>
      <c r="BC257" s="1"/>
      <c r="BD257" s="1"/>
      <c r="BE257" s="1"/>
      <c r="BF257" s="1"/>
      <c r="BG257" s="1"/>
      <c r="BH257" s="1"/>
      <c r="BI257" s="1"/>
      <c r="BJ257" s="1"/>
      <c r="BK257" s="1"/>
      <c r="BL257" s="1"/>
      <c r="BM257" s="1"/>
      <c r="BN257" s="1"/>
      <c r="BO257" s="1"/>
      <c r="BP257" s="1"/>
      <c r="BQ257" s="1"/>
    </row>
    <row r="258" spans="1:69" ht="27" customHeight="1" x14ac:dyDescent="0.25">
      <c r="A258" s="125">
        <v>265</v>
      </c>
      <c r="B258" s="118">
        <v>2019</v>
      </c>
      <c r="C258" s="119" t="s">
        <v>724</v>
      </c>
      <c r="D258" s="142" t="s">
        <v>553</v>
      </c>
      <c r="E258" s="119" t="s">
        <v>542</v>
      </c>
      <c r="F258" s="120" t="s">
        <v>429</v>
      </c>
      <c r="G258" s="121" t="s">
        <v>725</v>
      </c>
      <c r="H258" s="122" t="s">
        <v>69</v>
      </c>
      <c r="I258" s="123">
        <v>17</v>
      </c>
      <c r="J258" s="27" t="str">
        <f>IF(ISERROR(VLOOKUP(I258,[1]Eje_Pilar!$C$2:$E$47,2,FALSE))," ",VLOOKUP(I258,[1]Eje_Pilar!$C$2:$E$47,2,FALSE))</f>
        <v>Espacio público, derecho de todos</v>
      </c>
      <c r="K258" s="27" t="str">
        <f>IF(ISERROR(VLOOKUP(I258,[1]Eje_Pilar!$C$2:$E$47,3,FALSE))," ",VLOOKUP(I258,[1]Eje_Pilar!$C$2:$E$47,3,FALSE))</f>
        <v>Pilar 2 Democracía Urbana</v>
      </c>
      <c r="L258" s="124">
        <v>1408</v>
      </c>
      <c r="M258" s="125">
        <v>901336626</v>
      </c>
      <c r="N258" s="126" t="s">
        <v>726</v>
      </c>
      <c r="O258" s="127">
        <v>3868892356</v>
      </c>
      <c r="P258" s="128"/>
      <c r="Q258" s="129"/>
      <c r="R258" s="130"/>
      <c r="S258" s="127"/>
      <c r="T258" s="28">
        <f t="shared" si="19"/>
        <v>3868892356</v>
      </c>
      <c r="U258" s="131"/>
      <c r="V258" s="132">
        <v>43781</v>
      </c>
      <c r="W258" s="134"/>
      <c r="X258" s="134"/>
      <c r="Y258" s="118">
        <v>150</v>
      </c>
      <c r="Z258" s="118"/>
      <c r="AA258" s="24"/>
      <c r="AB258" s="125" t="s">
        <v>71</v>
      </c>
      <c r="AC258" s="125"/>
      <c r="AD258" s="125"/>
      <c r="AE258" s="125"/>
      <c r="AF258" s="29">
        <f t="shared" si="18"/>
        <v>0</v>
      </c>
      <c r="AG258" s="30">
        <f>IF(SUMPRODUCT((A$14:A258=A258)*(B$14:B258=B258)*(C$14:C258=C258))&gt;1,0,1)</f>
        <v>1</v>
      </c>
      <c r="AH258" s="31" t="str">
        <f t="shared" si="20"/>
        <v>Obra pública</v>
      </c>
      <c r="AI258" s="31" t="str">
        <f t="shared" si="21"/>
        <v>Licitación pública</v>
      </c>
      <c r="AJ258" s="32" t="str">
        <f>IFERROR(VLOOKUP(F258,[1]Tipo!$C$12:$C$27,1,FALSE),"NO")</f>
        <v>NO</v>
      </c>
      <c r="AK258" s="31" t="str">
        <f t="shared" si="22"/>
        <v>Inversión</v>
      </c>
      <c r="AL258" s="31">
        <f t="shared" si="23"/>
        <v>17</v>
      </c>
      <c r="AM258" s="51"/>
      <c r="AN258" s="51"/>
      <c r="AO258" s="51"/>
      <c r="AP258" s="1"/>
      <c r="AQ258" s="1"/>
      <c r="AR258" s="1"/>
      <c r="AS258" s="1"/>
      <c r="AT258" s="1"/>
      <c r="AU258" s="1"/>
      <c r="AV258" s="1"/>
      <c r="AW258" s="1"/>
      <c r="AX258" s="1"/>
      <c r="AY258" s="1"/>
      <c r="AZ258" s="1"/>
      <c r="BA258" s="1"/>
      <c r="BB258" s="1"/>
      <c r="BC258" s="1"/>
      <c r="BD258" s="1"/>
      <c r="BE258" s="1"/>
      <c r="BF258" s="1"/>
      <c r="BG258" s="1"/>
      <c r="BH258" s="1"/>
      <c r="BI258" s="1"/>
      <c r="BJ258" s="1"/>
      <c r="BK258" s="1"/>
      <c r="BL258" s="1"/>
      <c r="BM258" s="1"/>
      <c r="BN258" s="1"/>
      <c r="BO258" s="1"/>
      <c r="BP258" s="1"/>
      <c r="BQ258" s="1"/>
    </row>
    <row r="259" spans="1:69" ht="27" customHeight="1" x14ac:dyDescent="0.25">
      <c r="A259" s="125">
        <v>266</v>
      </c>
      <c r="B259" s="118">
        <v>2019</v>
      </c>
      <c r="C259" s="119" t="s">
        <v>727</v>
      </c>
      <c r="D259" s="142" t="s">
        <v>65</v>
      </c>
      <c r="E259" s="119" t="s">
        <v>66</v>
      </c>
      <c r="F259" s="120" t="s">
        <v>67</v>
      </c>
      <c r="G259" s="121" t="s">
        <v>728</v>
      </c>
      <c r="H259" s="122" t="s">
        <v>69</v>
      </c>
      <c r="I259" s="123">
        <v>45</v>
      </c>
      <c r="J259" s="27" t="str">
        <f>IF(ISERROR(VLOOKUP(I259,[1]Eje_Pilar!$C$2:$E$47,2,FALSE))," ",VLOOKUP(I259,[1]Eje_Pilar!$C$2:$E$47,2,FALSE))</f>
        <v>Gobernanza e influencia local, regional e internacional</v>
      </c>
      <c r="K259" s="27" t="str">
        <f>IF(ISERROR(VLOOKUP(I259,[1]Eje_Pilar!$C$2:$E$47,3,FALSE))," ",VLOOKUP(I259,[1]Eje_Pilar!$C$2:$E$47,3,FALSE))</f>
        <v>Eje Transversal 4 Gobierno Legitimo, Fortalecimiento Local y Eficiencia</v>
      </c>
      <c r="L259" s="124">
        <v>1415</v>
      </c>
      <c r="M259" s="125">
        <v>1022980075</v>
      </c>
      <c r="N259" s="126" t="s">
        <v>729</v>
      </c>
      <c r="O259" s="127">
        <v>3313594</v>
      </c>
      <c r="P259" s="128"/>
      <c r="Q259" s="129"/>
      <c r="R259" s="130"/>
      <c r="S259" s="127"/>
      <c r="T259" s="28">
        <f t="shared" si="19"/>
        <v>3313594</v>
      </c>
      <c r="U259" s="131">
        <v>1242598</v>
      </c>
      <c r="V259" s="132">
        <v>43781</v>
      </c>
      <c r="W259" s="132">
        <v>43782</v>
      </c>
      <c r="X259" s="132">
        <v>43830</v>
      </c>
      <c r="Y259" s="118">
        <v>48</v>
      </c>
      <c r="Z259" s="118"/>
      <c r="AA259" s="24"/>
      <c r="AB259" s="125"/>
      <c r="AC259" s="125"/>
      <c r="AD259" s="125"/>
      <c r="AE259" s="125" t="s">
        <v>71</v>
      </c>
      <c r="AF259" s="29">
        <f t="shared" si="18"/>
        <v>0.37500007544678077</v>
      </c>
      <c r="AG259" s="30">
        <f>IF(SUMPRODUCT((A$14:A259=A259)*(B$14:B259=B259)*(C$14:C259=C259))&gt;1,0,1)</f>
        <v>1</v>
      </c>
      <c r="AH259" s="31" t="str">
        <f t="shared" si="20"/>
        <v>Contratos de prestación de servicios profesionales y de apoyo a la gestión</v>
      </c>
      <c r="AI259" s="31" t="str">
        <f t="shared" si="21"/>
        <v>Contratación directa</v>
      </c>
      <c r="AJ259" s="32" t="str">
        <f>IFERROR(VLOOKUP(F259,[1]Tipo!$C$12:$C$27,1,FALSE),"NO")</f>
        <v>Prestación de servicios profesionales y de apoyo a la gestión, o para la ejecución de trabajos artísticos que sólo puedan encomendarse a determinadas personas naturales;</v>
      </c>
      <c r="AK259" s="31" t="str">
        <f t="shared" si="22"/>
        <v>Inversión</v>
      </c>
      <c r="AL259" s="31">
        <f t="shared" si="23"/>
        <v>45</v>
      </c>
      <c r="AM259" s="51"/>
      <c r="AN259" s="51"/>
      <c r="AO259" s="51"/>
      <c r="AP259" s="1"/>
      <c r="AQ259" s="1"/>
      <c r="AR259" s="1"/>
      <c r="AS259" s="1"/>
      <c r="AT259" s="1"/>
      <c r="AU259" s="1"/>
      <c r="AV259" s="1"/>
      <c r="AW259" s="1"/>
      <c r="AX259" s="1"/>
      <c r="AY259" s="1"/>
      <c r="AZ259" s="1"/>
      <c r="BA259" s="1"/>
      <c r="BB259" s="1"/>
      <c r="BC259" s="1"/>
      <c r="BD259" s="1"/>
      <c r="BE259" s="1"/>
      <c r="BF259" s="1"/>
      <c r="BG259" s="1"/>
      <c r="BH259" s="1"/>
      <c r="BI259" s="1"/>
      <c r="BJ259" s="1"/>
      <c r="BK259" s="1"/>
      <c r="BL259" s="1"/>
      <c r="BM259" s="1"/>
      <c r="BN259" s="1"/>
      <c r="BO259" s="1"/>
      <c r="BP259" s="1"/>
      <c r="BQ259" s="1"/>
    </row>
    <row r="260" spans="1:69" ht="27" customHeight="1" x14ac:dyDescent="0.25">
      <c r="A260" s="125">
        <v>267</v>
      </c>
      <c r="B260" s="118">
        <v>2019</v>
      </c>
      <c r="C260" s="119" t="s">
        <v>730</v>
      </c>
      <c r="D260" s="142" t="s">
        <v>65</v>
      </c>
      <c r="E260" s="119" t="s">
        <v>66</v>
      </c>
      <c r="F260" s="120" t="s">
        <v>67</v>
      </c>
      <c r="G260" s="121" t="s">
        <v>731</v>
      </c>
      <c r="H260" s="122" t="s">
        <v>69</v>
      </c>
      <c r="I260" s="123">
        <v>45</v>
      </c>
      <c r="J260" s="27" t="str">
        <f>IF(ISERROR(VLOOKUP(I260,[1]Eje_Pilar!$C$2:$E$47,2,FALSE))," ",VLOOKUP(I260,[1]Eje_Pilar!$C$2:$E$47,2,FALSE))</f>
        <v>Gobernanza e influencia local, regional e internacional</v>
      </c>
      <c r="K260" s="27" t="str">
        <f>IF(ISERROR(VLOOKUP(I260,[1]Eje_Pilar!$C$2:$E$47,3,FALSE))," ",VLOOKUP(I260,[1]Eje_Pilar!$C$2:$E$47,3,FALSE))</f>
        <v>Eje Transversal 4 Gobierno Legitimo, Fortalecimiento Local y Eficiencia</v>
      </c>
      <c r="L260" s="124">
        <v>1415</v>
      </c>
      <c r="M260" s="125">
        <v>1023003795</v>
      </c>
      <c r="N260" s="126" t="s">
        <v>732</v>
      </c>
      <c r="O260" s="127">
        <v>6625600</v>
      </c>
      <c r="P260" s="128"/>
      <c r="Q260" s="129"/>
      <c r="R260" s="130"/>
      <c r="S260" s="127"/>
      <c r="T260" s="28">
        <f t="shared" si="19"/>
        <v>6625600</v>
      </c>
      <c r="U260" s="131">
        <v>2484600</v>
      </c>
      <c r="V260" s="132">
        <v>43781</v>
      </c>
      <c r="W260" s="132">
        <v>43782</v>
      </c>
      <c r="X260" s="132">
        <v>43830</v>
      </c>
      <c r="Y260" s="118">
        <v>48</v>
      </c>
      <c r="Z260" s="118"/>
      <c r="AA260" s="24"/>
      <c r="AB260" s="125"/>
      <c r="AC260" s="125"/>
      <c r="AD260" s="125"/>
      <c r="AE260" s="125" t="s">
        <v>71</v>
      </c>
      <c r="AF260" s="29">
        <f t="shared" si="18"/>
        <v>0.375</v>
      </c>
      <c r="AG260" s="30">
        <f>IF(SUMPRODUCT((A$14:A260=A260)*(B$14:B260=B260)*(C$14:C260=C260))&gt;1,0,1)</f>
        <v>1</v>
      </c>
      <c r="AH260" s="31" t="str">
        <f t="shared" si="20"/>
        <v>Contratos de prestación de servicios profesionales y de apoyo a la gestión</v>
      </c>
      <c r="AI260" s="31" t="str">
        <f t="shared" si="21"/>
        <v>Contratación directa</v>
      </c>
      <c r="AJ260" s="32" t="str">
        <f>IFERROR(VLOOKUP(F260,[1]Tipo!$C$12:$C$27,1,FALSE),"NO")</f>
        <v>Prestación de servicios profesionales y de apoyo a la gestión, o para la ejecución de trabajos artísticos que sólo puedan encomendarse a determinadas personas naturales;</v>
      </c>
      <c r="AK260" s="31" t="str">
        <f t="shared" si="22"/>
        <v>Inversión</v>
      </c>
      <c r="AL260" s="31">
        <f t="shared" si="23"/>
        <v>45</v>
      </c>
      <c r="AM260" s="51"/>
      <c r="AN260" s="51"/>
      <c r="AO260" s="51"/>
      <c r="AP260" s="1"/>
      <c r="AQ260" s="1"/>
      <c r="AR260" s="1"/>
      <c r="AS260" s="1"/>
      <c r="AT260" s="1"/>
      <c r="AU260" s="1"/>
      <c r="AV260" s="1"/>
      <c r="AW260" s="1"/>
      <c r="AX260" s="1"/>
      <c r="AY260" s="1"/>
      <c r="AZ260" s="1"/>
      <c r="BA260" s="1"/>
      <c r="BB260" s="1"/>
      <c r="BC260" s="1"/>
      <c r="BD260" s="1"/>
      <c r="BE260" s="1"/>
      <c r="BF260" s="1"/>
      <c r="BG260" s="1"/>
      <c r="BH260" s="1"/>
      <c r="BI260" s="1"/>
      <c r="BJ260" s="1"/>
      <c r="BK260" s="1"/>
      <c r="BL260" s="1"/>
      <c r="BM260" s="1"/>
      <c r="BN260" s="1"/>
      <c r="BO260" s="1"/>
      <c r="BP260" s="1"/>
      <c r="BQ260" s="1"/>
    </row>
    <row r="261" spans="1:69" ht="27" customHeight="1" x14ac:dyDescent="0.25">
      <c r="A261" s="125">
        <v>268</v>
      </c>
      <c r="B261" s="118">
        <v>2019</v>
      </c>
      <c r="C261" s="119" t="s">
        <v>733</v>
      </c>
      <c r="D261" s="142" t="s">
        <v>65</v>
      </c>
      <c r="E261" s="119" t="s">
        <v>66</v>
      </c>
      <c r="F261" s="120" t="s">
        <v>67</v>
      </c>
      <c r="G261" s="121" t="s">
        <v>734</v>
      </c>
      <c r="H261" s="122" t="s">
        <v>69</v>
      </c>
      <c r="I261" s="123">
        <v>45</v>
      </c>
      <c r="J261" s="27" t="str">
        <f>IF(ISERROR(VLOOKUP(I261,[1]Eje_Pilar!$C$2:$E$47,2,FALSE))," ",VLOOKUP(I261,[1]Eje_Pilar!$C$2:$E$47,2,FALSE))</f>
        <v>Gobernanza e influencia local, regional e internacional</v>
      </c>
      <c r="K261" s="27" t="str">
        <f>IF(ISERROR(VLOOKUP(I261,[1]Eje_Pilar!$C$2:$E$47,3,FALSE))," ",VLOOKUP(I261,[1]Eje_Pilar!$C$2:$E$47,3,FALSE))</f>
        <v>Eje Transversal 4 Gobierno Legitimo, Fortalecimiento Local y Eficiencia</v>
      </c>
      <c r="L261" s="124">
        <v>1415</v>
      </c>
      <c r="M261" s="125">
        <v>52286962</v>
      </c>
      <c r="N261" s="126" t="s">
        <v>735</v>
      </c>
      <c r="O261" s="127">
        <v>8248317</v>
      </c>
      <c r="P261" s="128"/>
      <c r="Q261" s="129"/>
      <c r="R261" s="130">
        <v>1</v>
      </c>
      <c r="S261" s="127">
        <v>3535000</v>
      </c>
      <c r="T261" s="28">
        <f t="shared" si="19"/>
        <v>11783317</v>
      </c>
      <c r="U261" s="131">
        <v>3030000</v>
      </c>
      <c r="V261" s="132">
        <v>43781</v>
      </c>
      <c r="W261" s="132">
        <v>43782</v>
      </c>
      <c r="X261" s="132">
        <v>43851</v>
      </c>
      <c r="Y261" s="118">
        <v>48</v>
      </c>
      <c r="Z261" s="118">
        <v>21</v>
      </c>
      <c r="AA261" s="24"/>
      <c r="AB261" s="125"/>
      <c r="AC261" s="125" t="s">
        <v>71</v>
      </c>
      <c r="AD261" s="125"/>
      <c r="AE261" s="125"/>
      <c r="AF261" s="29">
        <f t="shared" si="18"/>
        <v>0.25714321357899478</v>
      </c>
      <c r="AG261" s="30">
        <f>IF(SUMPRODUCT((A$14:A261=A261)*(B$14:B261=B261)*(C$14:C261=C261))&gt;1,0,1)</f>
        <v>1</v>
      </c>
      <c r="AH261" s="31" t="str">
        <f t="shared" si="20"/>
        <v>Contratos de prestación de servicios profesionales y de apoyo a la gestión</v>
      </c>
      <c r="AI261" s="31" t="str">
        <f t="shared" si="21"/>
        <v>Contratación directa</v>
      </c>
      <c r="AJ261" s="32" t="str">
        <f>IFERROR(VLOOKUP(F261,[1]Tipo!$C$12:$C$27,1,FALSE),"NO")</f>
        <v>Prestación de servicios profesionales y de apoyo a la gestión, o para la ejecución de trabajos artísticos que sólo puedan encomendarse a determinadas personas naturales;</v>
      </c>
      <c r="AK261" s="31" t="str">
        <f t="shared" si="22"/>
        <v>Inversión</v>
      </c>
      <c r="AL261" s="31">
        <f t="shared" si="23"/>
        <v>45</v>
      </c>
      <c r="AM261" s="51"/>
      <c r="AN261" s="51"/>
      <c r="AO261" s="51"/>
      <c r="AP261" s="1"/>
      <c r="AQ261" s="1"/>
      <c r="AR261" s="1"/>
      <c r="AS261" s="1"/>
      <c r="AT261" s="1"/>
      <c r="AU261" s="1"/>
      <c r="AV261" s="1"/>
      <c r="AW261" s="1"/>
      <c r="AX261" s="1"/>
      <c r="AY261" s="1"/>
      <c r="AZ261" s="1"/>
      <c r="BA261" s="1"/>
      <c r="BB261" s="1"/>
      <c r="BC261" s="1"/>
      <c r="BD261" s="1"/>
      <c r="BE261" s="1"/>
      <c r="BF261" s="1"/>
      <c r="BG261" s="1"/>
      <c r="BH261" s="1"/>
      <c r="BI261" s="1"/>
      <c r="BJ261" s="1"/>
      <c r="BK261" s="1"/>
      <c r="BL261" s="1"/>
      <c r="BM261" s="1"/>
      <c r="BN261" s="1"/>
      <c r="BO261" s="1"/>
      <c r="BP261" s="1"/>
      <c r="BQ261" s="1"/>
    </row>
    <row r="262" spans="1:69" ht="27" customHeight="1" x14ac:dyDescent="0.25">
      <c r="A262" s="125">
        <v>269</v>
      </c>
      <c r="B262" s="118">
        <v>2019</v>
      </c>
      <c r="C262" s="119" t="s">
        <v>736</v>
      </c>
      <c r="D262" s="142" t="s">
        <v>65</v>
      </c>
      <c r="E262" s="119" t="s">
        <v>66</v>
      </c>
      <c r="F262" s="120" t="s">
        <v>67</v>
      </c>
      <c r="G262" s="121" t="s">
        <v>353</v>
      </c>
      <c r="H262" s="122" t="s">
        <v>69</v>
      </c>
      <c r="I262" s="123">
        <v>3</v>
      </c>
      <c r="J262" s="27" t="str">
        <f>IF(ISERROR(VLOOKUP(I262,[1]Eje_Pilar!$C$2:$E$47,2,FALSE))," ",VLOOKUP(I262,[1]Eje_Pilar!$C$2:$E$47,2,FALSE))</f>
        <v>Igualdad y autonomía para una Bogotá incluyente</v>
      </c>
      <c r="K262" s="27" t="str">
        <f>IF(ISERROR(VLOOKUP(I262,[1]Eje_Pilar!$C$2:$E$47,3,FALSE))," ",VLOOKUP(I262,[1]Eje_Pilar!$C$2:$E$47,3,FALSE))</f>
        <v>Pilar 1 Igualdad de Calidad de Vida</v>
      </c>
      <c r="L262" s="124">
        <v>1403</v>
      </c>
      <c r="M262" s="125">
        <v>1026269507</v>
      </c>
      <c r="N262" s="126" t="s">
        <v>737</v>
      </c>
      <c r="O262" s="127">
        <v>7288000</v>
      </c>
      <c r="P262" s="128"/>
      <c r="Q262" s="129"/>
      <c r="R262" s="130"/>
      <c r="S262" s="127"/>
      <c r="T262" s="28">
        <f t="shared" si="19"/>
        <v>7288000</v>
      </c>
      <c r="U262" s="131">
        <v>2733000</v>
      </c>
      <c r="V262" s="132">
        <v>43781</v>
      </c>
      <c r="W262" s="132">
        <v>43782</v>
      </c>
      <c r="X262" s="132">
        <v>43830</v>
      </c>
      <c r="Y262" s="118">
        <v>48</v>
      </c>
      <c r="Z262" s="118"/>
      <c r="AA262" s="24"/>
      <c r="AB262" s="125"/>
      <c r="AC262" s="125"/>
      <c r="AD262" s="125"/>
      <c r="AE262" s="125" t="s">
        <v>71</v>
      </c>
      <c r="AF262" s="29">
        <f t="shared" si="18"/>
        <v>0.375</v>
      </c>
      <c r="AG262" s="30">
        <f>IF(SUMPRODUCT((A$14:A262=A262)*(B$14:B262=B262)*(C$14:C262=C262))&gt;1,0,1)</f>
        <v>1</v>
      </c>
      <c r="AH262" s="31" t="str">
        <f t="shared" si="20"/>
        <v>Contratos de prestación de servicios profesionales y de apoyo a la gestión</v>
      </c>
      <c r="AI262" s="31" t="str">
        <f t="shared" si="21"/>
        <v>Contratación directa</v>
      </c>
      <c r="AJ262" s="32" t="str">
        <f>IFERROR(VLOOKUP(F262,[1]Tipo!$C$12:$C$27,1,FALSE),"NO")</f>
        <v>Prestación de servicios profesionales y de apoyo a la gestión, o para la ejecución de trabajos artísticos que sólo puedan encomendarse a determinadas personas naturales;</v>
      </c>
      <c r="AK262" s="31" t="str">
        <f t="shared" si="22"/>
        <v>Inversión</v>
      </c>
      <c r="AL262" s="31">
        <f t="shared" si="23"/>
        <v>3</v>
      </c>
      <c r="AM262" s="51"/>
      <c r="AN262" s="51"/>
      <c r="AO262" s="51"/>
      <c r="AP262" s="1"/>
      <c r="AQ262" s="1"/>
      <c r="AR262" s="1"/>
      <c r="AS262" s="1"/>
      <c r="AT262" s="1"/>
      <c r="AU262" s="1"/>
      <c r="AV262" s="1"/>
      <c r="AW262" s="1"/>
      <c r="AX262" s="1"/>
      <c r="AY262" s="1"/>
      <c r="AZ262" s="1"/>
      <c r="BA262" s="1"/>
      <c r="BB262" s="1"/>
      <c r="BC262" s="1"/>
      <c r="BD262" s="1"/>
      <c r="BE262" s="1"/>
      <c r="BF262" s="1"/>
      <c r="BG262" s="1"/>
      <c r="BH262" s="1"/>
      <c r="BI262" s="1"/>
      <c r="BJ262" s="1"/>
      <c r="BK262" s="1"/>
      <c r="BL262" s="1"/>
      <c r="BM262" s="1"/>
      <c r="BN262" s="1"/>
      <c r="BO262" s="1"/>
      <c r="BP262" s="1"/>
      <c r="BQ262" s="1"/>
    </row>
    <row r="263" spans="1:69" ht="27" customHeight="1" x14ac:dyDescent="0.25">
      <c r="A263" s="125">
        <v>270</v>
      </c>
      <c r="B263" s="118">
        <v>2019</v>
      </c>
      <c r="C263" s="119" t="s">
        <v>738</v>
      </c>
      <c r="D263" s="142" t="s">
        <v>65</v>
      </c>
      <c r="E263" s="119" t="s">
        <v>66</v>
      </c>
      <c r="F263" s="120" t="s">
        <v>67</v>
      </c>
      <c r="G263" s="121" t="s">
        <v>739</v>
      </c>
      <c r="H263" s="122" t="s">
        <v>69</v>
      </c>
      <c r="I263" s="123">
        <v>3</v>
      </c>
      <c r="J263" s="27" t="str">
        <f>IF(ISERROR(VLOOKUP(I263,[1]Eje_Pilar!$C$2:$E$47,2,FALSE))," ",VLOOKUP(I263,[1]Eje_Pilar!$C$2:$E$47,2,FALSE))</f>
        <v>Igualdad y autonomía para una Bogotá incluyente</v>
      </c>
      <c r="K263" s="27" t="str">
        <f>IF(ISERROR(VLOOKUP(I263,[1]Eje_Pilar!$C$2:$E$47,3,FALSE))," ",VLOOKUP(I263,[1]Eje_Pilar!$C$2:$E$47,3,FALSE))</f>
        <v>Pilar 1 Igualdad de Calidad de Vida</v>
      </c>
      <c r="L263" s="124">
        <v>1403</v>
      </c>
      <c r="M263" s="125">
        <v>425296</v>
      </c>
      <c r="N263" s="126" t="s">
        <v>740</v>
      </c>
      <c r="O263" s="127">
        <v>4503984</v>
      </c>
      <c r="P263" s="128"/>
      <c r="Q263" s="129"/>
      <c r="R263" s="130">
        <v>1</v>
      </c>
      <c r="S263" s="127">
        <v>1970500</v>
      </c>
      <c r="T263" s="28">
        <f t="shared" si="19"/>
        <v>6474484</v>
      </c>
      <c r="U263" s="131">
        <v>1688994</v>
      </c>
      <c r="V263" s="132">
        <v>43781</v>
      </c>
      <c r="W263" s="132">
        <v>43782</v>
      </c>
      <c r="X263" s="132">
        <v>43851</v>
      </c>
      <c r="Y263" s="118">
        <v>48</v>
      </c>
      <c r="Z263" s="118">
        <v>21</v>
      </c>
      <c r="AA263" s="24"/>
      <c r="AB263" s="125"/>
      <c r="AC263" s="125" t="s">
        <v>71</v>
      </c>
      <c r="AD263" s="125"/>
      <c r="AE263" s="125"/>
      <c r="AF263" s="29">
        <f t="shared" si="18"/>
        <v>0.26086928317376334</v>
      </c>
      <c r="AG263" s="30">
        <f>IF(SUMPRODUCT((A$14:A263=A263)*(B$14:B263=B263)*(C$14:C263=C263))&gt;1,0,1)</f>
        <v>1</v>
      </c>
      <c r="AH263" s="31" t="str">
        <f t="shared" si="20"/>
        <v>Contratos de prestación de servicios profesionales y de apoyo a la gestión</v>
      </c>
      <c r="AI263" s="31" t="str">
        <f t="shared" si="21"/>
        <v>Contratación directa</v>
      </c>
      <c r="AJ263" s="32" t="str">
        <f>IFERROR(VLOOKUP(F263,[1]Tipo!$C$12:$C$27,1,FALSE),"NO")</f>
        <v>Prestación de servicios profesionales y de apoyo a la gestión, o para la ejecución de trabajos artísticos que sólo puedan encomendarse a determinadas personas naturales;</v>
      </c>
      <c r="AK263" s="31" t="str">
        <f t="shared" si="22"/>
        <v>Inversión</v>
      </c>
      <c r="AL263" s="31">
        <f t="shared" si="23"/>
        <v>3</v>
      </c>
      <c r="AM263" s="51"/>
      <c r="AN263" s="51"/>
      <c r="AO263" s="51"/>
      <c r="AP263" s="1"/>
      <c r="AQ263" s="1"/>
      <c r="AR263" s="1"/>
      <c r="AS263" s="1"/>
      <c r="AT263" s="1"/>
      <c r="AU263" s="1"/>
      <c r="AV263" s="1"/>
      <c r="AW263" s="1"/>
      <c r="AX263" s="1"/>
      <c r="AY263" s="1"/>
      <c r="AZ263" s="1"/>
      <c r="BA263" s="1"/>
      <c r="BB263" s="1"/>
      <c r="BC263" s="1"/>
      <c r="BD263" s="1"/>
      <c r="BE263" s="1"/>
      <c r="BF263" s="1"/>
      <c r="BG263" s="1"/>
      <c r="BH263" s="1"/>
      <c r="BI263" s="1"/>
      <c r="BJ263" s="1"/>
      <c r="BK263" s="1"/>
      <c r="BL263" s="1"/>
      <c r="BM263" s="1"/>
      <c r="BN263" s="1"/>
      <c r="BO263" s="1"/>
      <c r="BP263" s="1"/>
      <c r="BQ263" s="1"/>
    </row>
    <row r="264" spans="1:69" ht="27" customHeight="1" x14ac:dyDescent="0.25">
      <c r="A264" s="125">
        <v>271</v>
      </c>
      <c r="B264" s="118">
        <v>2019</v>
      </c>
      <c r="C264" s="119" t="s">
        <v>741</v>
      </c>
      <c r="D264" s="142" t="s">
        <v>65</v>
      </c>
      <c r="E264" s="119" t="s">
        <v>66</v>
      </c>
      <c r="F264" s="120" t="s">
        <v>67</v>
      </c>
      <c r="G264" s="121" t="s">
        <v>353</v>
      </c>
      <c r="H264" s="122" t="s">
        <v>69</v>
      </c>
      <c r="I264" s="123">
        <v>3</v>
      </c>
      <c r="J264" s="27" t="str">
        <f>IF(ISERROR(VLOOKUP(I264,[1]Eje_Pilar!$C$2:$E$47,2,FALSE))," ",VLOOKUP(I264,[1]Eje_Pilar!$C$2:$E$47,2,FALSE))</f>
        <v>Igualdad y autonomía para una Bogotá incluyente</v>
      </c>
      <c r="K264" s="27" t="str">
        <f>IF(ISERROR(VLOOKUP(I264,[1]Eje_Pilar!$C$2:$E$47,3,FALSE))," ",VLOOKUP(I264,[1]Eje_Pilar!$C$2:$E$47,3,FALSE))</f>
        <v>Pilar 1 Igualdad de Calidad de Vida</v>
      </c>
      <c r="L264" s="124">
        <v>1403</v>
      </c>
      <c r="M264" s="125">
        <v>52362095</v>
      </c>
      <c r="N264" s="126" t="s">
        <v>373</v>
      </c>
      <c r="O264" s="127">
        <v>7288000</v>
      </c>
      <c r="P264" s="128"/>
      <c r="Q264" s="129"/>
      <c r="R264" s="130"/>
      <c r="S264" s="127"/>
      <c r="T264" s="28">
        <f t="shared" si="19"/>
        <v>7288000</v>
      </c>
      <c r="U264" s="131">
        <v>2733000</v>
      </c>
      <c r="V264" s="132">
        <v>43781</v>
      </c>
      <c r="W264" s="132">
        <v>43782</v>
      </c>
      <c r="X264" s="132">
        <v>43830</v>
      </c>
      <c r="Y264" s="118">
        <v>48</v>
      </c>
      <c r="Z264" s="118"/>
      <c r="AA264" s="24"/>
      <c r="AB264" s="125"/>
      <c r="AC264" s="125"/>
      <c r="AD264" s="125"/>
      <c r="AE264" s="125" t="s">
        <v>71</v>
      </c>
      <c r="AF264" s="29">
        <f t="shared" si="18"/>
        <v>0.375</v>
      </c>
      <c r="AG264" s="30">
        <f>IF(SUMPRODUCT((A$14:A264=A264)*(B$14:B264=B264)*(C$14:C264=C264))&gt;1,0,1)</f>
        <v>1</v>
      </c>
      <c r="AH264" s="31" t="str">
        <f t="shared" si="20"/>
        <v>Contratos de prestación de servicios profesionales y de apoyo a la gestión</v>
      </c>
      <c r="AI264" s="31" t="str">
        <f t="shared" si="21"/>
        <v>Contratación directa</v>
      </c>
      <c r="AJ264" s="32" t="str">
        <f>IFERROR(VLOOKUP(F264,[1]Tipo!$C$12:$C$27,1,FALSE),"NO")</f>
        <v>Prestación de servicios profesionales y de apoyo a la gestión, o para la ejecución de trabajos artísticos que sólo puedan encomendarse a determinadas personas naturales;</v>
      </c>
      <c r="AK264" s="31" t="str">
        <f t="shared" si="22"/>
        <v>Inversión</v>
      </c>
      <c r="AL264" s="31">
        <f t="shared" si="23"/>
        <v>3</v>
      </c>
      <c r="AM264" s="51"/>
      <c r="AN264" s="51"/>
      <c r="AO264" s="51"/>
      <c r="AP264" s="1"/>
      <c r="AQ264" s="1"/>
      <c r="AR264" s="1"/>
      <c r="AS264" s="1"/>
      <c r="AT264" s="1"/>
      <c r="AU264" s="1"/>
      <c r="AV264" s="1"/>
      <c r="AW264" s="1"/>
      <c r="AX264" s="1"/>
      <c r="AY264" s="1"/>
      <c r="AZ264" s="1"/>
      <c r="BA264" s="1"/>
      <c r="BB264" s="1"/>
      <c r="BC264" s="1"/>
      <c r="BD264" s="1"/>
      <c r="BE264" s="1"/>
      <c r="BF264" s="1"/>
      <c r="BG264" s="1"/>
      <c r="BH264" s="1"/>
      <c r="BI264" s="1"/>
      <c r="BJ264" s="1"/>
      <c r="BK264" s="1"/>
      <c r="BL264" s="1"/>
      <c r="BM264" s="1"/>
      <c r="BN264" s="1"/>
      <c r="BO264" s="1"/>
      <c r="BP264" s="1"/>
      <c r="BQ264" s="1"/>
    </row>
    <row r="265" spans="1:69" ht="27" customHeight="1" x14ac:dyDescent="0.25">
      <c r="A265" s="125">
        <v>272</v>
      </c>
      <c r="B265" s="118">
        <v>2019</v>
      </c>
      <c r="C265" s="119" t="s">
        <v>742</v>
      </c>
      <c r="D265" s="142" t="s">
        <v>65</v>
      </c>
      <c r="E265" s="119" t="s">
        <v>66</v>
      </c>
      <c r="F265" s="120" t="s">
        <v>67</v>
      </c>
      <c r="G265" s="121" t="s">
        <v>743</v>
      </c>
      <c r="H265" s="122" t="s">
        <v>69</v>
      </c>
      <c r="I265" s="123">
        <v>45</v>
      </c>
      <c r="J265" s="27" t="str">
        <f>IF(ISERROR(VLOOKUP(I265,[1]Eje_Pilar!$C$2:$E$47,2,FALSE))," ",VLOOKUP(I265,[1]Eje_Pilar!$C$2:$E$47,2,FALSE))</f>
        <v>Gobernanza e influencia local, regional e internacional</v>
      </c>
      <c r="K265" s="27" t="str">
        <f>IF(ISERROR(VLOOKUP(I265,[1]Eje_Pilar!$C$2:$E$47,3,FALSE))," ",VLOOKUP(I265,[1]Eje_Pilar!$C$2:$E$47,3,FALSE))</f>
        <v>Eje Transversal 4 Gobierno Legitimo, Fortalecimiento Local y Eficiencia</v>
      </c>
      <c r="L265" s="124">
        <v>1415</v>
      </c>
      <c r="M265" s="125">
        <v>79817555</v>
      </c>
      <c r="N265" s="126" t="s">
        <v>170</v>
      </c>
      <c r="O265" s="127">
        <v>2937600</v>
      </c>
      <c r="P265" s="128"/>
      <c r="Q265" s="129"/>
      <c r="R265" s="130"/>
      <c r="S265" s="127"/>
      <c r="T265" s="28">
        <f t="shared" si="19"/>
        <v>2937600</v>
      </c>
      <c r="U265" s="131">
        <v>1101600</v>
      </c>
      <c r="V265" s="132">
        <v>43781</v>
      </c>
      <c r="W265" s="132">
        <v>43782</v>
      </c>
      <c r="X265" s="132">
        <v>43830</v>
      </c>
      <c r="Y265" s="118">
        <v>48</v>
      </c>
      <c r="Z265" s="118"/>
      <c r="AA265" s="24"/>
      <c r="AB265" s="125"/>
      <c r="AC265" s="125"/>
      <c r="AD265" s="125"/>
      <c r="AE265" s="125" t="s">
        <v>71</v>
      </c>
      <c r="AF265" s="29">
        <f t="shared" si="18"/>
        <v>0.375</v>
      </c>
      <c r="AG265" s="30">
        <f>IF(SUMPRODUCT((A$14:A265=A265)*(B$14:B265=B265)*(C$14:C265=C265))&gt;1,0,1)</f>
        <v>1</v>
      </c>
      <c r="AH265" s="31" t="str">
        <f t="shared" si="20"/>
        <v>Contratos de prestación de servicios profesionales y de apoyo a la gestión</v>
      </c>
      <c r="AI265" s="31" t="str">
        <f t="shared" si="21"/>
        <v>Contratación directa</v>
      </c>
      <c r="AJ265" s="32" t="str">
        <f>IFERROR(VLOOKUP(F265,[1]Tipo!$C$12:$C$27,1,FALSE),"NO")</f>
        <v>Prestación de servicios profesionales y de apoyo a la gestión, o para la ejecución de trabajos artísticos que sólo puedan encomendarse a determinadas personas naturales;</v>
      </c>
      <c r="AK265" s="31" t="str">
        <f t="shared" si="22"/>
        <v>Inversión</v>
      </c>
      <c r="AL265" s="31">
        <f t="shared" si="23"/>
        <v>45</v>
      </c>
      <c r="AM265" s="51"/>
      <c r="AN265" s="51"/>
      <c r="AO265" s="51"/>
      <c r="AP265" s="1"/>
      <c r="AQ265" s="1"/>
      <c r="AR265" s="1"/>
      <c r="AS265" s="1"/>
      <c r="AT265" s="1"/>
      <c r="AU265" s="1"/>
      <c r="AV265" s="1"/>
      <c r="AW265" s="1"/>
      <c r="AX265" s="1"/>
      <c r="AY265" s="1"/>
      <c r="AZ265" s="1"/>
      <c r="BA265" s="1"/>
      <c r="BB265" s="1"/>
      <c r="BC265" s="1"/>
      <c r="BD265" s="1"/>
      <c r="BE265" s="1"/>
      <c r="BF265" s="1"/>
      <c r="BG265" s="1"/>
      <c r="BH265" s="1"/>
      <c r="BI265" s="1"/>
      <c r="BJ265" s="1"/>
      <c r="BK265" s="1"/>
      <c r="BL265" s="1"/>
      <c r="BM265" s="1"/>
      <c r="BN265" s="1"/>
      <c r="BO265" s="1"/>
      <c r="BP265" s="1"/>
      <c r="BQ265" s="1"/>
    </row>
    <row r="266" spans="1:69" ht="27" customHeight="1" x14ac:dyDescent="0.25">
      <c r="A266" s="125">
        <v>273</v>
      </c>
      <c r="B266" s="118">
        <v>2019</v>
      </c>
      <c r="C266" s="119" t="s">
        <v>744</v>
      </c>
      <c r="D266" s="142" t="s">
        <v>65</v>
      </c>
      <c r="E266" s="119" t="s">
        <v>66</v>
      </c>
      <c r="F266" s="120" t="s">
        <v>67</v>
      </c>
      <c r="G266" s="121" t="s">
        <v>745</v>
      </c>
      <c r="H266" s="122" t="s">
        <v>69</v>
      </c>
      <c r="I266" s="123">
        <v>45</v>
      </c>
      <c r="J266" s="27" t="str">
        <f>IF(ISERROR(VLOOKUP(I266,[1]Eje_Pilar!$C$2:$E$47,2,FALSE))," ",VLOOKUP(I266,[1]Eje_Pilar!$C$2:$E$47,2,FALSE))</f>
        <v>Gobernanza e influencia local, regional e internacional</v>
      </c>
      <c r="K266" s="27" t="str">
        <f>IF(ISERROR(VLOOKUP(I266,[1]Eje_Pilar!$C$2:$E$47,3,FALSE))," ",VLOOKUP(I266,[1]Eje_Pilar!$C$2:$E$47,3,FALSE))</f>
        <v>Eje Transversal 4 Gobierno Legitimo, Fortalecimiento Local y Eficiencia</v>
      </c>
      <c r="L266" s="124">
        <v>1415</v>
      </c>
      <c r="M266" s="125">
        <v>1014230448</v>
      </c>
      <c r="N266" s="126" t="s">
        <v>746</v>
      </c>
      <c r="O266" s="127">
        <v>7288000</v>
      </c>
      <c r="P266" s="128"/>
      <c r="Q266" s="129"/>
      <c r="R266" s="130"/>
      <c r="S266" s="127"/>
      <c r="T266" s="28">
        <f t="shared" si="19"/>
        <v>7288000</v>
      </c>
      <c r="U266" s="131">
        <v>2581167</v>
      </c>
      <c r="V266" s="132">
        <v>43781</v>
      </c>
      <c r="W266" s="132">
        <v>43783</v>
      </c>
      <c r="X266" s="132">
        <v>43830</v>
      </c>
      <c r="Y266" s="118">
        <v>47</v>
      </c>
      <c r="Z266" s="118"/>
      <c r="AA266" s="24"/>
      <c r="AB266" s="125"/>
      <c r="AC266" s="125"/>
      <c r="AD266" s="125"/>
      <c r="AE266" s="125" t="s">
        <v>71</v>
      </c>
      <c r="AF266" s="29">
        <f t="shared" si="18"/>
        <v>0.3541667124039517</v>
      </c>
      <c r="AG266" s="30">
        <f>IF(SUMPRODUCT((A$14:A266=A266)*(B$14:B266=B266)*(C$14:C266=C266))&gt;1,0,1)</f>
        <v>1</v>
      </c>
      <c r="AH266" s="31" t="str">
        <f t="shared" si="20"/>
        <v>Contratos de prestación de servicios profesionales y de apoyo a la gestión</v>
      </c>
      <c r="AI266" s="31" t="str">
        <f t="shared" si="21"/>
        <v>Contratación directa</v>
      </c>
      <c r="AJ266" s="32" t="str">
        <f>IFERROR(VLOOKUP(F266,[1]Tipo!$C$12:$C$27,1,FALSE),"NO")</f>
        <v>Prestación de servicios profesionales y de apoyo a la gestión, o para la ejecución de trabajos artísticos que sólo puedan encomendarse a determinadas personas naturales;</v>
      </c>
      <c r="AK266" s="31" t="str">
        <f t="shared" si="22"/>
        <v>Inversión</v>
      </c>
      <c r="AL266" s="31">
        <f t="shared" si="23"/>
        <v>45</v>
      </c>
      <c r="AM266" s="51"/>
      <c r="AN266" s="51"/>
      <c r="AO266" s="51"/>
      <c r="AP266" s="1"/>
      <c r="AQ266" s="1"/>
      <c r="AR266" s="1"/>
      <c r="AS266" s="1"/>
      <c r="AT266" s="1"/>
      <c r="AU266" s="1"/>
      <c r="AV266" s="1"/>
      <c r="AW266" s="1"/>
      <c r="AX266" s="1"/>
      <c r="AY266" s="1"/>
      <c r="AZ266" s="1"/>
      <c r="BA266" s="1"/>
      <c r="BB266" s="1"/>
      <c r="BC266" s="1"/>
      <c r="BD266" s="1"/>
      <c r="BE266" s="1"/>
      <c r="BF266" s="1"/>
      <c r="BG266" s="1"/>
      <c r="BH266" s="1"/>
      <c r="BI266" s="1"/>
      <c r="BJ266" s="1"/>
      <c r="BK266" s="1"/>
      <c r="BL266" s="1"/>
      <c r="BM266" s="1"/>
      <c r="BN266" s="1"/>
      <c r="BO266" s="1"/>
      <c r="BP266" s="1"/>
      <c r="BQ266" s="1"/>
    </row>
    <row r="267" spans="1:69" ht="27" customHeight="1" x14ac:dyDescent="0.25">
      <c r="A267" s="125">
        <v>274</v>
      </c>
      <c r="B267" s="118">
        <v>2019</v>
      </c>
      <c r="C267" s="119" t="s">
        <v>747</v>
      </c>
      <c r="D267" s="142" t="s">
        <v>65</v>
      </c>
      <c r="E267" s="119" t="s">
        <v>66</v>
      </c>
      <c r="F267" s="120" t="s">
        <v>67</v>
      </c>
      <c r="G267" s="121" t="s">
        <v>748</v>
      </c>
      <c r="H267" s="122" t="s">
        <v>69</v>
      </c>
      <c r="I267" s="123">
        <v>45</v>
      </c>
      <c r="J267" s="27" t="str">
        <f>IF(ISERROR(VLOOKUP(I267,[1]Eje_Pilar!$C$2:$E$47,2,FALSE))," ",VLOOKUP(I267,[1]Eje_Pilar!$C$2:$E$47,2,FALSE))</f>
        <v>Gobernanza e influencia local, regional e internacional</v>
      </c>
      <c r="K267" s="27" t="str">
        <f>IF(ISERROR(VLOOKUP(I267,[1]Eje_Pilar!$C$2:$E$47,3,FALSE))," ",VLOOKUP(I267,[1]Eje_Pilar!$C$2:$E$47,3,FALSE))</f>
        <v>Eje Transversal 4 Gobierno Legitimo, Fortalecimiento Local y Eficiencia</v>
      </c>
      <c r="L267" s="124">
        <v>1415</v>
      </c>
      <c r="M267" s="125">
        <v>11795680</v>
      </c>
      <c r="N267" s="126" t="s">
        <v>749</v>
      </c>
      <c r="O267" s="127">
        <v>3382633</v>
      </c>
      <c r="P267" s="128"/>
      <c r="Q267" s="129"/>
      <c r="R267" s="130">
        <v>1</v>
      </c>
      <c r="S267" s="127">
        <v>1449700</v>
      </c>
      <c r="T267" s="28">
        <f t="shared" si="19"/>
        <v>4832333</v>
      </c>
      <c r="U267" s="131">
        <v>1242600</v>
      </c>
      <c r="V267" s="132">
        <v>43781</v>
      </c>
      <c r="W267" s="132">
        <v>43782</v>
      </c>
      <c r="X267" s="132">
        <v>43851</v>
      </c>
      <c r="Y267" s="118">
        <v>48</v>
      </c>
      <c r="Z267" s="118">
        <v>21</v>
      </c>
      <c r="AA267" s="24"/>
      <c r="AB267" s="125"/>
      <c r="AC267" s="125" t="s">
        <v>71</v>
      </c>
      <c r="AD267" s="125"/>
      <c r="AE267" s="125"/>
      <c r="AF267" s="29">
        <f t="shared" si="18"/>
        <v>0.2571428748805184</v>
      </c>
      <c r="AG267" s="30">
        <f>IF(SUMPRODUCT((A$14:A267=A267)*(B$14:B267=B267)*(C$14:C267=C267))&gt;1,0,1)</f>
        <v>1</v>
      </c>
      <c r="AH267" s="31" t="str">
        <f t="shared" si="20"/>
        <v>Contratos de prestación de servicios profesionales y de apoyo a la gestión</v>
      </c>
      <c r="AI267" s="31" t="str">
        <f t="shared" si="21"/>
        <v>Contratación directa</v>
      </c>
      <c r="AJ267" s="32" t="str">
        <f>IFERROR(VLOOKUP(F267,[1]Tipo!$C$12:$C$27,1,FALSE),"NO")</f>
        <v>Prestación de servicios profesionales y de apoyo a la gestión, o para la ejecución de trabajos artísticos que sólo puedan encomendarse a determinadas personas naturales;</v>
      </c>
      <c r="AK267" s="31" t="str">
        <f t="shared" si="22"/>
        <v>Inversión</v>
      </c>
      <c r="AL267" s="31">
        <f t="shared" si="23"/>
        <v>45</v>
      </c>
      <c r="AM267" s="51"/>
      <c r="AN267" s="51"/>
      <c r="AO267" s="51"/>
      <c r="AP267" s="1"/>
      <c r="AQ267" s="1"/>
      <c r="AR267" s="1"/>
      <c r="AS267" s="1"/>
      <c r="AT267" s="1"/>
      <c r="AU267" s="1"/>
      <c r="AV267" s="1"/>
      <c r="AW267" s="1"/>
      <c r="AX267" s="1"/>
      <c r="AY267" s="1"/>
      <c r="AZ267" s="1"/>
      <c r="BA267" s="1"/>
      <c r="BB267" s="1"/>
      <c r="BC267" s="1"/>
      <c r="BD267" s="1"/>
      <c r="BE267" s="1"/>
      <c r="BF267" s="1"/>
      <c r="BG267" s="1"/>
      <c r="BH267" s="1"/>
      <c r="BI267" s="1"/>
      <c r="BJ267" s="1"/>
      <c r="BK267" s="1"/>
      <c r="BL267" s="1"/>
      <c r="BM267" s="1"/>
      <c r="BN267" s="1"/>
      <c r="BO267" s="1"/>
      <c r="BP267" s="1"/>
      <c r="BQ267" s="1"/>
    </row>
    <row r="268" spans="1:69" ht="27" customHeight="1" x14ac:dyDescent="0.25">
      <c r="A268" s="125">
        <v>275</v>
      </c>
      <c r="B268" s="118">
        <v>2019</v>
      </c>
      <c r="C268" s="119" t="s">
        <v>750</v>
      </c>
      <c r="D268" s="142" t="s">
        <v>65</v>
      </c>
      <c r="E268" s="119" t="s">
        <v>66</v>
      </c>
      <c r="F268" s="120" t="s">
        <v>67</v>
      </c>
      <c r="G268" s="121" t="s">
        <v>751</v>
      </c>
      <c r="H268" s="122" t="s">
        <v>69</v>
      </c>
      <c r="I268" s="123">
        <v>45</v>
      </c>
      <c r="J268" s="27" t="str">
        <f>IF(ISERROR(VLOOKUP(I268,[1]Eje_Pilar!$C$2:$E$47,2,FALSE))," ",VLOOKUP(I268,[1]Eje_Pilar!$C$2:$E$47,2,FALSE))</f>
        <v>Gobernanza e influencia local, regional e internacional</v>
      </c>
      <c r="K268" s="27" t="str">
        <f>IF(ISERROR(VLOOKUP(I268,[1]Eje_Pilar!$C$2:$E$47,3,FALSE))," ",VLOOKUP(I268,[1]Eje_Pilar!$C$2:$E$47,3,FALSE))</f>
        <v>Eje Transversal 4 Gobierno Legitimo, Fortalecimiento Local y Eficiencia</v>
      </c>
      <c r="L268" s="124">
        <v>1415</v>
      </c>
      <c r="M268" s="125">
        <v>93123546</v>
      </c>
      <c r="N268" s="126" t="s">
        <v>294</v>
      </c>
      <c r="O268" s="127">
        <v>6625594</v>
      </c>
      <c r="P268" s="128"/>
      <c r="Q268" s="129"/>
      <c r="R268" s="130"/>
      <c r="S268" s="127"/>
      <c r="T268" s="28">
        <f t="shared" si="19"/>
        <v>6625594</v>
      </c>
      <c r="U268" s="131">
        <v>2484600</v>
      </c>
      <c r="V268" s="132">
        <v>43781</v>
      </c>
      <c r="W268" s="132">
        <v>43782</v>
      </c>
      <c r="X268" s="132">
        <v>43830</v>
      </c>
      <c r="Y268" s="118">
        <v>48</v>
      </c>
      <c r="Z268" s="118"/>
      <c r="AA268" s="24"/>
      <c r="AB268" s="125"/>
      <c r="AC268" s="125"/>
      <c r="AD268" s="125"/>
      <c r="AE268" s="125" t="s">
        <v>71</v>
      </c>
      <c r="AF268" s="29">
        <f t="shared" si="18"/>
        <v>0.37500033959219353</v>
      </c>
      <c r="AG268" s="30">
        <f>IF(SUMPRODUCT((A$14:A268=A268)*(B$14:B268=B268)*(C$14:C268=C268))&gt;1,0,1)</f>
        <v>1</v>
      </c>
      <c r="AH268" s="31" t="str">
        <f t="shared" si="20"/>
        <v>Contratos de prestación de servicios profesionales y de apoyo a la gestión</v>
      </c>
      <c r="AI268" s="31" t="str">
        <f t="shared" si="21"/>
        <v>Contratación directa</v>
      </c>
      <c r="AJ268" s="32" t="str">
        <f>IFERROR(VLOOKUP(F268,[1]Tipo!$C$12:$C$27,1,FALSE),"NO")</f>
        <v>Prestación de servicios profesionales y de apoyo a la gestión, o para la ejecución de trabajos artísticos que sólo puedan encomendarse a determinadas personas naturales;</v>
      </c>
      <c r="AK268" s="31" t="str">
        <f t="shared" si="22"/>
        <v>Inversión</v>
      </c>
      <c r="AL268" s="31">
        <f t="shared" si="23"/>
        <v>45</v>
      </c>
      <c r="AM268" s="51"/>
      <c r="AN268" s="51"/>
      <c r="AO268" s="51"/>
      <c r="AP268" s="1"/>
      <c r="AQ268" s="1"/>
      <c r="AR268" s="1"/>
      <c r="AS268" s="1"/>
      <c r="AT268" s="1"/>
      <c r="AU268" s="1"/>
      <c r="AV268" s="1"/>
      <c r="AW268" s="1"/>
      <c r="AX268" s="1"/>
      <c r="AY268" s="1"/>
      <c r="AZ268" s="1"/>
      <c r="BA268" s="1"/>
      <c r="BB268" s="1"/>
      <c r="BC268" s="1"/>
      <c r="BD268" s="1"/>
      <c r="BE268" s="1"/>
      <c r="BF268" s="1"/>
      <c r="BG268" s="1"/>
      <c r="BH268" s="1"/>
      <c r="BI268" s="1"/>
      <c r="BJ268" s="1"/>
      <c r="BK268" s="1"/>
      <c r="BL268" s="1"/>
      <c r="BM268" s="1"/>
      <c r="BN268" s="1"/>
      <c r="BO268" s="1"/>
      <c r="BP268" s="1"/>
      <c r="BQ268" s="1"/>
    </row>
    <row r="269" spans="1:69" ht="27" customHeight="1" x14ac:dyDescent="0.25">
      <c r="A269" s="125">
        <v>276</v>
      </c>
      <c r="B269" s="118">
        <v>2019</v>
      </c>
      <c r="C269" s="119" t="s">
        <v>752</v>
      </c>
      <c r="D269" s="142" t="s">
        <v>65</v>
      </c>
      <c r="E269" s="119" t="s">
        <v>66</v>
      </c>
      <c r="F269" s="120" t="s">
        <v>67</v>
      </c>
      <c r="G269" s="121" t="s">
        <v>753</v>
      </c>
      <c r="H269" s="122" t="s">
        <v>69</v>
      </c>
      <c r="I269" s="123">
        <v>45</v>
      </c>
      <c r="J269" s="27" t="str">
        <f>IF(ISERROR(VLOOKUP(I269,[1]Eje_Pilar!$C$2:$E$47,2,FALSE))," ",VLOOKUP(I269,[1]Eje_Pilar!$C$2:$E$47,2,FALSE))</f>
        <v>Gobernanza e influencia local, regional e internacional</v>
      </c>
      <c r="K269" s="27" t="str">
        <f>IF(ISERROR(VLOOKUP(I269,[1]Eje_Pilar!$C$2:$E$47,3,FALSE))," ",VLOOKUP(I269,[1]Eje_Pilar!$C$2:$E$47,3,FALSE))</f>
        <v>Eje Transversal 4 Gobierno Legitimo, Fortalecimiento Local y Eficiencia</v>
      </c>
      <c r="L269" s="124">
        <v>1415</v>
      </c>
      <c r="M269" s="125">
        <v>10389296</v>
      </c>
      <c r="N269" s="126" t="s">
        <v>754</v>
      </c>
      <c r="O269" s="127">
        <v>7287994</v>
      </c>
      <c r="P269" s="128"/>
      <c r="Q269" s="129"/>
      <c r="R269" s="130"/>
      <c r="S269" s="127"/>
      <c r="T269" s="28">
        <f t="shared" si="19"/>
        <v>7287994</v>
      </c>
      <c r="U269" s="131">
        <v>2732998</v>
      </c>
      <c r="V269" s="132">
        <v>43782</v>
      </c>
      <c r="W269" s="132">
        <v>43782</v>
      </c>
      <c r="X269" s="132">
        <v>43830</v>
      </c>
      <c r="Y269" s="118">
        <v>48</v>
      </c>
      <c r="Z269" s="118"/>
      <c r="AA269" s="24"/>
      <c r="AB269" s="125"/>
      <c r="AC269" s="125"/>
      <c r="AD269" s="125"/>
      <c r="AE269" s="125" t="s">
        <v>71</v>
      </c>
      <c r="AF269" s="29">
        <f t="shared" si="18"/>
        <v>0.375000034302992</v>
      </c>
      <c r="AG269" s="30">
        <f>IF(SUMPRODUCT((A$14:A269=A269)*(B$14:B269=B269)*(C$14:C269=C269))&gt;1,0,1)</f>
        <v>1</v>
      </c>
      <c r="AH269" s="31" t="str">
        <f t="shared" si="20"/>
        <v>Contratos de prestación de servicios profesionales y de apoyo a la gestión</v>
      </c>
      <c r="AI269" s="31" t="str">
        <f t="shared" si="21"/>
        <v>Contratación directa</v>
      </c>
      <c r="AJ269" s="32" t="str">
        <f>IFERROR(VLOOKUP(F269,[1]Tipo!$C$12:$C$27,1,FALSE),"NO")</f>
        <v>Prestación de servicios profesionales y de apoyo a la gestión, o para la ejecución de trabajos artísticos que sólo puedan encomendarse a determinadas personas naturales;</v>
      </c>
      <c r="AK269" s="31" t="str">
        <f t="shared" si="22"/>
        <v>Inversión</v>
      </c>
      <c r="AL269" s="31">
        <f t="shared" si="23"/>
        <v>45</v>
      </c>
      <c r="AM269" s="51"/>
      <c r="AN269" s="51"/>
      <c r="AO269" s="51"/>
      <c r="AP269" s="1"/>
      <c r="AQ269" s="1"/>
      <c r="AR269" s="1"/>
      <c r="AS269" s="1"/>
      <c r="AT269" s="1"/>
      <c r="AU269" s="1"/>
      <c r="AV269" s="1"/>
      <c r="AW269" s="1"/>
      <c r="AX269" s="1"/>
      <c r="AY269" s="1"/>
      <c r="AZ269" s="1"/>
      <c r="BA269" s="1"/>
      <c r="BB269" s="1"/>
      <c r="BC269" s="1"/>
      <c r="BD269" s="1"/>
      <c r="BE269" s="1"/>
      <c r="BF269" s="1"/>
      <c r="BG269" s="1"/>
      <c r="BH269" s="1"/>
      <c r="BI269" s="1"/>
      <c r="BJ269" s="1"/>
      <c r="BK269" s="1"/>
      <c r="BL269" s="1"/>
      <c r="BM269" s="1"/>
      <c r="BN269" s="1"/>
      <c r="BO269" s="1"/>
      <c r="BP269" s="1"/>
      <c r="BQ269" s="1"/>
    </row>
    <row r="270" spans="1:69" ht="27" customHeight="1" x14ac:dyDescent="0.25">
      <c r="A270" s="125">
        <v>277</v>
      </c>
      <c r="B270" s="118">
        <v>2019</v>
      </c>
      <c r="C270" s="119" t="s">
        <v>755</v>
      </c>
      <c r="D270" s="142" t="s">
        <v>756</v>
      </c>
      <c r="E270" s="119" t="s">
        <v>549</v>
      </c>
      <c r="F270" s="120" t="s">
        <v>429</v>
      </c>
      <c r="G270" s="121" t="s">
        <v>757</v>
      </c>
      <c r="H270" s="122" t="s">
        <v>69</v>
      </c>
      <c r="I270" s="123">
        <v>18</v>
      </c>
      <c r="J270" s="27" t="str">
        <f>IF(ISERROR(VLOOKUP(I270,[1]Eje_Pilar!$C$2:$E$47,2,FALSE))," ",VLOOKUP(I270,[1]Eje_Pilar!$C$2:$E$47,2,FALSE))</f>
        <v>Mejor movilidad para todos</v>
      </c>
      <c r="K270" s="27" t="str">
        <f>IF(ISERROR(VLOOKUP(I270,[1]Eje_Pilar!$C$2:$E$47,3,FALSE))," ",VLOOKUP(I270,[1]Eje_Pilar!$C$2:$E$47,3,FALSE))</f>
        <v>Pilar 2 Democracía Urbana</v>
      </c>
      <c r="L270" s="124">
        <v>1410</v>
      </c>
      <c r="M270" s="125">
        <v>901338462</v>
      </c>
      <c r="N270" s="126" t="s">
        <v>758</v>
      </c>
      <c r="O270" s="127">
        <v>281383000</v>
      </c>
      <c r="P270" s="128"/>
      <c r="Q270" s="129"/>
      <c r="R270" s="130"/>
      <c r="S270" s="127"/>
      <c r="T270" s="28">
        <f>+O270+Q270+S270</f>
        <v>281383000</v>
      </c>
      <c r="U270" s="131">
        <v>56276560</v>
      </c>
      <c r="V270" s="132">
        <v>43782</v>
      </c>
      <c r="W270" s="132">
        <v>43815</v>
      </c>
      <c r="X270" s="132">
        <v>43997</v>
      </c>
      <c r="Y270" s="118">
        <v>180</v>
      </c>
      <c r="Z270" s="118"/>
      <c r="AA270" s="24"/>
      <c r="AB270" s="125"/>
      <c r="AC270" s="125" t="s">
        <v>71</v>
      </c>
      <c r="AD270" s="125"/>
      <c r="AE270" s="125"/>
      <c r="AF270" s="29">
        <f t="shared" si="18"/>
        <v>0.19999985784500129</v>
      </c>
      <c r="AG270" s="30">
        <f>IF(SUMPRODUCT((A$14:A270=A270)*(B$14:B270=B270)*(C$14:C270=C270))&gt;1,0,1)</f>
        <v>1</v>
      </c>
      <c r="AH270" s="31" t="str">
        <f t="shared" si="20"/>
        <v>Consultoría</v>
      </c>
      <c r="AI270" s="31" t="str">
        <f t="shared" si="21"/>
        <v>Concurso de méritos</v>
      </c>
      <c r="AJ270" s="32" t="str">
        <f>IFERROR(VLOOKUP(F270,[1]Tipo!$C$12:$C$27,1,FALSE),"NO")</f>
        <v>NO</v>
      </c>
      <c r="AK270" s="31" t="str">
        <f t="shared" si="22"/>
        <v>Inversión</v>
      </c>
      <c r="AL270" s="31">
        <f t="shared" si="23"/>
        <v>18</v>
      </c>
      <c r="AM270" s="51"/>
      <c r="AN270" s="51"/>
      <c r="AO270" s="51"/>
      <c r="AP270" s="1"/>
      <c r="AQ270" s="1"/>
      <c r="AR270" s="1"/>
      <c r="AS270" s="1"/>
      <c r="AT270" s="1"/>
      <c r="AU270" s="1"/>
      <c r="AV270" s="1"/>
      <c r="AW270" s="1"/>
      <c r="AX270" s="1"/>
      <c r="AY270" s="1"/>
      <c r="AZ270" s="1"/>
      <c r="BA270" s="1"/>
      <c r="BB270" s="1"/>
      <c r="BC270" s="1"/>
      <c r="BD270" s="1"/>
      <c r="BE270" s="1"/>
      <c r="BF270" s="1"/>
      <c r="BG270" s="1"/>
      <c r="BH270" s="1"/>
      <c r="BI270" s="1"/>
      <c r="BJ270" s="1"/>
      <c r="BK270" s="1"/>
      <c r="BL270" s="1"/>
      <c r="BM270" s="1"/>
      <c r="BN270" s="1"/>
      <c r="BO270" s="1"/>
      <c r="BP270" s="1"/>
      <c r="BQ270" s="1"/>
    </row>
    <row r="271" spans="1:69" ht="27" customHeight="1" x14ac:dyDescent="0.25">
      <c r="A271" s="125">
        <v>278</v>
      </c>
      <c r="B271" s="118">
        <v>2019</v>
      </c>
      <c r="C271" s="119" t="s">
        <v>759</v>
      </c>
      <c r="D271" s="142" t="s">
        <v>65</v>
      </c>
      <c r="E271" s="119" t="s">
        <v>66</v>
      </c>
      <c r="F271" s="120" t="s">
        <v>67</v>
      </c>
      <c r="G271" s="121" t="s">
        <v>719</v>
      </c>
      <c r="H271" s="122" t="s">
        <v>69</v>
      </c>
      <c r="I271" s="123">
        <v>3</v>
      </c>
      <c r="J271" s="27" t="str">
        <f>IF(ISERROR(VLOOKUP(I271,[1]Eje_Pilar!$C$2:$E$47,2,FALSE))," ",VLOOKUP(I271,[1]Eje_Pilar!$C$2:$E$47,2,FALSE))</f>
        <v>Igualdad y autonomía para una Bogotá incluyente</v>
      </c>
      <c r="K271" s="27" t="str">
        <f>IF(ISERROR(VLOOKUP(I271,[1]Eje_Pilar!$C$2:$E$47,3,FALSE))," ",VLOOKUP(I271,[1]Eje_Pilar!$C$2:$E$47,3,FALSE))</f>
        <v>Pilar 1 Igualdad de Calidad de Vida</v>
      </c>
      <c r="L271" s="124">
        <v>1403</v>
      </c>
      <c r="M271" s="125">
        <v>1022960845</v>
      </c>
      <c r="N271" s="126" t="s">
        <v>760</v>
      </c>
      <c r="O271" s="127">
        <v>7136166</v>
      </c>
      <c r="P271" s="128"/>
      <c r="Q271" s="129"/>
      <c r="R271" s="130"/>
      <c r="S271" s="127"/>
      <c r="T271" s="28">
        <f t="shared" si="19"/>
        <v>7136166</v>
      </c>
      <c r="U271" s="131">
        <v>2581167</v>
      </c>
      <c r="V271" s="132">
        <v>43782</v>
      </c>
      <c r="W271" s="132">
        <v>43783</v>
      </c>
      <c r="X271" s="132">
        <v>43851</v>
      </c>
      <c r="Y271" s="118">
        <v>47</v>
      </c>
      <c r="Z271" s="118"/>
      <c r="AA271" s="24"/>
      <c r="AB271" s="125"/>
      <c r="AC271" s="125" t="s">
        <v>71</v>
      </c>
      <c r="AD271" s="125"/>
      <c r="AE271" s="125"/>
      <c r="AF271" s="29">
        <f t="shared" si="18"/>
        <v>0.36170220816051646</v>
      </c>
      <c r="AG271" s="30">
        <f>IF(SUMPRODUCT((A$14:A271=A271)*(B$14:B271=B271)*(C$14:C271=C271))&gt;1,0,1)</f>
        <v>1</v>
      </c>
      <c r="AH271" s="31" t="str">
        <f t="shared" si="20"/>
        <v>Contratos de prestación de servicios profesionales y de apoyo a la gestión</v>
      </c>
      <c r="AI271" s="31" t="str">
        <f t="shared" si="21"/>
        <v>Contratación directa</v>
      </c>
      <c r="AJ271" s="32" t="str">
        <f>IFERROR(VLOOKUP(F271,[1]Tipo!$C$12:$C$27,1,FALSE),"NO")</f>
        <v>Prestación de servicios profesionales y de apoyo a la gestión, o para la ejecución de trabajos artísticos que sólo puedan encomendarse a determinadas personas naturales;</v>
      </c>
      <c r="AK271" s="31" t="str">
        <f t="shared" si="22"/>
        <v>Inversión</v>
      </c>
      <c r="AL271" s="31">
        <f t="shared" si="23"/>
        <v>3</v>
      </c>
      <c r="AM271" s="51"/>
      <c r="AN271" s="51"/>
      <c r="AO271" s="51"/>
      <c r="AP271" s="1"/>
      <c r="AQ271" s="1"/>
      <c r="AR271" s="1"/>
      <c r="AS271" s="1"/>
      <c r="AT271" s="1"/>
      <c r="AU271" s="1"/>
      <c r="AV271" s="1"/>
      <c r="AW271" s="1"/>
      <c r="AX271" s="1"/>
      <c r="AY271" s="1"/>
      <c r="AZ271" s="1"/>
      <c r="BA271" s="1"/>
      <c r="BB271" s="1"/>
      <c r="BC271" s="1"/>
      <c r="BD271" s="1"/>
      <c r="BE271" s="1"/>
      <c r="BF271" s="1"/>
      <c r="BG271" s="1"/>
      <c r="BH271" s="1"/>
      <c r="BI271" s="1"/>
      <c r="BJ271" s="1"/>
      <c r="BK271" s="1"/>
      <c r="BL271" s="1"/>
      <c r="BM271" s="1"/>
      <c r="BN271" s="1"/>
      <c r="BO271" s="1"/>
      <c r="BP271" s="1"/>
      <c r="BQ271" s="1"/>
    </row>
    <row r="272" spans="1:69" ht="27" customHeight="1" x14ac:dyDescent="0.25">
      <c r="A272" s="125">
        <v>279</v>
      </c>
      <c r="B272" s="118">
        <v>2019</v>
      </c>
      <c r="C272" s="119" t="s">
        <v>761</v>
      </c>
      <c r="D272" s="142" t="s">
        <v>65</v>
      </c>
      <c r="E272" s="119" t="s">
        <v>66</v>
      </c>
      <c r="F272" s="120" t="s">
        <v>67</v>
      </c>
      <c r="G272" s="121" t="s">
        <v>719</v>
      </c>
      <c r="H272" s="122" t="s">
        <v>69</v>
      </c>
      <c r="I272" s="123">
        <v>3</v>
      </c>
      <c r="J272" s="27" t="str">
        <f>IF(ISERROR(VLOOKUP(I272,[1]Eje_Pilar!$C$2:$E$47,2,FALSE))," ",VLOOKUP(I272,[1]Eje_Pilar!$C$2:$E$47,2,FALSE))</f>
        <v>Igualdad y autonomía para una Bogotá incluyente</v>
      </c>
      <c r="K272" s="27" t="str">
        <f>IF(ISERROR(VLOOKUP(I272,[1]Eje_Pilar!$C$2:$E$47,3,FALSE))," ",VLOOKUP(I272,[1]Eje_Pilar!$C$2:$E$47,3,FALSE))</f>
        <v>Pilar 1 Igualdad de Calidad de Vida</v>
      </c>
      <c r="L272" s="124">
        <v>1403</v>
      </c>
      <c r="M272" s="125">
        <v>1022976865</v>
      </c>
      <c r="N272" s="126" t="s">
        <v>762</v>
      </c>
      <c r="O272" s="127">
        <v>7136166</v>
      </c>
      <c r="P272" s="128"/>
      <c r="Q272" s="129"/>
      <c r="R272" s="130"/>
      <c r="S272" s="127"/>
      <c r="T272" s="28">
        <f t="shared" si="19"/>
        <v>7136166</v>
      </c>
      <c r="U272" s="131">
        <v>2581167</v>
      </c>
      <c r="V272" s="132">
        <v>43782</v>
      </c>
      <c r="W272" s="132">
        <v>43783</v>
      </c>
      <c r="X272" s="132">
        <v>43830</v>
      </c>
      <c r="Y272" s="118">
        <v>47</v>
      </c>
      <c r="Z272" s="118"/>
      <c r="AA272" s="24"/>
      <c r="AB272" s="125"/>
      <c r="AC272" s="125"/>
      <c r="AD272" s="125"/>
      <c r="AE272" s="125" t="s">
        <v>71</v>
      </c>
      <c r="AF272" s="29">
        <f t="shared" ref="AF272:AF335" si="24">IF(ISERROR(U272/T272),"-",(U272/T272))</f>
        <v>0.36170220816051646</v>
      </c>
      <c r="AG272" s="30">
        <f>IF(SUMPRODUCT((A$14:A272=A272)*(B$14:B272=B272)*(C$14:C272=C272))&gt;1,0,1)</f>
        <v>1</v>
      </c>
      <c r="AH272" s="31" t="str">
        <f t="shared" si="20"/>
        <v>Contratos de prestación de servicios profesionales y de apoyo a la gestión</v>
      </c>
      <c r="AI272" s="31" t="str">
        <f t="shared" si="21"/>
        <v>Contratación directa</v>
      </c>
      <c r="AJ272" s="32" t="str">
        <f>IFERROR(VLOOKUP(F272,[1]Tipo!$C$12:$C$27,1,FALSE),"NO")</f>
        <v>Prestación de servicios profesionales y de apoyo a la gestión, o para la ejecución de trabajos artísticos que sólo puedan encomendarse a determinadas personas naturales;</v>
      </c>
      <c r="AK272" s="31" t="str">
        <f t="shared" si="22"/>
        <v>Inversión</v>
      </c>
      <c r="AL272" s="31">
        <f t="shared" si="23"/>
        <v>3</v>
      </c>
      <c r="AM272" s="51"/>
      <c r="AN272" s="51"/>
      <c r="AO272" s="51"/>
      <c r="AP272" s="1"/>
      <c r="AQ272" s="1"/>
      <c r="AR272" s="1"/>
      <c r="AS272" s="1"/>
      <c r="AT272" s="1"/>
      <c r="AU272" s="1"/>
      <c r="AV272" s="1"/>
      <c r="AW272" s="1"/>
      <c r="AX272" s="1"/>
      <c r="AY272" s="1"/>
      <c r="AZ272" s="1"/>
      <c r="BA272" s="1"/>
      <c r="BB272" s="1"/>
      <c r="BC272" s="1"/>
      <c r="BD272" s="1"/>
      <c r="BE272" s="1"/>
      <c r="BF272" s="1"/>
      <c r="BG272" s="1"/>
      <c r="BH272" s="1"/>
      <c r="BI272" s="1"/>
      <c r="BJ272" s="1"/>
      <c r="BK272" s="1"/>
      <c r="BL272" s="1"/>
      <c r="BM272" s="1"/>
      <c r="BN272" s="1"/>
      <c r="BO272" s="1"/>
      <c r="BP272" s="1"/>
      <c r="BQ272" s="1"/>
    </row>
    <row r="273" spans="1:69" ht="27" customHeight="1" x14ac:dyDescent="0.25">
      <c r="A273" s="125">
        <v>280</v>
      </c>
      <c r="B273" s="118">
        <v>2019</v>
      </c>
      <c r="C273" s="119" t="s">
        <v>763</v>
      </c>
      <c r="D273" s="142" t="s">
        <v>65</v>
      </c>
      <c r="E273" s="119" t="s">
        <v>66</v>
      </c>
      <c r="F273" s="120" t="s">
        <v>67</v>
      </c>
      <c r="G273" s="121" t="s">
        <v>350</v>
      </c>
      <c r="H273" s="122" t="s">
        <v>69</v>
      </c>
      <c r="I273" s="123">
        <v>45</v>
      </c>
      <c r="J273" s="27" t="str">
        <f>IF(ISERROR(VLOOKUP(I273,[1]Eje_Pilar!$C$2:$E$47,2,FALSE))," ",VLOOKUP(I273,[1]Eje_Pilar!$C$2:$E$47,2,FALSE))</f>
        <v>Gobernanza e influencia local, regional e internacional</v>
      </c>
      <c r="K273" s="27" t="str">
        <f>IF(ISERROR(VLOOKUP(I273,[1]Eje_Pilar!$C$2:$E$47,3,FALSE))," ",VLOOKUP(I273,[1]Eje_Pilar!$C$2:$E$47,3,FALSE))</f>
        <v>Eje Transversal 4 Gobierno Legitimo, Fortalecimiento Local y Eficiencia</v>
      </c>
      <c r="L273" s="124">
        <v>1415</v>
      </c>
      <c r="M273" s="125">
        <v>80879982</v>
      </c>
      <c r="N273" s="126" t="s">
        <v>764</v>
      </c>
      <c r="O273" s="127">
        <v>5013333</v>
      </c>
      <c r="P273" s="128"/>
      <c r="Q273" s="129"/>
      <c r="R273" s="130"/>
      <c r="S273" s="127"/>
      <c r="T273" s="28">
        <f t="shared" ref="T273:T336" si="25">+O273+Q273+S273</f>
        <v>5013333</v>
      </c>
      <c r="U273" s="131">
        <v>1706667</v>
      </c>
      <c r="V273" s="132">
        <v>43782</v>
      </c>
      <c r="W273" s="132">
        <v>43784</v>
      </c>
      <c r="X273" s="132">
        <v>43830</v>
      </c>
      <c r="Y273" s="118">
        <v>46</v>
      </c>
      <c r="Z273" s="118"/>
      <c r="AA273" s="24"/>
      <c r="AB273" s="125"/>
      <c r="AC273" s="125"/>
      <c r="AD273" s="125"/>
      <c r="AE273" s="125" t="s">
        <v>71</v>
      </c>
      <c r="AF273" s="29">
        <f t="shared" si="24"/>
        <v>0.34042562103893759</v>
      </c>
      <c r="AG273" s="30">
        <f>IF(SUMPRODUCT((A$14:A273=A273)*(B$14:B273=B273)*(C$14:C273=C273))&gt;1,0,1)</f>
        <v>1</v>
      </c>
      <c r="AH273" s="31" t="str">
        <f t="shared" ref="AH273:AH336" si="26">IFERROR(VLOOKUP(D273,tipo,1,FALSE),"NO")</f>
        <v>Contratos de prestación de servicios profesionales y de apoyo a la gestión</v>
      </c>
      <c r="AI273" s="31" t="str">
        <f t="shared" ref="AI273:AI336" si="27">IFERROR(VLOOKUP(E273,modal,1,FALSE),"NO")</f>
        <v>Contratación directa</v>
      </c>
      <c r="AJ273" s="32" t="str">
        <f>IFERROR(VLOOKUP(F273,[1]Tipo!$C$12:$C$27,1,FALSE),"NO")</f>
        <v>Prestación de servicios profesionales y de apoyo a la gestión, o para la ejecución de trabajos artísticos que sólo puedan encomendarse a determinadas personas naturales;</v>
      </c>
      <c r="AK273" s="31" t="str">
        <f t="shared" ref="AK273:AK336" si="28">IFERROR(VLOOKUP(H273,afectacion,1,FALSE),"NO")</f>
        <v>Inversión</v>
      </c>
      <c r="AL273" s="31">
        <f t="shared" ref="AL273:AL336" si="29">IFERROR(VLOOKUP(I273,programa,1,FALSE),"NO")</f>
        <v>45</v>
      </c>
      <c r="AM273" s="51"/>
      <c r="AN273" s="51"/>
      <c r="AO273" s="51"/>
      <c r="AP273" s="1"/>
      <c r="AQ273" s="1"/>
      <c r="AR273" s="1"/>
      <c r="AS273" s="1"/>
      <c r="AT273" s="1"/>
      <c r="AU273" s="1"/>
      <c r="AV273" s="1"/>
      <c r="AW273" s="1"/>
      <c r="AX273" s="1"/>
      <c r="AY273" s="1"/>
      <c r="AZ273" s="1"/>
      <c r="BA273" s="1"/>
      <c r="BB273" s="1"/>
      <c r="BC273" s="1"/>
      <c r="BD273" s="1"/>
      <c r="BE273" s="1"/>
      <c r="BF273" s="1"/>
      <c r="BG273" s="1"/>
      <c r="BH273" s="1"/>
      <c r="BI273" s="1"/>
      <c r="BJ273" s="1"/>
      <c r="BK273" s="1"/>
      <c r="BL273" s="1"/>
      <c r="BM273" s="1"/>
      <c r="BN273" s="1"/>
      <c r="BO273" s="1"/>
      <c r="BP273" s="1"/>
      <c r="BQ273" s="1"/>
    </row>
    <row r="274" spans="1:69" ht="27" customHeight="1" x14ac:dyDescent="0.25">
      <c r="A274" s="125">
        <v>281</v>
      </c>
      <c r="B274" s="118">
        <v>2019</v>
      </c>
      <c r="C274" s="119" t="s">
        <v>765</v>
      </c>
      <c r="D274" s="142" t="s">
        <v>65</v>
      </c>
      <c r="E274" s="119" t="s">
        <v>66</v>
      </c>
      <c r="F274" s="120" t="s">
        <v>67</v>
      </c>
      <c r="G274" s="121" t="s">
        <v>766</v>
      </c>
      <c r="H274" s="122" t="s">
        <v>69</v>
      </c>
      <c r="I274" s="123">
        <v>45</v>
      </c>
      <c r="J274" s="27" t="str">
        <f>IF(ISERROR(VLOOKUP(I274,[1]Eje_Pilar!$C$2:$E$47,2,FALSE))," ",VLOOKUP(I274,[1]Eje_Pilar!$C$2:$E$47,2,FALSE))</f>
        <v>Gobernanza e influencia local, regional e internacional</v>
      </c>
      <c r="K274" s="27" t="str">
        <f>IF(ISERROR(VLOOKUP(I274,[1]Eje_Pilar!$C$2:$E$47,3,FALSE))," ",VLOOKUP(I274,[1]Eje_Pilar!$C$2:$E$47,3,FALSE))</f>
        <v>Eje Transversal 4 Gobierno Legitimo, Fortalecimiento Local y Eficiencia</v>
      </c>
      <c r="L274" s="124">
        <v>1415</v>
      </c>
      <c r="M274" s="125">
        <v>53119148</v>
      </c>
      <c r="N274" s="126" t="s">
        <v>767</v>
      </c>
      <c r="O274" s="127">
        <v>8640000</v>
      </c>
      <c r="P274" s="128"/>
      <c r="Q274" s="129"/>
      <c r="R274" s="130"/>
      <c r="S274" s="127"/>
      <c r="T274" s="28">
        <f t="shared" si="25"/>
        <v>8640000</v>
      </c>
      <c r="U274" s="131">
        <v>2880000</v>
      </c>
      <c r="V274" s="132">
        <v>43782</v>
      </c>
      <c r="W274" s="132">
        <v>43784</v>
      </c>
      <c r="X274" s="132">
        <v>43830</v>
      </c>
      <c r="Y274" s="118">
        <v>46</v>
      </c>
      <c r="Z274" s="118"/>
      <c r="AA274" s="24"/>
      <c r="AB274" s="125"/>
      <c r="AC274" s="125"/>
      <c r="AD274" s="125"/>
      <c r="AE274" s="125" t="s">
        <v>71</v>
      </c>
      <c r="AF274" s="29">
        <f t="shared" si="24"/>
        <v>0.33333333333333331</v>
      </c>
      <c r="AG274" s="30">
        <f>IF(SUMPRODUCT((A$14:A274=A274)*(B$14:B274=B274)*(C$14:C274=C274))&gt;1,0,1)</f>
        <v>1</v>
      </c>
      <c r="AH274" s="31" t="str">
        <f t="shared" si="26"/>
        <v>Contratos de prestación de servicios profesionales y de apoyo a la gestión</v>
      </c>
      <c r="AI274" s="31" t="str">
        <f t="shared" si="27"/>
        <v>Contratación directa</v>
      </c>
      <c r="AJ274" s="32" t="str">
        <f>IFERROR(VLOOKUP(F274,[1]Tipo!$C$12:$C$27,1,FALSE),"NO")</f>
        <v>Prestación de servicios profesionales y de apoyo a la gestión, o para la ejecución de trabajos artísticos que sólo puedan encomendarse a determinadas personas naturales;</v>
      </c>
      <c r="AK274" s="31" t="str">
        <f t="shared" si="28"/>
        <v>Inversión</v>
      </c>
      <c r="AL274" s="31">
        <f t="shared" si="29"/>
        <v>45</v>
      </c>
      <c r="AM274" s="51"/>
      <c r="AN274" s="51"/>
      <c r="AO274" s="51"/>
      <c r="AP274" s="1"/>
      <c r="AQ274" s="1"/>
      <c r="AR274" s="1"/>
      <c r="AS274" s="1"/>
      <c r="AT274" s="1"/>
      <c r="AU274" s="1"/>
      <c r="AV274" s="1"/>
      <c r="AW274" s="1"/>
      <c r="AX274" s="1"/>
      <c r="AY274" s="1"/>
      <c r="AZ274" s="1"/>
      <c r="BA274" s="1"/>
      <c r="BB274" s="1"/>
      <c r="BC274" s="1"/>
      <c r="BD274" s="1"/>
      <c r="BE274" s="1"/>
      <c r="BF274" s="1"/>
      <c r="BG274" s="1"/>
      <c r="BH274" s="1"/>
      <c r="BI274" s="1"/>
      <c r="BJ274" s="1"/>
      <c r="BK274" s="1"/>
      <c r="BL274" s="1"/>
      <c r="BM274" s="1"/>
      <c r="BN274" s="1"/>
      <c r="BO274" s="1"/>
      <c r="BP274" s="1"/>
      <c r="BQ274" s="1"/>
    </row>
    <row r="275" spans="1:69" ht="27" customHeight="1" x14ac:dyDescent="0.25">
      <c r="A275" s="125">
        <v>282</v>
      </c>
      <c r="B275" s="118">
        <v>2019</v>
      </c>
      <c r="C275" s="119" t="s">
        <v>768</v>
      </c>
      <c r="D275" s="142" t="s">
        <v>65</v>
      </c>
      <c r="E275" s="119" t="s">
        <v>66</v>
      </c>
      <c r="F275" s="120" t="s">
        <v>67</v>
      </c>
      <c r="G275" s="121" t="s">
        <v>197</v>
      </c>
      <c r="H275" s="122" t="s">
        <v>69</v>
      </c>
      <c r="I275" s="123">
        <v>41</v>
      </c>
      <c r="J275" s="27" t="s">
        <v>769</v>
      </c>
      <c r="K275" s="27" t="s">
        <v>770</v>
      </c>
      <c r="L275" s="124">
        <v>1414</v>
      </c>
      <c r="M275" s="125">
        <v>79745526</v>
      </c>
      <c r="N275" s="126" t="s">
        <v>771</v>
      </c>
      <c r="O275" s="127">
        <v>3440000</v>
      </c>
      <c r="P275" s="128"/>
      <c r="Q275" s="129"/>
      <c r="R275" s="130"/>
      <c r="S275" s="127"/>
      <c r="T275" s="28">
        <f t="shared" si="25"/>
        <v>3440000</v>
      </c>
      <c r="U275" s="131">
        <v>1146667</v>
      </c>
      <c r="V275" s="132">
        <v>43782</v>
      </c>
      <c r="W275" s="132">
        <v>43784</v>
      </c>
      <c r="X275" s="132">
        <v>43830</v>
      </c>
      <c r="Y275" s="118">
        <v>46</v>
      </c>
      <c r="Z275" s="118"/>
      <c r="AA275" s="24"/>
      <c r="AB275" s="125"/>
      <c r="AC275" s="125"/>
      <c r="AD275" s="125"/>
      <c r="AE275" s="125" t="s">
        <v>71</v>
      </c>
      <c r="AF275" s="29">
        <f t="shared" si="24"/>
        <v>0.33333343023255813</v>
      </c>
      <c r="AG275" s="30">
        <f>IF(SUMPRODUCT((A$14:A275=A275)*(B$14:B275=B275)*(C$14:C275=C275))&gt;1,0,1)</f>
        <v>1</v>
      </c>
      <c r="AH275" s="31" t="str">
        <f t="shared" si="26"/>
        <v>Contratos de prestación de servicios profesionales y de apoyo a la gestión</v>
      </c>
      <c r="AI275" s="31" t="str">
        <f t="shared" si="27"/>
        <v>Contratación directa</v>
      </c>
      <c r="AJ275" s="32" t="str">
        <f>IFERROR(VLOOKUP(F275,[1]Tipo!$C$12:$C$27,1,FALSE),"NO")</f>
        <v>Prestación de servicios profesionales y de apoyo a la gestión, o para la ejecución de trabajos artísticos que sólo puedan encomendarse a determinadas personas naturales;</v>
      </c>
      <c r="AK275" s="31" t="str">
        <f t="shared" si="28"/>
        <v>Inversión</v>
      </c>
      <c r="AL275" s="31">
        <f t="shared" si="29"/>
        <v>41</v>
      </c>
      <c r="AM275" s="51"/>
      <c r="AN275" s="51"/>
      <c r="AO275" s="51"/>
      <c r="AP275" s="1"/>
      <c r="AQ275" s="1"/>
      <c r="AR275" s="1"/>
      <c r="AS275" s="1"/>
      <c r="AT275" s="1"/>
      <c r="AU275" s="1"/>
      <c r="AV275" s="1"/>
      <c r="AW275" s="1"/>
      <c r="AX275" s="1"/>
      <c r="AY275" s="1"/>
      <c r="AZ275" s="1"/>
      <c r="BA275" s="1"/>
      <c r="BB275" s="1"/>
      <c r="BC275" s="1"/>
      <c r="BD275" s="1"/>
      <c r="BE275" s="1"/>
      <c r="BF275" s="1"/>
      <c r="BG275" s="1"/>
      <c r="BH275" s="1"/>
      <c r="BI275" s="1"/>
      <c r="BJ275" s="1"/>
      <c r="BK275" s="1"/>
      <c r="BL275" s="1"/>
      <c r="BM275" s="1"/>
      <c r="BN275" s="1"/>
      <c r="BO275" s="1"/>
      <c r="BP275" s="1"/>
      <c r="BQ275" s="1"/>
    </row>
    <row r="276" spans="1:69" ht="27" customHeight="1" x14ac:dyDescent="0.25">
      <c r="A276" s="125">
        <v>283</v>
      </c>
      <c r="B276" s="118">
        <v>2019</v>
      </c>
      <c r="C276" s="119" t="s">
        <v>772</v>
      </c>
      <c r="D276" s="142" t="s">
        <v>65</v>
      </c>
      <c r="E276" s="119" t="s">
        <v>66</v>
      </c>
      <c r="F276" s="120" t="s">
        <v>67</v>
      </c>
      <c r="G276" s="121" t="s">
        <v>773</v>
      </c>
      <c r="H276" s="122" t="s">
        <v>69</v>
      </c>
      <c r="I276" s="123">
        <v>45</v>
      </c>
      <c r="J276" s="27" t="str">
        <f>IF(ISERROR(VLOOKUP(I276,[1]Eje_Pilar!$C$2:$E$47,2,FALSE))," ",VLOOKUP(I276,[1]Eje_Pilar!$C$2:$E$47,2,FALSE))</f>
        <v>Gobernanza e influencia local, regional e internacional</v>
      </c>
      <c r="K276" s="27" t="str">
        <f>IF(ISERROR(VLOOKUP(I276,[1]Eje_Pilar!$C$2:$E$47,3,FALSE))," ",VLOOKUP(I276,[1]Eje_Pilar!$C$2:$E$47,3,FALSE))</f>
        <v>Eje Transversal 4 Gobierno Legitimo, Fortalecimiento Local y Eficiencia</v>
      </c>
      <c r="L276" s="124">
        <v>1415</v>
      </c>
      <c r="M276" s="125">
        <v>80933138</v>
      </c>
      <c r="N276" s="126" t="s">
        <v>774</v>
      </c>
      <c r="O276" s="127">
        <v>8433361</v>
      </c>
      <c r="P276" s="128">
        <v>1</v>
      </c>
      <c r="Q276" s="129">
        <v>-1076608</v>
      </c>
      <c r="R276" s="130">
        <v>1</v>
      </c>
      <c r="S276" s="127">
        <v>3588667</v>
      </c>
      <c r="T276" s="28">
        <f t="shared" si="25"/>
        <v>10945420</v>
      </c>
      <c r="U276" s="131">
        <v>1973767</v>
      </c>
      <c r="V276" s="132">
        <v>43783</v>
      </c>
      <c r="W276" s="132">
        <v>43789</v>
      </c>
      <c r="X276" s="132">
        <v>43851</v>
      </c>
      <c r="Y276" s="118">
        <v>41</v>
      </c>
      <c r="Z276" s="118"/>
      <c r="AA276" s="24"/>
      <c r="AB276" s="125"/>
      <c r="AC276" s="125" t="s">
        <v>71</v>
      </c>
      <c r="AD276" s="125"/>
      <c r="AE276" s="125"/>
      <c r="AF276" s="29">
        <f t="shared" si="24"/>
        <v>0.18032811897579079</v>
      </c>
      <c r="AG276" s="30">
        <f>IF(SUMPRODUCT((A$14:A276=A276)*(B$14:B276=B276)*(C$14:C276=C276))&gt;1,0,1)</f>
        <v>1</v>
      </c>
      <c r="AH276" s="31" t="str">
        <f t="shared" si="26"/>
        <v>Contratos de prestación de servicios profesionales y de apoyo a la gestión</v>
      </c>
      <c r="AI276" s="31" t="str">
        <f t="shared" si="27"/>
        <v>Contratación directa</v>
      </c>
      <c r="AJ276" s="32" t="str">
        <f>IFERROR(VLOOKUP(F276,[1]Tipo!$C$12:$C$27,1,FALSE),"NO")</f>
        <v>Prestación de servicios profesionales y de apoyo a la gestión, o para la ejecución de trabajos artísticos que sólo puedan encomendarse a determinadas personas naturales;</v>
      </c>
      <c r="AK276" s="31" t="str">
        <f t="shared" si="28"/>
        <v>Inversión</v>
      </c>
      <c r="AL276" s="31">
        <f t="shared" si="29"/>
        <v>45</v>
      </c>
      <c r="AM276" s="51"/>
      <c r="AN276" s="51"/>
      <c r="AO276" s="51"/>
      <c r="AP276" s="1"/>
      <c r="AQ276" s="1"/>
      <c r="AR276" s="1"/>
      <c r="AS276" s="1"/>
      <c r="AT276" s="1"/>
      <c r="AU276" s="1"/>
      <c r="AV276" s="1"/>
      <c r="AW276" s="1"/>
      <c r="AX276" s="1"/>
      <c r="AY276" s="1"/>
      <c r="AZ276" s="1"/>
      <c r="BA276" s="1"/>
      <c r="BB276" s="1"/>
      <c r="BC276" s="1"/>
      <c r="BD276" s="1"/>
      <c r="BE276" s="1"/>
      <c r="BF276" s="1"/>
      <c r="BG276" s="1"/>
      <c r="BH276" s="1"/>
      <c r="BI276" s="1"/>
      <c r="BJ276" s="1"/>
      <c r="BK276" s="1"/>
      <c r="BL276" s="1"/>
      <c r="BM276" s="1"/>
      <c r="BN276" s="1"/>
      <c r="BO276" s="1"/>
      <c r="BP276" s="1"/>
      <c r="BQ276" s="1"/>
    </row>
    <row r="277" spans="1:69" ht="27" customHeight="1" x14ac:dyDescent="0.25">
      <c r="A277" s="125">
        <v>284</v>
      </c>
      <c r="B277" s="118">
        <v>2019</v>
      </c>
      <c r="C277" s="119" t="s">
        <v>775</v>
      </c>
      <c r="D277" s="142" t="s">
        <v>65</v>
      </c>
      <c r="E277" s="119" t="s">
        <v>66</v>
      </c>
      <c r="F277" s="120" t="s">
        <v>67</v>
      </c>
      <c r="G277" s="121" t="s">
        <v>728</v>
      </c>
      <c r="H277" s="122" t="s">
        <v>69</v>
      </c>
      <c r="I277" s="123">
        <v>45</v>
      </c>
      <c r="J277" s="27" t="str">
        <f>IF(ISERROR(VLOOKUP(I277,[1]Eje_Pilar!$C$2:$E$47,2,FALSE))," ",VLOOKUP(I277,[1]Eje_Pilar!$C$2:$E$47,2,FALSE))</f>
        <v>Gobernanza e influencia local, regional e internacional</v>
      </c>
      <c r="K277" s="27" t="str">
        <f>IF(ISERROR(VLOOKUP(I277,[1]Eje_Pilar!$C$2:$E$47,3,FALSE))," ",VLOOKUP(I277,[1]Eje_Pilar!$C$2:$E$47,3,FALSE))</f>
        <v>Eje Transversal 4 Gobierno Legitimo, Fortalecimiento Local y Eficiencia</v>
      </c>
      <c r="L277" s="124">
        <v>1415</v>
      </c>
      <c r="M277" s="125">
        <v>19389666</v>
      </c>
      <c r="N277" s="126" t="s">
        <v>317</v>
      </c>
      <c r="O277" s="127">
        <v>3175528</v>
      </c>
      <c r="P277" s="128"/>
      <c r="Q277" s="129"/>
      <c r="R277" s="130"/>
      <c r="S277" s="127"/>
      <c r="T277" s="28">
        <f t="shared" si="25"/>
        <v>3175528</v>
      </c>
      <c r="U277" s="131">
        <v>1104533</v>
      </c>
      <c r="V277" s="132">
        <v>43783</v>
      </c>
      <c r="W277" s="132">
        <v>43784</v>
      </c>
      <c r="X277" s="132">
        <v>43830</v>
      </c>
      <c r="Y277" s="118">
        <v>46</v>
      </c>
      <c r="Z277" s="118"/>
      <c r="AA277" s="24"/>
      <c r="AB277" s="125"/>
      <c r="AC277" s="125"/>
      <c r="AD277" s="125"/>
      <c r="AE277" s="125" t="s">
        <v>71</v>
      </c>
      <c r="AF277" s="29">
        <f t="shared" si="24"/>
        <v>0.34782656616474489</v>
      </c>
      <c r="AG277" s="30">
        <f>IF(SUMPRODUCT((A$14:A277=A277)*(B$14:B277=B277)*(C$14:C277=C277))&gt;1,0,1)</f>
        <v>1</v>
      </c>
      <c r="AH277" s="31" t="str">
        <f t="shared" si="26"/>
        <v>Contratos de prestación de servicios profesionales y de apoyo a la gestión</v>
      </c>
      <c r="AI277" s="31" t="str">
        <f t="shared" si="27"/>
        <v>Contratación directa</v>
      </c>
      <c r="AJ277" s="32" t="str">
        <f>IFERROR(VLOOKUP(F277,[1]Tipo!$C$12:$C$27,1,FALSE),"NO")</f>
        <v>Prestación de servicios profesionales y de apoyo a la gestión, o para la ejecución de trabajos artísticos que sólo puedan encomendarse a determinadas personas naturales;</v>
      </c>
      <c r="AK277" s="31" t="str">
        <f t="shared" si="28"/>
        <v>Inversión</v>
      </c>
      <c r="AL277" s="31">
        <f t="shared" si="29"/>
        <v>45</v>
      </c>
      <c r="AM277" s="51"/>
      <c r="AN277" s="51"/>
      <c r="AO277" s="51"/>
      <c r="AP277" s="1"/>
      <c r="AQ277" s="1"/>
      <c r="AR277" s="1"/>
      <c r="AS277" s="1"/>
      <c r="AT277" s="1"/>
      <c r="AU277" s="1"/>
      <c r="AV277" s="1"/>
      <c r="AW277" s="1"/>
      <c r="AX277" s="1"/>
      <c r="AY277" s="1"/>
      <c r="AZ277" s="1"/>
      <c r="BA277" s="1"/>
      <c r="BB277" s="1"/>
      <c r="BC277" s="1"/>
      <c r="BD277" s="1"/>
      <c r="BE277" s="1"/>
      <c r="BF277" s="1"/>
      <c r="BG277" s="1"/>
      <c r="BH277" s="1"/>
      <c r="BI277" s="1"/>
      <c r="BJ277" s="1"/>
      <c r="BK277" s="1"/>
      <c r="BL277" s="1"/>
      <c r="BM277" s="1"/>
      <c r="BN277" s="1"/>
      <c r="BO277" s="1"/>
      <c r="BP277" s="1"/>
      <c r="BQ277" s="1"/>
    </row>
    <row r="278" spans="1:69" ht="27" customHeight="1" x14ac:dyDescent="0.25">
      <c r="A278" s="125">
        <v>285</v>
      </c>
      <c r="B278" s="118">
        <v>2019</v>
      </c>
      <c r="C278" s="119" t="s">
        <v>776</v>
      </c>
      <c r="D278" s="142" t="s">
        <v>65</v>
      </c>
      <c r="E278" s="119" t="s">
        <v>66</v>
      </c>
      <c r="F278" s="120" t="s">
        <v>67</v>
      </c>
      <c r="G278" s="121" t="s">
        <v>353</v>
      </c>
      <c r="H278" s="122" t="s">
        <v>69</v>
      </c>
      <c r="I278" s="123">
        <v>3</v>
      </c>
      <c r="J278" s="27" t="str">
        <f>IF(ISERROR(VLOOKUP(I278,[1]Eje_Pilar!$C$2:$E$47,2,FALSE))," ",VLOOKUP(I278,[1]Eje_Pilar!$C$2:$E$47,2,FALSE))</f>
        <v>Igualdad y autonomía para una Bogotá incluyente</v>
      </c>
      <c r="K278" s="27" t="str">
        <f>IF(ISERROR(VLOOKUP(I278,[1]Eje_Pilar!$C$2:$E$47,3,FALSE))," ",VLOOKUP(I278,[1]Eje_Pilar!$C$2:$E$47,3,FALSE))</f>
        <v>Pilar 1 Igualdad de Calidad de Vida</v>
      </c>
      <c r="L278" s="124">
        <v>1403</v>
      </c>
      <c r="M278" s="125">
        <v>1022990385</v>
      </c>
      <c r="N278" s="126" t="s">
        <v>777</v>
      </c>
      <c r="O278" s="127">
        <v>6984333</v>
      </c>
      <c r="P278" s="128"/>
      <c r="Q278" s="129"/>
      <c r="R278" s="130"/>
      <c r="S278" s="127"/>
      <c r="T278" s="28">
        <f t="shared" si="25"/>
        <v>6984333</v>
      </c>
      <c r="U278" s="131">
        <v>2429333</v>
      </c>
      <c r="V278" s="132">
        <v>43783</v>
      </c>
      <c r="W278" s="132">
        <v>43784</v>
      </c>
      <c r="X278" s="132">
        <v>43830</v>
      </c>
      <c r="Y278" s="118">
        <v>46</v>
      </c>
      <c r="Z278" s="118"/>
      <c r="AA278" s="24"/>
      <c r="AB278" s="125"/>
      <c r="AC278" s="125"/>
      <c r="AD278" s="125"/>
      <c r="AE278" s="125" t="s">
        <v>71</v>
      </c>
      <c r="AF278" s="29">
        <f t="shared" si="24"/>
        <v>0.34782605583095766</v>
      </c>
      <c r="AG278" s="30">
        <f>IF(SUMPRODUCT((A$14:A278=A278)*(B$14:B278=B278)*(C$14:C278=C278))&gt;1,0,1)</f>
        <v>1</v>
      </c>
      <c r="AH278" s="31" t="str">
        <f t="shared" si="26"/>
        <v>Contratos de prestación de servicios profesionales y de apoyo a la gestión</v>
      </c>
      <c r="AI278" s="31" t="str">
        <f t="shared" si="27"/>
        <v>Contratación directa</v>
      </c>
      <c r="AJ278" s="32" t="str">
        <f>IFERROR(VLOOKUP(F278,[1]Tipo!$C$12:$C$27,1,FALSE),"NO")</f>
        <v>Prestación de servicios profesionales y de apoyo a la gestión, o para la ejecución de trabajos artísticos que sólo puedan encomendarse a determinadas personas naturales;</v>
      </c>
      <c r="AK278" s="31" t="str">
        <f t="shared" si="28"/>
        <v>Inversión</v>
      </c>
      <c r="AL278" s="31">
        <f t="shared" si="29"/>
        <v>3</v>
      </c>
      <c r="AM278" s="51"/>
      <c r="AN278" s="51"/>
      <c r="AO278" s="51"/>
      <c r="AP278" s="1"/>
      <c r="AQ278" s="1"/>
      <c r="AR278" s="1"/>
      <c r="AS278" s="1"/>
      <c r="AT278" s="1"/>
      <c r="AU278" s="1"/>
      <c r="AV278" s="1"/>
      <c r="AW278" s="1"/>
      <c r="AX278" s="1"/>
      <c r="AY278" s="1"/>
      <c r="AZ278" s="1"/>
      <c r="BA278" s="1"/>
      <c r="BB278" s="1"/>
      <c r="BC278" s="1"/>
      <c r="BD278" s="1"/>
      <c r="BE278" s="1"/>
      <c r="BF278" s="1"/>
      <c r="BG278" s="1"/>
      <c r="BH278" s="1"/>
      <c r="BI278" s="1"/>
      <c r="BJ278" s="1"/>
      <c r="BK278" s="1"/>
      <c r="BL278" s="1"/>
      <c r="BM278" s="1"/>
      <c r="BN278" s="1"/>
      <c r="BO278" s="1"/>
      <c r="BP278" s="1"/>
      <c r="BQ278" s="1"/>
    </row>
    <row r="279" spans="1:69" ht="27" customHeight="1" x14ac:dyDescent="0.25">
      <c r="A279" s="125">
        <v>286</v>
      </c>
      <c r="B279" s="118">
        <v>2019</v>
      </c>
      <c r="C279" s="119" t="s">
        <v>778</v>
      </c>
      <c r="D279" s="142" t="s">
        <v>65</v>
      </c>
      <c r="E279" s="119" t="s">
        <v>66</v>
      </c>
      <c r="F279" s="120" t="s">
        <v>67</v>
      </c>
      <c r="G279" s="121" t="s">
        <v>779</v>
      </c>
      <c r="H279" s="122" t="s">
        <v>69</v>
      </c>
      <c r="I279" s="123">
        <v>3</v>
      </c>
      <c r="J279" s="27" t="str">
        <f>IF(ISERROR(VLOOKUP(I279,[1]Eje_Pilar!$C$2:$E$47,2,FALSE))," ",VLOOKUP(I279,[1]Eje_Pilar!$C$2:$E$47,2,FALSE))</f>
        <v>Igualdad y autonomía para una Bogotá incluyente</v>
      </c>
      <c r="K279" s="27" t="str">
        <f>IF(ISERROR(VLOOKUP(I279,[1]Eje_Pilar!$C$2:$E$47,3,FALSE))," ",VLOOKUP(I279,[1]Eje_Pilar!$C$2:$E$47,3,FALSE))</f>
        <v>Pilar 1 Igualdad de Calidad de Vida</v>
      </c>
      <c r="L279" s="124">
        <v>1403</v>
      </c>
      <c r="M279" s="125">
        <v>52272912</v>
      </c>
      <c r="N279" s="126" t="s">
        <v>780</v>
      </c>
      <c r="O279" s="127">
        <v>7191333</v>
      </c>
      <c r="P279" s="128"/>
      <c r="Q279" s="129"/>
      <c r="R279" s="130"/>
      <c r="S279" s="127"/>
      <c r="T279" s="28">
        <f t="shared" si="25"/>
        <v>7191333</v>
      </c>
      <c r="U279" s="131">
        <v>2501333</v>
      </c>
      <c r="V279" s="132">
        <v>43783</v>
      </c>
      <c r="W279" s="132">
        <v>43784</v>
      </c>
      <c r="X279" s="132">
        <v>43830</v>
      </c>
      <c r="Y279" s="118">
        <v>46</v>
      </c>
      <c r="Z279" s="118"/>
      <c r="AA279" s="24"/>
      <c r="AB279" s="125"/>
      <c r="AC279" s="125"/>
      <c r="AD279" s="125"/>
      <c r="AE279" s="125" t="s">
        <v>71</v>
      </c>
      <c r="AF279" s="29">
        <f t="shared" si="24"/>
        <v>0.34782605672689609</v>
      </c>
      <c r="AG279" s="30">
        <f>IF(SUMPRODUCT((A$14:A279=A279)*(B$14:B279=B279)*(C$14:C279=C279))&gt;1,0,1)</f>
        <v>1</v>
      </c>
      <c r="AH279" s="31" t="str">
        <f t="shared" si="26"/>
        <v>Contratos de prestación de servicios profesionales y de apoyo a la gestión</v>
      </c>
      <c r="AI279" s="31" t="str">
        <f t="shared" si="27"/>
        <v>Contratación directa</v>
      </c>
      <c r="AJ279" s="32" t="str">
        <f>IFERROR(VLOOKUP(F279,[1]Tipo!$C$12:$C$27,1,FALSE),"NO")</f>
        <v>Prestación de servicios profesionales y de apoyo a la gestión, o para la ejecución de trabajos artísticos que sólo puedan encomendarse a determinadas personas naturales;</v>
      </c>
      <c r="AK279" s="31" t="str">
        <f t="shared" si="28"/>
        <v>Inversión</v>
      </c>
      <c r="AL279" s="31">
        <f t="shared" si="29"/>
        <v>3</v>
      </c>
      <c r="AM279" s="51"/>
      <c r="AN279" s="51"/>
      <c r="AO279" s="51"/>
      <c r="AP279" s="1"/>
      <c r="AQ279" s="1"/>
      <c r="AR279" s="1"/>
      <c r="AS279" s="1"/>
      <c r="AT279" s="1"/>
      <c r="AU279" s="1"/>
      <c r="AV279" s="1"/>
      <c r="AW279" s="1"/>
      <c r="AX279" s="1"/>
      <c r="AY279" s="1"/>
      <c r="AZ279" s="1"/>
      <c r="BA279" s="1"/>
      <c r="BB279" s="1"/>
      <c r="BC279" s="1"/>
      <c r="BD279" s="1"/>
      <c r="BE279" s="1"/>
      <c r="BF279" s="1"/>
      <c r="BG279" s="1"/>
      <c r="BH279" s="1"/>
      <c r="BI279" s="1"/>
      <c r="BJ279" s="1"/>
      <c r="BK279" s="1"/>
      <c r="BL279" s="1"/>
      <c r="BM279" s="1"/>
      <c r="BN279" s="1"/>
      <c r="BO279" s="1"/>
      <c r="BP279" s="1"/>
      <c r="BQ279" s="1"/>
    </row>
    <row r="280" spans="1:69" ht="27" customHeight="1" x14ac:dyDescent="0.25">
      <c r="A280" s="125">
        <v>287</v>
      </c>
      <c r="B280" s="118">
        <v>2019</v>
      </c>
      <c r="C280" s="119" t="s">
        <v>781</v>
      </c>
      <c r="D280" s="142" t="s">
        <v>65</v>
      </c>
      <c r="E280" s="119" t="s">
        <v>66</v>
      </c>
      <c r="F280" s="120" t="s">
        <v>67</v>
      </c>
      <c r="G280" s="121" t="s">
        <v>782</v>
      </c>
      <c r="H280" s="122" t="s">
        <v>69</v>
      </c>
      <c r="I280" s="123">
        <v>45</v>
      </c>
      <c r="J280" s="27" t="str">
        <f>IF(ISERROR(VLOOKUP(I280,[1]Eje_Pilar!$C$2:$E$47,2,FALSE))," ",VLOOKUP(I280,[1]Eje_Pilar!$C$2:$E$47,2,FALSE))</f>
        <v>Gobernanza e influencia local, regional e internacional</v>
      </c>
      <c r="K280" s="27" t="str">
        <f>IF(ISERROR(VLOOKUP(I280,[1]Eje_Pilar!$C$2:$E$47,3,FALSE))," ",VLOOKUP(I280,[1]Eje_Pilar!$C$2:$E$47,3,FALSE))</f>
        <v>Eje Transversal 4 Gobierno Legitimo, Fortalecimiento Local y Eficiencia</v>
      </c>
      <c r="L280" s="124">
        <v>1415</v>
      </c>
      <c r="M280" s="125">
        <v>52306769</v>
      </c>
      <c r="N280" s="126" t="s">
        <v>783</v>
      </c>
      <c r="O280" s="127">
        <v>2815200</v>
      </c>
      <c r="P280" s="128"/>
      <c r="Q280" s="129"/>
      <c r="R280" s="130">
        <v>1</v>
      </c>
      <c r="S280" s="127">
        <v>1285200</v>
      </c>
      <c r="T280" s="28">
        <f t="shared" si="25"/>
        <v>4100400</v>
      </c>
      <c r="U280" s="131">
        <v>979200</v>
      </c>
      <c r="V280" s="132">
        <v>43783</v>
      </c>
      <c r="W280" s="132">
        <v>43784</v>
      </c>
      <c r="X280" s="132">
        <v>43851</v>
      </c>
      <c r="Y280" s="118">
        <v>46</v>
      </c>
      <c r="Z280" s="118"/>
      <c r="AA280" s="24"/>
      <c r="AB280" s="125"/>
      <c r="AC280" s="125" t="s">
        <v>71</v>
      </c>
      <c r="AD280" s="125"/>
      <c r="AE280" s="125"/>
      <c r="AF280" s="29">
        <f t="shared" si="24"/>
        <v>0.23880597014925373</v>
      </c>
      <c r="AG280" s="30">
        <f>IF(SUMPRODUCT((A$14:A280=A280)*(B$14:B280=B280)*(C$14:C280=C280))&gt;1,0,1)</f>
        <v>1</v>
      </c>
      <c r="AH280" s="31" t="str">
        <f t="shared" si="26"/>
        <v>Contratos de prestación de servicios profesionales y de apoyo a la gestión</v>
      </c>
      <c r="AI280" s="31" t="str">
        <f t="shared" si="27"/>
        <v>Contratación directa</v>
      </c>
      <c r="AJ280" s="32" t="str">
        <f>IFERROR(VLOOKUP(F280,[1]Tipo!$C$12:$C$27,1,FALSE),"NO")</f>
        <v>Prestación de servicios profesionales y de apoyo a la gestión, o para la ejecución de trabajos artísticos que sólo puedan encomendarse a determinadas personas naturales;</v>
      </c>
      <c r="AK280" s="31" t="str">
        <f t="shared" si="28"/>
        <v>Inversión</v>
      </c>
      <c r="AL280" s="31">
        <f t="shared" si="29"/>
        <v>45</v>
      </c>
      <c r="AM280" s="51"/>
      <c r="AN280" s="51"/>
      <c r="AO280" s="51"/>
      <c r="AP280" s="1"/>
      <c r="AQ280" s="1"/>
      <c r="AR280" s="1"/>
      <c r="AS280" s="1"/>
      <c r="AT280" s="1"/>
      <c r="AU280" s="1"/>
      <c r="AV280" s="1"/>
      <c r="AW280" s="1"/>
      <c r="AX280" s="1"/>
      <c r="AY280" s="1"/>
      <c r="AZ280" s="1"/>
      <c r="BA280" s="1"/>
      <c r="BB280" s="1"/>
      <c r="BC280" s="1"/>
      <c r="BD280" s="1"/>
      <c r="BE280" s="1"/>
      <c r="BF280" s="1"/>
      <c r="BG280" s="1"/>
      <c r="BH280" s="1"/>
      <c r="BI280" s="1"/>
      <c r="BJ280" s="1"/>
      <c r="BK280" s="1"/>
      <c r="BL280" s="1"/>
      <c r="BM280" s="1"/>
      <c r="BN280" s="1"/>
      <c r="BO280" s="1"/>
      <c r="BP280" s="1"/>
      <c r="BQ280" s="1"/>
    </row>
    <row r="281" spans="1:69" ht="27" customHeight="1" x14ac:dyDescent="0.25">
      <c r="A281" s="125">
        <v>288</v>
      </c>
      <c r="B281" s="118">
        <v>2019</v>
      </c>
      <c r="C281" s="119" t="s">
        <v>784</v>
      </c>
      <c r="D281" s="142" t="s">
        <v>65</v>
      </c>
      <c r="E281" s="119" t="s">
        <v>66</v>
      </c>
      <c r="F281" s="120" t="s">
        <v>67</v>
      </c>
      <c r="G281" s="121" t="s">
        <v>785</v>
      </c>
      <c r="H281" s="122" t="s">
        <v>69</v>
      </c>
      <c r="I281" s="123">
        <v>45</v>
      </c>
      <c r="J281" s="27" t="str">
        <f>IF(ISERROR(VLOOKUP(I281,[1]Eje_Pilar!$C$2:$E$47,2,FALSE))," ",VLOOKUP(I281,[1]Eje_Pilar!$C$2:$E$47,2,FALSE))</f>
        <v>Gobernanza e influencia local, regional e internacional</v>
      </c>
      <c r="K281" s="27" t="str">
        <f>IF(ISERROR(VLOOKUP(I281,[1]Eje_Pilar!$C$2:$E$47,3,FALSE))," ",VLOOKUP(I281,[1]Eje_Pilar!$C$2:$E$47,3,FALSE))</f>
        <v>Eje Transversal 4 Gobierno Legitimo, Fortalecimiento Local y Eficiencia</v>
      </c>
      <c r="L281" s="124">
        <v>1415</v>
      </c>
      <c r="M281" s="125">
        <v>51667940</v>
      </c>
      <c r="N281" s="126" t="s">
        <v>786</v>
      </c>
      <c r="O281" s="127">
        <v>3296666</v>
      </c>
      <c r="P281" s="128"/>
      <c r="Q281" s="129"/>
      <c r="R281" s="130"/>
      <c r="S281" s="127"/>
      <c r="T281" s="28">
        <f t="shared" si="25"/>
        <v>3296666</v>
      </c>
      <c r="U281" s="131">
        <v>1146667</v>
      </c>
      <c r="V281" s="132">
        <v>43783</v>
      </c>
      <c r="W281" s="132">
        <v>43784</v>
      </c>
      <c r="X281" s="132">
        <v>43830</v>
      </c>
      <c r="Y281" s="118">
        <v>46</v>
      </c>
      <c r="Z281" s="118"/>
      <c r="AA281" s="24"/>
      <c r="AB281" s="125"/>
      <c r="AC281" s="125"/>
      <c r="AD281" s="125"/>
      <c r="AE281" s="125" t="s">
        <v>71</v>
      </c>
      <c r="AF281" s="29">
        <f t="shared" si="24"/>
        <v>0.34782625840773679</v>
      </c>
      <c r="AG281" s="30">
        <f>IF(SUMPRODUCT((A$14:A281=A281)*(B$14:B281=B281)*(C$14:C281=C281))&gt;1,0,1)</f>
        <v>1</v>
      </c>
      <c r="AH281" s="31" t="str">
        <f t="shared" si="26"/>
        <v>Contratos de prestación de servicios profesionales y de apoyo a la gestión</v>
      </c>
      <c r="AI281" s="31" t="str">
        <f t="shared" si="27"/>
        <v>Contratación directa</v>
      </c>
      <c r="AJ281" s="32" t="str">
        <f>IFERROR(VLOOKUP(F281,[1]Tipo!$C$12:$C$27,1,FALSE),"NO")</f>
        <v>Prestación de servicios profesionales y de apoyo a la gestión, o para la ejecución de trabajos artísticos que sólo puedan encomendarse a determinadas personas naturales;</v>
      </c>
      <c r="AK281" s="31" t="str">
        <f t="shared" si="28"/>
        <v>Inversión</v>
      </c>
      <c r="AL281" s="31">
        <f t="shared" si="29"/>
        <v>45</v>
      </c>
      <c r="AM281" s="51"/>
      <c r="AN281" s="51"/>
      <c r="AO281" s="51"/>
      <c r="AP281" s="1"/>
      <c r="AQ281" s="1"/>
      <c r="AR281" s="1"/>
      <c r="AS281" s="1"/>
      <c r="AT281" s="1"/>
      <c r="AU281" s="1"/>
      <c r="AV281" s="1"/>
      <c r="AW281" s="1"/>
      <c r="AX281" s="1"/>
      <c r="AY281" s="1"/>
      <c r="AZ281" s="1"/>
      <c r="BA281" s="1"/>
      <c r="BB281" s="1"/>
      <c r="BC281" s="1"/>
      <c r="BD281" s="1"/>
      <c r="BE281" s="1"/>
      <c r="BF281" s="1"/>
      <c r="BG281" s="1"/>
      <c r="BH281" s="1"/>
      <c r="BI281" s="1"/>
      <c r="BJ281" s="1"/>
      <c r="BK281" s="1"/>
      <c r="BL281" s="1"/>
      <c r="BM281" s="1"/>
      <c r="BN281" s="1"/>
      <c r="BO281" s="1"/>
      <c r="BP281" s="1"/>
      <c r="BQ281" s="1"/>
    </row>
    <row r="282" spans="1:69" ht="27" customHeight="1" x14ac:dyDescent="0.25">
      <c r="A282" s="125">
        <v>289</v>
      </c>
      <c r="B282" s="118">
        <v>2019</v>
      </c>
      <c r="C282" s="119" t="s">
        <v>787</v>
      </c>
      <c r="D282" s="142" t="s">
        <v>65</v>
      </c>
      <c r="E282" s="119" t="s">
        <v>66</v>
      </c>
      <c r="F282" s="120" t="s">
        <v>67</v>
      </c>
      <c r="G282" s="121" t="s">
        <v>788</v>
      </c>
      <c r="H282" s="122" t="s">
        <v>69</v>
      </c>
      <c r="I282" s="123">
        <v>45</v>
      </c>
      <c r="J282" s="27" t="str">
        <f>IF(ISERROR(VLOOKUP(I282,[1]Eje_Pilar!$C$2:$E$47,2,FALSE))," ",VLOOKUP(I282,[1]Eje_Pilar!$C$2:$E$47,2,FALSE))</f>
        <v>Gobernanza e influencia local, regional e internacional</v>
      </c>
      <c r="K282" s="27" t="str">
        <f>IF(ISERROR(VLOOKUP(I282,[1]Eje_Pilar!$C$2:$E$47,3,FALSE))," ",VLOOKUP(I282,[1]Eje_Pilar!$C$2:$E$47,3,FALSE))</f>
        <v>Eje Transversal 4 Gobierno Legitimo, Fortalecimiento Local y Eficiencia</v>
      </c>
      <c r="L282" s="124">
        <v>1415</v>
      </c>
      <c r="M282" s="125">
        <v>52306769</v>
      </c>
      <c r="N282" s="141" t="s">
        <v>789</v>
      </c>
      <c r="O282" s="127">
        <v>2683333</v>
      </c>
      <c r="P282" s="128"/>
      <c r="Q282" s="129"/>
      <c r="R282" s="130"/>
      <c r="S282" s="127"/>
      <c r="T282" s="28">
        <f t="shared" si="25"/>
        <v>2683333</v>
      </c>
      <c r="U282" s="131">
        <v>2683333</v>
      </c>
      <c r="V282" s="132">
        <v>43783</v>
      </c>
      <c r="W282" s="132">
        <v>43784</v>
      </c>
      <c r="X282" s="132">
        <v>43830</v>
      </c>
      <c r="Y282" s="118">
        <v>46</v>
      </c>
      <c r="Z282" s="118"/>
      <c r="AA282" s="24"/>
      <c r="AB282" s="125"/>
      <c r="AC282" s="125"/>
      <c r="AD282" s="125"/>
      <c r="AE282" s="125" t="s">
        <v>71</v>
      </c>
      <c r="AF282" s="29">
        <f t="shared" si="24"/>
        <v>1</v>
      </c>
      <c r="AG282" s="30">
        <f>IF(SUMPRODUCT((A$14:A282=A282)*(B$14:B282=B282)*(C$14:C282=C282))&gt;1,0,1)</f>
        <v>1</v>
      </c>
      <c r="AH282" s="31" t="str">
        <f t="shared" si="26"/>
        <v>Contratos de prestación de servicios profesionales y de apoyo a la gestión</v>
      </c>
      <c r="AI282" s="31" t="str">
        <f t="shared" si="27"/>
        <v>Contratación directa</v>
      </c>
      <c r="AJ282" s="32" t="str">
        <f>IFERROR(VLOOKUP(F282,[1]Tipo!$C$12:$C$27,1,FALSE),"NO")</f>
        <v>Prestación de servicios profesionales y de apoyo a la gestión, o para la ejecución de trabajos artísticos que sólo puedan encomendarse a determinadas personas naturales;</v>
      </c>
      <c r="AK282" s="31" t="str">
        <f t="shared" si="28"/>
        <v>Inversión</v>
      </c>
      <c r="AL282" s="31">
        <f t="shared" si="29"/>
        <v>45</v>
      </c>
      <c r="AM282" s="51"/>
      <c r="AN282" s="51"/>
      <c r="AO282" s="51"/>
      <c r="AP282" s="1"/>
      <c r="AQ282" s="1"/>
      <c r="AR282" s="1"/>
      <c r="AS282" s="1"/>
      <c r="AT282" s="1"/>
      <c r="AU282" s="1"/>
      <c r="AV282" s="1"/>
      <c r="AW282" s="1"/>
      <c r="AX282" s="1"/>
      <c r="AY282" s="1"/>
      <c r="AZ282" s="1"/>
      <c r="BA282" s="1"/>
      <c r="BB282" s="1"/>
      <c r="BC282" s="1"/>
      <c r="BD282" s="1"/>
      <c r="BE282" s="1"/>
      <c r="BF282" s="1"/>
      <c r="BG282" s="1"/>
      <c r="BH282" s="1"/>
      <c r="BI282" s="1"/>
      <c r="BJ282" s="1"/>
      <c r="BK282" s="1"/>
      <c r="BL282" s="1"/>
      <c r="BM282" s="1"/>
      <c r="BN282" s="1"/>
      <c r="BO282" s="1"/>
      <c r="BP282" s="1"/>
      <c r="BQ282" s="1"/>
    </row>
    <row r="283" spans="1:69" ht="27" customHeight="1" x14ac:dyDescent="0.25">
      <c r="A283" s="125">
        <v>290</v>
      </c>
      <c r="B283" s="118">
        <v>2019</v>
      </c>
      <c r="C283" s="119" t="s">
        <v>790</v>
      </c>
      <c r="D283" s="142" t="s">
        <v>65</v>
      </c>
      <c r="E283" s="119" t="s">
        <v>66</v>
      </c>
      <c r="F283" s="120" t="s">
        <v>67</v>
      </c>
      <c r="G283" s="121" t="s">
        <v>791</v>
      </c>
      <c r="H283" s="122" t="s">
        <v>69</v>
      </c>
      <c r="I283" s="123">
        <v>45</v>
      </c>
      <c r="J283" s="27" t="str">
        <f>IF(ISERROR(VLOOKUP(I283,[1]Eje_Pilar!$C$2:$E$47,2,FALSE))," ",VLOOKUP(I283,[1]Eje_Pilar!$C$2:$E$47,2,FALSE))</f>
        <v>Gobernanza e influencia local, regional e internacional</v>
      </c>
      <c r="K283" s="27" t="str">
        <f>IF(ISERROR(VLOOKUP(I283,[1]Eje_Pilar!$C$2:$E$47,3,FALSE))," ",VLOOKUP(I283,[1]Eje_Pilar!$C$2:$E$47,3,FALSE))</f>
        <v>Eje Transversal 4 Gobierno Legitimo, Fortalecimiento Local y Eficiencia</v>
      </c>
      <c r="L283" s="124">
        <v>1415</v>
      </c>
      <c r="M283" s="125">
        <v>53044310</v>
      </c>
      <c r="N283" s="126" t="s">
        <v>792</v>
      </c>
      <c r="O283" s="127">
        <v>6349533</v>
      </c>
      <c r="P283" s="128"/>
      <c r="Q283" s="129"/>
      <c r="R283" s="130"/>
      <c r="S283" s="127"/>
      <c r="T283" s="28">
        <f t="shared" si="25"/>
        <v>6349533</v>
      </c>
      <c r="U283" s="131">
        <v>2208533</v>
      </c>
      <c r="V283" s="132">
        <v>43783</v>
      </c>
      <c r="W283" s="132">
        <v>43784</v>
      </c>
      <c r="X283" s="132">
        <v>43830</v>
      </c>
      <c r="Y283" s="118">
        <v>46</v>
      </c>
      <c r="Z283" s="118"/>
      <c r="AA283" s="24"/>
      <c r="AB283" s="125"/>
      <c r="AC283" s="125"/>
      <c r="AD283" s="125"/>
      <c r="AE283" s="125" t="s">
        <v>71</v>
      </c>
      <c r="AF283" s="29">
        <f t="shared" si="24"/>
        <v>0.34782605271915273</v>
      </c>
      <c r="AG283" s="30">
        <f>IF(SUMPRODUCT((A$14:A283=A283)*(B$14:B283=B283)*(C$14:C283=C283))&gt;1,0,1)</f>
        <v>1</v>
      </c>
      <c r="AH283" s="31" t="str">
        <f t="shared" si="26"/>
        <v>Contratos de prestación de servicios profesionales y de apoyo a la gestión</v>
      </c>
      <c r="AI283" s="31" t="str">
        <f t="shared" si="27"/>
        <v>Contratación directa</v>
      </c>
      <c r="AJ283" s="32" t="str">
        <f>IFERROR(VLOOKUP(F283,[1]Tipo!$C$12:$C$27,1,FALSE),"NO")</f>
        <v>Prestación de servicios profesionales y de apoyo a la gestión, o para la ejecución de trabajos artísticos que sólo puedan encomendarse a determinadas personas naturales;</v>
      </c>
      <c r="AK283" s="31" t="str">
        <f t="shared" si="28"/>
        <v>Inversión</v>
      </c>
      <c r="AL283" s="31">
        <f t="shared" si="29"/>
        <v>45</v>
      </c>
      <c r="AM283" s="51"/>
      <c r="AN283" s="51"/>
      <c r="AO283" s="51"/>
      <c r="AP283" s="1"/>
      <c r="AQ283" s="1"/>
      <c r="AR283" s="1"/>
      <c r="AS283" s="1"/>
      <c r="AT283" s="1"/>
      <c r="AU283" s="1"/>
      <c r="AV283" s="1"/>
      <c r="AW283" s="1"/>
      <c r="AX283" s="1"/>
      <c r="AY283" s="1"/>
      <c r="AZ283" s="1"/>
      <c r="BA283" s="1"/>
      <c r="BB283" s="1"/>
      <c r="BC283" s="1"/>
      <c r="BD283" s="1"/>
      <c r="BE283" s="1"/>
      <c r="BF283" s="1"/>
      <c r="BG283" s="1"/>
      <c r="BH283" s="1"/>
      <c r="BI283" s="1"/>
      <c r="BJ283" s="1"/>
      <c r="BK283" s="1"/>
      <c r="BL283" s="1"/>
      <c r="BM283" s="1"/>
      <c r="BN283" s="1"/>
      <c r="BO283" s="1"/>
      <c r="BP283" s="1"/>
      <c r="BQ283" s="1"/>
    </row>
    <row r="284" spans="1:69" ht="27" customHeight="1" x14ac:dyDescent="0.25">
      <c r="A284" s="125">
        <v>291</v>
      </c>
      <c r="B284" s="118">
        <v>2019</v>
      </c>
      <c r="C284" s="119" t="s">
        <v>793</v>
      </c>
      <c r="D284" s="142" t="s">
        <v>65</v>
      </c>
      <c r="E284" s="119" t="s">
        <v>66</v>
      </c>
      <c r="F284" s="120" t="s">
        <v>67</v>
      </c>
      <c r="G284" s="121" t="s">
        <v>701</v>
      </c>
      <c r="H284" s="122" t="s">
        <v>69</v>
      </c>
      <c r="I284" s="123">
        <v>41</v>
      </c>
      <c r="J284" s="27" t="s">
        <v>769</v>
      </c>
      <c r="K284" s="27" t="str">
        <f>IF(ISERROR(VLOOKUP(I284,[1]Eje_Pilar!$C$2:$E$47,3,FALSE))," ",VLOOKUP(I284,[1]Eje_Pilar!$C$2:$E$47,3,FALSE))</f>
        <v>Eje Transversal 3 Sostenibilidad Ambiental basada en la eficiencia energética</v>
      </c>
      <c r="L284" s="124">
        <v>1414</v>
      </c>
      <c r="M284" s="125">
        <v>80453165</v>
      </c>
      <c r="N284" s="126" t="s">
        <v>794</v>
      </c>
      <c r="O284" s="127">
        <v>3440016</v>
      </c>
      <c r="P284" s="128"/>
      <c r="Q284" s="129"/>
      <c r="R284" s="130"/>
      <c r="S284" s="127"/>
      <c r="T284" s="28">
        <f t="shared" si="25"/>
        <v>3440016</v>
      </c>
      <c r="U284" s="131">
        <v>1146667</v>
      </c>
      <c r="V284" s="132">
        <v>43783</v>
      </c>
      <c r="W284" s="132">
        <v>43784</v>
      </c>
      <c r="X284" s="132">
        <v>43830</v>
      </c>
      <c r="Y284" s="118">
        <v>46</v>
      </c>
      <c r="Z284" s="118"/>
      <c r="AA284" s="24"/>
      <c r="AB284" s="125"/>
      <c r="AC284" s="125"/>
      <c r="AD284" s="125"/>
      <c r="AE284" s="125" t="s">
        <v>71</v>
      </c>
      <c r="AF284" s="29">
        <f t="shared" si="24"/>
        <v>0.33333187985172164</v>
      </c>
      <c r="AG284" s="30">
        <f>IF(SUMPRODUCT((A$14:A284=A284)*(B$14:B284=B284)*(C$14:C284=C284))&gt;1,0,1)</f>
        <v>1</v>
      </c>
      <c r="AH284" s="31" t="str">
        <f t="shared" si="26"/>
        <v>Contratos de prestación de servicios profesionales y de apoyo a la gestión</v>
      </c>
      <c r="AI284" s="31" t="str">
        <f t="shared" si="27"/>
        <v>Contratación directa</v>
      </c>
      <c r="AJ284" s="32" t="str">
        <f>IFERROR(VLOOKUP(F284,[1]Tipo!$C$12:$C$27,1,FALSE),"NO")</f>
        <v>Prestación de servicios profesionales y de apoyo a la gestión, o para la ejecución de trabajos artísticos que sólo puedan encomendarse a determinadas personas naturales;</v>
      </c>
      <c r="AK284" s="31" t="str">
        <f t="shared" si="28"/>
        <v>Inversión</v>
      </c>
      <c r="AL284" s="31">
        <f t="shared" si="29"/>
        <v>41</v>
      </c>
      <c r="AM284" s="51"/>
      <c r="AN284" s="51"/>
      <c r="AO284" s="51"/>
      <c r="AP284" s="1"/>
      <c r="AQ284" s="1"/>
      <c r="AR284" s="1"/>
      <c r="AS284" s="1"/>
      <c r="AT284" s="1"/>
      <c r="AU284" s="1"/>
      <c r="AV284" s="1"/>
      <c r="AW284" s="1"/>
      <c r="AX284" s="1"/>
      <c r="AY284" s="1"/>
      <c r="AZ284" s="1"/>
      <c r="BA284" s="1"/>
      <c r="BB284" s="1"/>
      <c r="BC284" s="1"/>
      <c r="BD284" s="1"/>
      <c r="BE284" s="1"/>
      <c r="BF284" s="1"/>
      <c r="BG284" s="1"/>
      <c r="BH284" s="1"/>
      <c r="BI284" s="1"/>
      <c r="BJ284" s="1"/>
      <c r="BK284" s="1"/>
      <c r="BL284" s="1"/>
      <c r="BM284" s="1"/>
      <c r="BN284" s="1"/>
      <c r="BO284" s="1"/>
      <c r="BP284" s="1"/>
      <c r="BQ284" s="1"/>
    </row>
    <row r="285" spans="1:69" ht="27" customHeight="1" x14ac:dyDescent="0.25">
      <c r="A285" s="125">
        <v>292</v>
      </c>
      <c r="B285" s="118">
        <v>2019</v>
      </c>
      <c r="C285" s="119" t="s">
        <v>795</v>
      </c>
      <c r="D285" s="142" t="s">
        <v>65</v>
      </c>
      <c r="E285" s="119" t="s">
        <v>66</v>
      </c>
      <c r="F285" s="120" t="s">
        <v>67</v>
      </c>
      <c r="G285" s="121" t="s">
        <v>796</v>
      </c>
      <c r="H285" s="122" t="s">
        <v>69</v>
      </c>
      <c r="I285" s="123">
        <v>45</v>
      </c>
      <c r="J285" s="27" t="str">
        <f>IF(ISERROR(VLOOKUP(I285,[1]Eje_Pilar!$C$2:$E$47,2,FALSE))," ",VLOOKUP(I285,[1]Eje_Pilar!$C$2:$E$47,2,FALSE))</f>
        <v>Gobernanza e influencia local, regional e internacional</v>
      </c>
      <c r="K285" s="27" t="str">
        <f>IF(ISERROR(VLOOKUP(I285,[1]Eje_Pilar!$C$2:$E$47,3,FALSE))," ",VLOOKUP(I285,[1]Eje_Pilar!$C$2:$E$47,3,FALSE))</f>
        <v>Eje Transversal 4 Gobierno Legitimo, Fortalecimiento Local y Eficiencia</v>
      </c>
      <c r="L285" s="124">
        <v>1415</v>
      </c>
      <c r="M285" s="125">
        <v>1022950573</v>
      </c>
      <c r="N285" s="126" t="s">
        <v>797</v>
      </c>
      <c r="O285" s="127">
        <v>3175528</v>
      </c>
      <c r="P285" s="128"/>
      <c r="Q285" s="129"/>
      <c r="R285" s="130"/>
      <c r="S285" s="127"/>
      <c r="T285" s="28">
        <f t="shared" si="25"/>
        <v>3175528</v>
      </c>
      <c r="U285" s="131">
        <v>1104533</v>
      </c>
      <c r="V285" s="132">
        <v>43784</v>
      </c>
      <c r="W285" s="132">
        <v>43784</v>
      </c>
      <c r="X285" s="132">
        <v>43830</v>
      </c>
      <c r="Y285" s="118">
        <v>36</v>
      </c>
      <c r="Z285" s="118"/>
      <c r="AA285" s="24"/>
      <c r="AB285" s="125"/>
      <c r="AC285" s="125"/>
      <c r="AD285" s="125"/>
      <c r="AE285" s="125" t="s">
        <v>71</v>
      </c>
      <c r="AF285" s="29">
        <f t="shared" si="24"/>
        <v>0.34782656616474489</v>
      </c>
      <c r="AG285" s="30">
        <f>IF(SUMPRODUCT((A$14:A285=A285)*(B$14:B285=B285)*(C$14:C285=C285))&gt;1,0,1)</f>
        <v>1</v>
      </c>
      <c r="AH285" s="31" t="str">
        <f t="shared" si="26"/>
        <v>Contratos de prestación de servicios profesionales y de apoyo a la gestión</v>
      </c>
      <c r="AI285" s="31" t="str">
        <f t="shared" si="27"/>
        <v>Contratación directa</v>
      </c>
      <c r="AJ285" s="32" t="str">
        <f>IFERROR(VLOOKUP(F285,[1]Tipo!$C$12:$C$27,1,FALSE),"NO")</f>
        <v>Prestación de servicios profesionales y de apoyo a la gestión, o para la ejecución de trabajos artísticos que sólo puedan encomendarse a determinadas personas naturales;</v>
      </c>
      <c r="AK285" s="31" t="str">
        <f t="shared" si="28"/>
        <v>Inversión</v>
      </c>
      <c r="AL285" s="31">
        <f t="shared" si="29"/>
        <v>45</v>
      </c>
      <c r="AM285" s="51"/>
      <c r="AN285" s="51"/>
      <c r="AO285" s="51"/>
      <c r="AP285" s="1"/>
      <c r="AQ285" s="1"/>
      <c r="AR285" s="1"/>
      <c r="AS285" s="1"/>
      <c r="AT285" s="1"/>
      <c r="AU285" s="1"/>
      <c r="AV285" s="1"/>
      <c r="AW285" s="1"/>
      <c r="AX285" s="1"/>
      <c r="AY285" s="1"/>
      <c r="AZ285" s="1"/>
      <c r="BA285" s="1"/>
      <c r="BB285" s="1"/>
      <c r="BC285" s="1"/>
      <c r="BD285" s="1"/>
      <c r="BE285" s="1"/>
      <c r="BF285" s="1"/>
      <c r="BG285" s="1"/>
      <c r="BH285" s="1"/>
      <c r="BI285" s="1"/>
      <c r="BJ285" s="1"/>
      <c r="BK285" s="1"/>
      <c r="BL285" s="1"/>
      <c r="BM285" s="1"/>
      <c r="BN285" s="1"/>
      <c r="BO285" s="1"/>
      <c r="BP285" s="1"/>
      <c r="BQ285" s="1"/>
    </row>
    <row r="286" spans="1:69" ht="27" customHeight="1" x14ac:dyDescent="0.25">
      <c r="A286" s="125">
        <v>293</v>
      </c>
      <c r="B286" s="118">
        <v>2019</v>
      </c>
      <c r="C286" s="119" t="s">
        <v>798</v>
      </c>
      <c r="D286" s="142" t="s">
        <v>65</v>
      </c>
      <c r="E286" s="119" t="s">
        <v>66</v>
      </c>
      <c r="F286" s="120" t="s">
        <v>67</v>
      </c>
      <c r="G286" s="121" t="s">
        <v>799</v>
      </c>
      <c r="H286" s="122" t="s">
        <v>69</v>
      </c>
      <c r="I286" s="123">
        <v>45</v>
      </c>
      <c r="J286" s="27" t="str">
        <f>IF(ISERROR(VLOOKUP(I286,[1]Eje_Pilar!$C$2:$E$47,2,FALSE))," ",VLOOKUP(I286,[1]Eje_Pilar!$C$2:$E$47,2,FALSE))</f>
        <v>Gobernanza e influencia local, regional e internacional</v>
      </c>
      <c r="K286" s="27" t="str">
        <f>IF(ISERROR(VLOOKUP(I286,[1]Eje_Pilar!$C$2:$E$47,3,FALSE))," ",VLOOKUP(I286,[1]Eje_Pilar!$C$2:$E$47,3,FALSE))</f>
        <v>Eje Transversal 4 Gobierno Legitimo, Fortalecimiento Local y Eficiencia</v>
      </c>
      <c r="L286" s="124">
        <v>1415</v>
      </c>
      <c r="M286" s="125">
        <v>1023885853</v>
      </c>
      <c r="N286" s="126" t="s">
        <v>800</v>
      </c>
      <c r="O286" s="127">
        <v>6528833</v>
      </c>
      <c r="P286" s="128"/>
      <c r="Q286" s="129"/>
      <c r="R286" s="130">
        <v>1</v>
      </c>
      <c r="S286" s="127">
        <v>3188500</v>
      </c>
      <c r="T286" s="28">
        <f t="shared" si="25"/>
        <v>9717333</v>
      </c>
      <c r="U286" s="131">
        <v>1973833</v>
      </c>
      <c r="V286" s="132">
        <v>43784</v>
      </c>
      <c r="W286" s="132">
        <v>43787</v>
      </c>
      <c r="X286" s="132">
        <v>43851</v>
      </c>
      <c r="Y286" s="118">
        <v>43</v>
      </c>
      <c r="Z286" s="118">
        <v>21</v>
      </c>
      <c r="AA286" s="24"/>
      <c r="AB286" s="125"/>
      <c r="AC286" s="125" t="s">
        <v>71</v>
      </c>
      <c r="AD286" s="125"/>
      <c r="AE286" s="125"/>
      <c r="AF286" s="29">
        <f t="shared" si="24"/>
        <v>0.20312497266482479</v>
      </c>
      <c r="AG286" s="30">
        <f>IF(SUMPRODUCT((A$14:A286=A286)*(B$14:B286=B286)*(C$14:C286=C286))&gt;1,0,1)</f>
        <v>1</v>
      </c>
      <c r="AH286" s="31" t="str">
        <f t="shared" si="26"/>
        <v>Contratos de prestación de servicios profesionales y de apoyo a la gestión</v>
      </c>
      <c r="AI286" s="31" t="str">
        <f t="shared" si="27"/>
        <v>Contratación directa</v>
      </c>
      <c r="AJ286" s="32" t="str">
        <f>IFERROR(VLOOKUP(F286,[1]Tipo!$C$12:$C$27,1,FALSE),"NO")</f>
        <v>Prestación de servicios profesionales y de apoyo a la gestión, o para la ejecución de trabajos artísticos que sólo puedan encomendarse a determinadas personas naturales;</v>
      </c>
      <c r="AK286" s="31" t="str">
        <f t="shared" si="28"/>
        <v>Inversión</v>
      </c>
      <c r="AL286" s="31">
        <f t="shared" si="29"/>
        <v>45</v>
      </c>
      <c r="AM286" s="51"/>
      <c r="AN286" s="51"/>
      <c r="AO286" s="51"/>
      <c r="AP286" s="1"/>
      <c r="AQ286" s="1"/>
      <c r="AR286" s="1"/>
      <c r="AS286" s="1"/>
      <c r="AT286" s="1"/>
      <c r="AU286" s="1"/>
      <c r="AV286" s="1"/>
      <c r="AW286" s="1"/>
      <c r="AX286" s="1"/>
      <c r="AY286" s="1"/>
      <c r="AZ286" s="1"/>
      <c r="BA286" s="1"/>
      <c r="BB286" s="1"/>
      <c r="BC286" s="1"/>
      <c r="BD286" s="1"/>
      <c r="BE286" s="1"/>
      <c r="BF286" s="1"/>
      <c r="BG286" s="1"/>
      <c r="BH286" s="1"/>
      <c r="BI286" s="1"/>
      <c r="BJ286" s="1"/>
      <c r="BK286" s="1"/>
      <c r="BL286" s="1"/>
      <c r="BM286" s="1"/>
      <c r="BN286" s="1"/>
      <c r="BO286" s="1"/>
      <c r="BP286" s="1"/>
      <c r="BQ286" s="1"/>
    </row>
    <row r="287" spans="1:69" ht="27" customHeight="1" x14ac:dyDescent="0.25">
      <c r="A287" s="125">
        <v>294</v>
      </c>
      <c r="B287" s="118">
        <v>2019</v>
      </c>
      <c r="C287" s="119" t="s">
        <v>801</v>
      </c>
      <c r="D287" s="142" t="s">
        <v>65</v>
      </c>
      <c r="E287" s="119" t="s">
        <v>66</v>
      </c>
      <c r="F287" s="120" t="s">
        <v>67</v>
      </c>
      <c r="G287" s="121" t="s">
        <v>81</v>
      </c>
      <c r="H287" s="122" t="s">
        <v>69</v>
      </c>
      <c r="I287" s="123">
        <v>45</v>
      </c>
      <c r="J287" s="27" t="str">
        <f>IF(ISERROR(VLOOKUP(I287,[1]Eje_Pilar!$C$2:$E$47,2,FALSE))," ",VLOOKUP(I287,[1]Eje_Pilar!$C$2:$E$47,2,FALSE))</f>
        <v>Gobernanza e influencia local, regional e internacional</v>
      </c>
      <c r="K287" s="27" t="str">
        <f>IF(ISERROR(VLOOKUP(I287,[1]Eje_Pilar!$C$2:$E$47,3,FALSE))," ",VLOOKUP(I287,[1]Eje_Pilar!$C$2:$E$47,3,FALSE))</f>
        <v>Eje Transversal 4 Gobierno Legitimo, Fortalecimiento Local y Eficiencia</v>
      </c>
      <c r="L287" s="124">
        <v>1415</v>
      </c>
      <c r="M287" s="125">
        <v>19461124</v>
      </c>
      <c r="N287" s="126" t="s">
        <v>802</v>
      </c>
      <c r="O287" s="127">
        <v>6665000</v>
      </c>
      <c r="P287" s="128"/>
      <c r="Q287" s="129"/>
      <c r="R287" s="130">
        <v>1</v>
      </c>
      <c r="S287" s="127">
        <v>3255000</v>
      </c>
      <c r="T287" s="28">
        <f t="shared" si="25"/>
        <v>9920000</v>
      </c>
      <c r="U287" s="131">
        <v>2015000</v>
      </c>
      <c r="V287" s="132">
        <v>43784</v>
      </c>
      <c r="W287" s="132">
        <v>43787</v>
      </c>
      <c r="X287" s="132">
        <v>43851</v>
      </c>
      <c r="Y287" s="118">
        <v>43</v>
      </c>
      <c r="Z287" s="118">
        <v>21</v>
      </c>
      <c r="AA287" s="24"/>
      <c r="AB287" s="125"/>
      <c r="AC287" s="125" t="s">
        <v>71</v>
      </c>
      <c r="AD287" s="125"/>
      <c r="AE287" s="125"/>
      <c r="AF287" s="29">
        <f t="shared" si="24"/>
        <v>0.203125</v>
      </c>
      <c r="AG287" s="30">
        <f>IF(SUMPRODUCT((A$14:A287=A287)*(B$14:B287=B287)*(C$14:C287=C287))&gt;1,0,1)</f>
        <v>1</v>
      </c>
      <c r="AH287" s="31" t="str">
        <f t="shared" si="26"/>
        <v>Contratos de prestación de servicios profesionales y de apoyo a la gestión</v>
      </c>
      <c r="AI287" s="31" t="str">
        <f t="shared" si="27"/>
        <v>Contratación directa</v>
      </c>
      <c r="AJ287" s="32" t="str">
        <f>IFERROR(VLOOKUP(F287,[1]Tipo!$C$12:$C$27,1,FALSE),"NO")</f>
        <v>Prestación de servicios profesionales y de apoyo a la gestión, o para la ejecución de trabajos artísticos que sólo puedan encomendarse a determinadas personas naturales;</v>
      </c>
      <c r="AK287" s="31" t="str">
        <f t="shared" si="28"/>
        <v>Inversión</v>
      </c>
      <c r="AL287" s="31">
        <f t="shared" si="29"/>
        <v>45</v>
      </c>
      <c r="AM287" s="51"/>
      <c r="AN287" s="51"/>
      <c r="AO287" s="51"/>
      <c r="AP287" s="1"/>
      <c r="AQ287" s="1"/>
      <c r="AR287" s="1"/>
      <c r="AS287" s="1"/>
      <c r="AT287" s="1"/>
      <c r="AU287" s="1"/>
      <c r="AV287" s="1"/>
      <c r="AW287" s="1"/>
      <c r="AX287" s="1"/>
      <c r="AY287" s="1"/>
      <c r="AZ287" s="1"/>
      <c r="BA287" s="1"/>
      <c r="BB287" s="1"/>
      <c r="BC287" s="1"/>
      <c r="BD287" s="1"/>
      <c r="BE287" s="1"/>
      <c r="BF287" s="1"/>
      <c r="BG287" s="1"/>
      <c r="BH287" s="1"/>
      <c r="BI287" s="1"/>
      <c r="BJ287" s="1"/>
      <c r="BK287" s="1"/>
      <c r="BL287" s="1"/>
      <c r="BM287" s="1"/>
      <c r="BN287" s="1"/>
      <c r="BO287" s="1"/>
      <c r="BP287" s="1"/>
      <c r="BQ287" s="1"/>
    </row>
    <row r="288" spans="1:69" ht="27" customHeight="1" x14ac:dyDescent="0.25">
      <c r="A288" s="125">
        <v>295</v>
      </c>
      <c r="B288" s="118">
        <v>2019</v>
      </c>
      <c r="C288" s="119" t="s">
        <v>803</v>
      </c>
      <c r="D288" s="142" t="s">
        <v>65</v>
      </c>
      <c r="E288" s="119" t="s">
        <v>66</v>
      </c>
      <c r="F288" s="120" t="s">
        <v>67</v>
      </c>
      <c r="G288" s="121" t="s">
        <v>804</v>
      </c>
      <c r="H288" s="122" t="s">
        <v>69</v>
      </c>
      <c r="I288" s="123">
        <v>45</v>
      </c>
      <c r="J288" s="27" t="str">
        <f>IF(ISERROR(VLOOKUP(I288,[1]Eje_Pilar!$C$2:$E$47,2,FALSE))," ",VLOOKUP(I288,[1]Eje_Pilar!$C$2:$E$47,2,FALSE))</f>
        <v>Gobernanza e influencia local, regional e internacional</v>
      </c>
      <c r="K288" s="27" t="str">
        <f>IF(ISERROR(VLOOKUP(I288,[1]Eje_Pilar!$C$2:$E$47,3,FALSE))," ",VLOOKUP(I288,[1]Eje_Pilar!$C$2:$E$47,3,FALSE))</f>
        <v>Eje Transversal 4 Gobierno Legitimo, Fortalecimiento Local y Eficiencia</v>
      </c>
      <c r="L288" s="124">
        <v>1415</v>
      </c>
      <c r="M288" s="125">
        <v>79921052</v>
      </c>
      <c r="N288" s="126" t="s">
        <v>376</v>
      </c>
      <c r="O288" s="127">
        <v>3081666</v>
      </c>
      <c r="P288" s="128"/>
      <c r="Q288" s="129"/>
      <c r="R288" s="130"/>
      <c r="S288" s="127"/>
      <c r="T288" s="28">
        <f t="shared" si="25"/>
        <v>3081666</v>
      </c>
      <c r="U288" s="131">
        <v>3081666</v>
      </c>
      <c r="V288" s="132">
        <v>43784</v>
      </c>
      <c r="W288" s="132">
        <v>43787</v>
      </c>
      <c r="X288" s="132">
        <v>43851</v>
      </c>
      <c r="Y288" s="118">
        <v>43</v>
      </c>
      <c r="Z288" s="118"/>
      <c r="AA288" s="24"/>
      <c r="AB288" s="125"/>
      <c r="AC288" s="125"/>
      <c r="AD288" s="125"/>
      <c r="AE288" s="125" t="s">
        <v>71</v>
      </c>
      <c r="AF288" s="29">
        <f t="shared" si="24"/>
        <v>1</v>
      </c>
      <c r="AG288" s="30">
        <f>IF(SUMPRODUCT((A$14:A288=A288)*(B$14:B288=B288)*(C$14:C288=C288))&gt;1,0,1)</f>
        <v>1</v>
      </c>
      <c r="AH288" s="31" t="str">
        <f t="shared" si="26"/>
        <v>Contratos de prestación de servicios profesionales y de apoyo a la gestión</v>
      </c>
      <c r="AI288" s="31" t="str">
        <f t="shared" si="27"/>
        <v>Contratación directa</v>
      </c>
      <c r="AJ288" s="32" t="str">
        <f>IFERROR(VLOOKUP(F288,[1]Tipo!$C$12:$C$27,1,FALSE),"NO")</f>
        <v>Prestación de servicios profesionales y de apoyo a la gestión, o para la ejecución de trabajos artísticos que sólo puedan encomendarse a determinadas personas naturales;</v>
      </c>
      <c r="AK288" s="31" t="str">
        <f t="shared" si="28"/>
        <v>Inversión</v>
      </c>
      <c r="AL288" s="31">
        <f t="shared" si="29"/>
        <v>45</v>
      </c>
      <c r="AM288" s="51"/>
      <c r="AN288" s="51"/>
      <c r="AO288" s="51"/>
      <c r="AP288" s="1"/>
      <c r="AQ288" s="1"/>
      <c r="AR288" s="1"/>
      <c r="AS288" s="1"/>
      <c r="AT288" s="1"/>
      <c r="AU288" s="1"/>
      <c r="AV288" s="1"/>
      <c r="AW288" s="1"/>
      <c r="AX288" s="1"/>
      <c r="AY288" s="1"/>
      <c r="AZ288" s="1"/>
      <c r="BA288" s="1"/>
      <c r="BB288" s="1"/>
      <c r="BC288" s="1"/>
      <c r="BD288" s="1"/>
      <c r="BE288" s="1"/>
      <c r="BF288" s="1"/>
      <c r="BG288" s="1"/>
      <c r="BH288" s="1"/>
      <c r="BI288" s="1"/>
      <c r="BJ288" s="1"/>
      <c r="BK288" s="1"/>
      <c r="BL288" s="1"/>
      <c r="BM288" s="1"/>
      <c r="BN288" s="1"/>
      <c r="BO288" s="1"/>
      <c r="BP288" s="1"/>
      <c r="BQ288" s="1"/>
    </row>
    <row r="289" spans="1:69" ht="27" customHeight="1" x14ac:dyDescent="0.25">
      <c r="A289" s="125">
        <v>296</v>
      </c>
      <c r="B289" s="118">
        <v>2019</v>
      </c>
      <c r="C289" s="119" t="s">
        <v>805</v>
      </c>
      <c r="D289" s="142" t="s">
        <v>65</v>
      </c>
      <c r="E289" s="119" t="s">
        <v>66</v>
      </c>
      <c r="F289" s="120" t="s">
        <v>67</v>
      </c>
      <c r="G289" s="121" t="s">
        <v>806</v>
      </c>
      <c r="H289" s="122" t="s">
        <v>69</v>
      </c>
      <c r="I289" s="123">
        <v>45</v>
      </c>
      <c r="J289" s="27" t="str">
        <f>IF(ISERROR(VLOOKUP(I289,[1]Eje_Pilar!$C$2:$E$47,2,FALSE))," ",VLOOKUP(I289,[1]Eje_Pilar!$C$2:$E$47,2,FALSE))</f>
        <v>Gobernanza e influencia local, regional e internacional</v>
      </c>
      <c r="K289" s="27" t="str">
        <f>IF(ISERROR(VLOOKUP(I289,[1]Eje_Pilar!$C$2:$E$47,3,FALSE))," ",VLOOKUP(I289,[1]Eje_Pilar!$C$2:$E$47,3,FALSE))</f>
        <v>Eje Transversal 4 Gobierno Legitimo, Fortalecimiento Local y Eficiencia</v>
      </c>
      <c r="L289" s="124">
        <v>1415</v>
      </c>
      <c r="M289" s="125">
        <v>80018944</v>
      </c>
      <c r="N289" s="126" t="s">
        <v>807</v>
      </c>
      <c r="O289" s="127">
        <v>2967430</v>
      </c>
      <c r="P289" s="128"/>
      <c r="Q289" s="129"/>
      <c r="R289" s="130">
        <v>1</v>
      </c>
      <c r="S289" s="127">
        <v>1449203</v>
      </c>
      <c r="T289" s="28">
        <f t="shared" si="25"/>
        <v>4416633</v>
      </c>
      <c r="U289" s="131">
        <v>897130</v>
      </c>
      <c r="V289" s="132">
        <v>43784</v>
      </c>
      <c r="W289" s="132">
        <v>43787</v>
      </c>
      <c r="X289" s="132">
        <v>43851</v>
      </c>
      <c r="Y289" s="118">
        <v>43</v>
      </c>
      <c r="Z289" s="118">
        <v>21</v>
      </c>
      <c r="AA289" s="24"/>
      <c r="AB289" s="125"/>
      <c r="AC289" s="125" t="s">
        <v>71</v>
      </c>
      <c r="AD289" s="125"/>
      <c r="AE289" s="125"/>
      <c r="AF289" s="29">
        <f t="shared" si="24"/>
        <v>0.20312532193641628</v>
      </c>
      <c r="AG289" s="30">
        <f>IF(SUMPRODUCT((A$14:A289=A289)*(B$14:B289=B289)*(C$14:C289=C289))&gt;1,0,1)</f>
        <v>1</v>
      </c>
      <c r="AH289" s="31" t="str">
        <f t="shared" si="26"/>
        <v>Contratos de prestación de servicios profesionales y de apoyo a la gestión</v>
      </c>
      <c r="AI289" s="31" t="str">
        <f t="shared" si="27"/>
        <v>Contratación directa</v>
      </c>
      <c r="AJ289" s="32" t="str">
        <f>IFERROR(VLOOKUP(F289,[1]Tipo!$C$12:$C$27,1,FALSE),"NO")</f>
        <v>Prestación de servicios profesionales y de apoyo a la gestión, o para la ejecución de trabajos artísticos que sólo puedan encomendarse a determinadas personas naturales;</v>
      </c>
      <c r="AK289" s="31" t="str">
        <f t="shared" si="28"/>
        <v>Inversión</v>
      </c>
      <c r="AL289" s="31">
        <f t="shared" si="29"/>
        <v>45</v>
      </c>
      <c r="AM289" s="51"/>
      <c r="AN289" s="51"/>
      <c r="AO289" s="51"/>
      <c r="AP289" s="1"/>
      <c r="AQ289" s="1"/>
      <c r="AR289" s="1"/>
      <c r="AS289" s="1"/>
      <c r="AT289" s="1"/>
      <c r="AU289" s="1"/>
      <c r="AV289" s="1"/>
      <c r="AW289" s="1"/>
      <c r="AX289" s="1"/>
      <c r="AY289" s="1"/>
      <c r="AZ289" s="1"/>
      <c r="BA289" s="1"/>
      <c r="BB289" s="1"/>
      <c r="BC289" s="1"/>
      <c r="BD289" s="1"/>
      <c r="BE289" s="1"/>
      <c r="BF289" s="1"/>
      <c r="BG289" s="1"/>
      <c r="BH289" s="1"/>
      <c r="BI289" s="1"/>
      <c r="BJ289" s="1"/>
      <c r="BK289" s="1"/>
      <c r="BL289" s="1"/>
      <c r="BM289" s="1"/>
      <c r="BN289" s="1"/>
      <c r="BO289" s="1"/>
      <c r="BP289" s="1"/>
      <c r="BQ289" s="1"/>
    </row>
    <row r="290" spans="1:69" ht="27" customHeight="1" x14ac:dyDescent="0.25">
      <c r="A290" s="125">
        <v>297</v>
      </c>
      <c r="B290" s="118">
        <v>2019</v>
      </c>
      <c r="C290" s="119" t="s">
        <v>808</v>
      </c>
      <c r="D290" s="142" t="s">
        <v>471</v>
      </c>
      <c r="E290" s="119" t="s">
        <v>458</v>
      </c>
      <c r="F290" s="120" t="s">
        <v>459</v>
      </c>
      <c r="G290" s="121" t="s">
        <v>809</v>
      </c>
      <c r="H290" s="122" t="s">
        <v>69</v>
      </c>
      <c r="I290" s="123">
        <v>11</v>
      </c>
      <c r="J290" s="27" t="str">
        <f>IF(ISERROR(VLOOKUP(I290,[1]Eje_Pilar!$C$2:$E$47,2,FALSE))," ",VLOOKUP(I290,[1]Eje_Pilar!$C$2:$E$47,2,FALSE))</f>
        <v>Mejores oportunidades para el desarrollo a través de la cultura, la recreación y el deporte</v>
      </c>
      <c r="K290" s="27" t="str">
        <f>IF(ISERROR(VLOOKUP(I290,[1]Eje_Pilar!$C$2:$E$47,3,FALSE))," ",VLOOKUP(I290,[1]Eje_Pilar!$C$2:$E$47,3,FALSE))</f>
        <v>Pilar 1 Igualdad de Calidad de Vida</v>
      </c>
      <c r="L290" s="124">
        <v>1407</v>
      </c>
      <c r="M290" s="125">
        <v>79867234</v>
      </c>
      <c r="N290" s="126" t="s">
        <v>810</v>
      </c>
      <c r="O290" s="127">
        <v>132550187</v>
      </c>
      <c r="P290" s="128"/>
      <c r="Q290" s="129"/>
      <c r="R290" s="130"/>
      <c r="S290" s="127"/>
      <c r="T290" s="28">
        <f t="shared" si="25"/>
        <v>132550187</v>
      </c>
      <c r="U290" s="131"/>
      <c r="V290" s="132">
        <v>43784</v>
      </c>
      <c r="W290" s="132">
        <v>43795</v>
      </c>
      <c r="X290" s="132">
        <v>43915</v>
      </c>
      <c r="Y290" s="118">
        <v>120</v>
      </c>
      <c r="Z290" s="118"/>
      <c r="AA290" s="24"/>
      <c r="AB290" s="125"/>
      <c r="AC290" s="125" t="s">
        <v>71</v>
      </c>
      <c r="AD290" s="125"/>
      <c r="AE290" s="125"/>
      <c r="AF290" s="29">
        <f t="shared" si="24"/>
        <v>0</v>
      </c>
      <c r="AG290" s="30">
        <f>IF(SUMPRODUCT((A$14:A290=A290)*(B$14:B290=B290)*(C$14:C290=C290))&gt;1,0,1)</f>
        <v>1</v>
      </c>
      <c r="AH290" s="31" t="str">
        <f t="shared" si="26"/>
        <v>Contratos de prestación de servicios</v>
      </c>
      <c r="AI290" s="31" t="str">
        <f t="shared" si="27"/>
        <v>Selección abreviada</v>
      </c>
      <c r="AJ290" s="32" t="str">
        <f>IFERROR(VLOOKUP(F290,[1]Tipo!$C$12:$C$27,1,FALSE),"NO")</f>
        <v xml:space="preserve">Selección abreviada por menor cuantía </v>
      </c>
      <c r="AK290" s="31" t="str">
        <f t="shared" si="28"/>
        <v>Inversión</v>
      </c>
      <c r="AL290" s="31">
        <f t="shared" si="29"/>
        <v>11</v>
      </c>
      <c r="AM290" s="51"/>
      <c r="AN290" s="51"/>
      <c r="AO290" s="51"/>
      <c r="AP290" s="1"/>
      <c r="AQ290" s="1"/>
      <c r="AR290" s="1"/>
      <c r="AS290" s="1"/>
      <c r="AT290" s="1"/>
      <c r="AU290" s="1"/>
      <c r="AV290" s="1"/>
      <c r="AW290" s="1"/>
      <c r="AX290" s="1"/>
      <c r="AY290" s="1"/>
      <c r="AZ290" s="1"/>
      <c r="BA290" s="1"/>
      <c r="BB290" s="1"/>
      <c r="BC290" s="1"/>
      <c r="BD290" s="1"/>
      <c r="BE290" s="1"/>
      <c r="BF290" s="1"/>
      <c r="BG290" s="1"/>
      <c r="BH290" s="1"/>
      <c r="BI290" s="1"/>
      <c r="BJ290" s="1"/>
      <c r="BK290" s="1"/>
      <c r="BL290" s="1"/>
      <c r="BM290" s="1"/>
      <c r="BN290" s="1"/>
      <c r="BO290" s="1"/>
      <c r="BP290" s="1"/>
      <c r="BQ290" s="1"/>
    </row>
    <row r="291" spans="1:69" ht="27" customHeight="1" x14ac:dyDescent="0.25">
      <c r="A291" s="125">
        <v>298</v>
      </c>
      <c r="B291" s="118">
        <v>2019</v>
      </c>
      <c r="C291" s="119" t="s">
        <v>811</v>
      </c>
      <c r="D291" s="142" t="s">
        <v>471</v>
      </c>
      <c r="E291" s="119" t="s">
        <v>458</v>
      </c>
      <c r="F291" s="120" t="s">
        <v>459</v>
      </c>
      <c r="G291" s="121" t="s">
        <v>812</v>
      </c>
      <c r="H291" s="122" t="s">
        <v>69</v>
      </c>
      <c r="I291" s="123">
        <v>41</v>
      </c>
      <c r="J291" s="27" t="str">
        <f>IF(ISERROR(VLOOKUP(I291,[1]Eje_Pilar!$C$2:$E$47,2,FALSE))," ",VLOOKUP(I291,[1]Eje_Pilar!$C$2:$E$47,2,FALSE))</f>
        <v>Desarrollo rural sostenible</v>
      </c>
      <c r="K291" s="27" t="str">
        <f>IF(ISERROR(VLOOKUP(I291,[1]Eje_Pilar!$C$2:$E$47,3,FALSE))," ",VLOOKUP(I291,[1]Eje_Pilar!$C$2:$E$47,3,FALSE))</f>
        <v>Eje Transversal 3 Sostenibilidad Ambiental basada en la eficiencia energética</v>
      </c>
      <c r="L291" s="124">
        <v>1414</v>
      </c>
      <c r="M291" s="125">
        <v>901039835</v>
      </c>
      <c r="N291" s="1" t="s">
        <v>813</v>
      </c>
      <c r="O291" s="127">
        <v>138808930</v>
      </c>
      <c r="P291" s="128"/>
      <c r="Q291" s="129"/>
      <c r="R291" s="130"/>
      <c r="S291" s="127"/>
      <c r="T291" s="28">
        <f t="shared" si="25"/>
        <v>138808930</v>
      </c>
      <c r="U291" s="131"/>
      <c r="V291" s="132">
        <v>43787</v>
      </c>
      <c r="W291" s="132">
        <v>43794</v>
      </c>
      <c r="X291" s="132">
        <v>43914</v>
      </c>
      <c r="Y291" s="118">
        <v>120</v>
      </c>
      <c r="Z291" s="118"/>
      <c r="AA291" s="24"/>
      <c r="AB291" s="125"/>
      <c r="AC291" s="125" t="s">
        <v>71</v>
      </c>
      <c r="AD291" s="125"/>
      <c r="AE291" s="125"/>
      <c r="AF291" s="29">
        <f t="shared" si="24"/>
        <v>0</v>
      </c>
      <c r="AG291" s="30">
        <f>IF(SUMPRODUCT((A$14:A291=A291)*(B$14:B291=B291)*(C$14:C291=C291))&gt;1,0,1)</f>
        <v>1</v>
      </c>
      <c r="AH291" s="31" t="str">
        <f t="shared" si="26"/>
        <v>Contratos de prestación de servicios</v>
      </c>
      <c r="AI291" s="31" t="str">
        <f t="shared" si="27"/>
        <v>Selección abreviada</v>
      </c>
      <c r="AJ291" s="32" t="str">
        <f>IFERROR(VLOOKUP(F291,[1]Tipo!$C$12:$C$27,1,FALSE),"NO")</f>
        <v xml:space="preserve">Selección abreviada por menor cuantía </v>
      </c>
      <c r="AK291" s="31" t="str">
        <f t="shared" si="28"/>
        <v>Inversión</v>
      </c>
      <c r="AL291" s="31">
        <f t="shared" si="29"/>
        <v>41</v>
      </c>
      <c r="AM291" s="51"/>
      <c r="AN291" s="51"/>
      <c r="AO291" s="51"/>
      <c r="AP291" s="1"/>
      <c r="AQ291" s="1"/>
      <c r="AR291" s="1"/>
      <c r="AS291" s="1"/>
      <c r="AT291" s="1"/>
      <c r="AU291" s="1"/>
      <c r="AV291" s="1"/>
      <c r="AW291" s="1"/>
      <c r="AX291" s="1"/>
      <c r="AY291" s="1"/>
      <c r="AZ291" s="1"/>
      <c r="BA291" s="1"/>
      <c r="BB291" s="1"/>
      <c r="BC291" s="1"/>
      <c r="BD291" s="1"/>
      <c r="BE291" s="1"/>
      <c r="BF291" s="1"/>
      <c r="BG291" s="1"/>
      <c r="BH291" s="1"/>
      <c r="BI291" s="1"/>
      <c r="BJ291" s="1"/>
      <c r="BK291" s="1"/>
      <c r="BL291" s="1"/>
      <c r="BM291" s="1"/>
      <c r="BN291" s="1"/>
      <c r="BO291" s="1"/>
      <c r="BP291" s="1"/>
      <c r="BQ291" s="1"/>
    </row>
    <row r="292" spans="1:69" ht="27" customHeight="1" x14ac:dyDescent="0.25">
      <c r="A292" s="125">
        <v>299</v>
      </c>
      <c r="B292" s="118">
        <v>2019</v>
      </c>
      <c r="C292" s="119" t="s">
        <v>814</v>
      </c>
      <c r="D292" s="142" t="s">
        <v>65</v>
      </c>
      <c r="E292" s="119" t="s">
        <v>66</v>
      </c>
      <c r="F292" s="120" t="s">
        <v>67</v>
      </c>
      <c r="G292" s="121" t="s">
        <v>815</v>
      </c>
      <c r="H292" s="122" t="s">
        <v>69</v>
      </c>
      <c r="I292" s="123">
        <v>45</v>
      </c>
      <c r="J292" s="27" t="str">
        <f>IF(ISERROR(VLOOKUP(I292,[1]Eje_Pilar!$C$2:$E$47,2,FALSE))," ",VLOOKUP(I292,[1]Eje_Pilar!$C$2:$E$47,2,FALSE))</f>
        <v>Gobernanza e influencia local, regional e internacional</v>
      </c>
      <c r="K292" s="27" t="str">
        <f>IF(ISERROR(VLOOKUP(I292,[1]Eje_Pilar!$C$2:$E$47,3,FALSE))," ",VLOOKUP(I292,[1]Eje_Pilar!$C$2:$E$47,3,FALSE))</f>
        <v>Eje Transversal 4 Gobierno Legitimo, Fortalecimiento Local y Eficiencia</v>
      </c>
      <c r="L292" s="124">
        <v>1415</v>
      </c>
      <c r="M292" s="138">
        <v>1022949089</v>
      </c>
      <c r="N292" s="126" t="s">
        <v>816</v>
      </c>
      <c r="O292" s="127">
        <v>8600000</v>
      </c>
      <c r="P292" s="128"/>
      <c r="Q292" s="129"/>
      <c r="R292" s="130"/>
      <c r="S292" s="127"/>
      <c r="T292" s="28">
        <f t="shared" si="25"/>
        <v>8600000</v>
      </c>
      <c r="U292" s="131">
        <v>2600000</v>
      </c>
      <c r="V292" s="132">
        <v>43787</v>
      </c>
      <c r="W292" s="132">
        <v>43787</v>
      </c>
      <c r="X292" s="132">
        <v>43830</v>
      </c>
      <c r="Y292" s="118">
        <v>43</v>
      </c>
      <c r="Z292" s="118"/>
      <c r="AA292" s="24"/>
      <c r="AB292" s="125"/>
      <c r="AC292" s="125"/>
      <c r="AD292" s="125"/>
      <c r="AE292" s="125" t="s">
        <v>71</v>
      </c>
      <c r="AF292" s="29">
        <f t="shared" si="24"/>
        <v>0.30232558139534882</v>
      </c>
      <c r="AG292" s="30">
        <f>IF(SUMPRODUCT((A$14:A292=A292)*(B$14:B292=B292)*(C$14:C292=C292))&gt;1,0,1)</f>
        <v>1</v>
      </c>
      <c r="AH292" s="31" t="str">
        <f t="shared" si="26"/>
        <v>Contratos de prestación de servicios profesionales y de apoyo a la gestión</v>
      </c>
      <c r="AI292" s="31" t="str">
        <f t="shared" si="27"/>
        <v>Contratación directa</v>
      </c>
      <c r="AJ292" s="32" t="str">
        <f>IFERROR(VLOOKUP(F292,[1]Tipo!$C$12:$C$27,1,FALSE),"NO")</f>
        <v>Prestación de servicios profesionales y de apoyo a la gestión, o para la ejecución de trabajos artísticos que sólo puedan encomendarse a determinadas personas naturales;</v>
      </c>
      <c r="AK292" s="31" t="str">
        <f t="shared" si="28"/>
        <v>Inversión</v>
      </c>
      <c r="AL292" s="31">
        <f t="shared" si="29"/>
        <v>45</v>
      </c>
      <c r="AM292" s="51"/>
      <c r="AN292" s="51"/>
      <c r="AO292" s="51"/>
      <c r="AP292" s="1"/>
      <c r="AQ292" s="1"/>
      <c r="AR292" s="1"/>
      <c r="AS292" s="1"/>
      <c r="AT292" s="1"/>
      <c r="AU292" s="1"/>
      <c r="AV292" s="1"/>
      <c r="AW292" s="1"/>
      <c r="AX292" s="1"/>
      <c r="AY292" s="1"/>
      <c r="AZ292" s="1"/>
      <c r="BA292" s="1"/>
      <c r="BB292" s="1"/>
      <c r="BC292" s="1"/>
      <c r="BD292" s="1"/>
      <c r="BE292" s="1"/>
      <c r="BF292" s="1"/>
      <c r="BG292" s="1"/>
      <c r="BH292" s="1"/>
      <c r="BI292" s="1"/>
      <c r="BJ292" s="1"/>
      <c r="BK292" s="1"/>
      <c r="BL292" s="1"/>
      <c r="BM292" s="1"/>
      <c r="BN292" s="1"/>
      <c r="BO292" s="1"/>
      <c r="BP292" s="1"/>
      <c r="BQ292" s="1"/>
    </row>
    <row r="293" spans="1:69" ht="27" customHeight="1" x14ac:dyDescent="0.25">
      <c r="A293" s="125">
        <v>300</v>
      </c>
      <c r="B293" s="118">
        <v>2019</v>
      </c>
      <c r="C293" s="119" t="s">
        <v>817</v>
      </c>
      <c r="D293" s="142" t="s">
        <v>65</v>
      </c>
      <c r="E293" s="119" t="s">
        <v>66</v>
      </c>
      <c r="F293" s="120" t="s">
        <v>67</v>
      </c>
      <c r="G293" s="121" t="s">
        <v>818</v>
      </c>
      <c r="H293" s="122" t="s">
        <v>69</v>
      </c>
      <c r="I293" s="123">
        <v>45</v>
      </c>
      <c r="J293" s="27" t="str">
        <f>IF(ISERROR(VLOOKUP(I293,[1]Eje_Pilar!$C$2:$E$47,2,FALSE))," ",VLOOKUP(I293,[1]Eje_Pilar!$C$2:$E$47,2,FALSE))</f>
        <v>Gobernanza e influencia local, regional e internacional</v>
      </c>
      <c r="K293" s="27" t="str">
        <f>IF(ISERROR(VLOOKUP(I293,[1]Eje_Pilar!$C$2:$E$47,3,FALSE))," ",VLOOKUP(I293,[1]Eje_Pilar!$C$2:$E$47,3,FALSE))</f>
        <v>Eje Transversal 4 Gobierno Legitimo, Fortalecimiento Local y Eficiencia</v>
      </c>
      <c r="L293" s="124">
        <v>1415</v>
      </c>
      <c r="M293" s="138">
        <v>19494600</v>
      </c>
      <c r="N293" s="126" t="s">
        <v>819</v>
      </c>
      <c r="O293" s="127">
        <v>7417200</v>
      </c>
      <c r="P293" s="128"/>
      <c r="Q293" s="129"/>
      <c r="R293" s="130"/>
      <c r="S293" s="127"/>
      <c r="T293" s="28">
        <f t="shared" si="25"/>
        <v>7417200</v>
      </c>
      <c r="U293" s="131">
        <v>7417200</v>
      </c>
      <c r="V293" s="132">
        <v>43787</v>
      </c>
      <c r="W293" s="132">
        <v>43788</v>
      </c>
      <c r="X293" s="132">
        <v>43830</v>
      </c>
      <c r="Y293" s="118">
        <v>42</v>
      </c>
      <c r="Z293" s="118"/>
      <c r="AA293" s="24"/>
      <c r="AB293" s="125"/>
      <c r="AC293" s="125"/>
      <c r="AD293" s="125"/>
      <c r="AE293" s="125" t="s">
        <v>71</v>
      </c>
      <c r="AF293" s="29">
        <f t="shared" si="24"/>
        <v>1</v>
      </c>
      <c r="AG293" s="30">
        <f>IF(SUMPRODUCT((A$14:A293=A293)*(B$14:B293=B293)*(C$14:C293=C293))&gt;1,0,1)</f>
        <v>1</v>
      </c>
      <c r="AH293" s="31" t="str">
        <f t="shared" si="26"/>
        <v>Contratos de prestación de servicios profesionales y de apoyo a la gestión</v>
      </c>
      <c r="AI293" s="31" t="str">
        <f t="shared" si="27"/>
        <v>Contratación directa</v>
      </c>
      <c r="AJ293" s="32" t="str">
        <f>IFERROR(VLOOKUP(F293,[1]Tipo!$C$12:$C$27,1,FALSE),"NO")</f>
        <v>Prestación de servicios profesionales y de apoyo a la gestión, o para la ejecución de trabajos artísticos que sólo puedan encomendarse a determinadas personas naturales;</v>
      </c>
      <c r="AK293" s="31" t="str">
        <f t="shared" si="28"/>
        <v>Inversión</v>
      </c>
      <c r="AL293" s="31">
        <f t="shared" si="29"/>
        <v>45</v>
      </c>
      <c r="AM293" s="51"/>
      <c r="AN293" s="51"/>
      <c r="AO293" s="51"/>
      <c r="AP293" s="1"/>
      <c r="AQ293" s="1"/>
      <c r="AR293" s="1"/>
      <c r="AS293" s="1"/>
      <c r="AT293" s="1"/>
      <c r="AU293" s="1"/>
      <c r="AV293" s="1"/>
      <c r="AW293" s="1"/>
      <c r="AX293" s="1"/>
      <c r="AY293" s="1"/>
      <c r="AZ293" s="1"/>
      <c r="BA293" s="1"/>
      <c r="BB293" s="1"/>
      <c r="BC293" s="1"/>
      <c r="BD293" s="1"/>
      <c r="BE293" s="1"/>
      <c r="BF293" s="1"/>
      <c r="BG293" s="1"/>
      <c r="BH293" s="1"/>
      <c r="BI293" s="1"/>
      <c r="BJ293" s="1"/>
      <c r="BK293" s="1"/>
      <c r="BL293" s="1"/>
      <c r="BM293" s="1"/>
      <c r="BN293" s="1"/>
      <c r="BO293" s="1"/>
      <c r="BP293" s="1"/>
      <c r="BQ293" s="1"/>
    </row>
    <row r="294" spans="1:69" ht="27" customHeight="1" x14ac:dyDescent="0.25">
      <c r="A294" s="125">
        <v>302</v>
      </c>
      <c r="B294" s="118">
        <v>2019</v>
      </c>
      <c r="C294" s="119" t="s">
        <v>820</v>
      </c>
      <c r="D294" s="142" t="s">
        <v>65</v>
      </c>
      <c r="E294" s="119" t="s">
        <v>66</v>
      </c>
      <c r="F294" s="120" t="s">
        <v>67</v>
      </c>
      <c r="G294" s="121" t="s">
        <v>821</v>
      </c>
      <c r="H294" s="122" t="s">
        <v>69</v>
      </c>
      <c r="I294" s="123">
        <v>45</v>
      </c>
      <c r="J294" s="27" t="str">
        <f>IF(ISERROR(VLOOKUP(I294,[1]Eje_Pilar!$C$2:$E$47,2,FALSE))," ",VLOOKUP(I294,[1]Eje_Pilar!$C$2:$E$47,2,FALSE))</f>
        <v>Gobernanza e influencia local, regional e internacional</v>
      </c>
      <c r="K294" s="27" t="str">
        <f>IF(ISERROR(VLOOKUP(I294,[1]Eje_Pilar!$C$2:$E$47,3,FALSE))," ",VLOOKUP(I294,[1]Eje_Pilar!$C$2:$E$47,3,FALSE))</f>
        <v>Eje Transversal 4 Gobierno Legitimo, Fortalecimiento Local y Eficiencia</v>
      </c>
      <c r="L294" s="124">
        <v>1415</v>
      </c>
      <c r="M294" s="138">
        <v>10953160</v>
      </c>
      <c r="N294" s="126" t="s">
        <v>822</v>
      </c>
      <c r="O294" s="127">
        <v>4019400</v>
      </c>
      <c r="P294" s="128"/>
      <c r="Q294" s="129"/>
      <c r="R294" s="130">
        <v>1</v>
      </c>
      <c r="S294" s="127">
        <v>2009700</v>
      </c>
      <c r="T294" s="28">
        <f t="shared" si="25"/>
        <v>6029100</v>
      </c>
      <c r="U294" s="131">
        <v>1148400</v>
      </c>
      <c r="V294" s="132">
        <v>43788</v>
      </c>
      <c r="W294" s="132">
        <v>43788</v>
      </c>
      <c r="X294" s="132">
        <v>43851</v>
      </c>
      <c r="Y294" s="118">
        <v>42</v>
      </c>
      <c r="Z294" s="118">
        <v>21</v>
      </c>
      <c r="AA294" s="24"/>
      <c r="AB294" s="125"/>
      <c r="AC294" s="125" t="s">
        <v>71</v>
      </c>
      <c r="AD294" s="125"/>
      <c r="AE294" s="125"/>
      <c r="AF294" s="29">
        <f t="shared" si="24"/>
        <v>0.19047619047619047</v>
      </c>
      <c r="AG294" s="30">
        <f>IF(SUMPRODUCT((A$14:A294=A294)*(B$14:B294=B294)*(C$14:C294=C294))&gt;1,0,1)</f>
        <v>1</v>
      </c>
      <c r="AH294" s="31" t="str">
        <f t="shared" si="26"/>
        <v>Contratos de prestación de servicios profesionales y de apoyo a la gestión</v>
      </c>
      <c r="AI294" s="31" t="str">
        <f t="shared" si="27"/>
        <v>Contratación directa</v>
      </c>
      <c r="AJ294" s="32" t="str">
        <f>IFERROR(VLOOKUP(F294,[1]Tipo!$C$12:$C$27,1,FALSE),"NO")</f>
        <v>Prestación de servicios profesionales y de apoyo a la gestión, o para la ejecución de trabajos artísticos que sólo puedan encomendarse a determinadas personas naturales;</v>
      </c>
      <c r="AK294" s="31" t="str">
        <f t="shared" si="28"/>
        <v>Inversión</v>
      </c>
      <c r="AL294" s="31">
        <f t="shared" si="29"/>
        <v>45</v>
      </c>
      <c r="AM294" s="51"/>
      <c r="AN294" s="51"/>
      <c r="AO294" s="51"/>
      <c r="AP294" s="1"/>
      <c r="AQ294" s="1"/>
      <c r="AR294" s="1"/>
      <c r="AS294" s="1"/>
      <c r="AT294" s="1"/>
      <c r="AU294" s="1"/>
      <c r="AV294" s="1"/>
      <c r="AW294" s="1"/>
      <c r="AX294" s="1"/>
      <c r="AY294" s="1"/>
      <c r="AZ294" s="1"/>
      <c r="BA294" s="1"/>
      <c r="BB294" s="1"/>
      <c r="BC294" s="1"/>
      <c r="BD294" s="1"/>
      <c r="BE294" s="1"/>
      <c r="BF294" s="1"/>
      <c r="BG294" s="1"/>
      <c r="BH294" s="1"/>
      <c r="BI294" s="1"/>
      <c r="BJ294" s="1"/>
      <c r="BK294" s="1"/>
      <c r="BL294" s="1"/>
      <c r="BM294" s="1"/>
      <c r="BN294" s="1"/>
      <c r="BO294" s="1"/>
      <c r="BP294" s="1"/>
      <c r="BQ294" s="1"/>
    </row>
    <row r="295" spans="1:69" ht="27" customHeight="1" x14ac:dyDescent="0.25">
      <c r="A295" s="125">
        <v>303</v>
      </c>
      <c r="B295" s="118">
        <v>2019</v>
      </c>
      <c r="C295" s="119" t="s">
        <v>823</v>
      </c>
      <c r="D295" s="142" t="s">
        <v>65</v>
      </c>
      <c r="E295" s="119" t="s">
        <v>66</v>
      </c>
      <c r="F295" s="120" t="s">
        <v>67</v>
      </c>
      <c r="G295" s="121" t="s">
        <v>824</v>
      </c>
      <c r="H295" s="122" t="s">
        <v>69</v>
      </c>
      <c r="I295" s="123">
        <v>45</v>
      </c>
      <c r="J295" s="27" t="str">
        <f>IF(ISERROR(VLOOKUP(I295,[1]Eje_Pilar!$C$2:$E$47,2,FALSE))," ",VLOOKUP(I295,[1]Eje_Pilar!$C$2:$E$47,2,FALSE))</f>
        <v>Gobernanza e influencia local, regional e internacional</v>
      </c>
      <c r="K295" s="27" t="str">
        <f>IF(ISERROR(VLOOKUP(I295,[1]Eje_Pilar!$C$2:$E$47,3,FALSE))," ",VLOOKUP(I295,[1]Eje_Pilar!$C$2:$E$47,3,FALSE))</f>
        <v>Eje Transversal 4 Gobierno Legitimo, Fortalecimiento Local y Eficiencia</v>
      </c>
      <c r="L295" s="124">
        <v>1415</v>
      </c>
      <c r="M295" s="138">
        <v>11232770</v>
      </c>
      <c r="N295" s="141" t="s">
        <v>825</v>
      </c>
      <c r="O295" s="127">
        <v>6225167</v>
      </c>
      <c r="P295" s="128"/>
      <c r="Q295" s="129"/>
      <c r="R295" s="130"/>
      <c r="S295" s="127"/>
      <c r="T295" s="28">
        <f t="shared" si="25"/>
        <v>6225167</v>
      </c>
      <c r="U295" s="131"/>
      <c r="V295" s="132">
        <v>43788</v>
      </c>
      <c r="W295" s="132">
        <v>43789</v>
      </c>
      <c r="X295" s="132">
        <v>43830</v>
      </c>
      <c r="Y295" s="118">
        <v>41</v>
      </c>
      <c r="Z295" s="118"/>
      <c r="AA295" s="24"/>
      <c r="AB295" s="125"/>
      <c r="AC295" s="125"/>
      <c r="AD295" s="125"/>
      <c r="AE295" s="125" t="s">
        <v>71</v>
      </c>
      <c r="AF295" s="29">
        <f t="shared" si="24"/>
        <v>0</v>
      </c>
      <c r="AG295" s="30">
        <f>IF(SUMPRODUCT((A$14:A295=A295)*(B$14:B295=B295)*(C$14:C295=C295))&gt;1,0,1)</f>
        <v>1</v>
      </c>
      <c r="AH295" s="31" t="str">
        <f t="shared" si="26"/>
        <v>Contratos de prestación de servicios profesionales y de apoyo a la gestión</v>
      </c>
      <c r="AI295" s="31" t="str">
        <f t="shared" si="27"/>
        <v>Contratación directa</v>
      </c>
      <c r="AJ295" s="32" t="str">
        <f>IFERROR(VLOOKUP(F295,[1]Tipo!$C$12:$C$27,1,FALSE),"NO")</f>
        <v>Prestación de servicios profesionales y de apoyo a la gestión, o para la ejecución de trabajos artísticos que sólo puedan encomendarse a determinadas personas naturales;</v>
      </c>
      <c r="AK295" s="31" t="str">
        <f t="shared" si="28"/>
        <v>Inversión</v>
      </c>
      <c r="AL295" s="31">
        <f t="shared" si="29"/>
        <v>45</v>
      </c>
      <c r="AM295" s="51"/>
      <c r="AN295" s="51"/>
      <c r="AO295" s="51"/>
      <c r="AP295" s="1"/>
      <c r="AQ295" s="1"/>
      <c r="AR295" s="1"/>
      <c r="AS295" s="1"/>
      <c r="AT295" s="1"/>
      <c r="AU295" s="1"/>
      <c r="AV295" s="1"/>
      <c r="AW295" s="1"/>
      <c r="AX295" s="1"/>
      <c r="AY295" s="1"/>
      <c r="AZ295" s="1"/>
      <c r="BA295" s="1"/>
      <c r="BB295" s="1"/>
      <c r="BC295" s="1"/>
      <c r="BD295" s="1"/>
      <c r="BE295" s="1"/>
      <c r="BF295" s="1"/>
      <c r="BG295" s="1"/>
      <c r="BH295" s="1"/>
      <c r="BI295" s="1"/>
      <c r="BJ295" s="1"/>
      <c r="BK295" s="1"/>
      <c r="BL295" s="1"/>
      <c r="BM295" s="1"/>
      <c r="BN295" s="1"/>
      <c r="BO295" s="1"/>
      <c r="BP295" s="1"/>
      <c r="BQ295" s="1"/>
    </row>
    <row r="296" spans="1:69" ht="27" customHeight="1" x14ac:dyDescent="0.25">
      <c r="A296" s="125">
        <v>304</v>
      </c>
      <c r="B296" s="118">
        <v>2019</v>
      </c>
      <c r="C296" s="119" t="s">
        <v>826</v>
      </c>
      <c r="D296" s="142" t="s">
        <v>65</v>
      </c>
      <c r="E296" s="119" t="s">
        <v>66</v>
      </c>
      <c r="F296" s="120" t="s">
        <v>67</v>
      </c>
      <c r="G296" s="121" t="s">
        <v>827</v>
      </c>
      <c r="H296" s="122" t="s">
        <v>69</v>
      </c>
      <c r="I296" s="123">
        <v>45</v>
      </c>
      <c r="J296" s="27" t="str">
        <f>IF(ISERROR(VLOOKUP(I296,[1]Eje_Pilar!$C$2:$E$47,2,FALSE))," ",VLOOKUP(I296,[1]Eje_Pilar!$C$2:$E$47,2,FALSE))</f>
        <v>Gobernanza e influencia local, regional e internacional</v>
      </c>
      <c r="K296" s="27" t="str">
        <f>IF(ISERROR(VLOOKUP(I296,[1]Eje_Pilar!$C$2:$E$47,3,FALSE))," ",VLOOKUP(I296,[1]Eje_Pilar!$C$2:$E$47,3,FALSE))</f>
        <v>Eje Transversal 4 Gobierno Legitimo, Fortalecimiento Local y Eficiencia</v>
      </c>
      <c r="L296" s="124">
        <v>1415</v>
      </c>
      <c r="M296" s="138">
        <v>80119053</v>
      </c>
      <c r="N296" s="126" t="s">
        <v>828</v>
      </c>
      <c r="O296" s="127">
        <v>5671667</v>
      </c>
      <c r="P296" s="128"/>
      <c r="Q296" s="129"/>
      <c r="R296" s="130"/>
      <c r="S296" s="127"/>
      <c r="T296" s="28">
        <f t="shared" si="25"/>
        <v>5671667</v>
      </c>
      <c r="U296" s="131">
        <v>1521667</v>
      </c>
      <c r="V296" s="132">
        <v>43788</v>
      </c>
      <c r="W296" s="132">
        <v>43789</v>
      </c>
      <c r="X296" s="132">
        <v>43830</v>
      </c>
      <c r="Y296" s="118">
        <v>41</v>
      </c>
      <c r="Z296" s="118"/>
      <c r="AA296" s="24"/>
      <c r="AB296" s="125"/>
      <c r="AC296" s="125"/>
      <c r="AD296" s="125"/>
      <c r="AE296" s="125" t="s">
        <v>71</v>
      </c>
      <c r="AF296" s="29">
        <f t="shared" si="24"/>
        <v>0.2682927259304892</v>
      </c>
      <c r="AG296" s="30">
        <f>IF(SUMPRODUCT((A$14:A296=A296)*(B$14:B296=B296)*(C$14:C296=C296))&gt;1,0,1)</f>
        <v>1</v>
      </c>
      <c r="AH296" s="31" t="str">
        <f t="shared" si="26"/>
        <v>Contratos de prestación de servicios profesionales y de apoyo a la gestión</v>
      </c>
      <c r="AI296" s="31" t="str">
        <f t="shared" si="27"/>
        <v>Contratación directa</v>
      </c>
      <c r="AJ296" s="32" t="str">
        <f>IFERROR(VLOOKUP(F296,[1]Tipo!$C$12:$C$27,1,FALSE),"NO")</f>
        <v>Prestación de servicios profesionales y de apoyo a la gestión, o para la ejecución de trabajos artísticos que sólo puedan encomendarse a determinadas personas naturales;</v>
      </c>
      <c r="AK296" s="31" t="str">
        <f t="shared" si="28"/>
        <v>Inversión</v>
      </c>
      <c r="AL296" s="31">
        <f t="shared" si="29"/>
        <v>45</v>
      </c>
      <c r="AM296" s="51"/>
      <c r="AN296" s="51"/>
      <c r="AO296" s="51"/>
      <c r="AP296" s="1"/>
      <c r="AQ296" s="1"/>
      <c r="AR296" s="1"/>
      <c r="AS296" s="1"/>
      <c r="AT296" s="1"/>
      <c r="AU296" s="1"/>
      <c r="AV296" s="1"/>
      <c r="AW296" s="1"/>
      <c r="AX296" s="1"/>
      <c r="AY296" s="1"/>
      <c r="AZ296" s="1"/>
      <c r="BA296" s="1"/>
      <c r="BB296" s="1"/>
      <c r="BC296" s="1"/>
      <c r="BD296" s="1"/>
      <c r="BE296" s="1"/>
      <c r="BF296" s="1"/>
      <c r="BG296" s="1"/>
      <c r="BH296" s="1"/>
      <c r="BI296" s="1"/>
      <c r="BJ296" s="1"/>
      <c r="BK296" s="1"/>
      <c r="BL296" s="1"/>
      <c r="BM296" s="1"/>
      <c r="BN296" s="1"/>
      <c r="BO296" s="1"/>
      <c r="BP296" s="1"/>
      <c r="BQ296" s="1"/>
    </row>
    <row r="297" spans="1:69" ht="27" customHeight="1" x14ac:dyDescent="0.25">
      <c r="A297" s="125">
        <v>305</v>
      </c>
      <c r="B297" s="118">
        <v>2019</v>
      </c>
      <c r="C297" s="119" t="s">
        <v>829</v>
      </c>
      <c r="D297" s="142" t="s">
        <v>65</v>
      </c>
      <c r="E297" s="119" t="s">
        <v>66</v>
      </c>
      <c r="F297" s="120" t="s">
        <v>67</v>
      </c>
      <c r="G297" s="121" t="s">
        <v>830</v>
      </c>
      <c r="H297" s="122" t="s">
        <v>69</v>
      </c>
      <c r="I297" s="123">
        <v>45</v>
      </c>
      <c r="J297" s="27" t="str">
        <f>IF(ISERROR(VLOOKUP(I297,[1]Eje_Pilar!$C$2:$E$47,2,FALSE))," ",VLOOKUP(I297,[1]Eje_Pilar!$C$2:$E$47,2,FALSE))</f>
        <v>Gobernanza e influencia local, regional e internacional</v>
      </c>
      <c r="K297" s="27" t="str">
        <f>IF(ISERROR(VLOOKUP(I297,[1]Eje_Pilar!$C$2:$E$47,3,FALSE))," ",VLOOKUP(I297,[1]Eje_Pilar!$C$2:$E$47,3,FALSE))</f>
        <v>Eje Transversal 4 Gobierno Legitimo, Fortalecimiento Local y Eficiencia</v>
      </c>
      <c r="L297" s="124">
        <v>1415</v>
      </c>
      <c r="M297" s="138">
        <v>79704956</v>
      </c>
      <c r="N297" s="126" t="s">
        <v>831</v>
      </c>
      <c r="O297" s="127">
        <v>2509200</v>
      </c>
      <c r="P297" s="128"/>
      <c r="Q297" s="129"/>
      <c r="R297" s="130"/>
      <c r="S297" s="127"/>
      <c r="T297" s="28">
        <f t="shared" si="25"/>
        <v>2509200</v>
      </c>
      <c r="U297" s="131">
        <v>673200</v>
      </c>
      <c r="V297" s="132">
        <v>43788</v>
      </c>
      <c r="W297" s="132">
        <v>43789</v>
      </c>
      <c r="X297" s="132">
        <v>43830</v>
      </c>
      <c r="Y297" s="118">
        <v>41</v>
      </c>
      <c r="Z297" s="118"/>
      <c r="AA297" s="24"/>
      <c r="AB297" s="125"/>
      <c r="AC297" s="125"/>
      <c r="AD297" s="125"/>
      <c r="AE297" s="125" t="s">
        <v>71</v>
      </c>
      <c r="AF297" s="29">
        <f t="shared" si="24"/>
        <v>0.26829268292682928</v>
      </c>
      <c r="AG297" s="30">
        <f>IF(SUMPRODUCT((A$14:A297=A297)*(B$14:B297=B297)*(C$14:C297=C297))&gt;1,0,1)</f>
        <v>1</v>
      </c>
      <c r="AH297" s="31" t="str">
        <f t="shared" si="26"/>
        <v>Contratos de prestación de servicios profesionales y de apoyo a la gestión</v>
      </c>
      <c r="AI297" s="31" t="str">
        <f t="shared" si="27"/>
        <v>Contratación directa</v>
      </c>
      <c r="AJ297" s="32" t="str">
        <f>IFERROR(VLOOKUP(F297,[1]Tipo!$C$12:$C$27,1,FALSE),"NO")</f>
        <v>Prestación de servicios profesionales y de apoyo a la gestión, o para la ejecución de trabajos artísticos que sólo puedan encomendarse a determinadas personas naturales;</v>
      </c>
      <c r="AK297" s="31" t="str">
        <f t="shared" si="28"/>
        <v>Inversión</v>
      </c>
      <c r="AL297" s="31">
        <f t="shared" si="29"/>
        <v>45</v>
      </c>
      <c r="AM297" s="51"/>
      <c r="AN297" s="51"/>
      <c r="AO297" s="51"/>
      <c r="AP297" s="1"/>
      <c r="AQ297" s="1"/>
      <c r="AR297" s="1"/>
      <c r="AS297" s="1"/>
      <c r="AT297" s="1"/>
      <c r="AU297" s="1"/>
      <c r="AV297" s="1"/>
      <c r="AW297" s="1"/>
      <c r="AX297" s="1"/>
      <c r="AY297" s="1"/>
      <c r="AZ297" s="1"/>
      <c r="BA297" s="1"/>
      <c r="BB297" s="1"/>
      <c r="BC297" s="1"/>
      <c r="BD297" s="1"/>
      <c r="BE297" s="1"/>
      <c r="BF297" s="1"/>
      <c r="BG297" s="1"/>
      <c r="BH297" s="1"/>
      <c r="BI297" s="1"/>
      <c r="BJ297" s="1"/>
      <c r="BK297" s="1"/>
      <c r="BL297" s="1"/>
      <c r="BM297" s="1"/>
      <c r="BN297" s="1"/>
      <c r="BO297" s="1"/>
      <c r="BP297" s="1"/>
      <c r="BQ297" s="1"/>
    </row>
    <row r="298" spans="1:69" ht="27" customHeight="1" x14ac:dyDescent="0.25">
      <c r="A298" s="125">
        <v>306</v>
      </c>
      <c r="B298" s="118">
        <v>2019</v>
      </c>
      <c r="C298" s="119" t="s">
        <v>832</v>
      </c>
      <c r="D298" s="142" t="s">
        <v>65</v>
      </c>
      <c r="E298" s="119" t="s">
        <v>66</v>
      </c>
      <c r="F298" s="120" t="s">
        <v>67</v>
      </c>
      <c r="G298" s="121" t="s">
        <v>833</v>
      </c>
      <c r="H298" s="122" t="s">
        <v>69</v>
      </c>
      <c r="I298" s="123">
        <v>45</v>
      </c>
      <c r="J298" s="27" t="str">
        <f>IF(ISERROR(VLOOKUP(I298,[1]Eje_Pilar!$C$2:$E$47,2,FALSE))," ",VLOOKUP(I298,[1]Eje_Pilar!$C$2:$E$47,2,FALSE))</f>
        <v>Gobernanza e influencia local, regional e internacional</v>
      </c>
      <c r="K298" s="27" t="str">
        <f>IF(ISERROR(VLOOKUP(I298,[1]Eje_Pilar!$C$2:$E$47,3,FALSE))," ",VLOOKUP(I298,[1]Eje_Pilar!$C$2:$E$47,3,FALSE))</f>
        <v>Eje Transversal 4 Gobierno Legitimo, Fortalecimiento Local y Eficiencia</v>
      </c>
      <c r="L298" s="124">
        <v>1415</v>
      </c>
      <c r="M298" s="125">
        <v>1022941044</v>
      </c>
      <c r="N298" s="126" t="s">
        <v>834</v>
      </c>
      <c r="O298" s="127">
        <v>2570400</v>
      </c>
      <c r="P298" s="128"/>
      <c r="Q298" s="129"/>
      <c r="R298" s="130"/>
      <c r="S298" s="127"/>
      <c r="T298" s="28">
        <f t="shared" si="25"/>
        <v>2570400</v>
      </c>
      <c r="U298" s="131">
        <v>612000</v>
      </c>
      <c r="V298" s="132">
        <v>43788</v>
      </c>
      <c r="W298" s="132">
        <v>43790</v>
      </c>
      <c r="X298" s="132">
        <v>43830</v>
      </c>
      <c r="Y298" s="118">
        <v>40</v>
      </c>
      <c r="Z298" s="118"/>
      <c r="AA298" s="24"/>
      <c r="AB298" s="125"/>
      <c r="AC298" s="125"/>
      <c r="AD298" s="125"/>
      <c r="AE298" s="125" t="s">
        <v>71</v>
      </c>
      <c r="AF298" s="29">
        <f t="shared" si="24"/>
        <v>0.23809523809523808</v>
      </c>
      <c r="AG298" s="30">
        <f>IF(SUMPRODUCT((A$14:A298=A298)*(B$14:B298=B298)*(C$14:C298=C298))&gt;1,0,1)</f>
        <v>1</v>
      </c>
      <c r="AH298" s="31" t="str">
        <f t="shared" si="26"/>
        <v>Contratos de prestación de servicios profesionales y de apoyo a la gestión</v>
      </c>
      <c r="AI298" s="31" t="str">
        <f t="shared" si="27"/>
        <v>Contratación directa</v>
      </c>
      <c r="AJ298" s="32" t="str">
        <f>IFERROR(VLOOKUP(F298,[1]Tipo!$C$12:$C$27,1,FALSE),"NO")</f>
        <v>Prestación de servicios profesionales y de apoyo a la gestión, o para la ejecución de trabajos artísticos que sólo puedan encomendarse a determinadas personas naturales;</v>
      </c>
      <c r="AK298" s="31" t="str">
        <f t="shared" si="28"/>
        <v>Inversión</v>
      </c>
      <c r="AL298" s="31">
        <f t="shared" si="29"/>
        <v>45</v>
      </c>
      <c r="AM298" s="51"/>
      <c r="AN298" s="51"/>
      <c r="AO298" s="51"/>
      <c r="AP298" s="1"/>
      <c r="AQ298" s="1"/>
      <c r="AR298" s="1"/>
      <c r="AS298" s="1"/>
      <c r="AT298" s="1"/>
      <c r="AU298" s="1"/>
      <c r="AV298" s="1"/>
      <c r="AW298" s="1"/>
      <c r="AX298" s="1"/>
      <c r="AY298" s="1"/>
      <c r="AZ298" s="1"/>
      <c r="BA298" s="1"/>
      <c r="BB298" s="1"/>
      <c r="BC298" s="1"/>
      <c r="BD298" s="1"/>
      <c r="BE298" s="1"/>
      <c r="BF298" s="1"/>
      <c r="BG298" s="1"/>
      <c r="BH298" s="1"/>
      <c r="BI298" s="1"/>
      <c r="BJ298" s="1"/>
      <c r="BK298" s="1"/>
      <c r="BL298" s="1"/>
      <c r="BM298" s="1"/>
      <c r="BN298" s="1"/>
      <c r="BO298" s="1"/>
      <c r="BP298" s="1"/>
      <c r="BQ298" s="1"/>
    </row>
    <row r="299" spans="1:69" ht="27" customHeight="1" x14ac:dyDescent="0.25">
      <c r="A299" s="125">
        <v>307</v>
      </c>
      <c r="B299" s="118">
        <v>2019</v>
      </c>
      <c r="C299" s="119" t="s">
        <v>835</v>
      </c>
      <c r="D299" s="142" t="s">
        <v>65</v>
      </c>
      <c r="E299" s="119" t="s">
        <v>66</v>
      </c>
      <c r="F299" s="120" t="s">
        <v>67</v>
      </c>
      <c r="G299" s="121" t="s">
        <v>836</v>
      </c>
      <c r="H299" s="122" t="s">
        <v>69</v>
      </c>
      <c r="I299" s="123">
        <v>45</v>
      </c>
      <c r="J299" s="27" t="str">
        <f>IF(ISERROR(VLOOKUP(I299,[1]Eje_Pilar!$C$2:$E$47,2,FALSE))," ",VLOOKUP(I299,[1]Eje_Pilar!$C$2:$E$47,2,FALSE))</f>
        <v>Gobernanza e influencia local, regional e internacional</v>
      </c>
      <c r="K299" s="27" t="str">
        <f>IF(ISERROR(VLOOKUP(I299,[1]Eje_Pilar!$C$2:$E$47,3,FALSE))," ",VLOOKUP(I299,[1]Eje_Pilar!$C$2:$E$47,3,FALSE))</f>
        <v>Eje Transversal 4 Gobierno Legitimo, Fortalecimiento Local y Eficiencia</v>
      </c>
      <c r="L299" s="124">
        <v>1415</v>
      </c>
      <c r="M299" s="125">
        <v>1022948317</v>
      </c>
      <c r="N299" s="126" t="s">
        <v>380</v>
      </c>
      <c r="O299" s="127">
        <v>2830363</v>
      </c>
      <c r="P299" s="128"/>
      <c r="Q299" s="129"/>
      <c r="R299" s="130"/>
      <c r="S299" s="127"/>
      <c r="T299" s="28">
        <f t="shared" si="25"/>
        <v>2830363</v>
      </c>
      <c r="U299" s="131">
        <v>759366</v>
      </c>
      <c r="V299" s="132">
        <v>43789</v>
      </c>
      <c r="W299" s="132">
        <v>43789</v>
      </c>
      <c r="X299" s="132">
        <v>43830</v>
      </c>
      <c r="Y299" s="118">
        <v>41</v>
      </c>
      <c r="Z299" s="118"/>
      <c r="AA299" s="24"/>
      <c r="AB299" s="125"/>
      <c r="AC299" s="125"/>
      <c r="AD299" s="125"/>
      <c r="AE299" s="125" t="s">
        <v>71</v>
      </c>
      <c r="AF299" s="29">
        <f t="shared" si="24"/>
        <v>0.26829279495244956</v>
      </c>
      <c r="AG299" s="30">
        <f>IF(SUMPRODUCT((A$14:A299=A299)*(B$14:B299=B299)*(C$14:C299=C299))&gt;1,0,1)</f>
        <v>1</v>
      </c>
      <c r="AH299" s="31" t="str">
        <f t="shared" si="26"/>
        <v>Contratos de prestación de servicios profesionales y de apoyo a la gestión</v>
      </c>
      <c r="AI299" s="31" t="str">
        <f t="shared" si="27"/>
        <v>Contratación directa</v>
      </c>
      <c r="AJ299" s="32" t="str">
        <f>IFERROR(VLOOKUP(F299,[1]Tipo!$C$12:$C$27,1,FALSE),"NO")</f>
        <v>Prestación de servicios profesionales y de apoyo a la gestión, o para la ejecución de trabajos artísticos que sólo puedan encomendarse a determinadas personas naturales;</v>
      </c>
      <c r="AK299" s="31" t="str">
        <f t="shared" si="28"/>
        <v>Inversión</v>
      </c>
      <c r="AL299" s="31">
        <f t="shared" si="29"/>
        <v>45</v>
      </c>
      <c r="AM299" s="51"/>
      <c r="AN299" s="51"/>
      <c r="AO299" s="51"/>
      <c r="AP299" s="1"/>
      <c r="AQ299" s="1"/>
      <c r="AR299" s="1"/>
      <c r="AS299" s="1"/>
      <c r="AT299" s="1"/>
      <c r="AU299" s="1"/>
      <c r="AV299" s="1"/>
      <c r="AW299" s="1"/>
      <c r="AX299" s="1"/>
      <c r="AY299" s="1"/>
      <c r="AZ299" s="1"/>
      <c r="BA299" s="1"/>
      <c r="BB299" s="1"/>
      <c r="BC299" s="1"/>
      <c r="BD299" s="1"/>
      <c r="BE299" s="1"/>
      <c r="BF299" s="1"/>
      <c r="BG299" s="1"/>
      <c r="BH299" s="1"/>
      <c r="BI299" s="1"/>
      <c r="BJ299" s="1"/>
      <c r="BK299" s="1"/>
      <c r="BL299" s="1"/>
      <c r="BM299" s="1"/>
      <c r="BN299" s="1"/>
      <c r="BO299" s="1"/>
      <c r="BP299" s="1"/>
      <c r="BQ299" s="1"/>
    </row>
    <row r="300" spans="1:69" ht="27" customHeight="1" x14ac:dyDescent="0.25">
      <c r="A300" s="125">
        <v>308</v>
      </c>
      <c r="B300" s="118">
        <v>2019</v>
      </c>
      <c r="C300" s="119" t="s">
        <v>837</v>
      </c>
      <c r="D300" s="142" t="s">
        <v>65</v>
      </c>
      <c r="E300" s="119" t="s">
        <v>66</v>
      </c>
      <c r="F300" s="120" t="s">
        <v>67</v>
      </c>
      <c r="G300" s="121" t="s">
        <v>838</v>
      </c>
      <c r="H300" s="122" t="s">
        <v>69</v>
      </c>
      <c r="I300" s="123">
        <v>45</v>
      </c>
      <c r="J300" s="27" t="str">
        <f>IF(ISERROR(VLOOKUP(I300,[1]Eje_Pilar!$C$2:$E$47,2,FALSE))," ",VLOOKUP(I300,[1]Eje_Pilar!$C$2:$E$47,2,FALSE))</f>
        <v>Gobernanza e influencia local, regional e internacional</v>
      </c>
      <c r="K300" s="27" t="str">
        <f>IF(ISERROR(VLOOKUP(I300,[1]Eje_Pilar!$C$2:$E$47,3,FALSE))," ",VLOOKUP(I300,[1]Eje_Pilar!$C$2:$E$47,3,FALSE))</f>
        <v>Eje Transversal 4 Gobierno Legitimo, Fortalecimiento Local y Eficiencia</v>
      </c>
      <c r="L300" s="124">
        <v>1415</v>
      </c>
      <c r="M300" s="125">
        <v>80228231</v>
      </c>
      <c r="N300" s="126" t="s">
        <v>839</v>
      </c>
      <c r="O300" s="127">
        <v>6073333</v>
      </c>
      <c r="P300" s="128"/>
      <c r="Q300" s="129"/>
      <c r="R300" s="130"/>
      <c r="S300" s="127"/>
      <c r="T300" s="28">
        <f t="shared" si="25"/>
        <v>6073333</v>
      </c>
      <c r="U300" s="131">
        <v>1518333</v>
      </c>
      <c r="V300" s="132">
        <v>43789</v>
      </c>
      <c r="W300" s="132">
        <v>43790</v>
      </c>
      <c r="X300" s="132">
        <v>43830</v>
      </c>
      <c r="Y300" s="118">
        <v>40</v>
      </c>
      <c r="Z300" s="118"/>
      <c r="AA300" s="24"/>
      <c r="AB300" s="125"/>
      <c r="AC300" s="125"/>
      <c r="AD300" s="125"/>
      <c r="AE300" s="125" t="s">
        <v>71</v>
      </c>
      <c r="AF300" s="29">
        <f t="shared" si="24"/>
        <v>0.24999995883644122</v>
      </c>
      <c r="AG300" s="30">
        <f>IF(SUMPRODUCT((A$14:A300=A300)*(B$14:B300=B300)*(C$14:C300=C300))&gt;1,0,1)</f>
        <v>1</v>
      </c>
      <c r="AH300" s="31" t="str">
        <f t="shared" si="26"/>
        <v>Contratos de prestación de servicios profesionales y de apoyo a la gestión</v>
      </c>
      <c r="AI300" s="31" t="str">
        <f t="shared" si="27"/>
        <v>Contratación directa</v>
      </c>
      <c r="AJ300" s="32" t="str">
        <f>IFERROR(VLOOKUP(F300,[1]Tipo!$C$12:$C$27,1,FALSE),"NO")</f>
        <v>Prestación de servicios profesionales y de apoyo a la gestión, o para la ejecución de trabajos artísticos que sólo puedan encomendarse a determinadas personas naturales;</v>
      </c>
      <c r="AK300" s="31" t="str">
        <f t="shared" si="28"/>
        <v>Inversión</v>
      </c>
      <c r="AL300" s="31">
        <f t="shared" si="29"/>
        <v>45</v>
      </c>
      <c r="AM300" s="51"/>
      <c r="AN300" s="51"/>
      <c r="AO300" s="51"/>
      <c r="AP300" s="1"/>
      <c r="AQ300" s="1"/>
      <c r="AR300" s="1"/>
      <c r="AS300" s="1"/>
      <c r="AT300" s="1"/>
      <c r="AU300" s="1"/>
      <c r="AV300" s="1"/>
      <c r="AW300" s="1"/>
      <c r="AX300" s="1"/>
      <c r="AY300" s="1"/>
      <c r="AZ300" s="1"/>
      <c r="BA300" s="1"/>
      <c r="BB300" s="1"/>
      <c r="BC300" s="1"/>
      <c r="BD300" s="1"/>
      <c r="BE300" s="1"/>
      <c r="BF300" s="1"/>
      <c r="BG300" s="1"/>
      <c r="BH300" s="1"/>
      <c r="BI300" s="1"/>
      <c r="BJ300" s="1"/>
      <c r="BK300" s="1"/>
      <c r="BL300" s="1"/>
      <c r="BM300" s="1"/>
      <c r="BN300" s="1"/>
      <c r="BO300" s="1"/>
      <c r="BP300" s="1"/>
      <c r="BQ300" s="1"/>
    </row>
    <row r="301" spans="1:69" ht="27" customHeight="1" x14ac:dyDescent="0.25">
      <c r="A301" s="125">
        <v>309</v>
      </c>
      <c r="B301" s="118">
        <v>2019</v>
      </c>
      <c r="C301" s="119" t="s">
        <v>840</v>
      </c>
      <c r="D301" s="142" t="s">
        <v>65</v>
      </c>
      <c r="E301" s="119" t="s">
        <v>66</v>
      </c>
      <c r="F301" s="120" t="s">
        <v>67</v>
      </c>
      <c r="G301" s="121" t="s">
        <v>841</v>
      </c>
      <c r="H301" s="122" t="s">
        <v>69</v>
      </c>
      <c r="I301" s="123">
        <v>45</v>
      </c>
      <c r="J301" s="27" t="str">
        <f>IF(ISERROR(VLOOKUP(I301,[1]Eje_Pilar!$C$2:$E$47,2,FALSE))," ",VLOOKUP(I301,[1]Eje_Pilar!$C$2:$E$47,2,FALSE))</f>
        <v>Gobernanza e influencia local, regional e internacional</v>
      </c>
      <c r="K301" s="27" t="str">
        <f>IF(ISERROR(VLOOKUP(I301,[1]Eje_Pilar!$C$2:$E$47,3,FALSE))," ",VLOOKUP(I301,[1]Eje_Pilar!$C$2:$E$47,3,FALSE))</f>
        <v>Eje Transversal 4 Gobierno Legitimo, Fortalecimiento Local y Eficiencia</v>
      </c>
      <c r="L301" s="124">
        <v>1415</v>
      </c>
      <c r="M301" s="125">
        <v>1032434954</v>
      </c>
      <c r="N301" s="126" t="s">
        <v>842</v>
      </c>
      <c r="O301" s="127">
        <v>6073333</v>
      </c>
      <c r="P301" s="128"/>
      <c r="Q301" s="129"/>
      <c r="R301" s="130"/>
      <c r="S301" s="127"/>
      <c r="T301" s="28">
        <f t="shared" si="25"/>
        <v>6073333</v>
      </c>
      <c r="U301" s="131">
        <v>911000</v>
      </c>
      <c r="V301" s="132">
        <v>43789</v>
      </c>
      <c r="W301" s="132">
        <v>43794</v>
      </c>
      <c r="X301" s="132">
        <v>43830</v>
      </c>
      <c r="Y301" s="118">
        <v>36</v>
      </c>
      <c r="Z301" s="118"/>
      <c r="AA301" s="24"/>
      <c r="AB301" s="125"/>
      <c r="AC301" s="125"/>
      <c r="AD301" s="125"/>
      <c r="AE301" s="125" t="s">
        <v>71</v>
      </c>
      <c r="AF301" s="29">
        <f t="shared" si="24"/>
        <v>0.15000000823271176</v>
      </c>
      <c r="AG301" s="30">
        <f>IF(SUMPRODUCT((A$14:A301=A301)*(B$14:B301=B301)*(C$14:C301=C301))&gt;1,0,1)</f>
        <v>1</v>
      </c>
      <c r="AH301" s="31" t="str">
        <f t="shared" si="26"/>
        <v>Contratos de prestación de servicios profesionales y de apoyo a la gestión</v>
      </c>
      <c r="AI301" s="31" t="str">
        <f t="shared" si="27"/>
        <v>Contratación directa</v>
      </c>
      <c r="AJ301" s="32" t="str">
        <f>IFERROR(VLOOKUP(F301,[1]Tipo!$C$12:$C$27,1,FALSE),"NO")</f>
        <v>Prestación de servicios profesionales y de apoyo a la gestión, o para la ejecución de trabajos artísticos que sólo puedan encomendarse a determinadas personas naturales;</v>
      </c>
      <c r="AK301" s="31" t="str">
        <f t="shared" si="28"/>
        <v>Inversión</v>
      </c>
      <c r="AL301" s="31">
        <f t="shared" si="29"/>
        <v>45</v>
      </c>
      <c r="AM301" s="51"/>
      <c r="AN301" s="51"/>
      <c r="AO301" s="51"/>
      <c r="AP301" s="1"/>
      <c r="AQ301" s="1"/>
      <c r="AR301" s="1"/>
      <c r="AS301" s="1"/>
      <c r="AT301" s="1"/>
      <c r="AU301" s="1"/>
      <c r="AV301" s="1"/>
      <c r="AW301" s="1"/>
      <c r="AX301" s="1"/>
      <c r="AY301" s="1"/>
      <c r="AZ301" s="1"/>
      <c r="BA301" s="1"/>
      <c r="BB301" s="1"/>
      <c r="BC301" s="1"/>
      <c r="BD301" s="1"/>
      <c r="BE301" s="1"/>
      <c r="BF301" s="1"/>
      <c r="BG301" s="1"/>
      <c r="BH301" s="1"/>
      <c r="BI301" s="1"/>
      <c r="BJ301" s="1"/>
      <c r="BK301" s="1"/>
      <c r="BL301" s="1"/>
      <c r="BM301" s="1"/>
      <c r="BN301" s="1"/>
      <c r="BO301" s="1"/>
      <c r="BP301" s="1"/>
      <c r="BQ301" s="1"/>
    </row>
    <row r="302" spans="1:69" ht="27" customHeight="1" x14ac:dyDescent="0.25">
      <c r="A302" s="125">
        <v>310</v>
      </c>
      <c r="B302" s="118">
        <v>2019</v>
      </c>
      <c r="C302" s="119" t="s">
        <v>843</v>
      </c>
      <c r="D302" s="142" t="s">
        <v>65</v>
      </c>
      <c r="E302" s="119" t="s">
        <v>66</v>
      </c>
      <c r="F302" s="120" t="s">
        <v>67</v>
      </c>
      <c r="G302" s="121" t="s">
        <v>844</v>
      </c>
      <c r="H302" s="122" t="s">
        <v>69</v>
      </c>
      <c r="I302" s="123">
        <v>45</v>
      </c>
      <c r="J302" s="27" t="str">
        <f>IF(ISERROR(VLOOKUP(I302,[1]Eje_Pilar!$C$2:$E$47,2,FALSE))," ",VLOOKUP(I302,[1]Eje_Pilar!$C$2:$E$47,2,FALSE))</f>
        <v>Gobernanza e influencia local, regional e internacional</v>
      </c>
      <c r="K302" s="27" t="str">
        <f>IF(ISERROR(VLOOKUP(I302,[1]Eje_Pilar!$C$2:$E$47,3,FALSE))," ",VLOOKUP(I302,[1]Eje_Pilar!$C$2:$E$47,3,FALSE))</f>
        <v>Eje Transversal 4 Gobierno Legitimo, Fortalecimiento Local y Eficiencia</v>
      </c>
      <c r="L302" s="124">
        <v>1415</v>
      </c>
      <c r="M302" s="125">
        <v>1019115610</v>
      </c>
      <c r="N302" s="126" t="s">
        <v>845</v>
      </c>
      <c r="O302" s="127">
        <v>2649334</v>
      </c>
      <c r="P302" s="128"/>
      <c r="Q302" s="129"/>
      <c r="R302" s="130">
        <v>1</v>
      </c>
      <c r="S302" s="127">
        <v>1258433</v>
      </c>
      <c r="T302" s="28">
        <f t="shared" si="25"/>
        <v>3907767</v>
      </c>
      <c r="U302" s="131"/>
      <c r="V302" s="132">
        <v>43789</v>
      </c>
      <c r="W302" s="132">
        <v>43791</v>
      </c>
      <c r="X302" s="132">
        <v>43849</v>
      </c>
      <c r="Y302" s="118">
        <v>39</v>
      </c>
      <c r="Z302" s="118">
        <v>19</v>
      </c>
      <c r="AA302" s="24"/>
      <c r="AB302" s="125"/>
      <c r="AC302" s="125"/>
      <c r="AD302" s="125" t="s">
        <v>71</v>
      </c>
      <c r="AE302" s="125"/>
      <c r="AF302" s="29">
        <f t="shared" si="24"/>
        <v>0</v>
      </c>
      <c r="AG302" s="30">
        <f>IF(SUMPRODUCT((A$14:A302=A302)*(B$14:B302=B302)*(C$14:C302=C302))&gt;1,0,1)</f>
        <v>1</v>
      </c>
      <c r="AH302" s="31" t="str">
        <f t="shared" si="26"/>
        <v>Contratos de prestación de servicios profesionales y de apoyo a la gestión</v>
      </c>
      <c r="AI302" s="31" t="str">
        <f t="shared" si="27"/>
        <v>Contratación directa</v>
      </c>
      <c r="AJ302" s="32" t="str">
        <f>IFERROR(VLOOKUP(F302,[1]Tipo!$C$12:$C$27,1,FALSE),"NO")</f>
        <v>Prestación de servicios profesionales y de apoyo a la gestión, o para la ejecución de trabajos artísticos que sólo puedan encomendarse a determinadas personas naturales;</v>
      </c>
      <c r="AK302" s="31" t="str">
        <f t="shared" si="28"/>
        <v>Inversión</v>
      </c>
      <c r="AL302" s="31">
        <f t="shared" si="29"/>
        <v>45</v>
      </c>
      <c r="AM302" s="51"/>
      <c r="AN302" s="51"/>
      <c r="AO302" s="51"/>
      <c r="AP302" s="1"/>
      <c r="AQ302" s="1"/>
      <c r="AR302" s="1"/>
      <c r="AS302" s="1"/>
      <c r="AT302" s="1"/>
      <c r="AU302" s="1"/>
      <c r="AV302" s="1"/>
      <c r="AW302" s="1"/>
      <c r="AX302" s="1"/>
      <c r="AY302" s="1"/>
      <c r="AZ302" s="1"/>
      <c r="BA302" s="1"/>
      <c r="BB302" s="1"/>
      <c r="BC302" s="1"/>
      <c r="BD302" s="1"/>
      <c r="BE302" s="1"/>
      <c r="BF302" s="1"/>
      <c r="BG302" s="1"/>
      <c r="BH302" s="1"/>
      <c r="BI302" s="1"/>
      <c r="BJ302" s="1"/>
      <c r="BK302" s="1"/>
      <c r="BL302" s="1"/>
      <c r="BM302" s="1"/>
      <c r="BN302" s="1"/>
      <c r="BO302" s="1"/>
      <c r="BP302" s="1"/>
      <c r="BQ302" s="1"/>
    </row>
    <row r="303" spans="1:69" ht="27" customHeight="1" x14ac:dyDescent="0.25">
      <c r="A303" s="125">
        <v>311</v>
      </c>
      <c r="B303" s="118">
        <v>2019</v>
      </c>
      <c r="C303" s="119" t="s">
        <v>846</v>
      </c>
      <c r="D303" s="142" t="s">
        <v>65</v>
      </c>
      <c r="E303" s="119" t="s">
        <v>66</v>
      </c>
      <c r="F303" s="120" t="s">
        <v>67</v>
      </c>
      <c r="G303" s="121" t="s">
        <v>847</v>
      </c>
      <c r="H303" s="122" t="s">
        <v>69</v>
      </c>
      <c r="I303" s="123">
        <v>45</v>
      </c>
      <c r="J303" s="27" t="str">
        <f>IF(ISERROR(VLOOKUP(I303,[1]Eje_Pilar!$C$2:$E$47,2,FALSE))," ",VLOOKUP(I303,[1]Eje_Pilar!$C$2:$E$47,2,FALSE))</f>
        <v>Gobernanza e influencia local, regional e internacional</v>
      </c>
      <c r="K303" s="27" t="str">
        <f>IF(ISERROR(VLOOKUP(I303,[1]Eje_Pilar!$C$2:$E$47,3,FALSE))," ",VLOOKUP(I303,[1]Eje_Pilar!$C$2:$E$47,3,FALSE))</f>
        <v>Eje Transversal 4 Gobierno Legitimo, Fortalecimiento Local y Eficiencia</v>
      </c>
      <c r="L303" s="124">
        <v>1415</v>
      </c>
      <c r="M303" s="125">
        <v>1010012831</v>
      </c>
      <c r="N303" s="126" t="s">
        <v>848</v>
      </c>
      <c r="O303" s="127">
        <v>3933333</v>
      </c>
      <c r="P303" s="128"/>
      <c r="Q303" s="129"/>
      <c r="R303" s="130">
        <v>1</v>
      </c>
      <c r="S303" s="127">
        <v>1868333</v>
      </c>
      <c r="T303" s="28">
        <f t="shared" si="25"/>
        <v>5801666</v>
      </c>
      <c r="U303" s="131">
        <v>885000</v>
      </c>
      <c r="V303" s="132">
        <v>43789</v>
      </c>
      <c r="W303" s="132">
        <v>43791</v>
      </c>
      <c r="X303" s="132">
        <v>43849</v>
      </c>
      <c r="Y303" s="118">
        <v>39</v>
      </c>
      <c r="Z303" s="118">
        <v>19</v>
      </c>
      <c r="AA303" s="24"/>
      <c r="AB303" s="125"/>
      <c r="AC303" s="125"/>
      <c r="AD303" s="125" t="s">
        <v>71</v>
      </c>
      <c r="AE303" s="125"/>
      <c r="AF303" s="29">
        <f t="shared" si="24"/>
        <v>0.15254239040992709</v>
      </c>
      <c r="AG303" s="30">
        <f>IF(SUMPRODUCT((A$14:A303=A303)*(B$14:B303=B303)*(C$14:C303=C303))&gt;1,0,1)</f>
        <v>1</v>
      </c>
      <c r="AH303" s="31" t="str">
        <f t="shared" si="26"/>
        <v>Contratos de prestación de servicios profesionales y de apoyo a la gestión</v>
      </c>
      <c r="AI303" s="31" t="str">
        <f t="shared" si="27"/>
        <v>Contratación directa</v>
      </c>
      <c r="AJ303" s="32" t="str">
        <f>IFERROR(VLOOKUP(F303,[1]Tipo!$C$12:$C$27,1,FALSE),"NO")</f>
        <v>Prestación de servicios profesionales y de apoyo a la gestión, o para la ejecución de trabajos artísticos que sólo puedan encomendarse a determinadas personas naturales;</v>
      </c>
      <c r="AK303" s="31" t="str">
        <f t="shared" si="28"/>
        <v>Inversión</v>
      </c>
      <c r="AL303" s="31">
        <f t="shared" si="29"/>
        <v>45</v>
      </c>
      <c r="AM303" s="51"/>
      <c r="AN303" s="51"/>
      <c r="AO303" s="51"/>
      <c r="AP303" s="1"/>
      <c r="AQ303" s="1"/>
      <c r="AR303" s="1"/>
      <c r="AS303" s="1"/>
      <c r="AT303" s="1"/>
      <c r="AU303" s="1"/>
      <c r="AV303" s="1"/>
      <c r="AW303" s="1"/>
      <c r="AX303" s="1"/>
      <c r="AY303" s="1"/>
      <c r="AZ303" s="1"/>
      <c r="BA303" s="1"/>
      <c r="BB303" s="1"/>
      <c r="BC303" s="1"/>
      <c r="BD303" s="1"/>
      <c r="BE303" s="1"/>
      <c r="BF303" s="1"/>
      <c r="BG303" s="1"/>
      <c r="BH303" s="1"/>
      <c r="BI303" s="1"/>
      <c r="BJ303" s="1"/>
      <c r="BK303" s="1"/>
      <c r="BL303" s="1"/>
      <c r="BM303" s="1"/>
      <c r="BN303" s="1"/>
      <c r="BO303" s="1"/>
      <c r="BP303" s="1"/>
      <c r="BQ303" s="1"/>
    </row>
    <row r="304" spans="1:69" ht="27" customHeight="1" x14ac:dyDescent="0.25">
      <c r="A304" s="125">
        <v>312</v>
      </c>
      <c r="B304" s="118">
        <v>2019</v>
      </c>
      <c r="C304" s="119" t="s">
        <v>849</v>
      </c>
      <c r="D304" s="142" t="s">
        <v>65</v>
      </c>
      <c r="E304" s="119" t="s">
        <v>66</v>
      </c>
      <c r="F304" s="120" t="s">
        <v>67</v>
      </c>
      <c r="G304" s="121" t="s">
        <v>850</v>
      </c>
      <c r="H304" s="122" t="s">
        <v>69</v>
      </c>
      <c r="I304" s="123">
        <v>45</v>
      </c>
      <c r="J304" s="27" t="str">
        <f>IF(ISERROR(VLOOKUP(I304,[1]Eje_Pilar!$C$2:$E$47,2,FALSE))," ",VLOOKUP(I304,[1]Eje_Pilar!$C$2:$E$47,2,FALSE))</f>
        <v>Gobernanza e influencia local, regional e internacional</v>
      </c>
      <c r="K304" s="27" t="str">
        <f>IF(ISERROR(VLOOKUP(I304,[1]Eje_Pilar!$C$2:$E$47,3,FALSE))," ",VLOOKUP(I304,[1]Eje_Pilar!$C$2:$E$47,3,FALSE))</f>
        <v>Eje Transversal 4 Gobierno Legitimo, Fortalecimiento Local y Eficiencia</v>
      </c>
      <c r="L304" s="124">
        <v>1415</v>
      </c>
      <c r="M304" s="125">
        <v>1018461849</v>
      </c>
      <c r="N304" s="126" t="s">
        <v>851</v>
      </c>
      <c r="O304" s="127">
        <v>5521333</v>
      </c>
      <c r="P304" s="128"/>
      <c r="Q304" s="129"/>
      <c r="R304" s="130"/>
      <c r="S304" s="127"/>
      <c r="T304" s="28">
        <f t="shared" si="25"/>
        <v>5521333</v>
      </c>
      <c r="U304" s="131">
        <v>1380333</v>
      </c>
      <c r="V304" s="132">
        <v>43789</v>
      </c>
      <c r="W304" s="132">
        <v>43790</v>
      </c>
      <c r="X304" s="132">
        <v>43830</v>
      </c>
      <c r="Y304" s="118">
        <v>40</v>
      </c>
      <c r="Z304" s="118"/>
      <c r="AA304" s="24"/>
      <c r="AB304" s="125"/>
      <c r="AC304" s="125"/>
      <c r="AD304" s="125"/>
      <c r="AE304" s="125" t="s">
        <v>71</v>
      </c>
      <c r="AF304" s="29">
        <f t="shared" si="24"/>
        <v>0.24999995472107914</v>
      </c>
      <c r="AG304" s="30">
        <f>IF(SUMPRODUCT((A$14:A304=A304)*(B$14:B304=B304)*(C$14:C304=C304))&gt;1,0,1)</f>
        <v>1</v>
      </c>
      <c r="AH304" s="31" t="str">
        <f t="shared" si="26"/>
        <v>Contratos de prestación de servicios profesionales y de apoyo a la gestión</v>
      </c>
      <c r="AI304" s="31" t="str">
        <f t="shared" si="27"/>
        <v>Contratación directa</v>
      </c>
      <c r="AJ304" s="32" t="str">
        <f>IFERROR(VLOOKUP(F304,[1]Tipo!$C$12:$C$27,1,FALSE),"NO")</f>
        <v>Prestación de servicios profesionales y de apoyo a la gestión, o para la ejecución de trabajos artísticos que sólo puedan encomendarse a determinadas personas naturales;</v>
      </c>
      <c r="AK304" s="31" t="str">
        <f t="shared" si="28"/>
        <v>Inversión</v>
      </c>
      <c r="AL304" s="31">
        <f t="shared" si="29"/>
        <v>45</v>
      </c>
      <c r="AM304" s="51"/>
      <c r="AN304" s="51"/>
      <c r="AO304" s="51"/>
      <c r="AP304" s="1"/>
      <c r="AQ304" s="1"/>
      <c r="AR304" s="1"/>
      <c r="AS304" s="1"/>
      <c r="AT304" s="1"/>
      <c r="AU304" s="1"/>
      <c r="AV304" s="1"/>
      <c r="AW304" s="1"/>
      <c r="AX304" s="1"/>
      <c r="AY304" s="1"/>
      <c r="AZ304" s="1"/>
      <c r="BA304" s="1"/>
      <c r="BB304" s="1"/>
      <c r="BC304" s="1"/>
      <c r="BD304" s="1"/>
      <c r="BE304" s="1"/>
      <c r="BF304" s="1"/>
      <c r="BG304" s="1"/>
      <c r="BH304" s="1"/>
      <c r="BI304" s="1"/>
      <c r="BJ304" s="1"/>
      <c r="BK304" s="1"/>
      <c r="BL304" s="1"/>
      <c r="BM304" s="1"/>
      <c r="BN304" s="1"/>
      <c r="BO304" s="1"/>
      <c r="BP304" s="1"/>
      <c r="BQ304" s="1"/>
    </row>
    <row r="305" spans="1:69" ht="27" customHeight="1" x14ac:dyDescent="0.25">
      <c r="A305" s="125">
        <v>313</v>
      </c>
      <c r="B305" s="118">
        <v>2019</v>
      </c>
      <c r="C305" s="119" t="s">
        <v>852</v>
      </c>
      <c r="D305" s="142" t="s">
        <v>65</v>
      </c>
      <c r="E305" s="119" t="s">
        <v>66</v>
      </c>
      <c r="F305" s="120" t="s">
        <v>67</v>
      </c>
      <c r="G305" s="121" t="s">
        <v>853</v>
      </c>
      <c r="H305" s="122" t="s">
        <v>69</v>
      </c>
      <c r="I305" s="123">
        <v>3</v>
      </c>
      <c r="J305" s="27" t="str">
        <f>IF(ISERROR(VLOOKUP(I305,[1]Eje_Pilar!$C$2:$E$47,2,FALSE))," ",VLOOKUP(I305,[1]Eje_Pilar!$C$2:$E$47,2,FALSE))</f>
        <v>Igualdad y autonomía para una Bogotá incluyente</v>
      </c>
      <c r="K305" s="27" t="str">
        <f>IF(ISERROR(VLOOKUP(I305,[1]Eje_Pilar!$C$2:$E$47,3,FALSE))," ",VLOOKUP(I305,[1]Eje_Pilar!$C$2:$E$47,3,FALSE))</f>
        <v>Pilar 1 Igualdad de Calidad de Vida</v>
      </c>
      <c r="L305" s="124">
        <v>1403</v>
      </c>
      <c r="M305" s="125">
        <v>52058894</v>
      </c>
      <c r="N305" s="126" t="s">
        <v>854</v>
      </c>
      <c r="O305" s="127">
        <v>6073333</v>
      </c>
      <c r="P305" s="128"/>
      <c r="Q305" s="129"/>
      <c r="R305" s="130"/>
      <c r="S305" s="127"/>
      <c r="T305" s="28">
        <f t="shared" si="25"/>
        <v>6073333</v>
      </c>
      <c r="U305" s="131">
        <v>1518333</v>
      </c>
      <c r="V305" s="132">
        <v>43789</v>
      </c>
      <c r="W305" s="132">
        <v>43790</v>
      </c>
      <c r="X305" s="132">
        <v>43830</v>
      </c>
      <c r="Y305" s="118">
        <v>40</v>
      </c>
      <c r="Z305" s="118"/>
      <c r="AA305" s="24"/>
      <c r="AB305" s="125"/>
      <c r="AC305" s="125"/>
      <c r="AD305" s="125"/>
      <c r="AE305" s="125" t="s">
        <v>71</v>
      </c>
      <c r="AF305" s="29">
        <f t="shared" si="24"/>
        <v>0.24999995883644122</v>
      </c>
      <c r="AG305" s="30">
        <f>IF(SUMPRODUCT((A$14:A305=A305)*(B$14:B305=B305)*(C$14:C305=C305))&gt;1,0,1)</f>
        <v>1</v>
      </c>
      <c r="AH305" s="31" t="str">
        <f t="shared" si="26"/>
        <v>Contratos de prestación de servicios profesionales y de apoyo a la gestión</v>
      </c>
      <c r="AI305" s="31" t="str">
        <f t="shared" si="27"/>
        <v>Contratación directa</v>
      </c>
      <c r="AJ305" s="32" t="str">
        <f>IFERROR(VLOOKUP(F305,[1]Tipo!$C$12:$C$27,1,FALSE),"NO")</f>
        <v>Prestación de servicios profesionales y de apoyo a la gestión, o para la ejecución de trabajos artísticos que sólo puedan encomendarse a determinadas personas naturales;</v>
      </c>
      <c r="AK305" s="31" t="str">
        <f t="shared" si="28"/>
        <v>Inversión</v>
      </c>
      <c r="AL305" s="31">
        <f t="shared" si="29"/>
        <v>3</v>
      </c>
      <c r="AM305" s="51"/>
      <c r="AN305" s="51"/>
      <c r="AO305" s="51"/>
      <c r="AP305" s="1"/>
      <c r="AQ305" s="1"/>
      <c r="AR305" s="1"/>
      <c r="AS305" s="1"/>
      <c r="AT305" s="1"/>
      <c r="AU305" s="1"/>
      <c r="AV305" s="1"/>
      <c r="AW305" s="1"/>
      <c r="AX305" s="1"/>
      <c r="AY305" s="1"/>
      <c r="AZ305" s="1"/>
      <c r="BA305" s="1"/>
      <c r="BB305" s="1"/>
      <c r="BC305" s="1"/>
      <c r="BD305" s="1"/>
      <c r="BE305" s="1"/>
      <c r="BF305" s="1"/>
      <c r="BG305" s="1"/>
      <c r="BH305" s="1"/>
      <c r="BI305" s="1"/>
      <c r="BJ305" s="1"/>
      <c r="BK305" s="1"/>
      <c r="BL305" s="1"/>
      <c r="BM305" s="1"/>
      <c r="BN305" s="1"/>
      <c r="BO305" s="1"/>
      <c r="BP305" s="1"/>
      <c r="BQ305" s="1"/>
    </row>
    <row r="306" spans="1:69" ht="27" customHeight="1" x14ac:dyDescent="0.25">
      <c r="A306" s="125">
        <v>314</v>
      </c>
      <c r="B306" s="118">
        <v>2019</v>
      </c>
      <c r="C306" s="119" t="s">
        <v>855</v>
      </c>
      <c r="D306" s="142" t="s">
        <v>65</v>
      </c>
      <c r="E306" s="119" t="s">
        <v>66</v>
      </c>
      <c r="F306" s="120" t="s">
        <v>67</v>
      </c>
      <c r="G306" s="121" t="s">
        <v>856</v>
      </c>
      <c r="H306" s="122" t="s">
        <v>69</v>
      </c>
      <c r="I306" s="123">
        <v>45</v>
      </c>
      <c r="J306" s="27" t="str">
        <f>IF(ISERROR(VLOOKUP(I306,[1]Eje_Pilar!$C$2:$E$47,2,FALSE))," ",VLOOKUP(I306,[1]Eje_Pilar!$C$2:$E$47,2,FALSE))</f>
        <v>Gobernanza e influencia local, regional e internacional</v>
      </c>
      <c r="K306" s="27" t="str">
        <f>IF(ISERROR(VLOOKUP(I306,[1]Eje_Pilar!$C$2:$E$47,3,FALSE))," ",VLOOKUP(I306,[1]Eje_Pilar!$C$2:$E$47,3,FALSE))</f>
        <v>Eje Transversal 4 Gobierno Legitimo, Fortalecimiento Local y Eficiencia</v>
      </c>
      <c r="L306" s="124">
        <v>1415</v>
      </c>
      <c r="M306" s="125">
        <v>1013642160</v>
      </c>
      <c r="N306" s="126" t="s">
        <v>857</v>
      </c>
      <c r="O306" s="127">
        <v>3866666</v>
      </c>
      <c r="P306" s="128"/>
      <c r="Q306" s="129"/>
      <c r="R306" s="130"/>
      <c r="S306" s="127"/>
      <c r="T306" s="28">
        <f t="shared" si="25"/>
        <v>3866666</v>
      </c>
      <c r="U306" s="131">
        <v>870000</v>
      </c>
      <c r="V306" s="132">
        <v>43789</v>
      </c>
      <c r="W306" s="132">
        <v>43791</v>
      </c>
      <c r="X306" s="132">
        <v>43830</v>
      </c>
      <c r="Y306" s="118">
        <v>39</v>
      </c>
      <c r="Z306" s="118"/>
      <c r="AA306" s="24"/>
      <c r="AB306" s="125"/>
      <c r="AC306" s="125"/>
      <c r="AD306" s="125"/>
      <c r="AE306" s="125" t="s">
        <v>71</v>
      </c>
      <c r="AF306" s="29">
        <f t="shared" si="24"/>
        <v>0.22500003879311015</v>
      </c>
      <c r="AG306" s="30">
        <f>IF(SUMPRODUCT((A$14:A306=A306)*(B$14:B306=B306)*(C$14:C306=C306))&gt;1,0,1)</f>
        <v>1</v>
      </c>
      <c r="AH306" s="31" t="str">
        <f t="shared" si="26"/>
        <v>Contratos de prestación de servicios profesionales y de apoyo a la gestión</v>
      </c>
      <c r="AI306" s="31" t="str">
        <f t="shared" si="27"/>
        <v>Contratación directa</v>
      </c>
      <c r="AJ306" s="32" t="str">
        <f>IFERROR(VLOOKUP(F306,[1]Tipo!$C$12:$C$27,1,FALSE),"NO")</f>
        <v>Prestación de servicios profesionales y de apoyo a la gestión, o para la ejecución de trabajos artísticos que sólo puedan encomendarse a determinadas personas naturales;</v>
      </c>
      <c r="AK306" s="31" t="str">
        <f t="shared" si="28"/>
        <v>Inversión</v>
      </c>
      <c r="AL306" s="31">
        <f t="shared" si="29"/>
        <v>45</v>
      </c>
      <c r="AM306" s="51"/>
      <c r="AN306" s="51"/>
      <c r="AO306" s="51"/>
      <c r="AP306" s="1"/>
      <c r="AQ306" s="1"/>
      <c r="AR306" s="1"/>
      <c r="AS306" s="1"/>
      <c r="AT306" s="1"/>
      <c r="AU306" s="1"/>
      <c r="AV306" s="1"/>
      <c r="AW306" s="1"/>
      <c r="AX306" s="1"/>
      <c r="AY306" s="1"/>
      <c r="AZ306" s="1"/>
      <c r="BA306" s="1"/>
      <c r="BB306" s="1"/>
      <c r="BC306" s="1"/>
      <c r="BD306" s="1"/>
      <c r="BE306" s="1"/>
      <c r="BF306" s="1"/>
      <c r="BG306" s="1"/>
      <c r="BH306" s="1"/>
      <c r="BI306" s="1"/>
      <c r="BJ306" s="1"/>
      <c r="BK306" s="1"/>
      <c r="BL306" s="1"/>
      <c r="BM306" s="1"/>
      <c r="BN306" s="1"/>
      <c r="BO306" s="1"/>
      <c r="BP306" s="1"/>
      <c r="BQ306" s="1"/>
    </row>
    <row r="307" spans="1:69" ht="27" customHeight="1" x14ac:dyDescent="0.25">
      <c r="A307" s="125">
        <v>315</v>
      </c>
      <c r="B307" s="118">
        <v>2019</v>
      </c>
      <c r="C307" s="119" t="s">
        <v>858</v>
      </c>
      <c r="D307" s="142" t="s">
        <v>65</v>
      </c>
      <c r="E307" s="119" t="s">
        <v>66</v>
      </c>
      <c r="F307" s="120" t="s">
        <v>67</v>
      </c>
      <c r="G307" s="121" t="s">
        <v>859</v>
      </c>
      <c r="H307" s="122" t="s">
        <v>69</v>
      </c>
      <c r="I307" s="123">
        <v>45</v>
      </c>
      <c r="J307" s="27" t="str">
        <f>IF(ISERROR(VLOOKUP(I307,[1]Eje_Pilar!$C$2:$E$47,2,FALSE))," ",VLOOKUP(I307,[1]Eje_Pilar!$C$2:$E$47,2,FALSE))</f>
        <v>Gobernanza e influencia local, regional e internacional</v>
      </c>
      <c r="K307" s="27" t="str">
        <f>IF(ISERROR(VLOOKUP(I307,[1]Eje_Pilar!$C$2:$E$47,3,FALSE))," ",VLOOKUP(I307,[1]Eje_Pilar!$C$2:$E$47,3,FALSE))</f>
        <v>Eje Transversal 4 Gobierno Legitimo, Fortalecimiento Local y Eficiencia</v>
      </c>
      <c r="L307" s="124">
        <v>1415</v>
      </c>
      <c r="M307" s="125">
        <v>1010213776</v>
      </c>
      <c r="N307" s="126" t="s">
        <v>860</v>
      </c>
      <c r="O307" s="127">
        <v>5580000</v>
      </c>
      <c r="P307" s="128"/>
      <c r="Q307" s="129"/>
      <c r="R307" s="130"/>
      <c r="S307" s="127"/>
      <c r="T307" s="28">
        <f t="shared" si="25"/>
        <v>5580000</v>
      </c>
      <c r="U307" s="131">
        <v>1395000</v>
      </c>
      <c r="V307" s="132">
        <v>43789</v>
      </c>
      <c r="W307" s="132">
        <v>43791</v>
      </c>
      <c r="X307" s="132">
        <v>43830</v>
      </c>
      <c r="Y307" s="118">
        <v>36</v>
      </c>
      <c r="Z307" s="118"/>
      <c r="AA307" s="24"/>
      <c r="AB307" s="125"/>
      <c r="AC307" s="125"/>
      <c r="AD307" s="125"/>
      <c r="AE307" s="125" t="s">
        <v>71</v>
      </c>
      <c r="AF307" s="29">
        <f t="shared" si="24"/>
        <v>0.25</v>
      </c>
      <c r="AG307" s="30">
        <f>IF(SUMPRODUCT((A$14:A307=A307)*(B$14:B307=B307)*(C$14:C307=C307))&gt;1,0,1)</f>
        <v>1</v>
      </c>
      <c r="AH307" s="31" t="str">
        <f t="shared" si="26"/>
        <v>Contratos de prestación de servicios profesionales y de apoyo a la gestión</v>
      </c>
      <c r="AI307" s="31" t="str">
        <f t="shared" si="27"/>
        <v>Contratación directa</v>
      </c>
      <c r="AJ307" s="32" t="str">
        <f>IFERROR(VLOOKUP(F307,[1]Tipo!$C$12:$C$27,1,FALSE),"NO")</f>
        <v>Prestación de servicios profesionales y de apoyo a la gestión, o para la ejecución de trabajos artísticos que sólo puedan encomendarse a determinadas personas naturales;</v>
      </c>
      <c r="AK307" s="31" t="str">
        <f t="shared" si="28"/>
        <v>Inversión</v>
      </c>
      <c r="AL307" s="31">
        <f t="shared" si="29"/>
        <v>45</v>
      </c>
      <c r="AM307" s="51"/>
      <c r="AN307" s="51"/>
      <c r="AO307" s="51"/>
      <c r="AP307" s="1"/>
      <c r="AQ307" s="1"/>
      <c r="AR307" s="1"/>
      <c r="AS307" s="1"/>
      <c r="AT307" s="1"/>
      <c r="AU307" s="1"/>
      <c r="AV307" s="1"/>
      <c r="AW307" s="1"/>
      <c r="AX307" s="1"/>
      <c r="AY307" s="1"/>
      <c r="AZ307" s="1"/>
      <c r="BA307" s="1"/>
      <c r="BB307" s="1"/>
      <c r="BC307" s="1"/>
      <c r="BD307" s="1"/>
      <c r="BE307" s="1"/>
      <c r="BF307" s="1"/>
      <c r="BG307" s="1"/>
      <c r="BH307" s="1"/>
      <c r="BI307" s="1"/>
      <c r="BJ307" s="1"/>
      <c r="BK307" s="1"/>
      <c r="BL307" s="1"/>
      <c r="BM307" s="1"/>
      <c r="BN307" s="1"/>
      <c r="BO307" s="1"/>
      <c r="BP307" s="1"/>
      <c r="BQ307" s="1"/>
    </row>
    <row r="308" spans="1:69" ht="27" customHeight="1" x14ac:dyDescent="0.25">
      <c r="A308" s="125">
        <v>316</v>
      </c>
      <c r="B308" s="118">
        <v>2019</v>
      </c>
      <c r="C308" s="119" t="s">
        <v>861</v>
      </c>
      <c r="D308" s="142" t="s">
        <v>471</v>
      </c>
      <c r="E308" s="119" t="s">
        <v>458</v>
      </c>
      <c r="F308" s="120" t="s">
        <v>490</v>
      </c>
      <c r="G308" s="121" t="s">
        <v>862</v>
      </c>
      <c r="H308" s="122" t="s">
        <v>69</v>
      </c>
      <c r="I308" s="123">
        <v>45</v>
      </c>
      <c r="J308" s="27" t="str">
        <f>IF(ISERROR(VLOOKUP(I308,[1]Eje_Pilar!$C$2:$E$47,2,FALSE))," ",VLOOKUP(I308,[1]Eje_Pilar!$C$2:$E$47,2,FALSE))</f>
        <v>Gobernanza e influencia local, regional e internacional</v>
      </c>
      <c r="K308" s="27" t="str">
        <f>IF(ISERROR(VLOOKUP(I308,[1]Eje_Pilar!$C$2:$E$47,3,FALSE))," ",VLOOKUP(I308,[1]Eje_Pilar!$C$2:$E$47,3,FALSE))</f>
        <v>Eje Transversal 4 Gobierno Legitimo, Fortalecimiento Local y Eficiencia</v>
      </c>
      <c r="L308" s="124">
        <v>1415</v>
      </c>
      <c r="M308" s="125">
        <v>900266867</v>
      </c>
      <c r="N308" s="126" t="s">
        <v>863</v>
      </c>
      <c r="O308" s="127">
        <v>50000000</v>
      </c>
      <c r="P308" s="128"/>
      <c r="Q308" s="129"/>
      <c r="R308" s="130"/>
      <c r="S308" s="127"/>
      <c r="T308" s="28">
        <f t="shared" si="25"/>
        <v>50000000</v>
      </c>
      <c r="U308" s="131"/>
      <c r="V308" s="132">
        <v>43784</v>
      </c>
      <c r="W308" s="132">
        <v>43804</v>
      </c>
      <c r="X308" s="132">
        <v>43986</v>
      </c>
      <c r="Y308" s="118">
        <v>180</v>
      </c>
      <c r="Z308" s="118"/>
      <c r="AA308" s="24"/>
      <c r="AB308" s="125"/>
      <c r="AC308" s="125" t="s">
        <v>71</v>
      </c>
      <c r="AD308" s="125"/>
      <c r="AE308" s="125"/>
      <c r="AF308" s="29">
        <f t="shared" si="24"/>
        <v>0</v>
      </c>
      <c r="AG308" s="30">
        <f>IF(SUMPRODUCT((A$14:A308=A308)*(B$14:B308=B308)*(C$14:C308=C308))&gt;1,0,1)</f>
        <v>1</v>
      </c>
      <c r="AH308" s="31" t="str">
        <f t="shared" si="26"/>
        <v>Contratos de prestación de servicios</v>
      </c>
      <c r="AI308" s="31" t="str">
        <f t="shared" si="27"/>
        <v>Selección abreviada</v>
      </c>
      <c r="AJ308" s="32" t="str">
        <f>IFERROR(VLOOKUP(F308,[1]Tipo!$C$12:$C$27,1,FALSE),"NO")</f>
        <v xml:space="preserve">Subasta inversa </v>
      </c>
      <c r="AK308" s="31" t="str">
        <f t="shared" si="28"/>
        <v>Inversión</v>
      </c>
      <c r="AL308" s="31">
        <f t="shared" si="29"/>
        <v>45</v>
      </c>
      <c r="AM308" s="51"/>
      <c r="AN308" s="51"/>
      <c r="AO308" s="51"/>
      <c r="AP308" s="1"/>
      <c r="AQ308" s="1"/>
      <c r="AR308" s="1"/>
      <c r="AS308" s="1"/>
      <c r="AT308" s="1"/>
      <c r="AU308" s="1"/>
      <c r="AV308" s="1"/>
      <c r="AW308" s="1"/>
      <c r="AX308" s="1"/>
      <c r="AY308" s="1"/>
      <c r="AZ308" s="1"/>
      <c r="BA308" s="1"/>
      <c r="BB308" s="1"/>
      <c r="BC308" s="1"/>
      <c r="BD308" s="1"/>
      <c r="BE308" s="1"/>
      <c r="BF308" s="1"/>
      <c r="BG308" s="1"/>
      <c r="BH308" s="1"/>
      <c r="BI308" s="1"/>
      <c r="BJ308" s="1"/>
      <c r="BK308" s="1"/>
      <c r="BL308" s="1"/>
      <c r="BM308" s="1"/>
      <c r="BN308" s="1"/>
      <c r="BO308" s="1"/>
      <c r="BP308" s="1"/>
      <c r="BQ308" s="1"/>
    </row>
    <row r="309" spans="1:69" ht="27" customHeight="1" x14ac:dyDescent="0.25">
      <c r="A309" s="125">
        <v>317</v>
      </c>
      <c r="B309" s="118">
        <v>2019</v>
      </c>
      <c r="C309" s="119" t="s">
        <v>864</v>
      </c>
      <c r="D309" s="142" t="s">
        <v>65</v>
      </c>
      <c r="E309" s="119" t="s">
        <v>66</v>
      </c>
      <c r="F309" s="120" t="s">
        <v>67</v>
      </c>
      <c r="G309" s="121" t="s">
        <v>865</v>
      </c>
      <c r="H309" s="122" t="s">
        <v>69</v>
      </c>
      <c r="I309" s="123">
        <v>45</v>
      </c>
      <c r="J309" s="27" t="str">
        <f>IF(ISERROR(VLOOKUP(I309,[1]Eje_Pilar!$C$2:$E$47,2,FALSE))," ",VLOOKUP(I309,[1]Eje_Pilar!$C$2:$E$47,2,FALSE))</f>
        <v>Gobernanza e influencia local, regional e internacional</v>
      </c>
      <c r="K309" s="27" t="str">
        <f>IF(ISERROR(VLOOKUP(I309,[1]Eje_Pilar!$C$2:$E$47,3,FALSE))," ",VLOOKUP(I309,[1]Eje_Pilar!$C$2:$E$47,3,FALSE))</f>
        <v>Eje Transversal 4 Gobierno Legitimo, Fortalecimiento Local y Eficiencia</v>
      </c>
      <c r="L309" s="124">
        <v>1415</v>
      </c>
      <c r="M309" s="125">
        <v>1000692180</v>
      </c>
      <c r="N309" s="126" t="s">
        <v>866</v>
      </c>
      <c r="O309" s="127">
        <v>2692300</v>
      </c>
      <c r="P309" s="128"/>
      <c r="Q309" s="129"/>
      <c r="R309" s="130">
        <v>1</v>
      </c>
      <c r="S309" s="127">
        <v>1104533</v>
      </c>
      <c r="T309" s="28">
        <f t="shared" si="25"/>
        <v>3796833</v>
      </c>
      <c r="U309" s="131">
        <v>207100</v>
      </c>
      <c r="V309" s="132">
        <v>43790</v>
      </c>
      <c r="W309" s="132">
        <v>43797</v>
      </c>
      <c r="X309" s="132">
        <v>43846</v>
      </c>
      <c r="Y309" s="118">
        <v>33</v>
      </c>
      <c r="Z309" s="118">
        <v>16</v>
      </c>
      <c r="AA309" s="24"/>
      <c r="AB309" s="125"/>
      <c r="AC309" s="125"/>
      <c r="AD309" s="125" t="s">
        <v>71</v>
      </c>
      <c r="AE309" s="125"/>
      <c r="AF309" s="29">
        <f t="shared" si="24"/>
        <v>5.454545933413453E-2</v>
      </c>
      <c r="AG309" s="30">
        <f>IF(SUMPRODUCT((A$14:A309=A309)*(B$14:B309=B309)*(C$14:C309=C309))&gt;1,0,1)</f>
        <v>1</v>
      </c>
      <c r="AH309" s="31" t="str">
        <f t="shared" si="26"/>
        <v>Contratos de prestación de servicios profesionales y de apoyo a la gestión</v>
      </c>
      <c r="AI309" s="31" t="str">
        <f t="shared" si="27"/>
        <v>Contratación directa</v>
      </c>
      <c r="AJ309" s="32" t="str">
        <f>IFERROR(VLOOKUP(F309,[1]Tipo!$C$12:$C$27,1,FALSE),"NO")</f>
        <v>Prestación de servicios profesionales y de apoyo a la gestión, o para la ejecución de trabajos artísticos que sólo puedan encomendarse a determinadas personas naturales;</v>
      </c>
      <c r="AK309" s="31" t="str">
        <f t="shared" si="28"/>
        <v>Inversión</v>
      </c>
      <c r="AL309" s="31">
        <f t="shared" si="29"/>
        <v>45</v>
      </c>
      <c r="AM309" s="51"/>
      <c r="AN309" s="51"/>
      <c r="AO309" s="51"/>
      <c r="AP309" s="1"/>
      <c r="AQ309" s="1"/>
      <c r="AR309" s="1"/>
      <c r="AS309" s="1"/>
      <c r="AT309" s="1"/>
      <c r="AU309" s="1"/>
      <c r="AV309" s="1"/>
      <c r="AW309" s="1"/>
      <c r="AX309" s="1"/>
      <c r="AY309" s="1"/>
      <c r="AZ309" s="1"/>
      <c r="BA309" s="1"/>
      <c r="BB309" s="1"/>
      <c r="BC309" s="1"/>
      <c r="BD309" s="1"/>
      <c r="BE309" s="1"/>
      <c r="BF309" s="1"/>
      <c r="BG309" s="1"/>
      <c r="BH309" s="1"/>
      <c r="BI309" s="1"/>
      <c r="BJ309" s="1"/>
      <c r="BK309" s="1"/>
      <c r="BL309" s="1"/>
      <c r="BM309" s="1"/>
      <c r="BN309" s="1"/>
      <c r="BO309" s="1"/>
      <c r="BP309" s="1"/>
      <c r="BQ309" s="1"/>
    </row>
    <row r="310" spans="1:69" ht="27" customHeight="1" x14ac:dyDescent="0.25">
      <c r="A310" s="125">
        <v>318</v>
      </c>
      <c r="B310" s="118">
        <v>2019</v>
      </c>
      <c r="C310" s="119" t="s">
        <v>867</v>
      </c>
      <c r="D310" s="142" t="s">
        <v>65</v>
      </c>
      <c r="E310" s="119" t="s">
        <v>66</v>
      </c>
      <c r="F310" s="120" t="s">
        <v>67</v>
      </c>
      <c r="G310" s="121" t="s">
        <v>868</v>
      </c>
      <c r="H310" s="122" t="s">
        <v>69</v>
      </c>
      <c r="I310" s="123">
        <v>45</v>
      </c>
      <c r="J310" s="27" t="str">
        <f>IF(ISERROR(VLOOKUP(I310,[1]Eje_Pilar!$C$2:$E$47,2,FALSE))," ",VLOOKUP(I310,[1]Eje_Pilar!$C$2:$E$47,2,FALSE))</f>
        <v>Gobernanza e influencia local, regional e internacional</v>
      </c>
      <c r="K310" s="27" t="str">
        <f>IF(ISERROR(VLOOKUP(I310,[1]Eje_Pilar!$C$2:$E$47,3,FALSE))," ",VLOOKUP(I310,[1]Eje_Pilar!$C$2:$E$47,3,FALSE))</f>
        <v>Eje Transversal 4 Gobierno Legitimo, Fortalecimiento Local y Eficiencia</v>
      </c>
      <c r="L310" s="124">
        <v>1415</v>
      </c>
      <c r="M310" s="125">
        <v>1057547660</v>
      </c>
      <c r="N310" s="126" t="s">
        <v>869</v>
      </c>
      <c r="O310" s="127">
        <v>3835000</v>
      </c>
      <c r="P310" s="128"/>
      <c r="Q310" s="129"/>
      <c r="R310" s="130">
        <v>1</v>
      </c>
      <c r="S310" s="127">
        <v>1868333</v>
      </c>
      <c r="T310" s="28">
        <f t="shared" si="25"/>
        <v>5703333</v>
      </c>
      <c r="U310" s="131">
        <v>885000</v>
      </c>
      <c r="V310" s="132">
        <v>43790</v>
      </c>
      <c r="W310" s="132">
        <v>43791</v>
      </c>
      <c r="X310" s="132">
        <v>43849</v>
      </c>
      <c r="Y310" s="118">
        <v>39</v>
      </c>
      <c r="Z310" s="118">
        <v>19</v>
      </c>
      <c r="AA310" s="24"/>
      <c r="AB310" s="125"/>
      <c r="AC310" s="125"/>
      <c r="AD310" s="125" t="s">
        <v>71</v>
      </c>
      <c r="AE310" s="125"/>
      <c r="AF310" s="29">
        <f t="shared" si="24"/>
        <v>0.15517242286221056</v>
      </c>
      <c r="AG310" s="30">
        <f>IF(SUMPRODUCT((A$14:A310=A310)*(B$14:B310=B310)*(C$14:C310=C310))&gt;1,0,1)</f>
        <v>1</v>
      </c>
      <c r="AH310" s="31" t="str">
        <f t="shared" si="26"/>
        <v>Contratos de prestación de servicios profesionales y de apoyo a la gestión</v>
      </c>
      <c r="AI310" s="31" t="str">
        <f t="shared" si="27"/>
        <v>Contratación directa</v>
      </c>
      <c r="AJ310" s="32" t="str">
        <f>IFERROR(VLOOKUP(F310,[1]Tipo!$C$12:$C$27,1,FALSE),"NO")</f>
        <v>Prestación de servicios profesionales y de apoyo a la gestión, o para la ejecución de trabajos artísticos que sólo puedan encomendarse a determinadas personas naturales;</v>
      </c>
      <c r="AK310" s="31" t="str">
        <f t="shared" si="28"/>
        <v>Inversión</v>
      </c>
      <c r="AL310" s="31">
        <f t="shared" si="29"/>
        <v>45</v>
      </c>
      <c r="AM310" s="51"/>
      <c r="AN310" s="51"/>
      <c r="AO310" s="51"/>
      <c r="AP310" s="1"/>
      <c r="AQ310" s="1"/>
      <c r="AR310" s="1"/>
      <c r="AS310" s="1"/>
      <c r="AT310" s="1"/>
      <c r="AU310" s="1"/>
      <c r="AV310" s="1"/>
      <c r="AW310" s="1"/>
      <c r="AX310" s="1"/>
      <c r="AY310" s="1"/>
      <c r="AZ310" s="1"/>
      <c r="BA310" s="1"/>
      <c r="BB310" s="1"/>
      <c r="BC310" s="1"/>
      <c r="BD310" s="1"/>
      <c r="BE310" s="1"/>
      <c r="BF310" s="1"/>
      <c r="BG310" s="1"/>
      <c r="BH310" s="1"/>
      <c r="BI310" s="1"/>
      <c r="BJ310" s="1"/>
      <c r="BK310" s="1"/>
      <c r="BL310" s="1"/>
      <c r="BM310" s="1"/>
      <c r="BN310" s="1"/>
      <c r="BO310" s="1"/>
      <c r="BP310" s="1"/>
      <c r="BQ310" s="1"/>
    </row>
    <row r="311" spans="1:69" ht="27" customHeight="1" x14ac:dyDescent="0.25">
      <c r="A311" s="125">
        <v>319</v>
      </c>
      <c r="B311" s="118">
        <v>2019</v>
      </c>
      <c r="C311" s="119" t="s">
        <v>870</v>
      </c>
      <c r="D311" s="142" t="s">
        <v>425</v>
      </c>
      <c r="E311" s="119" t="s">
        <v>66</v>
      </c>
      <c r="F311" s="120" t="s">
        <v>426</v>
      </c>
      <c r="G311" s="121" t="s">
        <v>871</v>
      </c>
      <c r="H311" s="122" t="s">
        <v>428</v>
      </c>
      <c r="I311" s="123" t="s">
        <v>429</v>
      </c>
      <c r="J311" s="27" t="str">
        <f>IF(ISERROR(VLOOKUP(I311,[1]Eje_Pilar!$C$2:$E$47,2,FALSE))," ",VLOOKUP(I311,[1]Eje_Pilar!$C$2:$E$47,2,FALSE))</f>
        <v xml:space="preserve"> </v>
      </c>
      <c r="K311" s="27" t="str">
        <f>IF(ISERROR(VLOOKUP(I311,[1]Eje_Pilar!$C$2:$E$47,3,FALSE))," ",VLOOKUP(I311,[1]Eje_Pilar!$C$2:$E$47,3,FALSE))</f>
        <v xml:space="preserve"> </v>
      </c>
      <c r="L311" s="124">
        <v>0</v>
      </c>
      <c r="M311" s="125">
        <v>39766949</v>
      </c>
      <c r="N311" s="126" t="s">
        <v>452</v>
      </c>
      <c r="O311" s="143">
        <v>2145885</v>
      </c>
      <c r="P311" s="128"/>
      <c r="Q311" s="129"/>
      <c r="R311" s="130">
        <v>1</v>
      </c>
      <c r="S311" s="127">
        <v>847060</v>
      </c>
      <c r="T311" s="28">
        <f t="shared" si="25"/>
        <v>2992945</v>
      </c>
      <c r="U311" s="131">
        <v>2145885</v>
      </c>
      <c r="V311" s="132">
        <v>43791</v>
      </c>
      <c r="W311" s="132">
        <v>43792</v>
      </c>
      <c r="X311" s="132">
        <v>43845</v>
      </c>
      <c r="Y311" s="118">
        <v>38</v>
      </c>
      <c r="Z311" s="118">
        <v>15</v>
      </c>
      <c r="AA311" s="24"/>
      <c r="AB311" s="125"/>
      <c r="AC311" s="125"/>
      <c r="AD311" s="125" t="s">
        <v>71</v>
      </c>
      <c r="AE311" s="125"/>
      <c r="AF311" s="29">
        <f t="shared" si="24"/>
        <v>0.71698110055480468</v>
      </c>
      <c r="AG311" s="30">
        <f>IF(SUMPRODUCT((A$14:A311=A311)*(B$14:B311=B311)*(C$14:C311=C311))&gt;1,0,1)</f>
        <v>1</v>
      </c>
      <c r="AH311" s="31" t="str">
        <f t="shared" si="26"/>
        <v>Arrendamiento de bienes inmuebles</v>
      </c>
      <c r="AI311" s="31" t="str">
        <f t="shared" si="27"/>
        <v>Contratación directa</v>
      </c>
      <c r="AJ311" s="32" t="str">
        <f>IFERROR(VLOOKUP(F311,[1]Tipo!$C$12:$C$27,1,FALSE),"NO")</f>
        <v>El arrendamiento o adquisición de inmuebles</v>
      </c>
      <c r="AK311" s="31" t="str">
        <f t="shared" si="28"/>
        <v>Funcionamiento</v>
      </c>
      <c r="AL311" s="31" t="str">
        <f t="shared" si="29"/>
        <v>NO</v>
      </c>
      <c r="AM311" s="51"/>
      <c r="AN311" s="51"/>
      <c r="AO311" s="51"/>
      <c r="AP311" s="1"/>
      <c r="AQ311" s="1"/>
      <c r="AR311" s="1"/>
      <c r="AS311" s="1"/>
      <c r="AT311" s="1"/>
      <c r="AU311" s="1"/>
      <c r="AV311" s="1"/>
      <c r="AW311" s="1"/>
      <c r="AX311" s="1"/>
      <c r="AY311" s="1"/>
      <c r="AZ311" s="1"/>
      <c r="BA311" s="1"/>
      <c r="BB311" s="1"/>
      <c r="BC311" s="1"/>
      <c r="BD311" s="1"/>
      <c r="BE311" s="1"/>
      <c r="BF311" s="1"/>
      <c r="BG311" s="1"/>
      <c r="BH311" s="1"/>
      <c r="BI311" s="1"/>
      <c r="BJ311" s="1"/>
      <c r="BK311" s="1"/>
      <c r="BL311" s="1"/>
      <c r="BM311" s="1"/>
      <c r="BN311" s="1"/>
      <c r="BO311" s="1"/>
      <c r="BP311" s="1"/>
      <c r="BQ311" s="1"/>
    </row>
    <row r="312" spans="1:69" ht="27" customHeight="1" x14ac:dyDescent="0.25">
      <c r="A312" s="125">
        <v>320</v>
      </c>
      <c r="B312" s="118">
        <v>2019</v>
      </c>
      <c r="C312" s="119" t="s">
        <v>872</v>
      </c>
      <c r="D312" s="142" t="s">
        <v>425</v>
      </c>
      <c r="E312" s="119" t="s">
        <v>66</v>
      </c>
      <c r="F312" s="120" t="s">
        <v>426</v>
      </c>
      <c r="G312" s="121" t="s">
        <v>873</v>
      </c>
      <c r="H312" s="122" t="s">
        <v>428</v>
      </c>
      <c r="I312" s="123" t="s">
        <v>429</v>
      </c>
      <c r="J312" s="27" t="str">
        <f>IF(ISERROR(VLOOKUP(I312,[1]Eje_Pilar!$C$2:$E$47,2,FALSE))," ",VLOOKUP(I312,[1]Eje_Pilar!$C$2:$E$47,2,FALSE))</f>
        <v xml:space="preserve"> </v>
      </c>
      <c r="K312" s="27" t="str">
        <f>IF(ISERROR(VLOOKUP(I312,[1]Eje_Pilar!$C$2:$E$47,3,FALSE))," ",VLOOKUP(I312,[1]Eje_Pilar!$C$2:$E$47,3,FALSE))</f>
        <v xml:space="preserve"> </v>
      </c>
      <c r="L312" s="124">
        <v>0</v>
      </c>
      <c r="M312" s="125">
        <v>21073946</v>
      </c>
      <c r="N312" s="126" t="s">
        <v>444</v>
      </c>
      <c r="O312" s="143">
        <v>2633525</v>
      </c>
      <c r="P312" s="128"/>
      <c r="Q312" s="129"/>
      <c r="R312" s="130">
        <v>1</v>
      </c>
      <c r="S312" s="127">
        <v>1128653</v>
      </c>
      <c r="T312" s="28">
        <f t="shared" si="25"/>
        <v>3762178</v>
      </c>
      <c r="U312" s="131">
        <v>2633525</v>
      </c>
      <c r="V312" s="132">
        <v>43791</v>
      </c>
      <c r="W312" s="132">
        <v>43794</v>
      </c>
      <c r="X312" s="132">
        <v>43845</v>
      </c>
      <c r="Y312" s="118">
        <v>35</v>
      </c>
      <c r="Z312" s="118">
        <v>15</v>
      </c>
      <c r="AA312" s="24"/>
      <c r="AB312" s="125"/>
      <c r="AC312" s="125"/>
      <c r="AD312" s="125" t="s">
        <v>71</v>
      </c>
      <c r="AE312" s="125"/>
      <c r="AF312" s="29">
        <f t="shared" si="24"/>
        <v>0.70000010632139154</v>
      </c>
      <c r="AG312" s="30">
        <f>IF(SUMPRODUCT((A$14:A312=A312)*(B$14:B312=B312)*(C$14:C312=C312))&gt;1,0,1)</f>
        <v>1</v>
      </c>
      <c r="AH312" s="31" t="str">
        <f t="shared" si="26"/>
        <v>Arrendamiento de bienes inmuebles</v>
      </c>
      <c r="AI312" s="31" t="str">
        <f t="shared" si="27"/>
        <v>Contratación directa</v>
      </c>
      <c r="AJ312" s="32" t="str">
        <f>IFERROR(VLOOKUP(F312,[1]Tipo!$C$12:$C$27,1,FALSE),"NO")</f>
        <v>El arrendamiento o adquisición de inmuebles</v>
      </c>
      <c r="AK312" s="31" t="str">
        <f t="shared" si="28"/>
        <v>Funcionamiento</v>
      </c>
      <c r="AL312" s="31" t="str">
        <f t="shared" si="29"/>
        <v>NO</v>
      </c>
      <c r="AM312" s="51"/>
      <c r="AN312" s="51"/>
      <c r="AO312" s="51"/>
      <c r="AP312" s="1"/>
      <c r="AQ312" s="1"/>
      <c r="AR312" s="1"/>
      <c r="AS312" s="1"/>
      <c r="AT312" s="1"/>
      <c r="AU312" s="1"/>
      <c r="AV312" s="1"/>
      <c r="AW312" s="1"/>
      <c r="AX312" s="1"/>
      <c r="AY312" s="1"/>
      <c r="AZ312" s="1"/>
      <c r="BA312" s="1"/>
      <c r="BB312" s="1"/>
      <c r="BC312" s="1"/>
      <c r="BD312" s="1"/>
      <c r="BE312" s="1"/>
      <c r="BF312" s="1"/>
      <c r="BG312" s="1"/>
      <c r="BH312" s="1"/>
      <c r="BI312" s="1"/>
      <c r="BJ312" s="1"/>
      <c r="BK312" s="1"/>
      <c r="BL312" s="1"/>
      <c r="BM312" s="1"/>
      <c r="BN312" s="1"/>
      <c r="BO312" s="1"/>
      <c r="BP312" s="1"/>
      <c r="BQ312" s="1"/>
    </row>
    <row r="313" spans="1:69" ht="27" customHeight="1" x14ac:dyDescent="0.25">
      <c r="A313" s="125">
        <v>321</v>
      </c>
      <c r="B313" s="118">
        <v>2019</v>
      </c>
      <c r="C313" s="119" t="s">
        <v>874</v>
      </c>
      <c r="D313" s="142" t="s">
        <v>480</v>
      </c>
      <c r="E313" s="119" t="s">
        <v>458</v>
      </c>
      <c r="F313" s="120" t="s">
        <v>490</v>
      </c>
      <c r="G313" s="121" t="s">
        <v>875</v>
      </c>
      <c r="H313" s="122" t="s">
        <v>69</v>
      </c>
      <c r="I313" s="123">
        <v>41</v>
      </c>
      <c r="J313" s="27" t="str">
        <f>IF(ISERROR(VLOOKUP(I313,[1]Eje_Pilar!$C$2:$E$47,2,FALSE))," ",VLOOKUP(I313,[1]Eje_Pilar!$C$2:$E$47,2,FALSE))</f>
        <v>Desarrollo rural sostenible</v>
      </c>
      <c r="K313" s="27" t="str">
        <f>IF(ISERROR(VLOOKUP(I313,[1]Eje_Pilar!$C$2:$E$47,3,FALSE))," ",VLOOKUP(I313,[1]Eje_Pilar!$C$2:$E$47,3,FALSE))</f>
        <v>Eje Transversal 3 Sostenibilidad Ambiental basada en la eficiencia energética</v>
      </c>
      <c r="L313" s="124">
        <v>1414</v>
      </c>
      <c r="M313" s="125">
        <v>900199958</v>
      </c>
      <c r="N313" s="126" t="s">
        <v>876</v>
      </c>
      <c r="O313" s="127">
        <v>118217403</v>
      </c>
      <c r="P313" s="128"/>
      <c r="Q313" s="129"/>
      <c r="R313" s="130"/>
      <c r="S313" s="127"/>
      <c r="T313" s="28">
        <f t="shared" si="25"/>
        <v>118217403</v>
      </c>
      <c r="U313" s="131"/>
      <c r="V313" s="132">
        <v>43794</v>
      </c>
      <c r="W313" s="132">
        <v>43797</v>
      </c>
      <c r="X313" s="132">
        <v>43978</v>
      </c>
      <c r="Y313" s="118">
        <v>180</v>
      </c>
      <c r="Z313" s="118"/>
      <c r="AA313" s="24"/>
      <c r="AB313" s="125"/>
      <c r="AC313" s="125" t="s">
        <v>71</v>
      </c>
      <c r="AD313" s="125"/>
      <c r="AE313" s="125"/>
      <c r="AF313" s="29">
        <f t="shared" si="24"/>
        <v>0</v>
      </c>
      <c r="AG313" s="30">
        <f>IF(SUMPRODUCT((A$14:A313=A313)*(B$14:B313=B313)*(C$14:C313=C313))&gt;1,0,1)</f>
        <v>1</v>
      </c>
      <c r="AH313" s="31" t="str">
        <f t="shared" si="26"/>
        <v>Suministro</v>
      </c>
      <c r="AI313" s="31" t="str">
        <f t="shared" si="27"/>
        <v>Selección abreviada</v>
      </c>
      <c r="AJ313" s="32" t="str">
        <f>IFERROR(VLOOKUP(F313,[1]Tipo!$C$12:$C$27,1,FALSE),"NO")</f>
        <v xml:space="preserve">Subasta inversa </v>
      </c>
      <c r="AK313" s="31" t="str">
        <f t="shared" si="28"/>
        <v>Inversión</v>
      </c>
      <c r="AL313" s="31">
        <f t="shared" si="29"/>
        <v>41</v>
      </c>
      <c r="AM313" s="51"/>
      <c r="AN313" s="51"/>
      <c r="AO313" s="51"/>
      <c r="AP313" s="1"/>
      <c r="AQ313" s="1"/>
      <c r="AR313" s="1"/>
      <c r="AS313" s="1"/>
      <c r="AT313" s="1"/>
      <c r="AU313" s="1"/>
      <c r="AV313" s="1"/>
      <c r="AW313" s="1"/>
      <c r="AX313" s="1"/>
      <c r="AY313" s="1"/>
      <c r="AZ313" s="1"/>
      <c r="BA313" s="1"/>
      <c r="BB313" s="1"/>
      <c r="BC313" s="1"/>
      <c r="BD313" s="1"/>
      <c r="BE313" s="1"/>
      <c r="BF313" s="1"/>
      <c r="BG313" s="1"/>
      <c r="BH313" s="1"/>
      <c r="BI313" s="1"/>
      <c r="BJ313" s="1"/>
      <c r="BK313" s="1"/>
      <c r="BL313" s="1"/>
      <c r="BM313" s="1"/>
      <c r="BN313" s="1"/>
      <c r="BO313" s="1"/>
      <c r="BP313" s="1"/>
      <c r="BQ313" s="1"/>
    </row>
    <row r="314" spans="1:69" ht="27" customHeight="1" x14ac:dyDescent="0.25">
      <c r="A314" s="125">
        <v>322</v>
      </c>
      <c r="B314" s="118">
        <v>2019</v>
      </c>
      <c r="C314" s="119" t="s">
        <v>877</v>
      </c>
      <c r="D314" s="142" t="s">
        <v>65</v>
      </c>
      <c r="E314" s="119" t="s">
        <v>66</v>
      </c>
      <c r="F314" s="120" t="s">
        <v>67</v>
      </c>
      <c r="G314" s="121" t="s">
        <v>818</v>
      </c>
      <c r="H314" s="122" t="s">
        <v>69</v>
      </c>
      <c r="I314" s="123">
        <v>45</v>
      </c>
      <c r="J314" s="27" t="str">
        <f>IF(ISERROR(VLOOKUP(I314,[1]Eje_Pilar!$C$2:$E$47,2,FALSE))," ",VLOOKUP(I314,[1]Eje_Pilar!$C$2:$E$47,2,FALSE))</f>
        <v>Gobernanza e influencia local, regional e internacional</v>
      </c>
      <c r="K314" s="27" t="str">
        <f>IF(ISERROR(VLOOKUP(I314,[1]Eje_Pilar!$C$2:$E$47,3,FALSE))," ",VLOOKUP(I314,[1]Eje_Pilar!$C$2:$E$47,3,FALSE))</f>
        <v>Eje Transversal 4 Gobierno Legitimo, Fortalecimiento Local y Eficiencia</v>
      </c>
      <c r="L314" s="124">
        <v>1415</v>
      </c>
      <c r="M314" s="138">
        <v>1143444706</v>
      </c>
      <c r="N314" s="126" t="s">
        <v>878</v>
      </c>
      <c r="O314" s="127">
        <v>6181000</v>
      </c>
      <c r="P314" s="128"/>
      <c r="Q314" s="129"/>
      <c r="R314" s="130"/>
      <c r="S314" s="127"/>
      <c r="T314" s="28">
        <f t="shared" si="25"/>
        <v>6181000</v>
      </c>
      <c r="U314" s="131">
        <v>883000</v>
      </c>
      <c r="V314" s="132">
        <v>43794</v>
      </c>
      <c r="W314" s="132">
        <v>43795</v>
      </c>
      <c r="X314" s="132">
        <v>43830</v>
      </c>
      <c r="Y314" s="118">
        <v>35</v>
      </c>
      <c r="Z314" s="118"/>
      <c r="AA314" s="24"/>
      <c r="AB314" s="125"/>
      <c r="AC314" s="125"/>
      <c r="AD314" s="125"/>
      <c r="AE314" s="125" t="s">
        <v>71</v>
      </c>
      <c r="AF314" s="29">
        <f t="shared" si="24"/>
        <v>0.14285714285714285</v>
      </c>
      <c r="AG314" s="30">
        <f>IF(SUMPRODUCT((A$14:A314=A314)*(B$14:B314=B314)*(C$14:C314=C314))&gt;1,0,1)</f>
        <v>1</v>
      </c>
      <c r="AH314" s="31" t="str">
        <f t="shared" si="26"/>
        <v>Contratos de prestación de servicios profesionales y de apoyo a la gestión</v>
      </c>
      <c r="AI314" s="31" t="str">
        <f t="shared" si="27"/>
        <v>Contratación directa</v>
      </c>
      <c r="AJ314" s="32" t="str">
        <f>IFERROR(VLOOKUP(F314,[1]Tipo!$C$12:$C$27,1,FALSE),"NO")</f>
        <v>Prestación de servicios profesionales y de apoyo a la gestión, o para la ejecución de trabajos artísticos que sólo puedan encomendarse a determinadas personas naturales;</v>
      </c>
      <c r="AK314" s="31" t="str">
        <f t="shared" si="28"/>
        <v>Inversión</v>
      </c>
      <c r="AL314" s="31">
        <f t="shared" si="29"/>
        <v>45</v>
      </c>
      <c r="AM314" s="51"/>
      <c r="AN314" s="51"/>
      <c r="AO314" s="51"/>
      <c r="AP314" s="1"/>
      <c r="AQ314" s="1"/>
      <c r="AR314" s="1"/>
      <c r="AS314" s="1"/>
      <c r="AT314" s="1"/>
      <c r="AU314" s="1"/>
      <c r="AV314" s="1"/>
      <c r="AW314" s="1"/>
      <c r="AX314" s="1"/>
      <c r="AY314" s="1"/>
      <c r="AZ314" s="1"/>
      <c r="BA314" s="1"/>
      <c r="BB314" s="1"/>
      <c r="BC314" s="1"/>
      <c r="BD314" s="1"/>
      <c r="BE314" s="1"/>
      <c r="BF314" s="1"/>
      <c r="BG314" s="1"/>
      <c r="BH314" s="1"/>
      <c r="BI314" s="1"/>
      <c r="BJ314" s="1"/>
      <c r="BK314" s="1"/>
      <c r="BL314" s="1"/>
      <c r="BM314" s="1"/>
      <c r="BN314" s="1"/>
      <c r="BO314" s="1"/>
      <c r="BP314" s="1"/>
      <c r="BQ314" s="1"/>
    </row>
    <row r="315" spans="1:69" ht="27" customHeight="1" x14ac:dyDescent="0.25">
      <c r="A315" s="125">
        <v>323</v>
      </c>
      <c r="B315" s="118">
        <v>2019</v>
      </c>
      <c r="C315" s="119" t="s">
        <v>879</v>
      </c>
      <c r="D315" s="142" t="s">
        <v>65</v>
      </c>
      <c r="E315" s="119" t="s">
        <v>66</v>
      </c>
      <c r="F315" s="120" t="s">
        <v>67</v>
      </c>
      <c r="G315" s="121" t="s">
        <v>838</v>
      </c>
      <c r="H315" s="122" t="s">
        <v>69</v>
      </c>
      <c r="I315" s="123">
        <v>45</v>
      </c>
      <c r="J315" s="27" t="str">
        <f>IF(ISERROR(VLOOKUP(I315,[1]Eje_Pilar!$C$2:$E$47,2,FALSE))," ",VLOOKUP(I315,[1]Eje_Pilar!$C$2:$E$47,2,FALSE))</f>
        <v>Gobernanza e influencia local, regional e internacional</v>
      </c>
      <c r="K315" s="27" t="str">
        <f>IF(ISERROR(VLOOKUP(I315,[1]Eje_Pilar!$C$2:$E$47,3,FALSE))," ",VLOOKUP(I315,[1]Eje_Pilar!$C$2:$E$47,3,FALSE))</f>
        <v>Eje Transversal 4 Gobierno Legitimo, Fortalecimiento Local y Eficiencia</v>
      </c>
      <c r="L315" s="124">
        <v>1415</v>
      </c>
      <c r="M315" s="138">
        <v>1022941172</v>
      </c>
      <c r="N315" s="126" t="s">
        <v>880</v>
      </c>
      <c r="O315" s="127">
        <v>5162333</v>
      </c>
      <c r="P315" s="128"/>
      <c r="Q315" s="129"/>
      <c r="R315" s="130"/>
      <c r="S315" s="127"/>
      <c r="T315" s="28">
        <f t="shared" si="25"/>
        <v>5162333</v>
      </c>
      <c r="U315" s="131">
        <v>607333</v>
      </c>
      <c r="V315" s="132">
        <v>43795</v>
      </c>
      <c r="W315" s="132">
        <v>43796</v>
      </c>
      <c r="X315" s="132">
        <v>43830</v>
      </c>
      <c r="Y315" s="118">
        <v>34</v>
      </c>
      <c r="Z315" s="118"/>
      <c r="AA315" s="24"/>
      <c r="AB315" s="125"/>
      <c r="AC315" s="125"/>
      <c r="AD315" s="125"/>
      <c r="AE315" s="125" t="s">
        <v>71</v>
      </c>
      <c r="AF315" s="29">
        <f t="shared" si="24"/>
        <v>0.11764700184974507</v>
      </c>
      <c r="AG315" s="30">
        <f>IF(SUMPRODUCT((A$14:A315=A315)*(B$14:B315=B315)*(C$14:C315=C315))&gt;1,0,1)</f>
        <v>1</v>
      </c>
      <c r="AH315" s="31" t="str">
        <f t="shared" si="26"/>
        <v>Contratos de prestación de servicios profesionales y de apoyo a la gestión</v>
      </c>
      <c r="AI315" s="31" t="str">
        <f t="shared" si="27"/>
        <v>Contratación directa</v>
      </c>
      <c r="AJ315" s="32" t="str">
        <f>IFERROR(VLOOKUP(F315,[1]Tipo!$C$12:$C$27,1,FALSE),"NO")</f>
        <v>Prestación de servicios profesionales y de apoyo a la gestión, o para la ejecución de trabajos artísticos que sólo puedan encomendarse a determinadas personas naturales;</v>
      </c>
      <c r="AK315" s="31" t="str">
        <f t="shared" si="28"/>
        <v>Inversión</v>
      </c>
      <c r="AL315" s="31">
        <f t="shared" si="29"/>
        <v>45</v>
      </c>
      <c r="AM315" s="51"/>
      <c r="AN315" s="51"/>
      <c r="AO315" s="51"/>
      <c r="AP315" s="1"/>
      <c r="AQ315" s="1"/>
      <c r="AR315" s="1"/>
      <c r="AS315" s="1"/>
      <c r="AT315" s="1"/>
      <c r="AU315" s="1"/>
      <c r="AV315" s="1"/>
      <c r="AW315" s="1"/>
      <c r="AX315" s="1"/>
      <c r="AY315" s="1"/>
      <c r="AZ315" s="1"/>
      <c r="BA315" s="1"/>
      <c r="BB315" s="1"/>
      <c r="BC315" s="1"/>
      <c r="BD315" s="1"/>
      <c r="BE315" s="1"/>
      <c r="BF315" s="1"/>
      <c r="BG315" s="1"/>
      <c r="BH315" s="1"/>
      <c r="BI315" s="1"/>
      <c r="BJ315" s="1"/>
      <c r="BK315" s="1"/>
      <c r="BL315" s="1"/>
      <c r="BM315" s="1"/>
      <c r="BN315" s="1"/>
      <c r="BO315" s="1"/>
      <c r="BP315" s="1"/>
      <c r="BQ315" s="1"/>
    </row>
    <row r="316" spans="1:69" ht="27" customHeight="1" x14ac:dyDescent="0.25">
      <c r="A316" s="125">
        <v>324</v>
      </c>
      <c r="B316" s="118">
        <v>2019</v>
      </c>
      <c r="C316" s="119" t="s">
        <v>881</v>
      </c>
      <c r="D316" s="142" t="s">
        <v>65</v>
      </c>
      <c r="E316" s="119" t="s">
        <v>66</v>
      </c>
      <c r="F316" s="120" t="s">
        <v>67</v>
      </c>
      <c r="G316" s="121" t="s">
        <v>882</v>
      </c>
      <c r="H316" s="122" t="s">
        <v>69</v>
      </c>
      <c r="I316" s="123">
        <v>45</v>
      </c>
      <c r="J316" s="27" t="str">
        <f>IF(ISERROR(VLOOKUP(I316,[1]Eje_Pilar!$C$2:$E$47,2,FALSE))," ",VLOOKUP(I316,[1]Eje_Pilar!$C$2:$E$47,2,FALSE))</f>
        <v>Gobernanza e influencia local, regional e internacional</v>
      </c>
      <c r="K316" s="27" t="str">
        <f>IF(ISERROR(VLOOKUP(I316,[1]Eje_Pilar!$C$2:$E$47,3,FALSE))," ",VLOOKUP(I316,[1]Eje_Pilar!$C$2:$E$47,3,FALSE))</f>
        <v>Eje Transversal 4 Gobierno Legitimo, Fortalecimiento Local y Eficiencia</v>
      </c>
      <c r="L316" s="124">
        <v>1415</v>
      </c>
      <c r="M316" s="138">
        <v>79395173</v>
      </c>
      <c r="N316" s="126" t="s">
        <v>438</v>
      </c>
      <c r="O316" s="127">
        <v>4693133</v>
      </c>
      <c r="P316" s="128"/>
      <c r="Q316" s="129"/>
      <c r="R316" s="130">
        <v>1</v>
      </c>
      <c r="S316" s="127">
        <v>2346567</v>
      </c>
      <c r="T316" s="28">
        <f t="shared" si="25"/>
        <v>7039700</v>
      </c>
      <c r="U316" s="131">
        <v>552133</v>
      </c>
      <c r="V316" s="132">
        <v>43795</v>
      </c>
      <c r="W316" s="132">
        <v>43796</v>
      </c>
      <c r="X316" s="132">
        <v>43847</v>
      </c>
      <c r="Y316" s="118">
        <v>34</v>
      </c>
      <c r="Z316" s="118">
        <v>17</v>
      </c>
      <c r="AA316" s="24"/>
      <c r="AB316" s="125"/>
      <c r="AC316" s="125"/>
      <c r="AD316" s="125" t="s">
        <v>71</v>
      </c>
      <c r="AE316" s="125"/>
      <c r="AF316" s="29">
        <f t="shared" si="24"/>
        <v>7.8431325198516977E-2</v>
      </c>
      <c r="AG316" s="30">
        <f>IF(SUMPRODUCT((A$14:A316=A316)*(B$14:B316=B316)*(C$14:C316=C316))&gt;1,0,1)</f>
        <v>1</v>
      </c>
      <c r="AH316" s="31" t="str">
        <f t="shared" si="26"/>
        <v>Contratos de prestación de servicios profesionales y de apoyo a la gestión</v>
      </c>
      <c r="AI316" s="31" t="str">
        <f t="shared" si="27"/>
        <v>Contratación directa</v>
      </c>
      <c r="AJ316" s="32" t="str">
        <f>IFERROR(VLOOKUP(F316,[1]Tipo!$C$12:$C$27,1,FALSE),"NO")</f>
        <v>Prestación de servicios profesionales y de apoyo a la gestión, o para la ejecución de trabajos artísticos que sólo puedan encomendarse a determinadas personas naturales;</v>
      </c>
      <c r="AK316" s="31" t="str">
        <f t="shared" si="28"/>
        <v>Inversión</v>
      </c>
      <c r="AL316" s="31">
        <f t="shared" si="29"/>
        <v>45</v>
      </c>
      <c r="AM316" s="51"/>
      <c r="AN316" s="51"/>
      <c r="AO316" s="51"/>
      <c r="AP316" s="1"/>
      <c r="AQ316" s="1"/>
      <c r="AR316" s="1"/>
      <c r="AS316" s="1"/>
      <c r="AT316" s="1"/>
      <c r="AU316" s="1"/>
      <c r="AV316" s="1"/>
      <c r="AW316" s="1"/>
      <c r="AX316" s="1"/>
      <c r="AY316" s="1"/>
      <c r="AZ316" s="1"/>
      <c r="BA316" s="1"/>
      <c r="BB316" s="1"/>
      <c r="BC316" s="1"/>
      <c r="BD316" s="1"/>
      <c r="BE316" s="1"/>
      <c r="BF316" s="1"/>
      <c r="BG316" s="1"/>
      <c r="BH316" s="1"/>
      <c r="BI316" s="1"/>
      <c r="BJ316" s="1"/>
      <c r="BK316" s="1"/>
      <c r="BL316" s="1"/>
      <c r="BM316" s="1"/>
      <c r="BN316" s="1"/>
      <c r="BO316" s="1"/>
      <c r="BP316" s="1"/>
      <c r="BQ316" s="1"/>
    </row>
    <row r="317" spans="1:69" ht="27" customHeight="1" x14ac:dyDescent="0.25">
      <c r="A317" s="125">
        <v>325</v>
      </c>
      <c r="B317" s="118">
        <v>2019</v>
      </c>
      <c r="C317" s="119" t="s">
        <v>883</v>
      </c>
      <c r="D317" s="142" t="s">
        <v>65</v>
      </c>
      <c r="E317" s="119" t="s">
        <v>66</v>
      </c>
      <c r="F317" s="120" t="s">
        <v>67</v>
      </c>
      <c r="G317" s="121" t="s">
        <v>884</v>
      </c>
      <c r="H317" s="122" t="s">
        <v>69</v>
      </c>
      <c r="I317" s="123">
        <v>45</v>
      </c>
      <c r="J317" s="27" t="str">
        <f>IF(ISERROR(VLOOKUP(I317,[1]Eje_Pilar!$C$2:$E$47,2,FALSE))," ",VLOOKUP(I317,[1]Eje_Pilar!$C$2:$E$47,2,FALSE))</f>
        <v>Gobernanza e influencia local, regional e internacional</v>
      </c>
      <c r="K317" s="27" t="str">
        <f>IF(ISERROR(VLOOKUP(I317,[1]Eje_Pilar!$C$2:$E$47,3,FALSE))," ",VLOOKUP(I317,[1]Eje_Pilar!$C$2:$E$47,3,FALSE))</f>
        <v>Eje Transversal 4 Gobierno Legitimo, Fortalecimiento Local y Eficiencia</v>
      </c>
      <c r="L317" s="124">
        <v>1415</v>
      </c>
      <c r="M317" s="138">
        <v>52209473</v>
      </c>
      <c r="N317" s="126" t="s">
        <v>885</v>
      </c>
      <c r="O317" s="127">
        <v>5270000</v>
      </c>
      <c r="P317" s="128"/>
      <c r="Q317" s="129"/>
      <c r="R317" s="130"/>
      <c r="S317" s="127"/>
      <c r="T317" s="28">
        <f t="shared" si="25"/>
        <v>5270000</v>
      </c>
      <c r="U317" s="131">
        <v>620000</v>
      </c>
      <c r="V317" s="132">
        <v>43795</v>
      </c>
      <c r="W317" s="132">
        <v>43796</v>
      </c>
      <c r="X317" s="132">
        <v>43830</v>
      </c>
      <c r="Y317" s="118">
        <v>34</v>
      </c>
      <c r="Z317" s="118"/>
      <c r="AA317" s="24"/>
      <c r="AB317" s="125"/>
      <c r="AC317" s="125"/>
      <c r="AD317" s="125"/>
      <c r="AE317" s="125" t="s">
        <v>71</v>
      </c>
      <c r="AF317" s="29">
        <f t="shared" si="24"/>
        <v>0.11764705882352941</v>
      </c>
      <c r="AG317" s="30">
        <f>IF(SUMPRODUCT((A$14:A317=A317)*(B$14:B317=B317)*(C$14:C317=C317))&gt;1,0,1)</f>
        <v>1</v>
      </c>
      <c r="AH317" s="31" t="str">
        <f t="shared" si="26"/>
        <v>Contratos de prestación de servicios profesionales y de apoyo a la gestión</v>
      </c>
      <c r="AI317" s="31" t="str">
        <f t="shared" si="27"/>
        <v>Contratación directa</v>
      </c>
      <c r="AJ317" s="32" t="str">
        <f>IFERROR(VLOOKUP(F317,[1]Tipo!$C$12:$C$27,1,FALSE),"NO")</f>
        <v>Prestación de servicios profesionales y de apoyo a la gestión, o para la ejecución de trabajos artísticos que sólo puedan encomendarse a determinadas personas naturales;</v>
      </c>
      <c r="AK317" s="31" t="str">
        <f t="shared" si="28"/>
        <v>Inversión</v>
      </c>
      <c r="AL317" s="31">
        <f t="shared" si="29"/>
        <v>45</v>
      </c>
      <c r="AM317" s="51"/>
      <c r="AN317" s="51"/>
      <c r="AO317" s="51"/>
      <c r="AP317" s="1"/>
      <c r="AQ317" s="1"/>
      <c r="AR317" s="1"/>
      <c r="AS317" s="1"/>
      <c r="AT317" s="1"/>
      <c r="AU317" s="1"/>
      <c r="AV317" s="1"/>
      <c r="AW317" s="1"/>
      <c r="AX317" s="1"/>
      <c r="AY317" s="1"/>
      <c r="AZ317" s="1"/>
      <c r="BA317" s="1"/>
      <c r="BB317" s="1"/>
      <c r="BC317" s="1"/>
      <c r="BD317" s="1"/>
      <c r="BE317" s="1"/>
      <c r="BF317" s="1"/>
      <c r="BG317" s="1"/>
      <c r="BH317" s="1"/>
      <c r="BI317" s="1"/>
      <c r="BJ317" s="1"/>
      <c r="BK317" s="1"/>
      <c r="BL317" s="1"/>
      <c r="BM317" s="1"/>
      <c r="BN317" s="1"/>
      <c r="BO317" s="1"/>
      <c r="BP317" s="1"/>
      <c r="BQ317" s="1"/>
    </row>
    <row r="318" spans="1:69" ht="27" customHeight="1" thickBot="1" x14ac:dyDescent="0.3">
      <c r="A318" s="125">
        <v>326</v>
      </c>
      <c r="B318" s="118">
        <v>2019</v>
      </c>
      <c r="C318" s="119" t="s">
        <v>886</v>
      </c>
      <c r="D318" s="142" t="s">
        <v>65</v>
      </c>
      <c r="E318" s="119" t="s">
        <v>66</v>
      </c>
      <c r="F318" s="120" t="s">
        <v>67</v>
      </c>
      <c r="G318" s="121" t="s">
        <v>887</v>
      </c>
      <c r="H318" s="122" t="s">
        <v>69</v>
      </c>
      <c r="I318" s="123">
        <v>45</v>
      </c>
      <c r="J318" s="27" t="str">
        <f>IF(ISERROR(VLOOKUP(I318,[1]Eje_Pilar!$C$2:$E$47,2,FALSE))," ",VLOOKUP(I318,[1]Eje_Pilar!$C$2:$E$47,2,FALSE))</f>
        <v>Gobernanza e influencia local, regional e internacional</v>
      </c>
      <c r="K318" s="27" t="str">
        <f>IF(ISERROR(VLOOKUP(I318,[1]Eje_Pilar!$C$2:$E$47,3,FALSE))," ",VLOOKUP(I318,[1]Eje_Pilar!$C$2:$E$47,3,FALSE))</f>
        <v>Eje Transversal 4 Gobierno Legitimo, Fortalecimiento Local y Eficiencia</v>
      </c>
      <c r="L318" s="124">
        <v>1415</v>
      </c>
      <c r="M318" s="138">
        <v>79895347</v>
      </c>
      <c r="N318" s="126" t="s">
        <v>888</v>
      </c>
      <c r="O318" s="127">
        <v>5270000</v>
      </c>
      <c r="P318" s="128"/>
      <c r="Q318" s="129"/>
      <c r="R318" s="130"/>
      <c r="S318" s="127"/>
      <c r="T318" s="28">
        <f t="shared" si="25"/>
        <v>5270000</v>
      </c>
      <c r="U318" s="131">
        <v>620000</v>
      </c>
      <c r="V318" s="132">
        <v>43795</v>
      </c>
      <c r="W318" s="132">
        <v>43796</v>
      </c>
      <c r="X318" s="132">
        <v>43830</v>
      </c>
      <c r="Y318" s="118">
        <v>34</v>
      </c>
      <c r="Z318" s="118"/>
      <c r="AA318" s="24"/>
      <c r="AB318" s="125"/>
      <c r="AC318" s="125"/>
      <c r="AD318" s="125"/>
      <c r="AE318" s="125" t="s">
        <v>71</v>
      </c>
      <c r="AF318" s="29">
        <f t="shared" si="24"/>
        <v>0.11764705882352941</v>
      </c>
      <c r="AG318" s="30">
        <f>IF(SUMPRODUCT((A$14:A318=A318)*(B$14:B318=B318)*(C$14:C318=C318))&gt;1,0,1)</f>
        <v>1</v>
      </c>
      <c r="AH318" s="31" t="str">
        <f t="shared" si="26"/>
        <v>Contratos de prestación de servicios profesionales y de apoyo a la gestión</v>
      </c>
      <c r="AI318" s="31" t="str">
        <f t="shared" si="27"/>
        <v>Contratación directa</v>
      </c>
      <c r="AJ318" s="32" t="str">
        <f>IFERROR(VLOOKUP(F318,[1]Tipo!$C$12:$C$27,1,FALSE),"NO")</f>
        <v>Prestación de servicios profesionales y de apoyo a la gestión, o para la ejecución de trabajos artísticos que sólo puedan encomendarse a determinadas personas naturales;</v>
      </c>
      <c r="AK318" s="31" t="str">
        <f t="shared" si="28"/>
        <v>Inversión</v>
      </c>
      <c r="AL318" s="31">
        <f t="shared" si="29"/>
        <v>45</v>
      </c>
      <c r="AM318" s="51"/>
      <c r="AN318" s="51"/>
      <c r="AO318" s="51"/>
      <c r="AP318" s="1"/>
      <c r="AQ318" s="1"/>
      <c r="AR318" s="1"/>
      <c r="AS318" s="1"/>
      <c r="AT318" s="1"/>
      <c r="AU318" s="1"/>
      <c r="AV318" s="1"/>
      <c r="AW318" s="1"/>
      <c r="AX318" s="1"/>
      <c r="AY318" s="1"/>
      <c r="AZ318" s="1"/>
      <c r="BA318" s="1"/>
      <c r="BB318" s="1"/>
      <c r="BC318" s="1"/>
      <c r="BD318" s="1"/>
      <c r="BE318" s="1"/>
      <c r="BF318" s="1"/>
      <c r="BG318" s="1"/>
      <c r="BH318" s="1"/>
      <c r="BI318" s="1"/>
      <c r="BJ318" s="1"/>
      <c r="BK318" s="1"/>
      <c r="BL318" s="1"/>
      <c r="BM318" s="1"/>
      <c r="BN318" s="1"/>
      <c r="BO318" s="1"/>
      <c r="BP318" s="1"/>
      <c r="BQ318" s="1"/>
    </row>
    <row r="319" spans="1:69" ht="27" customHeight="1" thickBot="1" x14ac:dyDescent="0.3">
      <c r="A319" s="125">
        <v>327</v>
      </c>
      <c r="B319" s="118">
        <v>2019</v>
      </c>
      <c r="C319" s="119" t="s">
        <v>889</v>
      </c>
      <c r="D319" s="142" t="s">
        <v>65</v>
      </c>
      <c r="E319" s="119" t="s">
        <v>66</v>
      </c>
      <c r="F319" s="120" t="s">
        <v>67</v>
      </c>
      <c r="G319" s="135" t="s">
        <v>890</v>
      </c>
      <c r="H319" s="122" t="s">
        <v>69</v>
      </c>
      <c r="I319" s="123">
        <v>45</v>
      </c>
      <c r="J319" s="27" t="str">
        <f>IF(ISERROR(VLOOKUP(I319,[1]Eje_Pilar!$C$2:$E$47,2,FALSE))," ",VLOOKUP(I319,[1]Eje_Pilar!$C$2:$E$47,2,FALSE))</f>
        <v>Gobernanza e influencia local, regional e internacional</v>
      </c>
      <c r="K319" s="27" t="str">
        <f>IF(ISERROR(VLOOKUP(I319,[1]Eje_Pilar!$C$2:$E$47,3,FALSE))," ",VLOOKUP(I319,[1]Eje_Pilar!$C$2:$E$47,3,FALSE))</f>
        <v>Eje Transversal 4 Gobierno Legitimo, Fortalecimiento Local y Eficiencia</v>
      </c>
      <c r="L319" s="124">
        <v>1415</v>
      </c>
      <c r="M319" s="138">
        <v>41793928</v>
      </c>
      <c r="N319" s="126" t="s">
        <v>891</v>
      </c>
      <c r="O319" s="127">
        <v>5162332</v>
      </c>
      <c r="P319" s="128">
        <v>1</v>
      </c>
      <c r="Q319" s="129">
        <v>-607332</v>
      </c>
      <c r="R319" s="130"/>
      <c r="S319" s="127"/>
      <c r="T319" s="28">
        <f t="shared" si="25"/>
        <v>4555000</v>
      </c>
      <c r="U319" s="131">
        <v>303667</v>
      </c>
      <c r="V319" s="132">
        <v>43795</v>
      </c>
      <c r="W319" s="132">
        <v>43796</v>
      </c>
      <c r="X319" s="132">
        <v>43830</v>
      </c>
      <c r="Y319" s="118">
        <v>34</v>
      </c>
      <c r="Z319" s="118"/>
      <c r="AA319" s="24"/>
      <c r="AB319" s="125"/>
      <c r="AC319" s="125"/>
      <c r="AD319" s="125"/>
      <c r="AE319" s="125" t="s">
        <v>71</v>
      </c>
      <c r="AF319" s="29">
        <f t="shared" si="24"/>
        <v>6.6666739846322723E-2</v>
      </c>
      <c r="AG319" s="30">
        <f>IF(SUMPRODUCT((A$14:A319=A319)*(B$14:B319=B319)*(C$14:C319=C319))&gt;1,0,1)</f>
        <v>1</v>
      </c>
      <c r="AH319" s="31" t="str">
        <f t="shared" si="26"/>
        <v>Contratos de prestación de servicios profesionales y de apoyo a la gestión</v>
      </c>
      <c r="AI319" s="31" t="str">
        <f t="shared" si="27"/>
        <v>Contratación directa</v>
      </c>
      <c r="AJ319" s="32" t="str">
        <f>IFERROR(VLOOKUP(F319,[1]Tipo!$C$12:$C$27,1,FALSE),"NO")</f>
        <v>Prestación de servicios profesionales y de apoyo a la gestión, o para la ejecución de trabajos artísticos que sólo puedan encomendarse a determinadas personas naturales;</v>
      </c>
      <c r="AK319" s="31" t="str">
        <f t="shared" si="28"/>
        <v>Inversión</v>
      </c>
      <c r="AL319" s="31">
        <f t="shared" si="29"/>
        <v>45</v>
      </c>
      <c r="AM319" s="51"/>
      <c r="AN319" s="51"/>
      <c r="AO319" s="51"/>
      <c r="AP319" s="1"/>
      <c r="AQ319" s="1"/>
      <c r="AR319" s="1"/>
      <c r="AS319" s="1"/>
      <c r="AT319" s="1"/>
      <c r="AU319" s="1"/>
      <c r="AV319" s="1"/>
      <c r="AW319" s="1"/>
      <c r="AX319" s="1"/>
      <c r="AY319" s="1"/>
      <c r="AZ319" s="1"/>
      <c r="BA319" s="1"/>
      <c r="BB319" s="1"/>
      <c r="BC319" s="1"/>
      <c r="BD319" s="1"/>
      <c r="BE319" s="1"/>
      <c r="BF319" s="1"/>
      <c r="BG319" s="1"/>
      <c r="BH319" s="1"/>
      <c r="BI319" s="1"/>
      <c r="BJ319" s="1"/>
      <c r="BK319" s="1"/>
      <c r="BL319" s="1"/>
      <c r="BM319" s="1"/>
      <c r="BN319" s="1"/>
      <c r="BO319" s="1"/>
      <c r="BP319" s="1"/>
      <c r="BQ319" s="1"/>
    </row>
    <row r="320" spans="1:69" ht="27" customHeight="1" x14ac:dyDescent="0.25">
      <c r="A320" s="125">
        <v>328</v>
      </c>
      <c r="B320" s="118">
        <v>2019</v>
      </c>
      <c r="C320" s="119" t="s">
        <v>892</v>
      </c>
      <c r="D320" s="142" t="s">
        <v>65</v>
      </c>
      <c r="E320" s="119" t="s">
        <v>66</v>
      </c>
      <c r="F320" s="120" t="s">
        <v>67</v>
      </c>
      <c r="G320" s="121" t="s">
        <v>893</v>
      </c>
      <c r="H320" s="122" t="s">
        <v>69</v>
      </c>
      <c r="I320" s="123">
        <v>45</v>
      </c>
      <c r="J320" s="27" t="str">
        <f>IF(ISERROR(VLOOKUP(I320,[1]Eje_Pilar!$C$2:$E$47,2,FALSE))," ",VLOOKUP(I320,[1]Eje_Pilar!$C$2:$E$47,2,FALSE))</f>
        <v>Gobernanza e influencia local, regional e internacional</v>
      </c>
      <c r="K320" s="27" t="str">
        <f>IF(ISERROR(VLOOKUP(I320,[1]Eje_Pilar!$C$2:$E$47,3,FALSE))," ",VLOOKUP(I320,[1]Eje_Pilar!$C$2:$E$47,3,FALSE))</f>
        <v>Eje Transversal 4 Gobierno Legitimo, Fortalecimiento Local y Eficiencia</v>
      </c>
      <c r="L320" s="124">
        <v>1415</v>
      </c>
      <c r="M320" s="138">
        <v>1033696126</v>
      </c>
      <c r="N320" s="126" t="s">
        <v>894</v>
      </c>
      <c r="O320" s="127">
        <v>6100733</v>
      </c>
      <c r="P320" s="128"/>
      <c r="Q320" s="129"/>
      <c r="R320" s="130">
        <v>1</v>
      </c>
      <c r="S320" s="127">
        <v>3050366</v>
      </c>
      <c r="T320" s="28">
        <f t="shared" si="25"/>
        <v>9151099</v>
      </c>
      <c r="U320" s="131">
        <v>717733</v>
      </c>
      <c r="V320" s="132">
        <v>43795</v>
      </c>
      <c r="W320" s="132">
        <v>43796</v>
      </c>
      <c r="X320" s="134">
        <v>43847</v>
      </c>
      <c r="Y320" s="118">
        <v>34</v>
      </c>
      <c r="Z320" s="118">
        <v>17</v>
      </c>
      <c r="AA320" s="24"/>
      <c r="AB320" s="125"/>
      <c r="AC320" s="125"/>
      <c r="AD320" s="125" t="s">
        <v>71</v>
      </c>
      <c r="AE320" s="125"/>
      <c r="AF320" s="29">
        <f t="shared" si="24"/>
        <v>7.8431344694227439E-2</v>
      </c>
      <c r="AG320" s="30">
        <f>IF(SUMPRODUCT((A$14:A320=A320)*(B$14:B320=B320)*(C$14:C320=C320))&gt;1,0,1)</f>
        <v>1</v>
      </c>
      <c r="AH320" s="31" t="str">
        <f t="shared" si="26"/>
        <v>Contratos de prestación de servicios profesionales y de apoyo a la gestión</v>
      </c>
      <c r="AI320" s="31" t="str">
        <f t="shared" si="27"/>
        <v>Contratación directa</v>
      </c>
      <c r="AJ320" s="32" t="str">
        <f>IFERROR(VLOOKUP(F320,[1]Tipo!$C$12:$C$27,1,FALSE),"NO")</f>
        <v>Prestación de servicios profesionales y de apoyo a la gestión, o para la ejecución de trabajos artísticos que sólo puedan encomendarse a determinadas personas naturales;</v>
      </c>
      <c r="AK320" s="31" t="str">
        <f t="shared" si="28"/>
        <v>Inversión</v>
      </c>
      <c r="AL320" s="31">
        <f t="shared" si="29"/>
        <v>45</v>
      </c>
      <c r="AM320" s="51"/>
      <c r="AN320" s="51"/>
      <c r="AO320" s="51"/>
      <c r="AP320" s="1"/>
      <c r="AQ320" s="1"/>
      <c r="AR320" s="1"/>
      <c r="AS320" s="1"/>
      <c r="AT320" s="1"/>
      <c r="AU320" s="1"/>
      <c r="AV320" s="1"/>
      <c r="AW320" s="1"/>
      <c r="AX320" s="1"/>
      <c r="AY320" s="1"/>
      <c r="AZ320" s="1"/>
      <c r="BA320" s="1"/>
      <c r="BB320" s="1"/>
      <c r="BC320" s="1"/>
      <c r="BD320" s="1"/>
      <c r="BE320" s="1"/>
      <c r="BF320" s="1"/>
      <c r="BG320" s="1"/>
      <c r="BH320" s="1"/>
      <c r="BI320" s="1"/>
      <c r="BJ320" s="1"/>
      <c r="BK320" s="1"/>
      <c r="BL320" s="1"/>
      <c r="BM320" s="1"/>
      <c r="BN320" s="1"/>
      <c r="BO320" s="1"/>
      <c r="BP320" s="1"/>
      <c r="BQ320" s="1"/>
    </row>
    <row r="321" spans="1:69" ht="27" customHeight="1" x14ac:dyDescent="0.25">
      <c r="A321" s="125">
        <v>329</v>
      </c>
      <c r="B321" s="118">
        <v>2019</v>
      </c>
      <c r="C321" s="119" t="s">
        <v>895</v>
      </c>
      <c r="D321" s="142" t="s">
        <v>65</v>
      </c>
      <c r="E321" s="119" t="s">
        <v>66</v>
      </c>
      <c r="F321" s="120" t="s">
        <v>67</v>
      </c>
      <c r="G321" s="121" t="s">
        <v>896</v>
      </c>
      <c r="H321" s="122" t="s">
        <v>69</v>
      </c>
      <c r="I321" s="123">
        <v>45</v>
      </c>
      <c r="J321" s="27" t="str">
        <f>IF(ISERROR(VLOOKUP(I321,[1]Eje_Pilar!$C$2:$E$47,2,FALSE))," ",VLOOKUP(I321,[1]Eje_Pilar!$C$2:$E$47,2,FALSE))</f>
        <v>Gobernanza e influencia local, regional e internacional</v>
      </c>
      <c r="K321" s="27" t="str">
        <f>IF(ISERROR(VLOOKUP(I321,[1]Eje_Pilar!$C$2:$E$47,3,FALSE))," ",VLOOKUP(I321,[1]Eje_Pilar!$C$2:$E$47,3,FALSE))</f>
        <v>Eje Transversal 4 Gobierno Legitimo, Fortalecimiento Local y Eficiencia</v>
      </c>
      <c r="L321" s="124">
        <v>1415</v>
      </c>
      <c r="M321" s="138">
        <v>79876504</v>
      </c>
      <c r="N321" s="126" t="s">
        <v>897</v>
      </c>
      <c r="O321" s="127">
        <v>6100722</v>
      </c>
      <c r="P321" s="128"/>
      <c r="Q321" s="129"/>
      <c r="R321" s="130">
        <v>1</v>
      </c>
      <c r="S321" s="127">
        <v>3050367</v>
      </c>
      <c r="T321" s="28">
        <f t="shared" si="25"/>
        <v>9151089</v>
      </c>
      <c r="U321" s="131">
        <v>717732</v>
      </c>
      <c r="V321" s="132">
        <v>43795</v>
      </c>
      <c r="W321" s="132">
        <v>43796</v>
      </c>
      <c r="X321" s="132">
        <v>43830</v>
      </c>
      <c r="Y321" s="118">
        <v>34</v>
      </c>
      <c r="Z321" s="118"/>
      <c r="AA321" s="24"/>
      <c r="AB321" s="125"/>
      <c r="AC321" s="125"/>
      <c r="AD321" s="125"/>
      <c r="AE321" s="125" t="s">
        <v>71</v>
      </c>
      <c r="AF321" s="29">
        <f t="shared" si="24"/>
        <v>7.8431321124731709E-2</v>
      </c>
      <c r="AG321" s="30">
        <f>IF(SUMPRODUCT((A$14:A321=A321)*(B$14:B321=B321)*(C$14:C321=C321))&gt;1,0,1)</f>
        <v>1</v>
      </c>
      <c r="AH321" s="31" t="str">
        <f t="shared" si="26"/>
        <v>Contratos de prestación de servicios profesionales y de apoyo a la gestión</v>
      </c>
      <c r="AI321" s="31" t="str">
        <f t="shared" si="27"/>
        <v>Contratación directa</v>
      </c>
      <c r="AJ321" s="32" t="str">
        <f>IFERROR(VLOOKUP(F321,[1]Tipo!$C$12:$C$27,1,FALSE),"NO")</f>
        <v>Prestación de servicios profesionales y de apoyo a la gestión, o para la ejecución de trabajos artísticos que sólo puedan encomendarse a determinadas personas naturales;</v>
      </c>
      <c r="AK321" s="31" t="str">
        <f t="shared" si="28"/>
        <v>Inversión</v>
      </c>
      <c r="AL321" s="31">
        <f t="shared" si="29"/>
        <v>45</v>
      </c>
      <c r="AM321" s="51"/>
      <c r="AN321" s="51"/>
      <c r="AO321" s="51"/>
      <c r="AP321" s="1"/>
      <c r="AQ321" s="1"/>
      <c r="AR321" s="1"/>
      <c r="AS321" s="1"/>
      <c r="AT321" s="1"/>
      <c r="AU321" s="1"/>
      <c r="AV321" s="1"/>
      <c r="AW321" s="1"/>
      <c r="AX321" s="1"/>
      <c r="AY321" s="1"/>
      <c r="AZ321" s="1"/>
      <c r="BA321" s="1"/>
      <c r="BB321" s="1"/>
      <c r="BC321" s="1"/>
      <c r="BD321" s="1"/>
      <c r="BE321" s="1"/>
      <c r="BF321" s="1"/>
      <c r="BG321" s="1"/>
      <c r="BH321" s="1"/>
      <c r="BI321" s="1"/>
      <c r="BJ321" s="1"/>
      <c r="BK321" s="1"/>
      <c r="BL321" s="1"/>
      <c r="BM321" s="1"/>
      <c r="BN321" s="1"/>
      <c r="BO321" s="1"/>
      <c r="BP321" s="1"/>
      <c r="BQ321" s="1"/>
    </row>
    <row r="322" spans="1:69" ht="27" customHeight="1" x14ac:dyDescent="0.25">
      <c r="A322" s="125">
        <v>330</v>
      </c>
      <c r="B322" s="118">
        <v>2019</v>
      </c>
      <c r="C322" s="119" t="s">
        <v>898</v>
      </c>
      <c r="D322" s="142" t="s">
        <v>471</v>
      </c>
      <c r="E322" s="119" t="s">
        <v>476</v>
      </c>
      <c r="F322" s="120" t="s">
        <v>429</v>
      </c>
      <c r="G322" s="121" t="s">
        <v>899</v>
      </c>
      <c r="H322" s="122" t="s">
        <v>69</v>
      </c>
      <c r="I322" s="123">
        <v>45</v>
      </c>
      <c r="J322" s="27" t="str">
        <f>IF(ISERROR(VLOOKUP(I322,[1]Eje_Pilar!$C$2:$E$47,2,FALSE))," ",VLOOKUP(I322,[1]Eje_Pilar!$C$2:$E$47,2,FALSE))</f>
        <v>Gobernanza e influencia local, regional e internacional</v>
      </c>
      <c r="K322" s="27" t="str">
        <f>IF(ISERROR(VLOOKUP(I322,[1]Eje_Pilar!$C$2:$E$47,3,FALSE))," ",VLOOKUP(I322,[1]Eje_Pilar!$C$2:$E$47,3,FALSE))</f>
        <v>Eje Transversal 4 Gobierno Legitimo, Fortalecimiento Local y Eficiencia</v>
      </c>
      <c r="L322" s="124">
        <v>1415</v>
      </c>
      <c r="M322" s="125">
        <v>900968325</v>
      </c>
      <c r="N322" s="126" t="s">
        <v>900</v>
      </c>
      <c r="O322" s="127">
        <v>20500000</v>
      </c>
      <c r="P322" s="128"/>
      <c r="Q322" s="129"/>
      <c r="R322" s="130"/>
      <c r="S322" s="127"/>
      <c r="T322" s="28">
        <f t="shared" si="25"/>
        <v>20500000</v>
      </c>
      <c r="U322" s="131"/>
      <c r="V322" s="132">
        <v>43796</v>
      </c>
      <c r="W322" s="132">
        <v>43801</v>
      </c>
      <c r="X322" s="134">
        <v>43983</v>
      </c>
      <c r="Y322" s="118">
        <v>180</v>
      </c>
      <c r="Z322" s="118"/>
      <c r="AA322" s="24"/>
      <c r="AB322" s="125"/>
      <c r="AC322" s="125" t="s">
        <v>71</v>
      </c>
      <c r="AD322" s="125"/>
      <c r="AE322" s="125"/>
      <c r="AF322" s="29">
        <f t="shared" si="24"/>
        <v>0</v>
      </c>
      <c r="AG322" s="30">
        <f>IF(SUMPRODUCT((A$14:A322=A322)*(B$14:B322=B322)*(C$14:C322=C322))&gt;1,0,1)</f>
        <v>1</v>
      </c>
      <c r="AH322" s="31" t="str">
        <f t="shared" si="26"/>
        <v>Contratos de prestación de servicios</v>
      </c>
      <c r="AI322" s="31" t="str">
        <f t="shared" si="27"/>
        <v>Contratación mínima cuantia</v>
      </c>
      <c r="AJ322" s="32" t="str">
        <f>IFERROR(VLOOKUP(F322,[1]Tipo!$C$12:$C$27,1,FALSE),"NO")</f>
        <v>NO</v>
      </c>
      <c r="AK322" s="31" t="str">
        <f t="shared" si="28"/>
        <v>Inversión</v>
      </c>
      <c r="AL322" s="31">
        <f t="shared" si="29"/>
        <v>45</v>
      </c>
      <c r="AM322" s="51"/>
      <c r="AN322" s="51"/>
      <c r="AO322" s="51"/>
      <c r="AP322" s="1"/>
      <c r="AQ322" s="1"/>
      <c r="AR322" s="1"/>
      <c r="AS322" s="1"/>
      <c r="AT322" s="1"/>
      <c r="AU322" s="1"/>
      <c r="AV322" s="1"/>
      <c r="AW322" s="1"/>
      <c r="AX322" s="1"/>
      <c r="AY322" s="1"/>
      <c r="AZ322" s="1"/>
      <c r="BA322" s="1"/>
      <c r="BB322" s="1"/>
      <c r="BC322" s="1"/>
      <c r="BD322" s="1"/>
      <c r="BE322" s="1"/>
      <c r="BF322" s="1"/>
      <c r="BG322" s="1"/>
      <c r="BH322" s="1"/>
      <c r="BI322" s="1"/>
      <c r="BJ322" s="1"/>
      <c r="BK322" s="1"/>
      <c r="BL322" s="1"/>
      <c r="BM322" s="1"/>
      <c r="BN322" s="1"/>
      <c r="BO322" s="1"/>
      <c r="BP322" s="1"/>
      <c r="BQ322" s="1"/>
    </row>
    <row r="323" spans="1:69" ht="27" customHeight="1" x14ac:dyDescent="0.25">
      <c r="A323" s="125">
        <v>331</v>
      </c>
      <c r="B323" s="118">
        <v>2019</v>
      </c>
      <c r="C323" s="119" t="s">
        <v>901</v>
      </c>
      <c r="D323" s="142" t="s">
        <v>425</v>
      </c>
      <c r="E323" s="119" t="s">
        <v>66</v>
      </c>
      <c r="F323" s="120" t="s">
        <v>426</v>
      </c>
      <c r="G323" s="121" t="s">
        <v>902</v>
      </c>
      <c r="H323" s="122" t="s">
        <v>428</v>
      </c>
      <c r="I323" s="123" t="s">
        <v>429</v>
      </c>
      <c r="J323" s="27" t="str">
        <f>IF(ISERROR(VLOOKUP(I323,[1]Eje_Pilar!$C$2:$E$47,2,FALSE))," ",VLOOKUP(I323,[1]Eje_Pilar!$C$2:$E$47,2,FALSE))</f>
        <v xml:space="preserve"> </v>
      </c>
      <c r="K323" s="27" t="str">
        <f>IF(ISERROR(VLOOKUP(I323,[1]Eje_Pilar!$C$2:$E$47,3,FALSE))," ",VLOOKUP(I323,[1]Eje_Pilar!$C$2:$E$47,3,FALSE))</f>
        <v xml:space="preserve"> </v>
      </c>
      <c r="L323" s="124">
        <v>0</v>
      </c>
      <c r="M323" s="125">
        <v>51997629</v>
      </c>
      <c r="N323" s="126" t="s">
        <v>455</v>
      </c>
      <c r="O323" s="143">
        <v>1863532</v>
      </c>
      <c r="P323" s="128"/>
      <c r="Q323" s="129"/>
      <c r="R323" s="130">
        <v>1</v>
      </c>
      <c r="S323" s="127">
        <v>847060</v>
      </c>
      <c r="T323" s="28">
        <f t="shared" si="25"/>
        <v>2710592</v>
      </c>
      <c r="U323" s="131">
        <v>1863532</v>
      </c>
      <c r="V323" s="132">
        <v>43796</v>
      </c>
      <c r="W323" s="132" t="s">
        <v>903</v>
      </c>
      <c r="X323" s="132">
        <v>43845</v>
      </c>
      <c r="Y323" s="118">
        <v>33</v>
      </c>
      <c r="Z323" s="118">
        <v>15</v>
      </c>
      <c r="AA323" s="24"/>
      <c r="AB323" s="125"/>
      <c r="AC323" s="125" t="s">
        <v>71</v>
      </c>
      <c r="AD323" s="125"/>
      <c r="AE323" s="125"/>
      <c r="AF323" s="29">
        <f t="shared" si="24"/>
        <v>0.6875</v>
      </c>
      <c r="AG323" s="30">
        <f>IF(SUMPRODUCT((A$14:A323=A323)*(B$14:B323=B323)*(C$14:C323=C323))&gt;1,0,1)</f>
        <v>1</v>
      </c>
      <c r="AH323" s="31" t="str">
        <f t="shared" si="26"/>
        <v>Arrendamiento de bienes inmuebles</v>
      </c>
      <c r="AI323" s="31" t="str">
        <f t="shared" si="27"/>
        <v>Contratación directa</v>
      </c>
      <c r="AJ323" s="32" t="str">
        <f>IFERROR(VLOOKUP(F323,[1]Tipo!$C$12:$C$27,1,FALSE),"NO")</f>
        <v>El arrendamiento o adquisición de inmuebles</v>
      </c>
      <c r="AK323" s="31" t="str">
        <f t="shared" si="28"/>
        <v>Funcionamiento</v>
      </c>
      <c r="AL323" s="31" t="str">
        <f t="shared" si="29"/>
        <v>NO</v>
      </c>
      <c r="AM323" s="51"/>
      <c r="AN323" s="51"/>
      <c r="AO323" s="51"/>
      <c r="AP323" s="1"/>
      <c r="AQ323" s="1"/>
      <c r="AR323" s="1"/>
      <c r="AS323" s="1"/>
      <c r="AT323" s="1"/>
      <c r="AU323" s="1"/>
      <c r="AV323" s="1"/>
      <c r="AW323" s="1"/>
      <c r="AX323" s="1"/>
      <c r="AY323" s="1"/>
      <c r="AZ323" s="1"/>
      <c r="BA323" s="1"/>
      <c r="BB323" s="1"/>
      <c r="BC323" s="1"/>
      <c r="BD323" s="1"/>
      <c r="BE323" s="1"/>
      <c r="BF323" s="1"/>
      <c r="BG323" s="1"/>
      <c r="BH323" s="1"/>
      <c r="BI323" s="1"/>
      <c r="BJ323" s="1"/>
      <c r="BK323" s="1"/>
      <c r="BL323" s="1"/>
      <c r="BM323" s="1"/>
      <c r="BN323" s="1"/>
      <c r="BO323" s="1"/>
      <c r="BP323" s="1"/>
      <c r="BQ323" s="1"/>
    </row>
    <row r="324" spans="1:69" ht="27" customHeight="1" x14ac:dyDescent="0.25">
      <c r="A324" s="125">
        <v>333</v>
      </c>
      <c r="B324" s="118">
        <v>2019</v>
      </c>
      <c r="C324" s="119" t="s">
        <v>904</v>
      </c>
      <c r="D324" s="142" t="s">
        <v>538</v>
      </c>
      <c r="E324" s="119" t="s">
        <v>458</v>
      </c>
      <c r="F324" s="120" t="s">
        <v>490</v>
      </c>
      <c r="G324" s="121" t="s">
        <v>905</v>
      </c>
      <c r="H324" s="122" t="s">
        <v>69</v>
      </c>
      <c r="I324" s="149">
        <v>7</v>
      </c>
      <c r="J324" s="27" t="str">
        <f>IF(ISERROR(VLOOKUP(I324,[1]Eje_Pilar!$C$2:$E$47,2,FALSE))," ",VLOOKUP(I324,[1]Eje_Pilar!$C$2:$E$47,2,FALSE))</f>
        <v>Inclusión educativa para la equidad</v>
      </c>
      <c r="K324" s="27" t="str">
        <f>IF(ISERROR(VLOOKUP(I324,[1]Eje_Pilar!$C$2:$E$47,3,FALSE))," ",VLOOKUP(I324,[1]Eje_Pilar!$C$2:$E$47,3,FALSE))</f>
        <v>Pilar 1 Igualdad de Calidad de Vida</v>
      </c>
      <c r="L324" s="124">
        <v>1406</v>
      </c>
      <c r="M324" s="125">
        <v>901344086</v>
      </c>
      <c r="N324" s="126" t="s">
        <v>906</v>
      </c>
      <c r="O324" s="143">
        <v>534596000</v>
      </c>
      <c r="P324" s="128"/>
      <c r="Q324" s="129"/>
      <c r="R324" s="130"/>
      <c r="S324" s="127"/>
      <c r="T324" s="28">
        <f t="shared" si="25"/>
        <v>534596000</v>
      </c>
      <c r="U324" s="131"/>
      <c r="V324" s="132">
        <v>43797</v>
      </c>
      <c r="W324" s="132">
        <v>43805</v>
      </c>
      <c r="X324" s="132">
        <v>43926</v>
      </c>
      <c r="Y324" s="118">
        <v>120</v>
      </c>
      <c r="Z324" s="118"/>
      <c r="AA324" s="24"/>
      <c r="AB324" s="125"/>
      <c r="AC324" s="125" t="s">
        <v>71</v>
      </c>
      <c r="AD324" s="125"/>
      <c r="AE324" s="125"/>
      <c r="AF324" s="29">
        <f t="shared" si="24"/>
        <v>0</v>
      </c>
      <c r="AG324" s="30">
        <f>IF(SUMPRODUCT((A$14:A324=A324)*(B$14:B324=B324)*(C$14:C324=C324))&gt;1,0,1)</f>
        <v>1</v>
      </c>
      <c r="AH324" s="31" t="str">
        <f t="shared" si="26"/>
        <v>Compraventa de bienes muebles</v>
      </c>
      <c r="AI324" s="31" t="str">
        <f t="shared" si="27"/>
        <v>Selección abreviada</v>
      </c>
      <c r="AJ324" s="32" t="str">
        <f>IFERROR(VLOOKUP(F324,[1]Tipo!$C$12:$C$27,1,FALSE),"NO")</f>
        <v xml:space="preserve">Subasta inversa </v>
      </c>
      <c r="AK324" s="31" t="str">
        <f t="shared" si="28"/>
        <v>Inversión</v>
      </c>
      <c r="AL324" s="31">
        <f t="shared" si="29"/>
        <v>7</v>
      </c>
      <c r="AM324" s="51"/>
      <c r="AN324" s="51"/>
      <c r="AO324" s="51"/>
      <c r="AP324" s="1"/>
      <c r="AQ324" s="1"/>
      <c r="AR324" s="1"/>
      <c r="AS324" s="1"/>
      <c r="AT324" s="1"/>
      <c r="AU324" s="1"/>
      <c r="AV324" s="1"/>
      <c r="AW324" s="1"/>
      <c r="AX324" s="1"/>
      <c r="AY324" s="1"/>
      <c r="AZ324" s="1"/>
      <c r="BA324" s="1"/>
      <c r="BB324" s="1"/>
      <c r="BC324" s="1"/>
      <c r="BD324" s="1"/>
      <c r="BE324" s="1"/>
      <c r="BF324" s="1"/>
      <c r="BG324" s="1"/>
      <c r="BH324" s="1"/>
      <c r="BI324" s="1"/>
      <c r="BJ324" s="1"/>
      <c r="BK324" s="1"/>
      <c r="BL324" s="1"/>
      <c r="BM324" s="1"/>
      <c r="BN324" s="1"/>
      <c r="BO324" s="1"/>
      <c r="BP324" s="1"/>
      <c r="BQ324" s="1"/>
    </row>
    <row r="325" spans="1:69" ht="27" customHeight="1" x14ac:dyDescent="0.25">
      <c r="A325" s="125">
        <v>334</v>
      </c>
      <c r="B325" s="118">
        <v>2019</v>
      </c>
      <c r="C325" s="119" t="s">
        <v>907</v>
      </c>
      <c r="D325" s="142" t="s">
        <v>425</v>
      </c>
      <c r="E325" s="119" t="s">
        <v>66</v>
      </c>
      <c r="F325" s="120" t="s">
        <v>426</v>
      </c>
      <c r="G325" s="121" t="s">
        <v>468</v>
      </c>
      <c r="H325" s="122" t="s">
        <v>428</v>
      </c>
      <c r="I325" s="123" t="s">
        <v>429</v>
      </c>
      <c r="J325" s="27" t="str">
        <f>IF(ISERROR(VLOOKUP(I325,[1]Eje_Pilar!$C$2:$E$47,2,FALSE))," ",VLOOKUP(I325,[1]Eje_Pilar!$C$2:$E$47,2,FALSE))</f>
        <v xml:space="preserve"> </v>
      </c>
      <c r="K325" s="27" t="str">
        <f>IF(ISERROR(VLOOKUP(I325,[1]Eje_Pilar!$C$2:$E$47,3,FALSE))," ",VLOOKUP(I325,[1]Eje_Pilar!$C$2:$E$47,3,FALSE))</f>
        <v xml:space="preserve"> </v>
      </c>
      <c r="L325" s="124">
        <v>0</v>
      </c>
      <c r="M325" s="125">
        <v>17178635</v>
      </c>
      <c r="N325" s="126" t="s">
        <v>469</v>
      </c>
      <c r="O325" s="143">
        <v>1575231</v>
      </c>
      <c r="P325" s="128"/>
      <c r="Q325" s="129"/>
      <c r="R325" s="130">
        <v>1</v>
      </c>
      <c r="S325" s="127">
        <v>787615</v>
      </c>
      <c r="T325" s="28">
        <f t="shared" si="25"/>
        <v>2362846</v>
      </c>
      <c r="U325" s="131">
        <v>1575231</v>
      </c>
      <c r="V325" s="132">
        <v>43798</v>
      </c>
      <c r="W325" s="132">
        <v>43800</v>
      </c>
      <c r="X325" s="132">
        <v>43845</v>
      </c>
      <c r="Y325" s="118">
        <v>30</v>
      </c>
      <c r="Z325" s="118">
        <v>15</v>
      </c>
      <c r="AA325" s="24"/>
      <c r="AB325" s="125"/>
      <c r="AC325" s="125" t="s">
        <v>71</v>
      </c>
      <c r="AD325" s="125"/>
      <c r="AE325" s="125"/>
      <c r="AF325" s="29">
        <f t="shared" si="24"/>
        <v>0.66666680773948028</v>
      </c>
      <c r="AG325" s="30">
        <f>IF(SUMPRODUCT((A$14:A325=A325)*(B$14:B325=B325)*(C$14:C325=C325))&gt;1,0,1)</f>
        <v>1</v>
      </c>
      <c r="AH325" s="31" t="str">
        <f t="shared" si="26"/>
        <v>Arrendamiento de bienes inmuebles</v>
      </c>
      <c r="AI325" s="31" t="str">
        <f t="shared" si="27"/>
        <v>Contratación directa</v>
      </c>
      <c r="AJ325" s="32" t="str">
        <f>IFERROR(VLOOKUP(F325,[1]Tipo!$C$12:$C$27,1,FALSE),"NO")</f>
        <v>El arrendamiento o adquisición de inmuebles</v>
      </c>
      <c r="AK325" s="31" t="str">
        <f t="shared" si="28"/>
        <v>Funcionamiento</v>
      </c>
      <c r="AL325" s="31" t="str">
        <f t="shared" si="29"/>
        <v>NO</v>
      </c>
      <c r="AM325" s="51"/>
      <c r="AN325" s="51"/>
      <c r="AO325" s="51"/>
      <c r="AP325" s="1"/>
      <c r="AQ325" s="1"/>
      <c r="AR325" s="1"/>
      <c r="AS325" s="1"/>
      <c r="AT325" s="1"/>
      <c r="AU325" s="1"/>
      <c r="AV325" s="1"/>
      <c r="AW325" s="1"/>
      <c r="AX325" s="1"/>
      <c r="AY325" s="1"/>
      <c r="AZ325" s="1"/>
      <c r="BA325" s="1"/>
      <c r="BB325" s="1"/>
      <c r="BC325" s="1"/>
      <c r="BD325" s="1"/>
      <c r="BE325" s="1"/>
      <c r="BF325" s="1"/>
      <c r="BG325" s="1"/>
      <c r="BH325" s="1"/>
      <c r="BI325" s="1"/>
      <c r="BJ325" s="1"/>
      <c r="BK325" s="1"/>
      <c r="BL325" s="1"/>
      <c r="BM325" s="1"/>
      <c r="BN325" s="1"/>
      <c r="BO325" s="1"/>
      <c r="BP325" s="1"/>
      <c r="BQ325" s="1"/>
    </row>
    <row r="326" spans="1:69" ht="27" customHeight="1" x14ac:dyDescent="0.25">
      <c r="A326" s="125">
        <v>335</v>
      </c>
      <c r="B326" s="118">
        <v>2019</v>
      </c>
      <c r="C326" s="119" t="s">
        <v>908</v>
      </c>
      <c r="D326" s="142" t="s">
        <v>471</v>
      </c>
      <c r="E326" s="119" t="s">
        <v>458</v>
      </c>
      <c r="F326" s="120" t="s">
        <v>459</v>
      </c>
      <c r="G326" s="121" t="s">
        <v>909</v>
      </c>
      <c r="H326" s="122" t="s">
        <v>69</v>
      </c>
      <c r="I326" s="123">
        <v>11</v>
      </c>
      <c r="J326" s="27" t="str">
        <f>IF(ISERROR(VLOOKUP(I326,[1]Eje_Pilar!$C$2:$E$47,2,FALSE))," ",VLOOKUP(I326,[1]Eje_Pilar!$C$2:$E$47,2,FALSE))</f>
        <v>Mejores oportunidades para el desarrollo a través de la cultura, la recreación y el deporte</v>
      </c>
      <c r="K326" s="27" t="str">
        <f>IF(ISERROR(VLOOKUP(I326,[1]Eje_Pilar!$C$2:$E$47,3,FALSE))," ",VLOOKUP(I326,[1]Eje_Pilar!$C$2:$E$47,3,FALSE))</f>
        <v>Pilar 1 Igualdad de Calidad de Vida</v>
      </c>
      <c r="L326" s="124">
        <v>1407</v>
      </c>
      <c r="M326" s="125">
        <v>901345786</v>
      </c>
      <c r="N326" s="126" t="s">
        <v>910</v>
      </c>
      <c r="O326" s="143">
        <v>230000000</v>
      </c>
      <c r="P326" s="128"/>
      <c r="Q326" s="129"/>
      <c r="R326" s="130"/>
      <c r="S326" s="127"/>
      <c r="T326" s="28">
        <f t="shared" si="25"/>
        <v>230000000</v>
      </c>
      <c r="U326" s="131"/>
      <c r="V326" s="132">
        <v>43798</v>
      </c>
      <c r="W326" s="132">
        <v>43808</v>
      </c>
      <c r="X326" s="132">
        <v>43898</v>
      </c>
      <c r="Y326" s="118">
        <v>90</v>
      </c>
      <c r="Z326" s="118"/>
      <c r="AA326" s="24"/>
      <c r="AB326" s="125"/>
      <c r="AC326" s="125" t="s">
        <v>71</v>
      </c>
      <c r="AD326" s="125"/>
      <c r="AE326" s="125"/>
      <c r="AF326" s="29">
        <f t="shared" si="24"/>
        <v>0</v>
      </c>
      <c r="AG326" s="30">
        <f>IF(SUMPRODUCT((A$14:A326=A326)*(B$14:B326=B326)*(C$14:C326=C326))&gt;1,0,1)</f>
        <v>1</v>
      </c>
      <c r="AH326" s="31" t="str">
        <f t="shared" si="26"/>
        <v>Contratos de prestación de servicios</v>
      </c>
      <c r="AI326" s="31" t="str">
        <f t="shared" si="27"/>
        <v>Selección abreviada</v>
      </c>
      <c r="AJ326" s="32" t="str">
        <f>IFERROR(VLOOKUP(F326,[1]Tipo!$C$12:$C$27,1,FALSE),"NO")</f>
        <v xml:space="preserve">Selección abreviada por menor cuantía </v>
      </c>
      <c r="AK326" s="31" t="str">
        <f t="shared" si="28"/>
        <v>Inversión</v>
      </c>
      <c r="AL326" s="31">
        <f t="shared" si="29"/>
        <v>11</v>
      </c>
      <c r="AM326" s="51"/>
      <c r="AN326" s="51"/>
      <c r="AO326" s="51"/>
      <c r="AP326" s="1"/>
      <c r="AQ326" s="1"/>
      <c r="AR326" s="1"/>
      <c r="AS326" s="1"/>
      <c r="AT326" s="1"/>
      <c r="AU326" s="1"/>
      <c r="AV326" s="1"/>
      <c r="AW326" s="1"/>
      <c r="AX326" s="1"/>
      <c r="AY326" s="1"/>
      <c r="AZ326" s="1"/>
      <c r="BA326" s="1"/>
      <c r="BB326" s="1"/>
      <c r="BC326" s="1"/>
      <c r="BD326" s="1"/>
      <c r="BE326" s="1"/>
      <c r="BF326" s="1"/>
      <c r="BG326" s="1"/>
      <c r="BH326" s="1"/>
      <c r="BI326" s="1"/>
      <c r="BJ326" s="1"/>
      <c r="BK326" s="1"/>
      <c r="BL326" s="1"/>
      <c r="BM326" s="1"/>
      <c r="BN326" s="1"/>
      <c r="BO326" s="1"/>
      <c r="BP326" s="1"/>
      <c r="BQ326" s="1"/>
    </row>
    <row r="327" spans="1:69" ht="27" customHeight="1" x14ac:dyDescent="0.25">
      <c r="A327" s="125">
        <v>336</v>
      </c>
      <c r="B327" s="118">
        <v>2019</v>
      </c>
      <c r="C327" s="119" t="s">
        <v>911</v>
      </c>
      <c r="D327" s="142" t="s">
        <v>65</v>
      </c>
      <c r="E327" s="119" t="s">
        <v>66</v>
      </c>
      <c r="F327" s="120" t="s">
        <v>67</v>
      </c>
      <c r="G327" s="121" t="s">
        <v>912</v>
      </c>
      <c r="H327" s="122" t="s">
        <v>69</v>
      </c>
      <c r="I327" s="123">
        <v>45</v>
      </c>
      <c r="J327" s="27" t="str">
        <f>IF(ISERROR(VLOOKUP(I327,[1]Eje_Pilar!$C$2:$E$47,2,FALSE))," ",VLOOKUP(I327,[1]Eje_Pilar!$C$2:$E$47,2,FALSE))</f>
        <v>Gobernanza e influencia local, regional e internacional</v>
      </c>
      <c r="K327" s="27" t="str">
        <f>IF(ISERROR(VLOOKUP(I327,[1]Eje_Pilar!$C$2:$E$47,3,FALSE))," ",VLOOKUP(I327,[1]Eje_Pilar!$C$2:$E$47,3,FALSE))</f>
        <v>Eje Transversal 4 Gobierno Legitimo, Fortalecimiento Local y Eficiencia</v>
      </c>
      <c r="L327" s="124">
        <v>1415</v>
      </c>
      <c r="M327" s="125">
        <v>1015400933</v>
      </c>
      <c r="N327" s="126" t="s">
        <v>449</v>
      </c>
      <c r="O327" s="143">
        <v>6804367</v>
      </c>
      <c r="P327" s="128"/>
      <c r="Q327" s="129"/>
      <c r="R327" s="130"/>
      <c r="S327" s="127"/>
      <c r="T327" s="28">
        <f t="shared" si="25"/>
        <v>6804367</v>
      </c>
      <c r="U327" s="131"/>
      <c r="V327" s="132">
        <v>43798</v>
      </c>
      <c r="W327" s="132">
        <v>43801</v>
      </c>
      <c r="X327" s="132">
        <v>43830</v>
      </c>
      <c r="Y327" s="118">
        <v>29</v>
      </c>
      <c r="Z327" s="118"/>
      <c r="AA327" s="24"/>
      <c r="AB327" s="125"/>
      <c r="AC327" s="125"/>
      <c r="AD327" s="125" t="s">
        <v>71</v>
      </c>
      <c r="AE327" s="125"/>
      <c r="AF327" s="29">
        <f t="shared" si="24"/>
        <v>0</v>
      </c>
      <c r="AG327" s="30">
        <f>IF(SUMPRODUCT((A$14:A327=A327)*(B$14:B327=B327)*(C$14:C327=C327))&gt;1,0,1)</f>
        <v>1</v>
      </c>
      <c r="AH327" s="31" t="str">
        <f t="shared" si="26"/>
        <v>Contratos de prestación de servicios profesionales y de apoyo a la gestión</v>
      </c>
      <c r="AI327" s="31" t="str">
        <f t="shared" si="27"/>
        <v>Contratación directa</v>
      </c>
      <c r="AJ327" s="32" t="str">
        <f>IFERROR(VLOOKUP(F327,[1]Tipo!$C$12:$C$27,1,FALSE),"NO")</f>
        <v>Prestación de servicios profesionales y de apoyo a la gestión, o para la ejecución de trabajos artísticos que sólo puedan encomendarse a determinadas personas naturales;</v>
      </c>
      <c r="AK327" s="31" t="str">
        <f t="shared" si="28"/>
        <v>Inversión</v>
      </c>
      <c r="AL327" s="31">
        <f t="shared" si="29"/>
        <v>45</v>
      </c>
      <c r="AM327" s="51"/>
      <c r="AN327" s="51"/>
      <c r="AO327" s="51"/>
      <c r="AP327" s="1"/>
      <c r="AQ327" s="1"/>
      <c r="AR327" s="1"/>
      <c r="AS327" s="1"/>
      <c r="AT327" s="1"/>
      <c r="AU327" s="1"/>
      <c r="AV327" s="1"/>
      <c r="AW327" s="1"/>
      <c r="AX327" s="1"/>
      <c r="AY327" s="1"/>
      <c r="AZ327" s="1"/>
      <c r="BA327" s="1"/>
      <c r="BB327" s="1"/>
      <c r="BC327" s="1"/>
      <c r="BD327" s="1"/>
      <c r="BE327" s="1"/>
      <c r="BF327" s="1"/>
      <c r="BG327" s="1"/>
      <c r="BH327" s="1"/>
      <c r="BI327" s="1"/>
      <c r="BJ327" s="1"/>
      <c r="BK327" s="1"/>
      <c r="BL327" s="1"/>
      <c r="BM327" s="1"/>
      <c r="BN327" s="1"/>
      <c r="BO327" s="1"/>
      <c r="BP327" s="1"/>
      <c r="BQ327" s="1"/>
    </row>
    <row r="328" spans="1:69" ht="27" customHeight="1" x14ac:dyDescent="0.25">
      <c r="A328" s="125">
        <v>337</v>
      </c>
      <c r="B328" s="118">
        <v>2019</v>
      </c>
      <c r="C328" s="119" t="s">
        <v>913</v>
      </c>
      <c r="D328" s="142" t="s">
        <v>65</v>
      </c>
      <c r="E328" s="119" t="s">
        <v>66</v>
      </c>
      <c r="F328" s="120" t="s">
        <v>67</v>
      </c>
      <c r="G328" s="121" t="s">
        <v>914</v>
      </c>
      <c r="H328" s="122" t="s">
        <v>69</v>
      </c>
      <c r="I328" s="123">
        <v>45</v>
      </c>
      <c r="J328" s="27" t="str">
        <f>IF(ISERROR(VLOOKUP(I328,[1]Eje_Pilar!$C$2:$E$47,2,FALSE))," ",VLOOKUP(I328,[1]Eje_Pilar!$C$2:$E$47,2,FALSE))</f>
        <v>Gobernanza e influencia local, regional e internacional</v>
      </c>
      <c r="K328" s="27" t="str">
        <f>IF(ISERROR(VLOOKUP(I328,[1]Eje_Pilar!$C$2:$E$47,3,FALSE))," ",VLOOKUP(I328,[1]Eje_Pilar!$C$2:$E$47,3,FALSE))</f>
        <v>Eje Transversal 4 Gobierno Legitimo, Fortalecimiento Local y Eficiencia</v>
      </c>
      <c r="L328" s="124">
        <v>1415</v>
      </c>
      <c r="M328" s="125">
        <v>11325314</v>
      </c>
      <c r="N328" s="126" t="s">
        <v>536</v>
      </c>
      <c r="O328" s="143">
        <v>2002000</v>
      </c>
      <c r="P328" s="128"/>
      <c r="Q328" s="129"/>
      <c r="R328" s="130">
        <v>1</v>
      </c>
      <c r="S328" s="127">
        <v>966467</v>
      </c>
      <c r="T328" s="28">
        <f t="shared" si="25"/>
        <v>2968467</v>
      </c>
      <c r="U328" s="131"/>
      <c r="V328" s="132">
        <v>43798</v>
      </c>
      <c r="W328" s="132">
        <v>43801</v>
      </c>
      <c r="X328" s="132">
        <v>43844</v>
      </c>
      <c r="Y328" s="118">
        <v>29</v>
      </c>
      <c r="Z328" s="118">
        <v>14</v>
      </c>
      <c r="AA328" s="24"/>
      <c r="AB328" s="125"/>
      <c r="AC328" s="125"/>
      <c r="AD328" s="125" t="s">
        <v>71</v>
      </c>
      <c r="AE328" s="125"/>
      <c r="AF328" s="29">
        <f t="shared" si="24"/>
        <v>0</v>
      </c>
      <c r="AG328" s="30">
        <f>IF(SUMPRODUCT((A$14:A328=A328)*(B$14:B328=B328)*(C$14:C328=C328))&gt;1,0,1)</f>
        <v>1</v>
      </c>
      <c r="AH328" s="31" t="str">
        <f t="shared" si="26"/>
        <v>Contratos de prestación de servicios profesionales y de apoyo a la gestión</v>
      </c>
      <c r="AI328" s="31" t="str">
        <f t="shared" si="27"/>
        <v>Contratación directa</v>
      </c>
      <c r="AJ328" s="32" t="str">
        <f>IFERROR(VLOOKUP(F328,[1]Tipo!$C$12:$C$27,1,FALSE),"NO")</f>
        <v>Prestación de servicios profesionales y de apoyo a la gestión, o para la ejecución de trabajos artísticos que sólo puedan encomendarse a determinadas personas naturales;</v>
      </c>
      <c r="AK328" s="31" t="str">
        <f t="shared" si="28"/>
        <v>Inversión</v>
      </c>
      <c r="AL328" s="31">
        <f t="shared" si="29"/>
        <v>45</v>
      </c>
      <c r="AM328" s="51"/>
      <c r="AN328" s="51"/>
      <c r="AO328" s="51"/>
      <c r="AP328" s="1"/>
      <c r="AQ328" s="1"/>
      <c r="AR328" s="1"/>
      <c r="AS328" s="1"/>
      <c r="AT328" s="1"/>
      <c r="AU328" s="1"/>
      <c r="AV328" s="1"/>
      <c r="AW328" s="1"/>
      <c r="AX328" s="1"/>
      <c r="AY328" s="1"/>
      <c r="AZ328" s="1"/>
      <c r="BA328" s="1"/>
      <c r="BB328" s="1"/>
      <c r="BC328" s="1"/>
      <c r="BD328" s="1"/>
      <c r="BE328" s="1"/>
      <c r="BF328" s="1"/>
      <c r="BG328" s="1"/>
      <c r="BH328" s="1"/>
      <c r="BI328" s="1"/>
      <c r="BJ328" s="1"/>
      <c r="BK328" s="1"/>
      <c r="BL328" s="1"/>
      <c r="BM328" s="1"/>
      <c r="BN328" s="1"/>
      <c r="BO328" s="1"/>
      <c r="BP328" s="1"/>
      <c r="BQ328" s="1"/>
    </row>
    <row r="329" spans="1:69" ht="27" customHeight="1" x14ac:dyDescent="0.25">
      <c r="A329" s="125">
        <v>338</v>
      </c>
      <c r="B329" s="118">
        <v>2019</v>
      </c>
      <c r="C329" s="119" t="s">
        <v>915</v>
      </c>
      <c r="D329" s="142" t="s">
        <v>471</v>
      </c>
      <c r="E329" s="119" t="s">
        <v>542</v>
      </c>
      <c r="F329" s="120" t="s">
        <v>429</v>
      </c>
      <c r="G329" s="121" t="s">
        <v>916</v>
      </c>
      <c r="H329" s="122" t="s">
        <v>69</v>
      </c>
      <c r="I329" s="123">
        <v>15</v>
      </c>
      <c r="J329" s="27" t="str">
        <f>IF(ISERROR(VLOOKUP(I329,[1]Eje_Pilar!$C$2:$E$47,2,FALSE))," ",VLOOKUP(I329,[1]Eje_Pilar!$C$2:$E$47,2,FALSE))</f>
        <v>Recuperación, incorporación, vida urbana y control de la ilegalidad</v>
      </c>
      <c r="K329" s="27" t="str">
        <f>IF(ISERROR(VLOOKUP(I329,[1]Eje_Pilar!$C$2:$E$47,3,FALSE))," ",VLOOKUP(I329,[1]Eje_Pilar!$C$2:$E$47,3,FALSE))</f>
        <v>Pilar 2 Democracía Urbana</v>
      </c>
      <c r="L329" s="124">
        <v>1409</v>
      </c>
      <c r="M329" s="125">
        <v>52718256</v>
      </c>
      <c r="N329" s="126" t="s">
        <v>917</v>
      </c>
      <c r="O329" s="143">
        <v>850371000</v>
      </c>
      <c r="P329" s="128"/>
      <c r="Q329" s="129"/>
      <c r="R329" s="130"/>
      <c r="S329" s="127"/>
      <c r="T329" s="28">
        <f t="shared" si="25"/>
        <v>850371000</v>
      </c>
      <c r="U329" s="131"/>
      <c r="V329" s="132">
        <v>43802</v>
      </c>
      <c r="W329" s="132">
        <v>43829</v>
      </c>
      <c r="X329" s="132">
        <v>44133</v>
      </c>
      <c r="Y329" s="118">
        <v>300</v>
      </c>
      <c r="Z329" s="118"/>
      <c r="AA329" s="24"/>
      <c r="AB329" s="125"/>
      <c r="AC329" s="125" t="s">
        <v>71</v>
      </c>
      <c r="AD329" s="125"/>
      <c r="AE329" s="125"/>
      <c r="AF329" s="29">
        <f t="shared" si="24"/>
        <v>0</v>
      </c>
      <c r="AG329" s="30">
        <f>IF(SUMPRODUCT((A$14:A329=A329)*(B$14:B329=B329)*(C$14:C329=C329))&gt;1,0,1)</f>
        <v>1</v>
      </c>
      <c r="AH329" s="31" t="str">
        <f t="shared" si="26"/>
        <v>Contratos de prestación de servicios</v>
      </c>
      <c r="AI329" s="31" t="str">
        <f t="shared" si="27"/>
        <v>Licitación pública</v>
      </c>
      <c r="AJ329" s="32" t="str">
        <f>IFERROR(VLOOKUP(F329,[1]Tipo!$C$12:$C$27,1,FALSE),"NO")</f>
        <v>NO</v>
      </c>
      <c r="AK329" s="31" t="str">
        <f t="shared" si="28"/>
        <v>Inversión</v>
      </c>
      <c r="AL329" s="31">
        <f t="shared" si="29"/>
        <v>15</v>
      </c>
      <c r="AM329" s="51"/>
      <c r="AN329" s="51"/>
      <c r="AO329" s="51"/>
      <c r="AP329" s="1"/>
      <c r="AQ329" s="1"/>
      <c r="AR329" s="1"/>
      <c r="AS329" s="1"/>
      <c r="AT329" s="1"/>
      <c r="AU329" s="1"/>
      <c r="AV329" s="1"/>
      <c r="AW329" s="1"/>
      <c r="AX329" s="1"/>
      <c r="AY329" s="1"/>
      <c r="AZ329" s="1"/>
      <c r="BA329" s="1"/>
      <c r="BB329" s="1"/>
      <c r="BC329" s="1"/>
      <c r="BD329" s="1"/>
      <c r="BE329" s="1"/>
      <c r="BF329" s="1"/>
      <c r="BG329" s="1"/>
      <c r="BH329" s="1"/>
      <c r="BI329" s="1"/>
      <c r="BJ329" s="1"/>
      <c r="BK329" s="1"/>
      <c r="BL329" s="1"/>
      <c r="BM329" s="1"/>
      <c r="BN329" s="1"/>
      <c r="BO329" s="1"/>
      <c r="BP329" s="1"/>
      <c r="BQ329" s="1"/>
    </row>
    <row r="330" spans="1:69" ht="27" customHeight="1" x14ac:dyDescent="0.25">
      <c r="A330" s="125">
        <v>339</v>
      </c>
      <c r="B330" s="118">
        <v>2019</v>
      </c>
      <c r="C330" s="119" t="s">
        <v>918</v>
      </c>
      <c r="D330" s="142" t="s">
        <v>480</v>
      </c>
      <c r="E330" s="119" t="s">
        <v>476</v>
      </c>
      <c r="F330" s="120" t="s">
        <v>429</v>
      </c>
      <c r="G330" s="121" t="s">
        <v>919</v>
      </c>
      <c r="H330" s="122" t="s">
        <v>428</v>
      </c>
      <c r="I330" s="123" t="s">
        <v>429</v>
      </c>
      <c r="J330" s="27" t="str">
        <f>IF(ISERROR(VLOOKUP(I330,[1]Eje_Pilar!$C$2:$E$47,2,FALSE))," ",VLOOKUP(I330,[1]Eje_Pilar!$C$2:$E$47,2,FALSE))</f>
        <v xml:space="preserve"> </v>
      </c>
      <c r="K330" s="27" t="str">
        <f>IF(ISERROR(VLOOKUP(I330,[1]Eje_Pilar!$C$2:$E$47,3,FALSE))," ",VLOOKUP(I330,[1]Eje_Pilar!$C$2:$E$47,3,FALSE))</f>
        <v xml:space="preserve"> </v>
      </c>
      <c r="L330" s="124">
        <v>0</v>
      </c>
      <c r="M330" s="125">
        <v>800209890</v>
      </c>
      <c r="N330" s="126" t="s">
        <v>920</v>
      </c>
      <c r="O330" s="139">
        <v>21801135</v>
      </c>
      <c r="P330" s="128"/>
      <c r="Q330" s="129"/>
      <c r="R330" s="130"/>
      <c r="S330" s="127"/>
      <c r="T330" s="28">
        <f t="shared" si="25"/>
        <v>21801135</v>
      </c>
      <c r="U330" s="131"/>
      <c r="V330" s="132">
        <v>43804</v>
      </c>
      <c r="W330" s="132">
        <v>43809</v>
      </c>
      <c r="X330" s="132">
        <v>43870</v>
      </c>
      <c r="Y330" s="118">
        <v>60</v>
      </c>
      <c r="Z330" s="118"/>
      <c r="AA330" s="24"/>
      <c r="AB330" s="125"/>
      <c r="AC330" s="125" t="s">
        <v>71</v>
      </c>
      <c r="AD330" s="125"/>
      <c r="AE330" s="125"/>
      <c r="AF330" s="29">
        <f t="shared" si="24"/>
        <v>0</v>
      </c>
      <c r="AG330" s="30">
        <f>IF(SUMPRODUCT((A$14:A330=A330)*(B$14:B330=B330)*(C$14:C330=C330))&gt;1,0,1)</f>
        <v>1</v>
      </c>
      <c r="AH330" s="31" t="str">
        <f t="shared" si="26"/>
        <v>Suministro</v>
      </c>
      <c r="AI330" s="31" t="str">
        <f t="shared" si="27"/>
        <v>Contratación mínima cuantia</v>
      </c>
      <c r="AJ330" s="32" t="str">
        <f>IFERROR(VLOOKUP(F330,[1]Tipo!$C$12:$C$27,1,FALSE),"NO")</f>
        <v>NO</v>
      </c>
      <c r="AK330" s="31" t="str">
        <f t="shared" si="28"/>
        <v>Funcionamiento</v>
      </c>
      <c r="AL330" s="31" t="str">
        <f t="shared" si="29"/>
        <v>NO</v>
      </c>
      <c r="AM330" s="51"/>
      <c r="AN330" s="51"/>
      <c r="AO330" s="51"/>
      <c r="AP330" s="1"/>
      <c r="AQ330" s="1"/>
      <c r="AR330" s="1"/>
      <c r="AS330" s="1"/>
      <c r="AT330" s="1"/>
      <c r="AU330" s="1"/>
      <c r="AV330" s="1"/>
      <c r="AW330" s="1"/>
      <c r="AX330" s="1"/>
      <c r="AY330" s="1"/>
      <c r="AZ330" s="1"/>
      <c r="BA330" s="1"/>
      <c r="BB330" s="1"/>
      <c r="BC330" s="1"/>
      <c r="BD330" s="1"/>
      <c r="BE330" s="1"/>
      <c r="BF330" s="1"/>
      <c r="BG330" s="1"/>
      <c r="BH330" s="1"/>
      <c r="BI330" s="1"/>
      <c r="BJ330" s="1"/>
      <c r="BK330" s="1"/>
      <c r="BL330" s="1"/>
      <c r="BM330" s="1"/>
      <c r="BN330" s="1"/>
      <c r="BO330" s="1"/>
      <c r="BP330" s="1"/>
      <c r="BQ330" s="1"/>
    </row>
    <row r="331" spans="1:69" ht="27" customHeight="1" x14ac:dyDescent="0.25">
      <c r="A331" s="125">
        <v>340</v>
      </c>
      <c r="B331" s="118">
        <v>2019</v>
      </c>
      <c r="C331" s="119" t="s">
        <v>921</v>
      </c>
      <c r="D331" s="142" t="s">
        <v>553</v>
      </c>
      <c r="E331" s="119" t="s">
        <v>542</v>
      </c>
      <c r="F331" s="120" t="s">
        <v>429</v>
      </c>
      <c r="G331" s="121" t="s">
        <v>922</v>
      </c>
      <c r="H331" s="122" t="s">
        <v>69</v>
      </c>
      <c r="I331" s="123">
        <v>17</v>
      </c>
      <c r="J331" s="27" t="str">
        <f>IF(ISERROR(VLOOKUP(I331,[1]Eje_Pilar!$C$2:$E$47,2,FALSE))," ",VLOOKUP(I331,[1]Eje_Pilar!$C$2:$E$47,2,FALSE))</f>
        <v>Espacio público, derecho de todos</v>
      </c>
      <c r="K331" s="27" t="str">
        <f>IF(ISERROR(VLOOKUP(I331,[1]Eje_Pilar!$C$2:$E$47,3,FALSE))," ",VLOOKUP(I331,[1]Eje_Pilar!$C$2:$E$47,3,FALSE))</f>
        <v>Pilar 2 Democracía Urbana</v>
      </c>
      <c r="L331" s="124">
        <v>1408</v>
      </c>
      <c r="M331" s="125">
        <v>901347411</v>
      </c>
      <c r="N331" s="126" t="s">
        <v>923</v>
      </c>
      <c r="O331" s="143">
        <v>3100000000</v>
      </c>
      <c r="P331" s="128"/>
      <c r="Q331" s="129"/>
      <c r="R331" s="130"/>
      <c r="S331" s="127"/>
      <c r="T331" s="28">
        <f t="shared" si="25"/>
        <v>3100000000</v>
      </c>
      <c r="U331" s="131"/>
      <c r="V331" s="132">
        <v>43809</v>
      </c>
      <c r="W331" s="134"/>
      <c r="X331" s="134"/>
      <c r="Y331" s="118">
        <v>150</v>
      </c>
      <c r="Z331" s="118"/>
      <c r="AA331" s="24"/>
      <c r="AB331" s="125" t="s">
        <v>71</v>
      </c>
      <c r="AC331" s="125"/>
      <c r="AD331" s="125"/>
      <c r="AE331" s="125"/>
      <c r="AF331" s="29">
        <f t="shared" si="24"/>
        <v>0</v>
      </c>
      <c r="AG331" s="30">
        <f>IF(SUMPRODUCT((A$14:A331=A331)*(B$14:B331=B331)*(C$14:C331=C331))&gt;1,0,1)</f>
        <v>1</v>
      </c>
      <c r="AH331" s="31" t="str">
        <f t="shared" si="26"/>
        <v>Obra pública</v>
      </c>
      <c r="AI331" s="31" t="str">
        <f t="shared" si="27"/>
        <v>Licitación pública</v>
      </c>
      <c r="AJ331" s="32" t="str">
        <f>IFERROR(VLOOKUP(F331,[1]Tipo!$C$12:$C$27,1,FALSE),"NO")</f>
        <v>NO</v>
      </c>
      <c r="AK331" s="31" t="str">
        <f t="shared" si="28"/>
        <v>Inversión</v>
      </c>
      <c r="AL331" s="31">
        <f t="shared" si="29"/>
        <v>17</v>
      </c>
      <c r="AM331" s="51"/>
      <c r="AN331" s="51"/>
      <c r="AO331" s="51"/>
      <c r="AP331" s="1"/>
      <c r="AQ331" s="1"/>
      <c r="AR331" s="1"/>
      <c r="AS331" s="1"/>
      <c r="AT331" s="1"/>
      <c r="AU331" s="1"/>
      <c r="AV331" s="1"/>
      <c r="AW331" s="1"/>
      <c r="AX331" s="1"/>
      <c r="AY331" s="1"/>
      <c r="AZ331" s="1"/>
      <c r="BA331" s="1"/>
      <c r="BB331" s="1"/>
      <c r="BC331" s="1"/>
      <c r="BD331" s="1"/>
      <c r="BE331" s="1"/>
      <c r="BF331" s="1"/>
      <c r="BG331" s="1"/>
      <c r="BH331" s="1"/>
      <c r="BI331" s="1"/>
      <c r="BJ331" s="1"/>
      <c r="BK331" s="1"/>
      <c r="BL331" s="1"/>
      <c r="BM331" s="1"/>
      <c r="BN331" s="1"/>
      <c r="BO331" s="1"/>
      <c r="BP331" s="1"/>
      <c r="BQ331" s="1"/>
    </row>
    <row r="332" spans="1:69" ht="27" customHeight="1" x14ac:dyDescent="0.25">
      <c r="A332" s="125">
        <v>341</v>
      </c>
      <c r="B332" s="118">
        <v>2019</v>
      </c>
      <c r="C332" s="119" t="s">
        <v>924</v>
      </c>
      <c r="D332" s="142" t="s">
        <v>522</v>
      </c>
      <c r="E332" s="119" t="s">
        <v>66</v>
      </c>
      <c r="F332" s="148" t="s">
        <v>522</v>
      </c>
      <c r="G332" s="121" t="s">
        <v>925</v>
      </c>
      <c r="H332" s="122" t="s">
        <v>69</v>
      </c>
      <c r="I332" s="123">
        <v>45</v>
      </c>
      <c r="J332" s="27" t="str">
        <f>IF(ISERROR(VLOOKUP(I332,[1]Eje_Pilar!$C$2:$E$47,2,FALSE))," ",VLOOKUP(I332,[1]Eje_Pilar!$C$2:$E$47,2,FALSE))</f>
        <v>Gobernanza e influencia local, regional e internacional</v>
      </c>
      <c r="K332" s="27" t="str">
        <f>IF(ISERROR(VLOOKUP(I332,[1]Eje_Pilar!$C$2:$E$47,3,FALSE))," ",VLOOKUP(I332,[1]Eje_Pilar!$C$2:$E$47,3,FALSE))</f>
        <v>Eje Transversal 4 Gobierno Legitimo, Fortalecimiento Local y Eficiencia</v>
      </c>
      <c r="L332" s="124">
        <v>1415</v>
      </c>
      <c r="M332" s="125">
        <v>899999115</v>
      </c>
      <c r="N332" s="126" t="s">
        <v>430</v>
      </c>
      <c r="O332" s="143">
        <v>71774136</v>
      </c>
      <c r="P332" s="128"/>
      <c r="Q332" s="129"/>
      <c r="R332" s="130"/>
      <c r="S332" s="127"/>
      <c r="T332" s="28">
        <f t="shared" si="25"/>
        <v>71774136</v>
      </c>
      <c r="U332" s="131"/>
      <c r="V332" s="132">
        <v>43819</v>
      </c>
      <c r="W332" s="134"/>
      <c r="X332" s="134"/>
      <c r="Y332" s="118">
        <v>365</v>
      </c>
      <c r="Z332" s="118"/>
      <c r="AA332" s="24"/>
      <c r="AB332" s="125" t="s">
        <v>71</v>
      </c>
      <c r="AC332" s="125"/>
      <c r="AD332" s="125"/>
      <c r="AE332" s="125"/>
      <c r="AF332" s="29">
        <f t="shared" si="24"/>
        <v>0</v>
      </c>
      <c r="AG332" s="30">
        <f>IF(SUMPRODUCT((A$14:A332=A332)*(B$14:B332=B332)*(C$14:C332=C332))&gt;1,0,1)</f>
        <v>1</v>
      </c>
      <c r="AH332" s="31" t="str">
        <f t="shared" si="26"/>
        <v>Contratos interadministrativos</v>
      </c>
      <c r="AI332" s="31" t="str">
        <f t="shared" si="27"/>
        <v>Contratación directa</v>
      </c>
      <c r="AJ332" s="32" t="str">
        <f>IFERROR(VLOOKUP(F332,[1]Tipo!$C$12:$C$27,1,FALSE),"NO")</f>
        <v>Contratos interadministrativos</v>
      </c>
      <c r="AK332" s="31" t="str">
        <f t="shared" si="28"/>
        <v>Inversión</v>
      </c>
      <c r="AL332" s="31">
        <f t="shared" si="29"/>
        <v>45</v>
      </c>
      <c r="AM332" s="51"/>
      <c r="AN332" s="51"/>
      <c r="AO332" s="51"/>
      <c r="AP332" s="1"/>
      <c r="AQ332" s="1"/>
      <c r="AR332" s="1"/>
      <c r="AS332" s="1"/>
      <c r="AT332" s="1"/>
      <c r="AU332" s="1"/>
      <c r="AV332" s="1"/>
      <c r="AW332" s="1"/>
      <c r="AX332" s="1"/>
      <c r="AY332" s="1"/>
      <c r="AZ332" s="1"/>
      <c r="BA332" s="1"/>
      <c r="BB332" s="1"/>
      <c r="BC332" s="1"/>
      <c r="BD332" s="1"/>
      <c r="BE332" s="1"/>
      <c r="BF332" s="1"/>
      <c r="BG332" s="1"/>
      <c r="BH332" s="1"/>
      <c r="BI332" s="1"/>
      <c r="BJ332" s="1"/>
      <c r="BK332" s="1"/>
      <c r="BL332" s="1"/>
      <c r="BM332" s="1"/>
      <c r="BN332" s="1"/>
      <c r="BO332" s="1"/>
      <c r="BP332" s="1"/>
      <c r="BQ332" s="1"/>
    </row>
    <row r="333" spans="1:69" ht="27" customHeight="1" x14ac:dyDescent="0.25">
      <c r="A333" s="125">
        <v>342</v>
      </c>
      <c r="B333" s="118">
        <v>2019</v>
      </c>
      <c r="C333" s="119" t="s">
        <v>926</v>
      </c>
      <c r="D333" s="142" t="s">
        <v>471</v>
      </c>
      <c r="E333" s="119" t="s">
        <v>476</v>
      </c>
      <c r="F333" s="120" t="s">
        <v>429</v>
      </c>
      <c r="G333" s="121" t="s">
        <v>927</v>
      </c>
      <c r="H333" s="122" t="s">
        <v>428</v>
      </c>
      <c r="I333" s="123" t="s">
        <v>429</v>
      </c>
      <c r="J333" s="27" t="str">
        <f>IF(ISERROR(VLOOKUP(I333,[1]Eje_Pilar!$C$2:$E$47,2,FALSE))," ",VLOOKUP(I333,[1]Eje_Pilar!$C$2:$E$47,2,FALSE))</f>
        <v xml:space="preserve"> </v>
      </c>
      <c r="K333" s="27" t="str">
        <f>IF(ISERROR(VLOOKUP(I333,[1]Eje_Pilar!$C$2:$E$47,3,FALSE))," ",VLOOKUP(I333,[1]Eje_Pilar!$C$2:$E$47,3,FALSE))</f>
        <v xml:space="preserve"> </v>
      </c>
      <c r="L333" s="124">
        <v>0</v>
      </c>
      <c r="M333" s="125">
        <v>79378411</v>
      </c>
      <c r="N333" s="126" t="s">
        <v>928</v>
      </c>
      <c r="O333" s="143">
        <v>21717500</v>
      </c>
      <c r="P333" s="128"/>
      <c r="Q333" s="129"/>
      <c r="R333" s="130"/>
      <c r="S333" s="127"/>
      <c r="T333" s="28">
        <f t="shared" si="25"/>
        <v>21717500</v>
      </c>
      <c r="U333" s="131"/>
      <c r="V333" s="132">
        <v>43812</v>
      </c>
      <c r="W333" s="132">
        <v>43812</v>
      </c>
      <c r="X333" s="132">
        <v>43994</v>
      </c>
      <c r="Y333" s="118">
        <v>180</v>
      </c>
      <c r="Z333" s="118"/>
      <c r="AA333" s="24"/>
      <c r="AB333" s="125"/>
      <c r="AC333" s="125" t="s">
        <v>71</v>
      </c>
      <c r="AD333" s="125"/>
      <c r="AE333" s="125"/>
      <c r="AF333" s="29">
        <f t="shared" si="24"/>
        <v>0</v>
      </c>
      <c r="AG333" s="30">
        <f>IF(SUMPRODUCT((A$14:A333=A333)*(B$14:B333=B333)*(C$14:C333=C333))&gt;1,0,1)</f>
        <v>1</v>
      </c>
      <c r="AH333" s="31" t="str">
        <f t="shared" si="26"/>
        <v>Contratos de prestación de servicios</v>
      </c>
      <c r="AI333" s="31" t="str">
        <f t="shared" si="27"/>
        <v>Contratación mínima cuantia</v>
      </c>
      <c r="AJ333" s="32" t="str">
        <f>IFERROR(VLOOKUP(F333,[1]Tipo!$C$12:$C$27,1,FALSE),"NO")</f>
        <v>NO</v>
      </c>
      <c r="AK333" s="31" t="str">
        <f t="shared" si="28"/>
        <v>Funcionamiento</v>
      </c>
      <c r="AL333" s="31" t="str">
        <f t="shared" si="29"/>
        <v>NO</v>
      </c>
      <c r="AM333" s="51"/>
      <c r="AN333" s="51"/>
      <c r="AO333" s="51"/>
      <c r="AP333" s="1"/>
      <c r="AQ333" s="1"/>
      <c r="AR333" s="1"/>
      <c r="AS333" s="1"/>
      <c r="AT333" s="1"/>
      <c r="AU333" s="1"/>
      <c r="AV333" s="1"/>
      <c r="AW333" s="1"/>
      <c r="AX333" s="1"/>
      <c r="AY333" s="1"/>
      <c r="AZ333" s="1"/>
      <c r="BA333" s="1"/>
      <c r="BB333" s="1"/>
      <c r="BC333" s="1"/>
      <c r="BD333" s="1"/>
      <c r="BE333" s="1"/>
      <c r="BF333" s="1"/>
      <c r="BG333" s="1"/>
      <c r="BH333" s="1"/>
      <c r="BI333" s="1"/>
      <c r="BJ333" s="1"/>
      <c r="BK333" s="1"/>
      <c r="BL333" s="1"/>
      <c r="BM333" s="1"/>
      <c r="BN333" s="1"/>
      <c r="BO333" s="1"/>
      <c r="BP333" s="1"/>
      <c r="BQ333" s="1"/>
    </row>
    <row r="334" spans="1:69" ht="27" customHeight="1" x14ac:dyDescent="0.25">
      <c r="A334" s="125">
        <v>343</v>
      </c>
      <c r="B334" s="118">
        <v>2019</v>
      </c>
      <c r="C334" s="119" t="s">
        <v>929</v>
      </c>
      <c r="D334" s="142" t="s">
        <v>548</v>
      </c>
      <c r="E334" s="119" t="s">
        <v>549</v>
      </c>
      <c r="F334" s="120" t="s">
        <v>429</v>
      </c>
      <c r="G334" s="121" t="s">
        <v>930</v>
      </c>
      <c r="H334" s="122" t="s">
        <v>69</v>
      </c>
      <c r="I334" s="123">
        <v>17</v>
      </c>
      <c r="J334" s="27" t="str">
        <f>IF(ISERROR(VLOOKUP(I334,[1]Eje_Pilar!$C$2:$E$47,2,FALSE))," ",VLOOKUP(I334,[1]Eje_Pilar!$C$2:$E$47,2,FALSE))</f>
        <v>Espacio público, derecho de todos</v>
      </c>
      <c r="K334" s="27" t="str">
        <f>IF(ISERROR(VLOOKUP(I334,[1]Eje_Pilar!$C$2:$E$47,3,FALSE))," ",VLOOKUP(I334,[1]Eje_Pilar!$C$2:$E$47,3,FALSE))</f>
        <v>Pilar 2 Democracía Urbana</v>
      </c>
      <c r="L334" s="124">
        <v>1408</v>
      </c>
      <c r="M334" s="125">
        <v>901343858</v>
      </c>
      <c r="N334" s="126" t="s">
        <v>931</v>
      </c>
      <c r="O334" s="127">
        <v>320527819</v>
      </c>
      <c r="P334" s="128"/>
      <c r="Q334" s="129"/>
      <c r="R334" s="130"/>
      <c r="S334" s="127"/>
      <c r="T334" s="28">
        <f t="shared" si="25"/>
        <v>320527819</v>
      </c>
      <c r="U334" s="131"/>
      <c r="V334" s="132">
        <v>43816</v>
      </c>
      <c r="W334" s="134"/>
      <c r="X334" s="134"/>
      <c r="Y334" s="118">
        <v>180</v>
      </c>
      <c r="Z334" s="118"/>
      <c r="AA334" s="24"/>
      <c r="AB334" s="125" t="s">
        <v>71</v>
      </c>
      <c r="AC334" s="125"/>
      <c r="AD334" s="125"/>
      <c r="AE334" s="125"/>
      <c r="AF334" s="29">
        <f t="shared" si="24"/>
        <v>0</v>
      </c>
      <c r="AG334" s="30">
        <f>IF(SUMPRODUCT((A$14:A334=A334)*(B$14:B334=B334)*(C$14:C334=C334))&gt;1,0,1)</f>
        <v>1</v>
      </c>
      <c r="AH334" s="31" t="str">
        <f t="shared" si="26"/>
        <v>Interventoría</v>
      </c>
      <c r="AI334" s="31" t="str">
        <f t="shared" si="27"/>
        <v>Concurso de méritos</v>
      </c>
      <c r="AJ334" s="32" t="str">
        <f>IFERROR(VLOOKUP(F334,[1]Tipo!$C$12:$C$27,1,FALSE),"NO")</f>
        <v>NO</v>
      </c>
      <c r="AK334" s="31" t="str">
        <f t="shared" si="28"/>
        <v>Inversión</v>
      </c>
      <c r="AL334" s="31">
        <f t="shared" si="29"/>
        <v>17</v>
      </c>
      <c r="AM334" s="51"/>
      <c r="AN334" s="51"/>
      <c r="AO334" s="51"/>
      <c r="AP334" s="1"/>
      <c r="AQ334" s="1"/>
      <c r="AR334" s="1"/>
      <c r="AS334" s="1"/>
      <c r="AT334" s="1"/>
      <c r="AU334" s="1"/>
      <c r="AV334" s="1"/>
      <c r="AW334" s="1"/>
      <c r="AX334" s="1"/>
      <c r="AY334" s="1"/>
      <c r="AZ334" s="1"/>
      <c r="BA334" s="1"/>
      <c r="BB334" s="1"/>
      <c r="BC334" s="1"/>
      <c r="BD334" s="1"/>
      <c r="BE334" s="1"/>
      <c r="BF334" s="1"/>
      <c r="BG334" s="1"/>
      <c r="BH334" s="1"/>
      <c r="BI334" s="1"/>
      <c r="BJ334" s="1"/>
      <c r="BK334" s="1"/>
      <c r="BL334" s="1"/>
      <c r="BM334" s="1"/>
      <c r="BN334" s="1"/>
      <c r="BO334" s="1"/>
      <c r="BP334" s="1"/>
      <c r="BQ334" s="1"/>
    </row>
    <row r="335" spans="1:69" ht="27" customHeight="1" x14ac:dyDescent="0.25">
      <c r="A335" s="125">
        <v>344</v>
      </c>
      <c r="B335" s="118">
        <v>2019</v>
      </c>
      <c r="C335" s="119" t="s">
        <v>932</v>
      </c>
      <c r="D335" s="142" t="s">
        <v>538</v>
      </c>
      <c r="E335" s="119" t="s">
        <v>458</v>
      </c>
      <c r="F335" s="120" t="s">
        <v>472</v>
      </c>
      <c r="G335" s="121" t="s">
        <v>933</v>
      </c>
      <c r="H335" s="122" t="s">
        <v>69</v>
      </c>
      <c r="I335" s="123">
        <v>45</v>
      </c>
      <c r="J335" s="27" t="str">
        <f>IF(ISERROR(VLOOKUP(I335,[1]Eje_Pilar!$C$2:$E$47,2,FALSE))," ",VLOOKUP(I335,[1]Eje_Pilar!$C$2:$E$47,2,FALSE))</f>
        <v>Gobernanza e influencia local, regional e internacional</v>
      </c>
      <c r="K335" s="27" t="str">
        <f>IF(ISERROR(VLOOKUP(I335,[1]Eje_Pilar!$C$2:$E$47,3,FALSE))," ",VLOOKUP(I335,[1]Eje_Pilar!$C$2:$E$47,3,FALSE))</f>
        <v>Eje Transversal 4 Gobierno Legitimo, Fortalecimiento Local y Eficiencia</v>
      </c>
      <c r="L335" s="124">
        <v>1415</v>
      </c>
      <c r="M335" s="125">
        <v>860034604</v>
      </c>
      <c r="N335" s="1" t="s">
        <v>934</v>
      </c>
      <c r="O335" s="127">
        <v>102433105</v>
      </c>
      <c r="P335" s="128"/>
      <c r="Q335" s="129"/>
      <c r="R335" s="130"/>
      <c r="S335" s="127"/>
      <c r="T335" s="28">
        <f t="shared" si="25"/>
        <v>102433105</v>
      </c>
      <c r="U335" s="131"/>
      <c r="V335" s="132">
        <v>43816</v>
      </c>
      <c r="W335" s="132">
        <v>43816</v>
      </c>
      <c r="X335" s="132">
        <v>43906</v>
      </c>
      <c r="Y335" s="118">
        <v>90</v>
      </c>
      <c r="Z335" s="118"/>
      <c r="AA335" s="24"/>
      <c r="AB335" s="125"/>
      <c r="AC335" s="125" t="s">
        <v>71</v>
      </c>
      <c r="AD335" s="125"/>
      <c r="AE335" s="125"/>
      <c r="AF335" s="29">
        <f t="shared" si="24"/>
        <v>0</v>
      </c>
      <c r="AG335" s="30">
        <f>IF(SUMPRODUCT((A$14:A335=A335)*(B$14:B335=B335)*(C$14:C335=C335))&gt;1,0,1)</f>
        <v>1</v>
      </c>
      <c r="AH335" s="31" t="str">
        <f t="shared" si="26"/>
        <v>Compraventa de bienes muebles</v>
      </c>
      <c r="AI335" s="31" t="str">
        <f t="shared" si="27"/>
        <v>Selección abreviada</v>
      </c>
      <c r="AJ335" s="32" t="str">
        <f>IFERROR(VLOOKUP(F335,[1]Tipo!$C$12:$C$27,1,FALSE),"NO")</f>
        <v xml:space="preserve">Acuerdo marco de precios </v>
      </c>
      <c r="AK335" s="31" t="str">
        <f t="shared" si="28"/>
        <v>Inversión</v>
      </c>
      <c r="AL335" s="31">
        <f t="shared" si="29"/>
        <v>45</v>
      </c>
      <c r="AM335" s="51"/>
      <c r="AN335" s="51"/>
      <c r="AO335" s="51"/>
      <c r="AP335" s="1"/>
      <c r="AQ335" s="1"/>
      <c r="AR335" s="1"/>
      <c r="AS335" s="1"/>
      <c r="AT335" s="1"/>
      <c r="AU335" s="1"/>
      <c r="AV335" s="1"/>
      <c r="AW335" s="1"/>
      <c r="AX335" s="1"/>
      <c r="AY335" s="1"/>
      <c r="AZ335" s="1"/>
      <c r="BA335" s="1"/>
      <c r="BB335" s="1"/>
      <c r="BC335" s="1"/>
      <c r="BD335" s="1"/>
      <c r="BE335" s="1"/>
      <c r="BF335" s="1"/>
      <c r="BG335" s="1"/>
      <c r="BH335" s="1"/>
      <c r="BI335" s="1"/>
      <c r="BJ335" s="1"/>
      <c r="BK335" s="1"/>
      <c r="BL335" s="1"/>
      <c r="BM335" s="1"/>
      <c r="BN335" s="1"/>
      <c r="BO335" s="1"/>
      <c r="BP335" s="1"/>
      <c r="BQ335" s="1"/>
    </row>
    <row r="336" spans="1:69" ht="27" customHeight="1" x14ac:dyDescent="0.25">
      <c r="A336" s="125">
        <v>345</v>
      </c>
      <c r="B336" s="118">
        <v>2019</v>
      </c>
      <c r="C336" s="119" t="s">
        <v>935</v>
      </c>
      <c r="D336" s="142" t="s">
        <v>538</v>
      </c>
      <c r="E336" s="119" t="s">
        <v>458</v>
      </c>
      <c r="F336" s="120" t="s">
        <v>472</v>
      </c>
      <c r="G336" s="121" t="s">
        <v>936</v>
      </c>
      <c r="H336" s="122" t="s">
        <v>69</v>
      </c>
      <c r="I336" s="123">
        <v>45</v>
      </c>
      <c r="J336" s="27" t="str">
        <f>IF(ISERROR(VLOOKUP(I336,[1]Eje_Pilar!$C$2:$E$47,2,FALSE))," ",VLOOKUP(I336,[1]Eje_Pilar!$C$2:$E$47,2,FALSE))</f>
        <v>Gobernanza e influencia local, regional e internacional</v>
      </c>
      <c r="K336" s="27" t="str">
        <f>IF(ISERROR(VLOOKUP(I336,[1]Eje_Pilar!$C$2:$E$47,3,FALSE))," ",VLOOKUP(I336,[1]Eje_Pilar!$C$2:$E$47,3,FALSE))</f>
        <v>Eje Transversal 4 Gobierno Legitimo, Fortalecimiento Local y Eficiencia</v>
      </c>
      <c r="L336" s="124">
        <v>1415</v>
      </c>
      <c r="M336" s="125">
        <v>890903024</v>
      </c>
      <c r="N336" s="126" t="s">
        <v>937</v>
      </c>
      <c r="O336" s="127">
        <v>910769702</v>
      </c>
      <c r="P336" s="128"/>
      <c r="Q336" s="129"/>
      <c r="R336" s="130"/>
      <c r="S336" s="127"/>
      <c r="T336" s="28">
        <f t="shared" si="25"/>
        <v>910769702</v>
      </c>
      <c r="U336" s="131"/>
      <c r="V336" s="132">
        <v>43816</v>
      </c>
      <c r="W336" s="132">
        <v>43816</v>
      </c>
      <c r="X336" s="132">
        <v>43906</v>
      </c>
      <c r="Y336" s="118">
        <v>90</v>
      </c>
      <c r="Z336" s="118"/>
      <c r="AA336" s="24"/>
      <c r="AB336" s="125"/>
      <c r="AC336" s="125" t="s">
        <v>71</v>
      </c>
      <c r="AD336" s="125"/>
      <c r="AE336" s="125"/>
      <c r="AF336" s="29">
        <f t="shared" ref="AF336:AF399" si="30">IF(ISERROR(U336/T336),"-",(U336/T336))</f>
        <v>0</v>
      </c>
      <c r="AG336" s="30">
        <f>IF(SUMPRODUCT((A$14:A336=A336)*(B$14:B336=B336)*(C$14:C336=C336))&gt;1,0,1)</f>
        <v>1</v>
      </c>
      <c r="AH336" s="31" t="str">
        <f t="shared" si="26"/>
        <v>Compraventa de bienes muebles</v>
      </c>
      <c r="AI336" s="31" t="str">
        <f t="shared" si="27"/>
        <v>Selección abreviada</v>
      </c>
      <c r="AJ336" s="32" t="str">
        <f>IFERROR(VLOOKUP(F336,[1]Tipo!$C$12:$C$27,1,FALSE),"NO")</f>
        <v xml:space="preserve">Acuerdo marco de precios </v>
      </c>
      <c r="AK336" s="31" t="str">
        <f t="shared" si="28"/>
        <v>Inversión</v>
      </c>
      <c r="AL336" s="31">
        <f t="shared" si="29"/>
        <v>45</v>
      </c>
      <c r="AM336" s="51"/>
      <c r="AN336" s="51"/>
      <c r="AO336" s="51"/>
      <c r="AP336" s="1"/>
      <c r="AQ336" s="1"/>
      <c r="AR336" s="1"/>
      <c r="AS336" s="1"/>
      <c r="AT336" s="1"/>
      <c r="AU336" s="1"/>
      <c r="AV336" s="1"/>
      <c r="AW336" s="1"/>
      <c r="AX336" s="1"/>
      <c r="AY336" s="1"/>
      <c r="AZ336" s="1"/>
      <c r="BA336" s="1"/>
      <c r="BB336" s="1"/>
      <c r="BC336" s="1"/>
      <c r="BD336" s="1"/>
      <c r="BE336" s="1"/>
      <c r="BF336" s="1"/>
      <c r="BG336" s="1"/>
      <c r="BH336" s="1"/>
      <c r="BI336" s="1"/>
      <c r="BJ336" s="1"/>
      <c r="BK336" s="1"/>
      <c r="BL336" s="1"/>
      <c r="BM336" s="1"/>
      <c r="BN336" s="1"/>
      <c r="BO336" s="1"/>
      <c r="BP336" s="1"/>
      <c r="BQ336" s="1"/>
    </row>
    <row r="337" spans="1:69" ht="27" customHeight="1" x14ac:dyDescent="0.25">
      <c r="A337" s="125">
        <v>346</v>
      </c>
      <c r="B337" s="118">
        <v>2019</v>
      </c>
      <c r="C337" s="119" t="s">
        <v>938</v>
      </c>
      <c r="D337" s="142" t="s">
        <v>538</v>
      </c>
      <c r="E337" s="119" t="s">
        <v>458</v>
      </c>
      <c r="F337" s="120" t="s">
        <v>472</v>
      </c>
      <c r="G337" s="121" t="s">
        <v>939</v>
      </c>
      <c r="H337" s="122" t="s">
        <v>69</v>
      </c>
      <c r="I337" s="123">
        <v>45</v>
      </c>
      <c r="J337" s="27" t="str">
        <f>IF(ISERROR(VLOOKUP(I337,[1]Eje_Pilar!$C$2:$E$47,2,FALSE))," ",VLOOKUP(I337,[1]Eje_Pilar!$C$2:$E$47,2,FALSE))</f>
        <v>Gobernanza e influencia local, regional e internacional</v>
      </c>
      <c r="K337" s="27" t="str">
        <f>IF(ISERROR(VLOOKUP(I337,[1]Eje_Pilar!$C$2:$E$47,3,FALSE))," ",VLOOKUP(I337,[1]Eje_Pilar!$C$2:$E$47,3,FALSE))</f>
        <v>Eje Transversal 4 Gobierno Legitimo, Fortalecimiento Local y Eficiencia</v>
      </c>
      <c r="L337" s="124">
        <v>1415</v>
      </c>
      <c r="M337" s="125">
        <v>860025792</v>
      </c>
      <c r="N337" s="126" t="s">
        <v>940</v>
      </c>
      <c r="O337" s="140">
        <v>144695430</v>
      </c>
      <c r="P337" s="128"/>
      <c r="Q337" s="129"/>
      <c r="R337" s="130"/>
      <c r="S337" s="127"/>
      <c r="T337" s="28">
        <f t="shared" ref="T337:T400" si="31">+O337+Q337+S337</f>
        <v>144695430</v>
      </c>
      <c r="U337" s="131"/>
      <c r="V337" s="132">
        <v>43817</v>
      </c>
      <c r="W337" s="132">
        <v>43817</v>
      </c>
      <c r="X337" s="132">
        <v>43907</v>
      </c>
      <c r="Y337" s="118">
        <v>90</v>
      </c>
      <c r="Z337" s="118"/>
      <c r="AA337" s="24"/>
      <c r="AB337" s="125"/>
      <c r="AC337" s="125" t="s">
        <v>71</v>
      </c>
      <c r="AD337" s="125"/>
      <c r="AE337" s="125"/>
      <c r="AF337" s="29">
        <f t="shared" si="30"/>
        <v>0</v>
      </c>
      <c r="AG337" s="30">
        <f>IF(SUMPRODUCT((A$14:A337=A337)*(B$14:B337=B337)*(C$14:C337=C337))&gt;1,0,1)</f>
        <v>1</v>
      </c>
      <c r="AH337" s="31" t="str">
        <f t="shared" ref="AH337:AH400" si="32">IFERROR(VLOOKUP(D337,tipo,1,FALSE),"NO")</f>
        <v>Compraventa de bienes muebles</v>
      </c>
      <c r="AI337" s="31" t="str">
        <f t="shared" ref="AI337:AI400" si="33">IFERROR(VLOOKUP(E337,modal,1,FALSE),"NO")</f>
        <v>Selección abreviada</v>
      </c>
      <c r="AJ337" s="32" t="str">
        <f>IFERROR(VLOOKUP(F337,[1]Tipo!$C$12:$C$27,1,FALSE),"NO")</f>
        <v xml:space="preserve">Acuerdo marco de precios </v>
      </c>
      <c r="AK337" s="31" t="str">
        <f t="shared" ref="AK337:AK400" si="34">IFERROR(VLOOKUP(H337,afectacion,1,FALSE),"NO")</f>
        <v>Inversión</v>
      </c>
      <c r="AL337" s="31">
        <f t="shared" ref="AL337:AL400" si="35">IFERROR(VLOOKUP(I337,programa,1,FALSE),"NO")</f>
        <v>45</v>
      </c>
      <c r="AM337" s="51"/>
      <c r="AN337" s="51"/>
      <c r="AO337" s="51"/>
      <c r="AP337" s="1"/>
      <c r="AQ337" s="1"/>
      <c r="AR337" s="1"/>
      <c r="AS337" s="1"/>
      <c r="AT337" s="1"/>
      <c r="AU337" s="1"/>
      <c r="AV337" s="1"/>
      <c r="AW337" s="1"/>
      <c r="AX337" s="1"/>
      <c r="AY337" s="1"/>
      <c r="AZ337" s="1"/>
      <c r="BA337" s="1"/>
      <c r="BB337" s="1"/>
      <c r="BC337" s="1"/>
      <c r="BD337" s="1"/>
      <c r="BE337" s="1"/>
      <c r="BF337" s="1"/>
      <c r="BG337" s="1"/>
      <c r="BH337" s="1"/>
      <c r="BI337" s="1"/>
      <c r="BJ337" s="1"/>
      <c r="BK337" s="1"/>
      <c r="BL337" s="1"/>
      <c r="BM337" s="1"/>
      <c r="BN337" s="1"/>
      <c r="BO337" s="1"/>
      <c r="BP337" s="1"/>
      <c r="BQ337" s="1"/>
    </row>
    <row r="338" spans="1:69" ht="27" customHeight="1" x14ac:dyDescent="0.25">
      <c r="A338" s="125">
        <v>347</v>
      </c>
      <c r="B338" s="118">
        <v>2019</v>
      </c>
      <c r="C338" s="119" t="s">
        <v>941</v>
      </c>
      <c r="D338" s="142" t="s">
        <v>65</v>
      </c>
      <c r="E338" s="119" t="s">
        <v>66</v>
      </c>
      <c r="F338" s="120" t="s">
        <v>67</v>
      </c>
      <c r="G338" s="121" t="s">
        <v>942</v>
      </c>
      <c r="H338" s="122" t="s">
        <v>69</v>
      </c>
      <c r="I338" s="123">
        <v>45</v>
      </c>
      <c r="J338" s="27" t="str">
        <f>IF(ISERROR(VLOOKUP(I338,[1]Eje_Pilar!$C$2:$E$47,2,FALSE))," ",VLOOKUP(I338,[1]Eje_Pilar!$C$2:$E$47,2,FALSE))</f>
        <v>Gobernanza e influencia local, regional e internacional</v>
      </c>
      <c r="K338" s="27" t="str">
        <f>IF(ISERROR(VLOOKUP(I338,[1]Eje_Pilar!$C$2:$E$47,3,FALSE))," ",VLOOKUP(I338,[1]Eje_Pilar!$C$2:$E$47,3,FALSE))</f>
        <v>Eje Transversal 4 Gobierno Legitimo, Fortalecimiento Local y Eficiencia</v>
      </c>
      <c r="L338" s="124">
        <v>1415</v>
      </c>
      <c r="M338" s="125">
        <v>1013648546</v>
      </c>
      <c r="N338" s="126" t="s">
        <v>943</v>
      </c>
      <c r="O338" s="127">
        <v>1545817</v>
      </c>
      <c r="P338" s="128"/>
      <c r="Q338" s="129"/>
      <c r="R338" s="130"/>
      <c r="S338" s="127"/>
      <c r="T338" s="28">
        <f t="shared" si="31"/>
        <v>1545817</v>
      </c>
      <c r="U338" s="131"/>
      <c r="V338" s="132">
        <v>43816</v>
      </c>
      <c r="W338" s="132">
        <v>43819</v>
      </c>
      <c r="X338" s="132">
        <v>43830</v>
      </c>
      <c r="Y338" s="118">
        <v>11</v>
      </c>
      <c r="Z338" s="118"/>
      <c r="AA338" s="24"/>
      <c r="AB338" s="125"/>
      <c r="AC338" s="125"/>
      <c r="AD338" s="125"/>
      <c r="AE338" s="125" t="s">
        <v>71</v>
      </c>
      <c r="AF338" s="29">
        <f t="shared" si="30"/>
        <v>0</v>
      </c>
      <c r="AG338" s="30">
        <f>IF(SUMPRODUCT((A$14:A338=A338)*(B$14:B338=B338)*(C$14:C338=C338))&gt;1,0,1)</f>
        <v>1</v>
      </c>
      <c r="AH338" s="31" t="str">
        <f t="shared" si="32"/>
        <v>Contratos de prestación de servicios profesionales y de apoyo a la gestión</v>
      </c>
      <c r="AI338" s="31" t="str">
        <f t="shared" si="33"/>
        <v>Contratación directa</v>
      </c>
      <c r="AJ338" s="32" t="str">
        <f>IFERROR(VLOOKUP(F338,[1]Tipo!$C$12:$C$27,1,FALSE),"NO")</f>
        <v>Prestación de servicios profesionales y de apoyo a la gestión, o para la ejecución de trabajos artísticos que sólo puedan encomendarse a determinadas personas naturales;</v>
      </c>
      <c r="AK338" s="31" t="str">
        <f t="shared" si="34"/>
        <v>Inversión</v>
      </c>
      <c r="AL338" s="31">
        <f t="shared" si="35"/>
        <v>45</v>
      </c>
      <c r="AM338" s="51"/>
      <c r="AN338" s="51"/>
      <c r="AO338" s="51"/>
      <c r="AP338" s="1"/>
      <c r="AQ338" s="1"/>
      <c r="AR338" s="1"/>
      <c r="AS338" s="1"/>
      <c r="AT338" s="1"/>
      <c r="AU338" s="1"/>
      <c r="AV338" s="1"/>
      <c r="AW338" s="1"/>
      <c r="AX338" s="1"/>
      <c r="AY338" s="1"/>
      <c r="AZ338" s="1"/>
      <c r="BA338" s="1"/>
      <c r="BB338" s="1"/>
      <c r="BC338" s="1"/>
      <c r="BD338" s="1"/>
      <c r="BE338" s="1"/>
      <c r="BF338" s="1"/>
      <c r="BG338" s="1"/>
      <c r="BH338" s="1"/>
      <c r="BI338" s="1"/>
      <c r="BJ338" s="1"/>
      <c r="BK338" s="1"/>
      <c r="BL338" s="1"/>
      <c r="BM338" s="1"/>
      <c r="BN338" s="1"/>
      <c r="BO338" s="1"/>
      <c r="BP338" s="1"/>
      <c r="BQ338" s="1"/>
    </row>
    <row r="339" spans="1:69" ht="27" customHeight="1" x14ac:dyDescent="0.25">
      <c r="A339" s="125">
        <v>349</v>
      </c>
      <c r="B339" s="118">
        <v>2019</v>
      </c>
      <c r="C339" s="119" t="s">
        <v>944</v>
      </c>
      <c r="D339" s="142" t="s">
        <v>471</v>
      </c>
      <c r="E339" s="119" t="s">
        <v>458</v>
      </c>
      <c r="F339" s="148" t="s">
        <v>459</v>
      </c>
      <c r="G339" s="121" t="s">
        <v>945</v>
      </c>
      <c r="H339" s="122" t="s">
        <v>69</v>
      </c>
      <c r="I339" s="123">
        <v>45</v>
      </c>
      <c r="J339" s="27" t="str">
        <f>IF(ISERROR(VLOOKUP(I339,[1]Eje_Pilar!$C$2:$E$47,2,FALSE))," ",VLOOKUP(I339,[1]Eje_Pilar!$C$2:$E$47,2,FALSE))</f>
        <v>Gobernanza e influencia local, regional e internacional</v>
      </c>
      <c r="K339" s="27" t="str">
        <f>IF(ISERROR(VLOOKUP(I339,[1]Eje_Pilar!$C$2:$E$47,3,FALSE))," ",VLOOKUP(I339,[1]Eje_Pilar!$C$2:$E$47,3,FALSE))</f>
        <v>Eje Transversal 4 Gobierno Legitimo, Fortalecimiento Local y Eficiencia</v>
      </c>
      <c r="L339" s="124">
        <v>1415</v>
      </c>
      <c r="M339" s="125">
        <v>900354279</v>
      </c>
      <c r="N339" s="126" t="s">
        <v>946</v>
      </c>
      <c r="O339" s="127">
        <v>107400000</v>
      </c>
      <c r="P339" s="128"/>
      <c r="Q339" s="129"/>
      <c r="R339" s="130"/>
      <c r="S339" s="127"/>
      <c r="T339" s="28">
        <f t="shared" si="31"/>
        <v>107400000</v>
      </c>
      <c r="U339" s="131"/>
      <c r="V339" s="132">
        <v>43822</v>
      </c>
      <c r="W339" s="134"/>
      <c r="X339" s="134"/>
      <c r="Y339" s="118">
        <v>90</v>
      </c>
      <c r="Z339" s="118"/>
      <c r="AA339" s="24"/>
      <c r="AB339" s="125" t="s">
        <v>71</v>
      </c>
      <c r="AC339" s="125"/>
      <c r="AD339" s="125"/>
      <c r="AE339" s="125"/>
      <c r="AF339" s="29">
        <f t="shared" si="30"/>
        <v>0</v>
      </c>
      <c r="AG339" s="30">
        <f>IF(SUMPRODUCT((A$14:A339=A339)*(B$14:B339=B339)*(C$14:C339=C339))&gt;1,0,1)</f>
        <v>1</v>
      </c>
      <c r="AH339" s="31" t="str">
        <f t="shared" si="32"/>
        <v>Contratos de prestación de servicios</v>
      </c>
      <c r="AI339" s="31" t="str">
        <f t="shared" si="33"/>
        <v>Selección abreviada</v>
      </c>
      <c r="AJ339" s="32" t="str">
        <f>IFERROR(VLOOKUP(F339,[1]Tipo!$C$12:$C$27,1,FALSE),"NO")</f>
        <v xml:space="preserve">Selección abreviada por menor cuantía </v>
      </c>
      <c r="AK339" s="31" t="str">
        <f t="shared" si="34"/>
        <v>Inversión</v>
      </c>
      <c r="AL339" s="31">
        <f t="shared" si="35"/>
        <v>45</v>
      </c>
      <c r="AM339" s="51"/>
      <c r="AN339" s="51"/>
      <c r="AO339" s="51"/>
      <c r="AP339" s="1"/>
      <c r="AQ339" s="1"/>
      <c r="AR339" s="1"/>
      <c r="AS339" s="1"/>
      <c r="AT339" s="1"/>
      <c r="AU339" s="1"/>
      <c r="AV339" s="1"/>
      <c r="AW339" s="1"/>
      <c r="AX339" s="1"/>
      <c r="AY339" s="1"/>
      <c r="AZ339" s="1"/>
      <c r="BA339" s="1"/>
      <c r="BB339" s="1"/>
      <c r="BC339" s="1"/>
      <c r="BD339" s="1"/>
      <c r="BE339" s="1"/>
      <c r="BF339" s="1"/>
      <c r="BG339" s="1"/>
      <c r="BH339" s="1"/>
      <c r="BI339" s="1"/>
      <c r="BJ339" s="1"/>
      <c r="BK339" s="1"/>
      <c r="BL339" s="1"/>
      <c r="BM339" s="1"/>
      <c r="BN339" s="1"/>
      <c r="BO339" s="1"/>
      <c r="BP339" s="1"/>
      <c r="BQ339" s="1"/>
    </row>
    <row r="340" spans="1:69" ht="27" customHeight="1" x14ac:dyDescent="0.25">
      <c r="A340" s="125">
        <v>350</v>
      </c>
      <c r="B340" s="118">
        <v>2019</v>
      </c>
      <c r="C340" s="119" t="s">
        <v>947</v>
      </c>
      <c r="D340" s="142" t="s">
        <v>548</v>
      </c>
      <c r="E340" s="119" t="s">
        <v>549</v>
      </c>
      <c r="F340" s="148" t="s">
        <v>429</v>
      </c>
      <c r="G340" s="121" t="s">
        <v>948</v>
      </c>
      <c r="H340" s="122" t="s">
        <v>69</v>
      </c>
      <c r="I340" s="123">
        <v>17</v>
      </c>
      <c r="J340" s="27" t="str">
        <f>IF(ISERROR(VLOOKUP(I340,[1]Eje_Pilar!$C$2:$E$47,2,FALSE))," ",VLOOKUP(I340,[1]Eje_Pilar!$C$2:$E$47,2,FALSE))</f>
        <v>Espacio público, derecho de todos</v>
      </c>
      <c r="K340" s="27" t="str">
        <f>IF(ISERROR(VLOOKUP(I340,[1]Eje_Pilar!$C$2:$E$47,3,FALSE))," ",VLOOKUP(I340,[1]Eje_Pilar!$C$2:$E$47,3,FALSE))</f>
        <v>Pilar 2 Democracía Urbana</v>
      </c>
      <c r="L340" s="124">
        <v>1408</v>
      </c>
      <c r="M340" s="125">
        <v>901349502</v>
      </c>
      <c r="N340" s="126" t="s">
        <v>949</v>
      </c>
      <c r="O340" s="127">
        <v>245728520</v>
      </c>
      <c r="P340" s="128"/>
      <c r="Q340" s="129"/>
      <c r="R340" s="130"/>
      <c r="S340" s="127"/>
      <c r="T340" s="28">
        <f t="shared" si="31"/>
        <v>245728520</v>
      </c>
      <c r="U340" s="131"/>
      <c r="V340" s="132">
        <v>43822</v>
      </c>
      <c r="W340" s="134"/>
      <c r="X340" s="134"/>
      <c r="Y340" s="118">
        <v>180</v>
      </c>
      <c r="Z340" s="118"/>
      <c r="AA340" s="24"/>
      <c r="AB340" s="125" t="s">
        <v>71</v>
      </c>
      <c r="AC340" s="125"/>
      <c r="AD340" s="125"/>
      <c r="AE340" s="125"/>
      <c r="AF340" s="29">
        <f t="shared" si="30"/>
        <v>0</v>
      </c>
      <c r="AG340" s="30">
        <f>IF(SUMPRODUCT((A$14:A340=A340)*(B$14:B340=B340)*(C$14:C340=C340))&gt;1,0,1)</f>
        <v>1</v>
      </c>
      <c r="AH340" s="31" t="str">
        <f t="shared" si="32"/>
        <v>Interventoría</v>
      </c>
      <c r="AI340" s="31" t="str">
        <f t="shared" si="33"/>
        <v>Concurso de méritos</v>
      </c>
      <c r="AJ340" s="32" t="str">
        <f>IFERROR(VLOOKUP(F340,[1]Tipo!$C$12:$C$27,1,FALSE),"NO")</f>
        <v>NO</v>
      </c>
      <c r="AK340" s="31" t="str">
        <f t="shared" si="34"/>
        <v>Inversión</v>
      </c>
      <c r="AL340" s="31">
        <f t="shared" si="35"/>
        <v>17</v>
      </c>
      <c r="AM340" s="51"/>
      <c r="AN340" s="51"/>
      <c r="AO340" s="51"/>
      <c r="AP340" s="1"/>
      <c r="AQ340" s="1"/>
      <c r="AR340" s="1"/>
      <c r="AS340" s="1"/>
      <c r="AT340" s="1"/>
      <c r="AU340" s="1"/>
      <c r="AV340" s="1"/>
      <c r="AW340" s="1"/>
      <c r="AX340" s="1"/>
      <c r="AY340" s="1"/>
      <c r="AZ340" s="1"/>
      <c r="BA340" s="1"/>
      <c r="BB340" s="1"/>
      <c r="BC340" s="1"/>
      <c r="BD340" s="1"/>
      <c r="BE340" s="1"/>
      <c r="BF340" s="1"/>
      <c r="BG340" s="1"/>
      <c r="BH340" s="1"/>
      <c r="BI340" s="1"/>
      <c r="BJ340" s="1"/>
      <c r="BK340" s="1"/>
      <c r="BL340" s="1"/>
      <c r="BM340" s="1"/>
      <c r="BN340" s="1"/>
      <c r="BO340" s="1"/>
      <c r="BP340" s="1"/>
      <c r="BQ340" s="1"/>
    </row>
    <row r="341" spans="1:69" ht="27" customHeight="1" x14ac:dyDescent="0.25">
      <c r="A341" s="125">
        <v>351</v>
      </c>
      <c r="B341" s="118">
        <v>2019</v>
      </c>
      <c r="C341" s="119" t="s">
        <v>950</v>
      </c>
      <c r="D341" s="142" t="s">
        <v>553</v>
      </c>
      <c r="E341" s="119" t="s">
        <v>542</v>
      </c>
      <c r="F341" s="148" t="s">
        <v>429</v>
      </c>
      <c r="G341" s="121" t="s">
        <v>951</v>
      </c>
      <c r="H341" s="122" t="s">
        <v>69</v>
      </c>
      <c r="I341" s="123">
        <v>18</v>
      </c>
      <c r="J341" s="27" t="str">
        <f>IF(ISERROR(VLOOKUP(I341,[1]Eje_Pilar!$C$2:$E$47,2,FALSE))," ",VLOOKUP(I341,[1]Eje_Pilar!$C$2:$E$47,2,FALSE))</f>
        <v>Mejor movilidad para todos</v>
      </c>
      <c r="K341" s="27" t="str">
        <f>IF(ISERROR(VLOOKUP(I341,[1]Eje_Pilar!$C$2:$E$47,3,FALSE))," ",VLOOKUP(I341,[1]Eje_Pilar!$C$2:$E$47,3,FALSE))</f>
        <v>Pilar 2 Democracía Urbana</v>
      </c>
      <c r="L341" s="124">
        <v>1410</v>
      </c>
      <c r="M341" s="125">
        <v>901351093</v>
      </c>
      <c r="N341" s="126" t="s">
        <v>952</v>
      </c>
      <c r="O341" s="127">
        <v>10200000000</v>
      </c>
      <c r="P341" s="128"/>
      <c r="Q341" s="129"/>
      <c r="R341" s="130"/>
      <c r="S341" s="127"/>
      <c r="T341" s="28">
        <f t="shared" si="31"/>
        <v>10200000000</v>
      </c>
      <c r="U341" s="131"/>
      <c r="V341" s="132">
        <v>43825</v>
      </c>
      <c r="W341" s="134"/>
      <c r="X341" s="134"/>
      <c r="Y341" s="118">
        <v>300</v>
      </c>
      <c r="Z341" s="118"/>
      <c r="AA341" s="24"/>
      <c r="AB341" s="125" t="s">
        <v>71</v>
      </c>
      <c r="AC341" s="125"/>
      <c r="AD341" s="125"/>
      <c r="AE341" s="125"/>
      <c r="AF341" s="29">
        <f t="shared" si="30"/>
        <v>0</v>
      </c>
      <c r="AG341" s="30">
        <f>IF(SUMPRODUCT((A$14:A341=A341)*(B$14:B341=B341)*(C$14:C341=C341))&gt;1,0,1)</f>
        <v>1</v>
      </c>
      <c r="AH341" s="31" t="str">
        <f t="shared" si="32"/>
        <v>Obra pública</v>
      </c>
      <c r="AI341" s="31" t="str">
        <f t="shared" si="33"/>
        <v>Licitación pública</v>
      </c>
      <c r="AJ341" s="32" t="str">
        <f>IFERROR(VLOOKUP(F341,[1]Tipo!$C$12:$C$27,1,FALSE),"NO")</f>
        <v>NO</v>
      </c>
      <c r="AK341" s="31" t="str">
        <f t="shared" si="34"/>
        <v>Inversión</v>
      </c>
      <c r="AL341" s="31">
        <f t="shared" si="35"/>
        <v>18</v>
      </c>
      <c r="AM341" s="51"/>
      <c r="AN341" s="51"/>
      <c r="AO341" s="51"/>
      <c r="AP341" s="1"/>
      <c r="AQ341" s="1"/>
      <c r="AR341" s="1"/>
      <c r="AS341" s="1"/>
      <c r="AT341" s="1"/>
      <c r="AU341" s="1"/>
      <c r="AV341" s="1"/>
      <c r="AW341" s="1"/>
      <c r="AX341" s="1"/>
      <c r="AY341" s="1"/>
      <c r="AZ341" s="1"/>
      <c r="BA341" s="1"/>
      <c r="BB341" s="1"/>
      <c r="BC341" s="1"/>
      <c r="BD341" s="1"/>
      <c r="BE341" s="1"/>
      <c r="BF341" s="1"/>
      <c r="BG341" s="1"/>
      <c r="BH341" s="1"/>
      <c r="BI341" s="1"/>
      <c r="BJ341" s="1"/>
      <c r="BK341" s="1"/>
      <c r="BL341" s="1"/>
      <c r="BM341" s="1"/>
      <c r="BN341" s="1"/>
      <c r="BO341" s="1"/>
      <c r="BP341" s="1"/>
      <c r="BQ341" s="1"/>
    </row>
    <row r="342" spans="1:69" ht="27" customHeight="1" x14ac:dyDescent="0.25">
      <c r="A342" s="125">
        <v>352</v>
      </c>
      <c r="B342" s="118">
        <v>2019</v>
      </c>
      <c r="C342" s="119" t="s">
        <v>953</v>
      </c>
      <c r="D342" s="142" t="s">
        <v>548</v>
      </c>
      <c r="E342" s="119" t="s">
        <v>549</v>
      </c>
      <c r="F342" s="148" t="s">
        <v>429</v>
      </c>
      <c r="G342" s="121" t="s">
        <v>954</v>
      </c>
      <c r="H342" s="122" t="s">
        <v>69</v>
      </c>
      <c r="I342" s="123">
        <v>18</v>
      </c>
      <c r="J342" s="27" t="str">
        <f>IF(ISERROR(VLOOKUP(I342,[1]Eje_Pilar!$C$2:$E$47,2,FALSE))," ",VLOOKUP(I342,[1]Eje_Pilar!$C$2:$E$47,2,FALSE))</f>
        <v>Mejor movilidad para todos</v>
      </c>
      <c r="K342" s="27" t="str">
        <f>IF(ISERROR(VLOOKUP(I342,[1]Eje_Pilar!$C$2:$E$47,3,FALSE))," ",VLOOKUP(I342,[1]Eje_Pilar!$C$2:$E$47,3,FALSE))</f>
        <v>Pilar 2 Democracía Urbana</v>
      </c>
      <c r="L342" s="124">
        <v>1410</v>
      </c>
      <c r="M342" s="125">
        <v>901350242</v>
      </c>
      <c r="N342" s="126" t="s">
        <v>955</v>
      </c>
      <c r="O342" s="127">
        <v>839999952</v>
      </c>
      <c r="P342" s="128"/>
      <c r="Q342" s="129"/>
      <c r="R342" s="130"/>
      <c r="S342" s="127"/>
      <c r="T342" s="28">
        <f t="shared" si="31"/>
        <v>839999952</v>
      </c>
      <c r="U342" s="131"/>
      <c r="V342" s="132">
        <v>43825</v>
      </c>
      <c r="W342" s="134"/>
      <c r="X342" s="134"/>
      <c r="Y342" s="118">
        <v>330</v>
      </c>
      <c r="Z342" s="118"/>
      <c r="AA342" s="24"/>
      <c r="AB342" s="125" t="s">
        <v>71</v>
      </c>
      <c r="AC342" s="125"/>
      <c r="AD342" s="125"/>
      <c r="AE342" s="125"/>
      <c r="AF342" s="29">
        <f t="shared" si="30"/>
        <v>0</v>
      </c>
      <c r="AG342" s="30">
        <f>IF(SUMPRODUCT((A$14:A342=A342)*(B$14:B342=B342)*(C$14:C342=C342))&gt;1,0,1)</f>
        <v>1</v>
      </c>
      <c r="AH342" s="31" t="str">
        <f t="shared" si="32"/>
        <v>Interventoría</v>
      </c>
      <c r="AI342" s="31" t="str">
        <f t="shared" si="33"/>
        <v>Concurso de méritos</v>
      </c>
      <c r="AJ342" s="32" t="str">
        <f>IFERROR(VLOOKUP(F342,[1]Tipo!$C$12:$C$27,1,FALSE),"NO")</f>
        <v>NO</v>
      </c>
      <c r="AK342" s="31" t="str">
        <f t="shared" si="34"/>
        <v>Inversión</v>
      </c>
      <c r="AL342" s="31">
        <f t="shared" si="35"/>
        <v>18</v>
      </c>
      <c r="AM342" s="51"/>
      <c r="AN342" s="51"/>
      <c r="AO342" s="51"/>
      <c r="AP342" s="1"/>
      <c r="AQ342" s="1"/>
      <c r="AR342" s="1"/>
      <c r="AS342" s="1"/>
      <c r="AT342" s="1"/>
      <c r="AU342" s="1"/>
      <c r="AV342" s="1"/>
      <c r="AW342" s="1"/>
      <c r="AX342" s="1"/>
      <c r="AY342" s="1"/>
      <c r="AZ342" s="1"/>
      <c r="BA342" s="1"/>
      <c r="BB342" s="1"/>
      <c r="BC342" s="1"/>
      <c r="BD342" s="1"/>
      <c r="BE342" s="1"/>
      <c r="BF342" s="1"/>
      <c r="BG342" s="1"/>
      <c r="BH342" s="1"/>
      <c r="BI342" s="1"/>
      <c r="BJ342" s="1"/>
      <c r="BK342" s="1"/>
      <c r="BL342" s="1"/>
      <c r="BM342" s="1"/>
      <c r="BN342" s="1"/>
      <c r="BO342" s="1"/>
      <c r="BP342" s="1"/>
      <c r="BQ342" s="1"/>
    </row>
    <row r="343" spans="1:69" ht="27" customHeight="1" x14ac:dyDescent="0.25">
      <c r="A343" s="125">
        <v>353</v>
      </c>
      <c r="B343" s="118">
        <v>2019</v>
      </c>
      <c r="C343" s="119" t="s">
        <v>956</v>
      </c>
      <c r="D343" s="142" t="s">
        <v>548</v>
      </c>
      <c r="E343" s="119" t="s">
        <v>549</v>
      </c>
      <c r="F343" s="148" t="s">
        <v>429</v>
      </c>
      <c r="G343" s="121" t="s">
        <v>957</v>
      </c>
      <c r="H343" s="122" t="s">
        <v>69</v>
      </c>
      <c r="I343" s="123">
        <v>37</v>
      </c>
      <c r="J343" s="27" t="str">
        <f>IF(ISERROR(VLOOKUP(I343,[1]Eje_Pilar!$C$2:$E$47,2,FALSE))," ",VLOOKUP(I343,[1]Eje_Pilar!$C$2:$E$47,2,FALSE))</f>
        <v>Consolidar el turismo como factor de desarrollo, confianza y felicidad para Bogotá Región</v>
      </c>
      <c r="K343" s="27" t="str">
        <f>IF(ISERROR(VLOOKUP(I343,[1]Eje_Pilar!$C$2:$E$47,3,FALSE))," ",VLOOKUP(I343,[1]Eje_Pilar!$C$2:$E$47,3,FALSE))</f>
        <v>Eje Transversal 2 Desarrollo Económico basado en el conocimiento</v>
      </c>
      <c r="L343" s="124">
        <v>1413</v>
      </c>
      <c r="M343" s="125">
        <v>42965526</v>
      </c>
      <c r="N343" s="126" t="s">
        <v>958</v>
      </c>
      <c r="O343" s="127">
        <v>84000000</v>
      </c>
      <c r="P343" s="128"/>
      <c r="Q343" s="129"/>
      <c r="R343" s="130"/>
      <c r="S343" s="127"/>
      <c r="T343" s="28">
        <f t="shared" si="31"/>
        <v>84000000</v>
      </c>
      <c r="U343" s="131"/>
      <c r="V343" s="132">
        <v>43825</v>
      </c>
      <c r="W343" s="132">
        <v>43843</v>
      </c>
      <c r="X343" s="132">
        <v>44024</v>
      </c>
      <c r="Y343" s="118">
        <v>180</v>
      </c>
      <c r="Z343" s="118"/>
      <c r="AA343" s="24"/>
      <c r="AB343" s="125"/>
      <c r="AC343" s="125" t="s">
        <v>71</v>
      </c>
      <c r="AD343" s="125"/>
      <c r="AE343" s="125"/>
      <c r="AF343" s="29">
        <f t="shared" si="30"/>
        <v>0</v>
      </c>
      <c r="AG343" s="30">
        <f>IF(SUMPRODUCT((A$14:A343=A343)*(B$14:B343=B343)*(C$14:C343=C343))&gt;1,0,1)</f>
        <v>1</v>
      </c>
      <c r="AH343" s="31" t="str">
        <f t="shared" si="32"/>
        <v>Interventoría</v>
      </c>
      <c r="AI343" s="31" t="str">
        <f t="shared" si="33"/>
        <v>Concurso de méritos</v>
      </c>
      <c r="AJ343" s="32" t="str">
        <f>IFERROR(VLOOKUP(F343,[1]Tipo!$C$12:$C$27,1,FALSE),"NO")</f>
        <v>NO</v>
      </c>
      <c r="AK343" s="31" t="str">
        <f t="shared" si="34"/>
        <v>Inversión</v>
      </c>
      <c r="AL343" s="31">
        <f t="shared" si="35"/>
        <v>37</v>
      </c>
      <c r="AM343" s="51"/>
      <c r="AN343" s="51"/>
      <c r="AO343" s="51"/>
      <c r="AP343" s="1"/>
      <c r="AQ343" s="1"/>
      <c r="AR343" s="1"/>
      <c r="AS343" s="1"/>
      <c r="AT343" s="1"/>
      <c r="AU343" s="1"/>
      <c r="AV343" s="1"/>
      <c r="AW343" s="1"/>
      <c r="AX343" s="1"/>
      <c r="AY343" s="1"/>
      <c r="AZ343" s="1"/>
      <c r="BA343" s="1"/>
      <c r="BB343" s="1"/>
      <c r="BC343" s="1"/>
      <c r="BD343" s="1"/>
      <c r="BE343" s="1"/>
      <c r="BF343" s="1"/>
      <c r="BG343" s="1"/>
      <c r="BH343" s="1"/>
      <c r="BI343" s="1"/>
      <c r="BJ343" s="1"/>
      <c r="BK343" s="1"/>
      <c r="BL343" s="1"/>
      <c r="BM343" s="1"/>
      <c r="BN343" s="1"/>
      <c r="BO343" s="1"/>
      <c r="BP343" s="1"/>
      <c r="BQ343" s="1"/>
    </row>
    <row r="344" spans="1:69" ht="27" customHeight="1" x14ac:dyDescent="0.25">
      <c r="A344" s="125">
        <v>354</v>
      </c>
      <c r="B344" s="118">
        <v>2019</v>
      </c>
      <c r="C344" s="119" t="s">
        <v>959</v>
      </c>
      <c r="D344" s="142" t="s">
        <v>548</v>
      </c>
      <c r="E344" s="119" t="s">
        <v>549</v>
      </c>
      <c r="F344" s="148" t="s">
        <v>429</v>
      </c>
      <c r="G344" s="121" t="s">
        <v>960</v>
      </c>
      <c r="H344" s="122" t="s">
        <v>69</v>
      </c>
      <c r="I344" s="123">
        <v>45</v>
      </c>
      <c r="J344" s="27" t="str">
        <f>IF(ISERROR(VLOOKUP(I344,[1]Eje_Pilar!$C$2:$E$47,2,FALSE))," ",VLOOKUP(I344,[1]Eje_Pilar!$C$2:$E$47,2,FALSE))</f>
        <v>Gobernanza e influencia local, regional e internacional</v>
      </c>
      <c r="K344" s="27" t="str">
        <f>IF(ISERROR(VLOOKUP(I344,[1]Eje_Pilar!$C$2:$E$47,3,FALSE))," ",VLOOKUP(I344,[1]Eje_Pilar!$C$2:$E$47,3,FALSE))</f>
        <v>Eje Transversal 4 Gobierno Legitimo, Fortalecimiento Local y Eficiencia</v>
      </c>
      <c r="L344" s="124">
        <v>1416</v>
      </c>
      <c r="M344" s="125">
        <v>901351202</v>
      </c>
      <c r="N344" s="126" t="s">
        <v>961</v>
      </c>
      <c r="O344" s="127">
        <v>70611811</v>
      </c>
      <c r="P344" s="128"/>
      <c r="Q344" s="129"/>
      <c r="R344" s="130"/>
      <c r="S344" s="127"/>
      <c r="T344" s="28">
        <f t="shared" si="31"/>
        <v>70611811</v>
      </c>
      <c r="U344" s="131"/>
      <c r="V344" s="132">
        <v>43825</v>
      </c>
      <c r="W344" s="134"/>
      <c r="X344" s="134"/>
      <c r="Y344" s="118">
        <v>180</v>
      </c>
      <c r="Z344" s="118"/>
      <c r="AA344" s="24"/>
      <c r="AB344" s="125" t="s">
        <v>71</v>
      </c>
      <c r="AC344" s="125"/>
      <c r="AD344" s="125"/>
      <c r="AE344" s="125"/>
      <c r="AF344" s="29">
        <f t="shared" si="30"/>
        <v>0</v>
      </c>
      <c r="AG344" s="30">
        <f>IF(SUMPRODUCT((A$14:A344=A344)*(B$14:B344=B344)*(C$14:C344=C344))&gt;1,0,1)</f>
        <v>1</v>
      </c>
      <c r="AH344" s="31" t="str">
        <f t="shared" si="32"/>
        <v>Interventoría</v>
      </c>
      <c r="AI344" s="31" t="str">
        <f t="shared" si="33"/>
        <v>Concurso de méritos</v>
      </c>
      <c r="AJ344" s="32" t="str">
        <f>IFERROR(VLOOKUP(F344,[1]Tipo!$C$12:$C$27,1,FALSE),"NO")</f>
        <v>NO</v>
      </c>
      <c r="AK344" s="31" t="str">
        <f t="shared" si="34"/>
        <v>Inversión</v>
      </c>
      <c r="AL344" s="31">
        <f t="shared" si="35"/>
        <v>45</v>
      </c>
      <c r="AM344" s="51"/>
      <c r="AN344" s="51"/>
      <c r="AO344" s="51"/>
      <c r="AP344" s="1"/>
      <c r="AQ344" s="1"/>
      <c r="AR344" s="1"/>
      <c r="AS344" s="1"/>
      <c r="AT344" s="1"/>
      <c r="AU344" s="1"/>
      <c r="AV344" s="1"/>
      <c r="AW344" s="1"/>
      <c r="AX344" s="1"/>
      <c r="AY344" s="1"/>
      <c r="AZ344" s="1"/>
      <c r="BA344" s="1"/>
      <c r="BB344" s="1"/>
      <c r="BC344" s="1"/>
      <c r="BD344" s="1"/>
      <c r="BE344" s="1"/>
      <c r="BF344" s="1"/>
      <c r="BG344" s="1"/>
      <c r="BH344" s="1"/>
      <c r="BI344" s="1"/>
      <c r="BJ344" s="1"/>
      <c r="BK344" s="1"/>
      <c r="BL344" s="1"/>
      <c r="BM344" s="1"/>
      <c r="BN344" s="1"/>
      <c r="BO344" s="1"/>
      <c r="BP344" s="1"/>
      <c r="BQ344" s="1"/>
    </row>
    <row r="345" spans="1:69" ht="27" customHeight="1" x14ac:dyDescent="0.25">
      <c r="A345" s="125">
        <v>355</v>
      </c>
      <c r="B345" s="118">
        <v>2019</v>
      </c>
      <c r="C345" s="119" t="s">
        <v>962</v>
      </c>
      <c r="D345" s="142" t="s">
        <v>553</v>
      </c>
      <c r="E345" s="119" t="s">
        <v>542</v>
      </c>
      <c r="F345" s="148" t="s">
        <v>429</v>
      </c>
      <c r="G345" s="121" t="s">
        <v>963</v>
      </c>
      <c r="H345" s="122" t="s">
        <v>69</v>
      </c>
      <c r="I345" s="123">
        <v>45</v>
      </c>
      <c r="J345" s="27" t="str">
        <f>IF(ISERROR(VLOOKUP(I345,[1]Eje_Pilar!$C$2:$E$47,2,FALSE))," ",VLOOKUP(I345,[1]Eje_Pilar!$C$2:$E$47,2,FALSE))</f>
        <v>Gobernanza e influencia local, regional e internacional</v>
      </c>
      <c r="K345" s="27" t="str">
        <f>IF(ISERROR(VLOOKUP(I345,[1]Eje_Pilar!$C$2:$E$47,3,FALSE))," ",VLOOKUP(I345,[1]Eje_Pilar!$C$2:$E$47,3,FALSE))</f>
        <v>Eje Transversal 4 Gobierno Legitimo, Fortalecimiento Local y Eficiencia</v>
      </c>
      <c r="L345" s="124">
        <v>1416</v>
      </c>
      <c r="M345" s="125">
        <v>9013503281</v>
      </c>
      <c r="N345" s="126" t="s">
        <v>964</v>
      </c>
      <c r="O345" s="127">
        <v>535000000</v>
      </c>
      <c r="P345" s="128"/>
      <c r="Q345" s="129"/>
      <c r="R345" s="130"/>
      <c r="S345" s="127"/>
      <c r="T345" s="28">
        <f t="shared" si="31"/>
        <v>535000000</v>
      </c>
      <c r="U345" s="131"/>
      <c r="V345" s="132">
        <v>43825</v>
      </c>
      <c r="W345" s="134"/>
      <c r="X345" s="134"/>
      <c r="Y345" s="118">
        <v>150</v>
      </c>
      <c r="Z345" s="118"/>
      <c r="AA345" s="24"/>
      <c r="AB345" s="125" t="s">
        <v>71</v>
      </c>
      <c r="AC345" s="125"/>
      <c r="AD345" s="125"/>
      <c r="AE345" s="125"/>
      <c r="AF345" s="29">
        <f t="shared" si="30"/>
        <v>0</v>
      </c>
      <c r="AG345" s="30">
        <f>IF(SUMPRODUCT((A$14:A345=A345)*(B$14:B345=B345)*(C$14:C345=C345))&gt;1,0,1)</f>
        <v>1</v>
      </c>
      <c r="AH345" s="31" t="str">
        <f t="shared" si="32"/>
        <v>Obra pública</v>
      </c>
      <c r="AI345" s="31" t="str">
        <f t="shared" si="33"/>
        <v>Licitación pública</v>
      </c>
      <c r="AJ345" s="32" t="str">
        <f>IFERROR(VLOOKUP(F345,[1]Tipo!$C$12:$C$27,1,FALSE),"NO")</f>
        <v>NO</v>
      </c>
      <c r="AK345" s="31" t="str">
        <f t="shared" si="34"/>
        <v>Inversión</v>
      </c>
      <c r="AL345" s="31">
        <f t="shared" si="35"/>
        <v>45</v>
      </c>
      <c r="AM345" s="51"/>
      <c r="AN345" s="51"/>
      <c r="AO345" s="51"/>
      <c r="AP345" s="1"/>
      <c r="AQ345" s="1"/>
      <c r="AR345" s="1"/>
      <c r="AS345" s="1"/>
      <c r="AT345" s="1"/>
      <c r="AU345" s="1"/>
      <c r="AV345" s="1"/>
      <c r="AW345" s="1"/>
      <c r="AX345" s="1"/>
      <c r="AY345" s="1"/>
      <c r="AZ345" s="1"/>
      <c r="BA345" s="1"/>
      <c r="BB345" s="1"/>
      <c r="BC345" s="1"/>
      <c r="BD345" s="1"/>
      <c r="BE345" s="1"/>
      <c r="BF345" s="1"/>
      <c r="BG345" s="1"/>
      <c r="BH345" s="1"/>
      <c r="BI345" s="1"/>
      <c r="BJ345" s="1"/>
      <c r="BK345" s="1"/>
      <c r="BL345" s="1"/>
      <c r="BM345" s="1"/>
      <c r="BN345" s="1"/>
      <c r="BO345" s="1"/>
      <c r="BP345" s="1"/>
      <c r="BQ345" s="1"/>
    </row>
    <row r="346" spans="1:69" ht="27" customHeight="1" x14ac:dyDescent="0.25">
      <c r="A346" s="125">
        <v>361</v>
      </c>
      <c r="B346" s="118">
        <v>2019</v>
      </c>
      <c r="C346" s="119" t="s">
        <v>965</v>
      </c>
      <c r="D346" s="142" t="s">
        <v>538</v>
      </c>
      <c r="E346" s="119" t="s">
        <v>458</v>
      </c>
      <c r="F346" s="148" t="s">
        <v>472</v>
      </c>
      <c r="G346" s="121" t="s">
        <v>966</v>
      </c>
      <c r="H346" s="122" t="s">
        <v>69</v>
      </c>
      <c r="I346" s="123">
        <v>19</v>
      </c>
      <c r="J346" s="27" t="str">
        <f>IF(ISERROR(VLOOKUP(I346,[1]Eje_Pilar!$C$2:$E$47,2,FALSE))," ",VLOOKUP(I346,[1]Eje_Pilar!$C$2:$E$47,2,FALSE))</f>
        <v>Seguridad y convivencia para todos</v>
      </c>
      <c r="K346" s="27" t="str">
        <f>IF(ISERROR(VLOOKUP(I346,[1]Eje_Pilar!$C$2:$E$47,3,FALSE))," ",VLOOKUP(I346,[1]Eje_Pilar!$C$2:$E$47,3,FALSE))</f>
        <v>Pilar 3 Construcción de Comunidad y Cultura Ciudadana</v>
      </c>
      <c r="L346" s="124">
        <v>1411</v>
      </c>
      <c r="M346" s="125">
        <v>860001307</v>
      </c>
      <c r="N346" s="126" t="s">
        <v>967</v>
      </c>
      <c r="O346" s="127">
        <v>1404830053</v>
      </c>
      <c r="P346" s="128"/>
      <c r="Q346" s="129"/>
      <c r="R346" s="130"/>
      <c r="S346" s="127"/>
      <c r="T346" s="28">
        <f t="shared" si="31"/>
        <v>1404830053</v>
      </c>
      <c r="U346" s="131"/>
      <c r="V346" s="132">
        <v>43826</v>
      </c>
      <c r="W346" s="132">
        <v>43826</v>
      </c>
      <c r="X346" s="132">
        <v>43916</v>
      </c>
      <c r="Y346" s="118">
        <v>90</v>
      </c>
      <c r="Z346" s="118"/>
      <c r="AA346" s="24"/>
      <c r="AB346" s="125"/>
      <c r="AC346" s="125" t="s">
        <v>71</v>
      </c>
      <c r="AD346" s="125"/>
      <c r="AE346" s="125"/>
      <c r="AF346" s="29">
        <f t="shared" si="30"/>
        <v>0</v>
      </c>
      <c r="AG346" s="30">
        <f>IF(SUMPRODUCT((A$14:A346=A346)*(B$14:B346=B346)*(C$14:C346=C346))&gt;1,0,1)</f>
        <v>1</v>
      </c>
      <c r="AH346" s="31" t="str">
        <f t="shared" si="32"/>
        <v>Compraventa de bienes muebles</v>
      </c>
      <c r="AI346" s="31" t="str">
        <f t="shared" si="33"/>
        <v>Selección abreviada</v>
      </c>
      <c r="AJ346" s="32" t="str">
        <f>IFERROR(VLOOKUP(F346,[1]Tipo!$C$12:$C$27,1,FALSE),"NO")</f>
        <v xml:space="preserve">Acuerdo marco de precios </v>
      </c>
      <c r="AK346" s="31" t="str">
        <f t="shared" si="34"/>
        <v>Inversión</v>
      </c>
      <c r="AL346" s="31">
        <f t="shared" si="35"/>
        <v>19</v>
      </c>
      <c r="AM346" s="51"/>
      <c r="AN346" s="51"/>
      <c r="AO346" s="51"/>
      <c r="AP346" s="1"/>
      <c r="AQ346" s="1"/>
      <c r="AR346" s="1"/>
      <c r="AS346" s="1"/>
      <c r="AT346" s="1"/>
      <c r="AU346" s="1"/>
      <c r="AV346" s="1"/>
      <c r="AW346" s="1"/>
      <c r="AX346" s="1"/>
      <c r="AY346" s="1"/>
      <c r="AZ346" s="1"/>
      <c r="BA346" s="1"/>
      <c r="BB346" s="1"/>
      <c r="BC346" s="1"/>
      <c r="BD346" s="1"/>
      <c r="BE346" s="1"/>
      <c r="BF346" s="1"/>
      <c r="BG346" s="1"/>
      <c r="BH346" s="1"/>
      <c r="BI346" s="1"/>
      <c r="BJ346" s="1"/>
      <c r="BK346" s="1"/>
      <c r="BL346" s="1"/>
      <c r="BM346" s="1"/>
      <c r="BN346" s="1"/>
      <c r="BO346" s="1"/>
      <c r="BP346" s="1"/>
      <c r="BQ346" s="1"/>
    </row>
    <row r="347" spans="1:69" ht="27" customHeight="1" x14ac:dyDescent="0.25">
      <c r="A347" s="125">
        <v>363</v>
      </c>
      <c r="B347" s="118">
        <v>2019</v>
      </c>
      <c r="C347" s="119" t="s">
        <v>968</v>
      </c>
      <c r="D347" s="142" t="s">
        <v>538</v>
      </c>
      <c r="E347" s="119" t="s">
        <v>458</v>
      </c>
      <c r="F347" s="120" t="s">
        <v>472</v>
      </c>
      <c r="G347" s="121" t="s">
        <v>969</v>
      </c>
      <c r="H347" s="122" t="s">
        <v>69</v>
      </c>
      <c r="I347" s="123">
        <v>45</v>
      </c>
      <c r="J347" s="27" t="str">
        <f>IF(ISERROR(VLOOKUP(I347,[1]Eje_Pilar!$C$2:$E$47,2,FALSE))," ",VLOOKUP(I347,[1]Eje_Pilar!$C$2:$E$47,2,FALSE))</f>
        <v>Gobernanza e influencia local, regional e internacional</v>
      </c>
      <c r="K347" s="27" t="str">
        <f>IF(ISERROR(VLOOKUP(I347,[1]Eje_Pilar!$C$2:$E$47,3,FALSE))," ",VLOOKUP(I347,[1]Eje_Pilar!$C$2:$E$47,3,FALSE))</f>
        <v>Eje Transversal 4 Gobierno Legitimo, Fortalecimiento Local y Eficiencia</v>
      </c>
      <c r="L347" s="124">
        <v>1415</v>
      </c>
      <c r="M347" s="125">
        <v>830035246</v>
      </c>
      <c r="N347" s="126" t="s">
        <v>970</v>
      </c>
      <c r="O347" s="127">
        <v>97708299</v>
      </c>
      <c r="P347" s="128"/>
      <c r="Q347" s="129"/>
      <c r="R347" s="130"/>
      <c r="S347" s="127"/>
      <c r="T347" s="28">
        <f t="shared" si="31"/>
        <v>97708299</v>
      </c>
      <c r="U347" s="131"/>
      <c r="V347" s="132">
        <v>43826</v>
      </c>
      <c r="W347" s="134"/>
      <c r="X347" s="134"/>
      <c r="Y347" s="154"/>
      <c r="Z347" s="118"/>
      <c r="AA347" s="24"/>
      <c r="AB347" s="125" t="s">
        <v>71</v>
      </c>
      <c r="AC347" s="125"/>
      <c r="AD347" s="125"/>
      <c r="AE347" s="125"/>
      <c r="AF347" s="29">
        <f t="shared" si="30"/>
        <v>0</v>
      </c>
      <c r="AG347" s="30">
        <f>IF(SUMPRODUCT((A$14:A347=A347)*(B$14:B347=B347)*(C$14:C347=C347))&gt;1,0,1)</f>
        <v>1</v>
      </c>
      <c r="AH347" s="31" t="str">
        <f t="shared" si="32"/>
        <v>Compraventa de bienes muebles</v>
      </c>
      <c r="AI347" s="31" t="str">
        <f t="shared" si="33"/>
        <v>Selección abreviada</v>
      </c>
      <c r="AJ347" s="32" t="str">
        <f>IFERROR(VLOOKUP(F347,[1]Tipo!$C$12:$C$27,1,FALSE),"NO")</f>
        <v xml:space="preserve">Acuerdo marco de precios </v>
      </c>
      <c r="AK347" s="31" t="str">
        <f t="shared" si="34"/>
        <v>Inversión</v>
      </c>
      <c r="AL347" s="31">
        <f t="shared" si="35"/>
        <v>45</v>
      </c>
      <c r="AM347" s="51"/>
      <c r="AN347" s="51"/>
      <c r="AO347" s="51"/>
      <c r="AP347" s="1"/>
      <c r="AQ347" s="1"/>
      <c r="AR347" s="1"/>
      <c r="AS347" s="1"/>
      <c r="AT347" s="1"/>
      <c r="AU347" s="1"/>
      <c r="AV347" s="1"/>
      <c r="AW347" s="1"/>
      <c r="AX347" s="1"/>
      <c r="AY347" s="1"/>
      <c r="AZ347" s="1"/>
      <c r="BA347" s="1"/>
      <c r="BB347" s="1"/>
      <c r="BC347" s="1"/>
      <c r="BD347" s="1"/>
      <c r="BE347" s="1"/>
      <c r="BF347" s="1"/>
      <c r="BG347" s="1"/>
      <c r="BH347" s="1"/>
      <c r="BI347" s="1"/>
      <c r="BJ347" s="1"/>
      <c r="BK347" s="1"/>
      <c r="BL347" s="1"/>
      <c r="BM347" s="1"/>
      <c r="BN347" s="1"/>
      <c r="BO347" s="1"/>
      <c r="BP347" s="1"/>
      <c r="BQ347" s="1"/>
    </row>
    <row r="348" spans="1:69" ht="27" customHeight="1" x14ac:dyDescent="0.25">
      <c r="A348" s="125">
        <v>364</v>
      </c>
      <c r="B348" s="118">
        <v>2019</v>
      </c>
      <c r="C348" s="119" t="s">
        <v>971</v>
      </c>
      <c r="D348" s="142" t="s">
        <v>538</v>
      </c>
      <c r="E348" s="119" t="s">
        <v>458</v>
      </c>
      <c r="F348" s="120" t="s">
        <v>490</v>
      </c>
      <c r="G348" s="121" t="s">
        <v>972</v>
      </c>
      <c r="H348" s="122" t="s">
        <v>69</v>
      </c>
      <c r="I348" s="123">
        <v>2</v>
      </c>
      <c r="J348" s="27" t="str">
        <f>IF(ISERROR(VLOOKUP(I348,[1]Eje_Pilar!$C$2:$E$47,2,FALSE))," ",VLOOKUP(I348,[1]Eje_Pilar!$C$2:$E$47,2,FALSE))</f>
        <v>Desarrollo integral desde la gestación hasta la adolescencia</v>
      </c>
      <c r="K348" s="27" t="str">
        <f>IF(ISERROR(VLOOKUP(I348,[1]Eje_Pilar!$C$2:$E$47,3,FALSE))," ",VLOOKUP(I348,[1]Eje_Pilar!$C$2:$E$47,3,FALSE))</f>
        <v>Pilar 1 Igualdad de Calidad de Vida</v>
      </c>
      <c r="L348" s="124">
        <v>1402</v>
      </c>
      <c r="M348" s="125">
        <v>900552715</v>
      </c>
      <c r="N348" s="126" t="s">
        <v>973</v>
      </c>
      <c r="O348" s="127">
        <v>707614991</v>
      </c>
      <c r="P348" s="128"/>
      <c r="Q348" s="129"/>
      <c r="R348" s="130"/>
      <c r="S348" s="127"/>
      <c r="T348" s="28">
        <f t="shared" si="31"/>
        <v>707614991</v>
      </c>
      <c r="U348" s="131"/>
      <c r="V348" s="132">
        <v>43829</v>
      </c>
      <c r="W348" s="132">
        <v>43850</v>
      </c>
      <c r="X348" s="132">
        <v>44001</v>
      </c>
      <c r="Y348" s="118">
        <v>150</v>
      </c>
      <c r="Z348" s="118"/>
      <c r="AA348" s="24"/>
      <c r="AB348" s="125"/>
      <c r="AC348" s="125" t="s">
        <v>71</v>
      </c>
      <c r="AD348" s="125"/>
      <c r="AE348" s="125"/>
      <c r="AF348" s="29">
        <f t="shared" si="30"/>
        <v>0</v>
      </c>
      <c r="AG348" s="30">
        <f>IF(SUMPRODUCT((A$14:A348=A348)*(B$14:B348=B348)*(C$14:C348=C348))&gt;1,0,1)</f>
        <v>1</v>
      </c>
      <c r="AH348" s="31" t="str">
        <f t="shared" si="32"/>
        <v>Compraventa de bienes muebles</v>
      </c>
      <c r="AI348" s="31" t="str">
        <f t="shared" si="33"/>
        <v>Selección abreviada</v>
      </c>
      <c r="AJ348" s="32" t="str">
        <f>IFERROR(VLOOKUP(F348,[1]Tipo!$C$12:$C$27,1,FALSE),"NO")</f>
        <v xml:space="preserve">Subasta inversa </v>
      </c>
      <c r="AK348" s="31" t="str">
        <f t="shared" si="34"/>
        <v>Inversión</v>
      </c>
      <c r="AL348" s="31">
        <f t="shared" si="35"/>
        <v>2</v>
      </c>
      <c r="AM348" s="51"/>
      <c r="AN348" s="51"/>
      <c r="AO348" s="51"/>
      <c r="AP348" s="1"/>
      <c r="AQ348" s="1"/>
      <c r="AR348" s="1"/>
      <c r="AS348" s="1"/>
      <c r="AT348" s="1"/>
      <c r="AU348" s="1"/>
      <c r="AV348" s="1"/>
      <c r="AW348" s="1"/>
      <c r="AX348" s="1"/>
      <c r="AY348" s="1"/>
      <c r="AZ348" s="1"/>
      <c r="BA348" s="1"/>
      <c r="BB348" s="1"/>
      <c r="BC348" s="1"/>
      <c r="BD348" s="1"/>
      <c r="BE348" s="1"/>
      <c r="BF348" s="1"/>
      <c r="BG348" s="1"/>
      <c r="BH348" s="1"/>
      <c r="BI348" s="1"/>
      <c r="BJ348" s="1"/>
      <c r="BK348" s="1"/>
      <c r="BL348" s="1"/>
      <c r="BM348" s="1"/>
      <c r="BN348" s="1"/>
      <c r="BO348" s="1"/>
      <c r="BP348" s="1"/>
      <c r="BQ348" s="1"/>
    </row>
    <row r="349" spans="1:69" ht="27" customHeight="1" x14ac:dyDescent="0.25">
      <c r="A349" s="125">
        <v>365</v>
      </c>
      <c r="B349" s="118">
        <v>2019</v>
      </c>
      <c r="C349" s="119" t="s">
        <v>974</v>
      </c>
      <c r="D349" s="142" t="s">
        <v>471</v>
      </c>
      <c r="E349" s="119" t="s">
        <v>458</v>
      </c>
      <c r="F349" s="120" t="s">
        <v>459</v>
      </c>
      <c r="G349" s="1" t="s">
        <v>975</v>
      </c>
      <c r="H349" s="155" t="s">
        <v>69</v>
      </c>
      <c r="I349" s="123">
        <v>45</v>
      </c>
      <c r="J349" s="27" t="str">
        <f>IF(ISERROR(VLOOKUP(I349,[1]Eje_Pilar!$C$2:$E$47,2,FALSE))," ",VLOOKUP(I349,[1]Eje_Pilar!$C$2:$E$47,2,FALSE))</f>
        <v>Gobernanza e influencia local, regional e internacional</v>
      </c>
      <c r="K349" s="27" t="str">
        <f>IF(ISERROR(VLOOKUP(I349,[1]Eje_Pilar!$C$2:$E$47,3,FALSE))," ",VLOOKUP(I349,[1]Eje_Pilar!$C$2:$E$47,3,FALSE))</f>
        <v>Eje Transversal 4 Gobierno Legitimo, Fortalecimiento Local y Eficiencia</v>
      </c>
      <c r="L349" s="124">
        <v>1415</v>
      </c>
      <c r="M349" s="125">
        <v>800108095</v>
      </c>
      <c r="N349" s="126" t="s">
        <v>976</v>
      </c>
      <c r="O349" s="127"/>
      <c r="P349" s="128"/>
      <c r="Q349" s="129"/>
      <c r="R349" s="130"/>
      <c r="S349" s="127"/>
      <c r="T349" s="28">
        <f t="shared" si="31"/>
        <v>0</v>
      </c>
      <c r="U349" s="131"/>
      <c r="V349" s="132">
        <v>43829</v>
      </c>
      <c r="W349" s="134"/>
      <c r="X349" s="134"/>
      <c r="Y349" s="154"/>
      <c r="Z349" s="118"/>
      <c r="AA349" s="24"/>
      <c r="AB349" s="125" t="s">
        <v>71</v>
      </c>
      <c r="AC349" s="125"/>
      <c r="AD349" s="125"/>
      <c r="AE349" s="125"/>
      <c r="AF349" s="29" t="str">
        <f t="shared" si="30"/>
        <v>-</v>
      </c>
      <c r="AG349" s="30">
        <f>IF(SUMPRODUCT((A$14:A349=A349)*(B$14:B349=B349)*(C$14:C349=C349))&gt;1,0,1)</f>
        <v>1</v>
      </c>
      <c r="AH349" s="31" t="str">
        <f t="shared" si="32"/>
        <v>Contratos de prestación de servicios</v>
      </c>
      <c r="AI349" s="31" t="str">
        <f t="shared" si="33"/>
        <v>Selección abreviada</v>
      </c>
      <c r="AJ349" s="32" t="str">
        <f>IFERROR(VLOOKUP(F349,[1]Tipo!$C$12:$C$27,1,FALSE),"NO")</f>
        <v xml:space="preserve">Selección abreviada por menor cuantía </v>
      </c>
      <c r="AK349" s="31" t="str">
        <f t="shared" si="34"/>
        <v>Inversión</v>
      </c>
      <c r="AL349" s="31">
        <f t="shared" si="35"/>
        <v>45</v>
      </c>
      <c r="AM349" s="51"/>
      <c r="AN349" s="51"/>
      <c r="AO349" s="51"/>
      <c r="AP349" s="1"/>
      <c r="AQ349" s="1"/>
      <c r="AR349" s="1"/>
      <c r="AS349" s="1"/>
      <c r="AT349" s="1"/>
      <c r="AU349" s="1"/>
      <c r="AV349" s="1"/>
      <c r="AW349" s="1"/>
      <c r="AX349" s="1"/>
      <c r="AY349" s="1"/>
      <c r="AZ349" s="1"/>
      <c r="BA349" s="1"/>
      <c r="BB349" s="1"/>
      <c r="BC349" s="1"/>
      <c r="BD349" s="1"/>
      <c r="BE349" s="1"/>
      <c r="BF349" s="1"/>
      <c r="BG349" s="1"/>
      <c r="BH349" s="1"/>
      <c r="BI349" s="1"/>
      <c r="BJ349" s="1"/>
      <c r="BK349" s="1"/>
      <c r="BL349" s="1"/>
      <c r="BM349" s="1"/>
      <c r="BN349" s="1"/>
      <c r="BO349" s="1"/>
      <c r="BP349" s="1"/>
      <c r="BQ349" s="1"/>
    </row>
    <row r="350" spans="1:69" ht="27" customHeight="1" x14ac:dyDescent="0.25">
      <c r="A350" s="125">
        <v>7</v>
      </c>
      <c r="B350" s="118">
        <v>2019</v>
      </c>
      <c r="C350" s="119" t="s">
        <v>977</v>
      </c>
      <c r="D350" s="142" t="s">
        <v>978</v>
      </c>
      <c r="E350" s="119"/>
      <c r="F350" s="120" t="s">
        <v>429</v>
      </c>
      <c r="G350" s="156" t="s">
        <v>979</v>
      </c>
      <c r="H350" s="122" t="s">
        <v>428</v>
      </c>
      <c r="I350" s="123" t="s">
        <v>429</v>
      </c>
      <c r="J350" s="27" t="str">
        <f>IF(ISERROR(VLOOKUP(I350,[1]Eje_Pilar!$C$2:$E$47,2,FALSE))," ",VLOOKUP(I350,[1]Eje_Pilar!$C$2:$E$47,2,FALSE))</f>
        <v xml:space="preserve"> </v>
      </c>
      <c r="K350" s="27" t="str">
        <f>IF(ISERROR(VLOOKUP(I350,[1]Eje_Pilar!$C$2:$E$47,3,FALSE))," ",VLOOKUP(I350,[1]Eje_Pilar!$C$2:$E$47,3,FALSE))</f>
        <v xml:space="preserve"> </v>
      </c>
      <c r="L350" s="124">
        <v>0</v>
      </c>
      <c r="M350" s="138">
        <v>79722697</v>
      </c>
      <c r="N350" s="157" t="s">
        <v>980</v>
      </c>
      <c r="O350" s="158">
        <v>85427736</v>
      </c>
      <c r="P350" s="128"/>
      <c r="Q350" s="129"/>
      <c r="R350" s="130"/>
      <c r="S350" s="127"/>
      <c r="T350" s="28">
        <f t="shared" si="31"/>
        <v>85427736</v>
      </c>
      <c r="U350" s="159">
        <v>82224195</v>
      </c>
      <c r="V350" s="132">
        <v>43466</v>
      </c>
      <c r="W350" s="132">
        <v>43466</v>
      </c>
      <c r="X350" s="132">
        <v>43830</v>
      </c>
      <c r="Y350" s="118"/>
      <c r="Z350" s="132"/>
      <c r="AA350" s="24"/>
      <c r="AB350" s="125"/>
      <c r="AC350" s="125"/>
      <c r="AD350" s="125"/>
      <c r="AE350" s="125"/>
      <c r="AF350" s="29">
        <f t="shared" si="30"/>
        <v>0.96249998946477988</v>
      </c>
      <c r="AG350" s="30">
        <f>IF(SUMPRODUCT((A$14:A350=A350)*(B$14:B350=B350)*(C$14:C350=C350))&gt;1,0,1)</f>
        <v>1</v>
      </c>
      <c r="AH350" s="31" t="str">
        <f t="shared" si="32"/>
        <v>Otros gastos</v>
      </c>
      <c r="AI350" s="31" t="str">
        <f t="shared" si="33"/>
        <v>NO</v>
      </c>
      <c r="AJ350" s="32" t="str">
        <f>IFERROR(VLOOKUP(F350,[1]Tipo!$C$12:$C$27,1,FALSE),"NO")</f>
        <v>NO</v>
      </c>
      <c r="AK350" s="31" t="str">
        <f t="shared" si="34"/>
        <v>Funcionamiento</v>
      </c>
      <c r="AL350" s="31" t="str">
        <f t="shared" si="35"/>
        <v>NO</v>
      </c>
      <c r="AM350" s="51"/>
      <c r="AN350" s="51"/>
      <c r="AO350" s="51"/>
      <c r="AP350" s="1"/>
      <c r="AQ350" s="1"/>
      <c r="AR350" s="1"/>
      <c r="AS350" s="1"/>
      <c r="AT350" s="1"/>
      <c r="AU350" s="1"/>
      <c r="AV350" s="1"/>
      <c r="AW350" s="1"/>
      <c r="AX350" s="1"/>
      <c r="AY350" s="1"/>
      <c r="AZ350" s="1"/>
      <c r="BA350" s="1"/>
      <c r="BB350" s="1"/>
      <c r="BC350" s="1"/>
      <c r="BD350" s="1"/>
      <c r="BE350" s="1"/>
      <c r="BF350" s="1"/>
      <c r="BG350" s="1"/>
      <c r="BH350" s="1"/>
      <c r="BI350" s="1"/>
      <c r="BJ350" s="1"/>
      <c r="BK350" s="1"/>
      <c r="BL350" s="1"/>
      <c r="BM350" s="1"/>
      <c r="BN350" s="1"/>
      <c r="BO350" s="1"/>
      <c r="BP350" s="1"/>
      <c r="BQ350" s="1"/>
    </row>
    <row r="351" spans="1:69" ht="27" customHeight="1" x14ac:dyDescent="0.25">
      <c r="A351" s="125">
        <v>8</v>
      </c>
      <c r="B351" s="118">
        <v>2019</v>
      </c>
      <c r="C351" s="119" t="s">
        <v>977</v>
      </c>
      <c r="D351" s="142" t="s">
        <v>978</v>
      </c>
      <c r="E351" s="119"/>
      <c r="F351" s="120" t="s">
        <v>429</v>
      </c>
      <c r="G351" s="156" t="s">
        <v>979</v>
      </c>
      <c r="H351" s="122" t="s">
        <v>428</v>
      </c>
      <c r="I351" s="123" t="s">
        <v>429</v>
      </c>
      <c r="J351" s="27" t="str">
        <f>IF(ISERROR(VLOOKUP(I351,[1]Eje_Pilar!$C$2:$E$47,2,FALSE))," ",VLOOKUP(I351,[1]Eje_Pilar!$C$2:$E$47,2,FALSE))</f>
        <v xml:space="preserve"> </v>
      </c>
      <c r="K351" s="27" t="str">
        <f>IF(ISERROR(VLOOKUP(I351,[1]Eje_Pilar!$C$2:$E$47,3,FALSE))," ",VLOOKUP(I351,[1]Eje_Pilar!$C$2:$E$47,3,FALSE))</f>
        <v xml:space="preserve"> </v>
      </c>
      <c r="L351" s="124">
        <v>0</v>
      </c>
      <c r="M351" s="138">
        <v>79147656</v>
      </c>
      <c r="N351" s="157" t="s">
        <v>981</v>
      </c>
      <c r="O351" s="158">
        <v>85427736</v>
      </c>
      <c r="P351" s="128"/>
      <c r="Q351" s="129"/>
      <c r="R351" s="130"/>
      <c r="S351" s="127"/>
      <c r="T351" s="28">
        <f t="shared" si="31"/>
        <v>85427736</v>
      </c>
      <c r="U351" s="159">
        <v>85427736</v>
      </c>
      <c r="V351" s="132">
        <v>43466</v>
      </c>
      <c r="W351" s="132">
        <v>43466</v>
      </c>
      <c r="X351" s="132">
        <v>43830</v>
      </c>
      <c r="Y351" s="118"/>
      <c r="Z351" s="132"/>
      <c r="AA351" s="24"/>
      <c r="AB351" s="125"/>
      <c r="AC351" s="125"/>
      <c r="AD351" s="125"/>
      <c r="AE351" s="125"/>
      <c r="AF351" s="29">
        <f t="shared" si="30"/>
        <v>1</v>
      </c>
      <c r="AG351" s="30">
        <f>IF(SUMPRODUCT((A$14:A351=A351)*(B$14:B351=B351)*(C$14:C351=C351))&gt;1,0,1)</f>
        <v>1</v>
      </c>
      <c r="AH351" s="31" t="str">
        <f t="shared" si="32"/>
        <v>Otros gastos</v>
      </c>
      <c r="AI351" s="31" t="str">
        <f t="shared" si="33"/>
        <v>NO</v>
      </c>
      <c r="AJ351" s="32" t="str">
        <f>IFERROR(VLOOKUP(F351,[1]Tipo!$C$12:$C$27,1,FALSE),"NO")</f>
        <v>NO</v>
      </c>
      <c r="AK351" s="31" t="str">
        <f t="shared" si="34"/>
        <v>Funcionamiento</v>
      </c>
      <c r="AL351" s="31" t="str">
        <f t="shared" si="35"/>
        <v>NO</v>
      </c>
      <c r="AM351" s="51"/>
      <c r="AN351" s="51"/>
      <c r="AO351" s="51"/>
      <c r="AP351" s="1"/>
      <c r="AQ351" s="1"/>
      <c r="AR351" s="1"/>
      <c r="AS351" s="1"/>
      <c r="AT351" s="1"/>
      <c r="AU351" s="1"/>
      <c r="AV351" s="1"/>
      <c r="AW351" s="1"/>
      <c r="AX351" s="1"/>
      <c r="AY351" s="1"/>
      <c r="AZ351" s="1"/>
      <c r="BA351" s="1"/>
      <c r="BB351" s="1"/>
      <c r="BC351" s="1"/>
      <c r="BD351" s="1"/>
      <c r="BE351" s="1"/>
      <c r="BF351" s="1"/>
      <c r="BG351" s="1"/>
      <c r="BH351" s="1"/>
      <c r="BI351" s="1"/>
      <c r="BJ351" s="1"/>
      <c r="BK351" s="1"/>
      <c r="BL351" s="1"/>
      <c r="BM351" s="1"/>
      <c r="BN351" s="1"/>
      <c r="BO351" s="1"/>
      <c r="BP351" s="1"/>
      <c r="BQ351" s="1"/>
    </row>
    <row r="352" spans="1:69" ht="27" customHeight="1" x14ac:dyDescent="0.25">
      <c r="A352" s="125">
        <v>4</v>
      </c>
      <c r="B352" s="118">
        <v>2019</v>
      </c>
      <c r="C352" s="119" t="s">
        <v>977</v>
      </c>
      <c r="D352" s="142" t="s">
        <v>978</v>
      </c>
      <c r="E352" s="119"/>
      <c r="F352" s="120" t="s">
        <v>429</v>
      </c>
      <c r="G352" s="156" t="s">
        <v>979</v>
      </c>
      <c r="H352" s="122" t="s">
        <v>428</v>
      </c>
      <c r="I352" s="123" t="s">
        <v>429</v>
      </c>
      <c r="J352" s="27" t="str">
        <f>IF(ISERROR(VLOOKUP(I352,[1]Eje_Pilar!$C$2:$E$47,2,FALSE))," ",VLOOKUP(I352,[1]Eje_Pilar!$C$2:$E$47,2,FALSE))</f>
        <v xml:space="preserve"> </v>
      </c>
      <c r="K352" s="27" t="str">
        <f>IF(ISERROR(VLOOKUP(I352,[1]Eje_Pilar!$C$2:$E$47,3,FALSE))," ",VLOOKUP(I352,[1]Eje_Pilar!$C$2:$E$47,3,FALSE))</f>
        <v xml:space="preserve"> </v>
      </c>
      <c r="L352" s="124">
        <v>0</v>
      </c>
      <c r="M352" s="138">
        <v>1032408493</v>
      </c>
      <c r="N352" s="157" t="s">
        <v>982</v>
      </c>
      <c r="O352" s="158">
        <v>85427736</v>
      </c>
      <c r="P352" s="128"/>
      <c r="Q352" s="129"/>
      <c r="R352" s="130"/>
      <c r="S352" s="127"/>
      <c r="T352" s="28">
        <f t="shared" si="31"/>
        <v>85427736</v>
      </c>
      <c r="U352" s="159">
        <v>83292042</v>
      </c>
      <c r="V352" s="132">
        <v>43466</v>
      </c>
      <c r="W352" s="132">
        <v>43466</v>
      </c>
      <c r="X352" s="132">
        <v>43830</v>
      </c>
      <c r="Y352" s="118"/>
      <c r="Z352" s="132"/>
      <c r="AA352" s="24"/>
      <c r="AB352" s="125"/>
      <c r="AC352" s="125"/>
      <c r="AD352" s="125"/>
      <c r="AE352" s="125"/>
      <c r="AF352" s="29">
        <f t="shared" si="30"/>
        <v>0.97499999297651996</v>
      </c>
      <c r="AG352" s="30">
        <f>IF(SUMPRODUCT((A$14:A352=A352)*(B$14:B352=B352)*(C$14:C352=C352))&gt;1,0,1)</f>
        <v>1</v>
      </c>
      <c r="AH352" s="31" t="str">
        <f t="shared" si="32"/>
        <v>Otros gastos</v>
      </c>
      <c r="AI352" s="31" t="str">
        <f t="shared" si="33"/>
        <v>NO</v>
      </c>
      <c r="AJ352" s="32" t="str">
        <f>IFERROR(VLOOKUP(F352,[1]Tipo!$C$12:$C$27,1,FALSE),"NO")</f>
        <v>NO</v>
      </c>
      <c r="AK352" s="31" t="str">
        <f t="shared" si="34"/>
        <v>Funcionamiento</v>
      </c>
      <c r="AL352" s="31" t="str">
        <f t="shared" si="35"/>
        <v>NO</v>
      </c>
      <c r="AM352" s="51"/>
      <c r="AN352" s="51"/>
      <c r="AO352" s="51"/>
      <c r="AP352" s="1"/>
      <c r="AQ352" s="1"/>
      <c r="AR352" s="1"/>
      <c r="AS352" s="1"/>
      <c r="AT352" s="1"/>
      <c r="AU352" s="1"/>
      <c r="AV352" s="1"/>
      <c r="AW352" s="1"/>
      <c r="AX352" s="1"/>
      <c r="AY352" s="1"/>
      <c r="AZ352" s="1"/>
      <c r="BA352" s="1"/>
      <c r="BB352" s="1"/>
      <c r="BC352" s="1"/>
      <c r="BD352" s="1"/>
      <c r="BE352" s="1"/>
      <c r="BF352" s="1"/>
      <c r="BG352" s="1"/>
      <c r="BH352" s="1"/>
      <c r="BI352" s="1"/>
      <c r="BJ352" s="1"/>
      <c r="BK352" s="1"/>
      <c r="BL352" s="1"/>
      <c r="BM352" s="1"/>
      <c r="BN352" s="1"/>
      <c r="BO352" s="1"/>
      <c r="BP352" s="1"/>
      <c r="BQ352" s="1"/>
    </row>
    <row r="353" spans="1:69" ht="27" customHeight="1" x14ac:dyDescent="0.25">
      <c r="A353" s="125">
        <v>1</v>
      </c>
      <c r="B353" s="118">
        <v>2019</v>
      </c>
      <c r="C353" s="119" t="s">
        <v>977</v>
      </c>
      <c r="D353" s="142" t="s">
        <v>978</v>
      </c>
      <c r="E353" s="119"/>
      <c r="F353" s="120" t="s">
        <v>429</v>
      </c>
      <c r="G353" s="156" t="s">
        <v>979</v>
      </c>
      <c r="H353" s="122" t="s">
        <v>428</v>
      </c>
      <c r="I353" s="123" t="s">
        <v>429</v>
      </c>
      <c r="J353" s="27" t="str">
        <f>IF(ISERROR(VLOOKUP(I353,[1]Eje_Pilar!$C$2:$E$47,2,FALSE))," ",VLOOKUP(I353,[1]Eje_Pilar!$C$2:$E$47,2,FALSE))</f>
        <v xml:space="preserve"> </v>
      </c>
      <c r="K353" s="27" t="str">
        <f>IF(ISERROR(VLOOKUP(I353,[1]Eje_Pilar!$C$2:$E$47,3,FALSE))," ",VLOOKUP(I353,[1]Eje_Pilar!$C$2:$E$47,3,FALSE))</f>
        <v xml:space="preserve"> </v>
      </c>
      <c r="L353" s="124">
        <v>0</v>
      </c>
      <c r="M353" s="138">
        <v>4588354</v>
      </c>
      <c r="N353" s="157" t="s">
        <v>983</v>
      </c>
      <c r="O353" s="158">
        <v>85427736</v>
      </c>
      <c r="P353" s="128"/>
      <c r="Q353" s="129"/>
      <c r="R353" s="130"/>
      <c r="S353" s="127"/>
      <c r="T353" s="28">
        <f t="shared" si="31"/>
        <v>85427736</v>
      </c>
      <c r="U353" s="159">
        <v>85427736</v>
      </c>
      <c r="V353" s="132">
        <v>43466</v>
      </c>
      <c r="W353" s="132">
        <v>43466</v>
      </c>
      <c r="X353" s="132">
        <v>43830</v>
      </c>
      <c r="Y353" s="118"/>
      <c r="Z353" s="132"/>
      <c r="AA353" s="24"/>
      <c r="AB353" s="125"/>
      <c r="AC353" s="125"/>
      <c r="AD353" s="125"/>
      <c r="AE353" s="125"/>
      <c r="AF353" s="29">
        <f t="shared" si="30"/>
        <v>1</v>
      </c>
      <c r="AG353" s="30">
        <f>IF(SUMPRODUCT((A$14:A353=A353)*(B$14:B353=B353)*(C$14:C353=C353))&gt;1,0,1)</f>
        <v>1</v>
      </c>
      <c r="AH353" s="31" t="str">
        <f t="shared" si="32"/>
        <v>Otros gastos</v>
      </c>
      <c r="AI353" s="31" t="str">
        <f t="shared" si="33"/>
        <v>NO</v>
      </c>
      <c r="AJ353" s="32" t="str">
        <f>IFERROR(VLOOKUP(F353,[1]Tipo!$C$12:$C$27,1,FALSE),"NO")</f>
        <v>NO</v>
      </c>
      <c r="AK353" s="31" t="str">
        <f t="shared" si="34"/>
        <v>Funcionamiento</v>
      </c>
      <c r="AL353" s="31" t="str">
        <f t="shared" si="35"/>
        <v>NO</v>
      </c>
      <c r="AM353" s="51"/>
      <c r="AN353" s="51"/>
      <c r="AO353" s="51"/>
      <c r="AP353" s="1"/>
      <c r="AQ353" s="1"/>
      <c r="AR353" s="1"/>
      <c r="AS353" s="1"/>
      <c r="AT353" s="1"/>
      <c r="AU353" s="1"/>
      <c r="AV353" s="1"/>
      <c r="AW353" s="1"/>
      <c r="AX353" s="1"/>
      <c r="AY353" s="1"/>
      <c r="AZ353" s="1"/>
      <c r="BA353" s="1"/>
      <c r="BB353" s="1"/>
      <c r="BC353" s="1"/>
      <c r="BD353" s="1"/>
      <c r="BE353" s="1"/>
      <c r="BF353" s="1"/>
      <c r="BG353" s="1"/>
      <c r="BH353" s="1"/>
      <c r="BI353" s="1"/>
      <c r="BJ353" s="1"/>
      <c r="BK353" s="1"/>
      <c r="BL353" s="1"/>
      <c r="BM353" s="1"/>
      <c r="BN353" s="1"/>
      <c r="BO353" s="1"/>
      <c r="BP353" s="1"/>
      <c r="BQ353" s="1"/>
    </row>
    <row r="354" spans="1:69" ht="27" customHeight="1" x14ac:dyDescent="0.25">
      <c r="A354" s="125">
        <v>9</v>
      </c>
      <c r="B354" s="118">
        <v>2019</v>
      </c>
      <c r="C354" s="119" t="s">
        <v>977</v>
      </c>
      <c r="D354" s="142" t="s">
        <v>978</v>
      </c>
      <c r="E354" s="119"/>
      <c r="F354" s="120" t="s">
        <v>429</v>
      </c>
      <c r="G354" s="156" t="s">
        <v>979</v>
      </c>
      <c r="H354" s="122" t="s">
        <v>428</v>
      </c>
      <c r="I354" s="123" t="s">
        <v>429</v>
      </c>
      <c r="J354" s="27" t="str">
        <f>IF(ISERROR(VLOOKUP(I354,[1]Eje_Pilar!$C$2:$E$47,2,FALSE))," ",VLOOKUP(I354,[1]Eje_Pilar!$C$2:$E$47,2,FALSE))</f>
        <v xml:space="preserve"> </v>
      </c>
      <c r="K354" s="27" t="str">
        <f>IF(ISERROR(VLOOKUP(I354,[1]Eje_Pilar!$C$2:$E$47,3,FALSE))," ",VLOOKUP(I354,[1]Eje_Pilar!$C$2:$E$47,3,FALSE))</f>
        <v xml:space="preserve"> </v>
      </c>
      <c r="L354" s="124">
        <v>0</v>
      </c>
      <c r="M354" s="138">
        <v>34951163</v>
      </c>
      <c r="N354" s="157" t="s">
        <v>984</v>
      </c>
      <c r="O354" s="158">
        <v>85427736</v>
      </c>
      <c r="P354" s="128"/>
      <c r="Q354" s="129"/>
      <c r="R354" s="130"/>
      <c r="S354" s="127"/>
      <c r="T354" s="28">
        <f t="shared" si="31"/>
        <v>85427736</v>
      </c>
      <c r="U354" s="159">
        <v>85427736</v>
      </c>
      <c r="V354" s="132">
        <v>43466</v>
      </c>
      <c r="W354" s="132">
        <v>43466</v>
      </c>
      <c r="X354" s="132">
        <v>43830</v>
      </c>
      <c r="Y354" s="118"/>
      <c r="Z354" s="132"/>
      <c r="AA354" s="24"/>
      <c r="AB354" s="125"/>
      <c r="AC354" s="125"/>
      <c r="AD354" s="125"/>
      <c r="AE354" s="125"/>
      <c r="AF354" s="29">
        <f t="shared" si="30"/>
        <v>1</v>
      </c>
      <c r="AG354" s="30">
        <f>IF(SUMPRODUCT((A$14:A354=A354)*(B$14:B354=B354)*(C$14:C354=C354))&gt;1,0,1)</f>
        <v>1</v>
      </c>
      <c r="AH354" s="31" t="str">
        <f t="shared" si="32"/>
        <v>Otros gastos</v>
      </c>
      <c r="AI354" s="31" t="str">
        <f t="shared" si="33"/>
        <v>NO</v>
      </c>
      <c r="AJ354" s="32" t="str">
        <f>IFERROR(VLOOKUP(F354,[1]Tipo!$C$12:$C$27,1,FALSE),"NO")</f>
        <v>NO</v>
      </c>
      <c r="AK354" s="31" t="str">
        <f t="shared" si="34"/>
        <v>Funcionamiento</v>
      </c>
      <c r="AL354" s="31" t="str">
        <f t="shared" si="35"/>
        <v>NO</v>
      </c>
      <c r="AM354" s="51"/>
      <c r="AN354" s="51"/>
      <c r="AO354" s="51"/>
      <c r="AP354" s="1"/>
      <c r="AQ354" s="1"/>
      <c r="AR354" s="1"/>
      <c r="AS354" s="1"/>
      <c r="AT354" s="1"/>
      <c r="AU354" s="1"/>
      <c r="AV354" s="1"/>
      <c r="AW354" s="1"/>
      <c r="AX354" s="1"/>
      <c r="AY354" s="1"/>
      <c r="AZ354" s="1"/>
      <c r="BA354" s="1"/>
      <c r="BB354" s="1"/>
      <c r="BC354" s="1"/>
      <c r="BD354" s="1"/>
      <c r="BE354" s="1"/>
      <c r="BF354" s="1"/>
      <c r="BG354" s="1"/>
      <c r="BH354" s="1"/>
      <c r="BI354" s="1"/>
      <c r="BJ354" s="1"/>
      <c r="BK354" s="1"/>
      <c r="BL354" s="1"/>
      <c r="BM354" s="1"/>
      <c r="BN354" s="1"/>
      <c r="BO354" s="1"/>
      <c r="BP354" s="1"/>
      <c r="BQ354" s="1"/>
    </row>
    <row r="355" spans="1:69" ht="27" customHeight="1" x14ac:dyDescent="0.25">
      <c r="A355" s="125">
        <v>5</v>
      </c>
      <c r="B355" s="118">
        <v>2019</v>
      </c>
      <c r="C355" s="119" t="s">
        <v>977</v>
      </c>
      <c r="D355" s="142" t="s">
        <v>978</v>
      </c>
      <c r="E355" s="119"/>
      <c r="F355" s="120" t="s">
        <v>429</v>
      </c>
      <c r="G355" s="156" t="s">
        <v>979</v>
      </c>
      <c r="H355" s="122" t="s">
        <v>428</v>
      </c>
      <c r="I355" s="123" t="s">
        <v>429</v>
      </c>
      <c r="J355" s="27" t="str">
        <f>IF(ISERROR(VLOOKUP(I355,[1]Eje_Pilar!$C$2:$E$47,2,FALSE))," ",VLOOKUP(I355,[1]Eje_Pilar!$C$2:$E$47,2,FALSE))</f>
        <v xml:space="preserve"> </v>
      </c>
      <c r="K355" s="27" t="str">
        <f>IF(ISERROR(VLOOKUP(I355,[1]Eje_Pilar!$C$2:$E$47,3,FALSE))," ",VLOOKUP(I355,[1]Eje_Pilar!$C$2:$E$47,3,FALSE))</f>
        <v xml:space="preserve"> </v>
      </c>
      <c r="L355" s="124">
        <v>0</v>
      </c>
      <c r="M355" s="138">
        <v>20797877</v>
      </c>
      <c r="N355" s="157" t="s">
        <v>985</v>
      </c>
      <c r="O355" s="158">
        <v>85427736</v>
      </c>
      <c r="P355" s="128"/>
      <c r="Q355" s="129"/>
      <c r="R355" s="130"/>
      <c r="S355" s="127"/>
      <c r="T355" s="28">
        <f t="shared" si="31"/>
        <v>85427736</v>
      </c>
      <c r="U355" s="159">
        <v>85427736</v>
      </c>
      <c r="V355" s="132">
        <v>43466</v>
      </c>
      <c r="W355" s="132">
        <v>43466</v>
      </c>
      <c r="X355" s="132">
        <v>43830</v>
      </c>
      <c r="Y355" s="118"/>
      <c r="Z355" s="132"/>
      <c r="AA355" s="24"/>
      <c r="AB355" s="125"/>
      <c r="AC355" s="125"/>
      <c r="AD355" s="125"/>
      <c r="AE355" s="125"/>
      <c r="AF355" s="29">
        <f t="shared" si="30"/>
        <v>1</v>
      </c>
      <c r="AG355" s="30">
        <f>IF(SUMPRODUCT((A$14:A355=A355)*(B$14:B355=B355)*(C$14:C355=C355))&gt;1,0,1)</f>
        <v>1</v>
      </c>
      <c r="AH355" s="31" t="str">
        <f t="shared" si="32"/>
        <v>Otros gastos</v>
      </c>
      <c r="AI355" s="31" t="str">
        <f t="shared" si="33"/>
        <v>NO</v>
      </c>
      <c r="AJ355" s="32" t="str">
        <f>IFERROR(VLOOKUP(F355,[1]Tipo!$C$12:$C$27,1,FALSE),"NO")</f>
        <v>NO</v>
      </c>
      <c r="AK355" s="31" t="str">
        <f t="shared" si="34"/>
        <v>Funcionamiento</v>
      </c>
      <c r="AL355" s="31" t="str">
        <f t="shared" si="35"/>
        <v>NO</v>
      </c>
      <c r="AM355" s="51"/>
      <c r="AN355" s="51"/>
      <c r="AO355" s="51"/>
      <c r="AP355" s="1"/>
      <c r="AQ355" s="1"/>
      <c r="AR355" s="1"/>
      <c r="AS355" s="1"/>
      <c r="AT355" s="1"/>
      <c r="AU355" s="1"/>
      <c r="AV355" s="1"/>
      <c r="AW355" s="1"/>
      <c r="AX355" s="1"/>
      <c r="AY355" s="1"/>
      <c r="AZ355" s="1"/>
      <c r="BA355" s="1"/>
      <c r="BB355" s="1"/>
      <c r="BC355" s="1"/>
      <c r="BD355" s="1"/>
      <c r="BE355" s="1"/>
      <c r="BF355" s="1"/>
      <c r="BG355" s="1"/>
      <c r="BH355" s="1"/>
      <c r="BI355" s="1"/>
      <c r="BJ355" s="1"/>
      <c r="BK355" s="1"/>
      <c r="BL355" s="1"/>
      <c r="BM355" s="1"/>
      <c r="BN355" s="1"/>
      <c r="BO355" s="1"/>
      <c r="BP355" s="1"/>
      <c r="BQ355" s="1"/>
    </row>
    <row r="356" spans="1:69" ht="27" customHeight="1" x14ac:dyDescent="0.25">
      <c r="A356" s="125">
        <v>6</v>
      </c>
      <c r="B356" s="118">
        <v>2019</v>
      </c>
      <c r="C356" s="119" t="s">
        <v>977</v>
      </c>
      <c r="D356" s="142" t="s">
        <v>978</v>
      </c>
      <c r="E356" s="119"/>
      <c r="F356" s="120" t="s">
        <v>429</v>
      </c>
      <c r="G356" s="156" t="s">
        <v>979</v>
      </c>
      <c r="H356" s="122" t="s">
        <v>428</v>
      </c>
      <c r="I356" s="123" t="s">
        <v>429</v>
      </c>
      <c r="J356" s="27" t="str">
        <f>IF(ISERROR(VLOOKUP(I356,[1]Eje_Pilar!$C$2:$E$47,2,FALSE))," ",VLOOKUP(I356,[1]Eje_Pilar!$C$2:$E$47,2,FALSE))</f>
        <v xml:space="preserve"> </v>
      </c>
      <c r="K356" s="27" t="str">
        <f>IF(ISERROR(VLOOKUP(I356,[1]Eje_Pilar!$C$2:$E$47,3,FALSE))," ",VLOOKUP(I356,[1]Eje_Pilar!$C$2:$E$47,3,FALSE))</f>
        <v xml:space="preserve"> </v>
      </c>
      <c r="L356" s="124">
        <v>0</v>
      </c>
      <c r="M356" s="138">
        <v>53130884</v>
      </c>
      <c r="N356" s="157" t="s">
        <v>986</v>
      </c>
      <c r="O356" s="158">
        <v>85427736</v>
      </c>
      <c r="P356" s="128"/>
      <c r="Q356" s="129"/>
      <c r="R356" s="130"/>
      <c r="S356" s="127"/>
      <c r="T356" s="28">
        <f t="shared" si="31"/>
        <v>85427736</v>
      </c>
      <c r="U356" s="159">
        <v>84359889</v>
      </c>
      <c r="V356" s="132">
        <v>43466</v>
      </c>
      <c r="W356" s="132">
        <v>43466</v>
      </c>
      <c r="X356" s="132">
        <v>43830</v>
      </c>
      <c r="Y356" s="118"/>
      <c r="Z356" s="132"/>
      <c r="AA356" s="24"/>
      <c r="AB356" s="125"/>
      <c r="AC356" s="125"/>
      <c r="AD356" s="125"/>
      <c r="AE356" s="125"/>
      <c r="AF356" s="29">
        <f t="shared" si="30"/>
        <v>0.98749999648825992</v>
      </c>
      <c r="AG356" s="30">
        <f>IF(SUMPRODUCT((A$14:A356=A356)*(B$14:B356=B356)*(C$14:C356=C356))&gt;1,0,1)</f>
        <v>1</v>
      </c>
      <c r="AH356" s="31" t="str">
        <f t="shared" si="32"/>
        <v>Otros gastos</v>
      </c>
      <c r="AI356" s="31" t="str">
        <f t="shared" si="33"/>
        <v>NO</v>
      </c>
      <c r="AJ356" s="32" t="str">
        <f>IFERROR(VLOOKUP(F356,[1]Tipo!$C$12:$C$27,1,FALSE),"NO")</f>
        <v>NO</v>
      </c>
      <c r="AK356" s="31" t="str">
        <f t="shared" si="34"/>
        <v>Funcionamiento</v>
      </c>
      <c r="AL356" s="31" t="str">
        <f t="shared" si="35"/>
        <v>NO</v>
      </c>
      <c r="AM356" s="51"/>
      <c r="AN356" s="51"/>
      <c r="AO356" s="51"/>
      <c r="AP356" s="1"/>
      <c r="AQ356" s="1"/>
      <c r="AR356" s="1"/>
      <c r="AS356" s="1"/>
      <c r="AT356" s="1"/>
      <c r="AU356" s="1"/>
      <c r="AV356" s="1"/>
      <c r="AW356" s="1"/>
      <c r="AX356" s="1"/>
      <c r="AY356" s="1"/>
      <c r="AZ356" s="1"/>
      <c r="BA356" s="1"/>
      <c r="BB356" s="1"/>
      <c r="BC356" s="1"/>
      <c r="BD356" s="1"/>
      <c r="BE356" s="1"/>
      <c r="BF356" s="1"/>
      <c r="BG356" s="1"/>
      <c r="BH356" s="1"/>
      <c r="BI356" s="1"/>
      <c r="BJ356" s="1"/>
      <c r="BK356" s="1"/>
      <c r="BL356" s="1"/>
      <c r="BM356" s="1"/>
      <c r="BN356" s="1"/>
      <c r="BO356" s="1"/>
      <c r="BP356" s="1"/>
      <c r="BQ356" s="1"/>
    </row>
    <row r="357" spans="1:69" ht="27" customHeight="1" x14ac:dyDescent="0.25">
      <c r="A357" s="125">
        <v>3</v>
      </c>
      <c r="B357" s="118">
        <v>2019</v>
      </c>
      <c r="C357" s="119" t="s">
        <v>977</v>
      </c>
      <c r="D357" s="142" t="s">
        <v>978</v>
      </c>
      <c r="E357" s="119"/>
      <c r="F357" s="120" t="s">
        <v>429</v>
      </c>
      <c r="G357" s="156" t="s">
        <v>979</v>
      </c>
      <c r="H357" s="122" t="s">
        <v>428</v>
      </c>
      <c r="I357" s="123" t="s">
        <v>429</v>
      </c>
      <c r="J357" s="27" t="str">
        <f>IF(ISERROR(VLOOKUP(I357,[1]Eje_Pilar!$C$2:$E$47,2,FALSE))," ",VLOOKUP(I357,[1]Eje_Pilar!$C$2:$E$47,2,FALSE))</f>
        <v xml:space="preserve"> </v>
      </c>
      <c r="K357" s="27" t="str">
        <f>IF(ISERROR(VLOOKUP(I357,[1]Eje_Pilar!$C$2:$E$47,3,FALSE))," ",VLOOKUP(I357,[1]Eje_Pilar!$C$2:$E$47,3,FALSE))</f>
        <v xml:space="preserve"> </v>
      </c>
      <c r="L357" s="124">
        <v>0</v>
      </c>
      <c r="M357" s="138">
        <v>19460449</v>
      </c>
      <c r="N357" s="157" t="s">
        <v>987</v>
      </c>
      <c r="O357" s="158">
        <v>85427736</v>
      </c>
      <c r="P357" s="128"/>
      <c r="Q357" s="129"/>
      <c r="R357" s="130"/>
      <c r="S357" s="127"/>
      <c r="T357" s="28">
        <f t="shared" si="31"/>
        <v>85427736</v>
      </c>
      <c r="U357" s="159">
        <v>85427736</v>
      </c>
      <c r="V357" s="132">
        <v>43466</v>
      </c>
      <c r="W357" s="132">
        <v>43466</v>
      </c>
      <c r="X357" s="132">
        <v>43830</v>
      </c>
      <c r="Y357" s="118"/>
      <c r="Z357" s="132"/>
      <c r="AA357" s="24"/>
      <c r="AB357" s="125"/>
      <c r="AC357" s="125"/>
      <c r="AD357" s="125"/>
      <c r="AE357" s="125"/>
      <c r="AF357" s="29">
        <f t="shared" si="30"/>
        <v>1</v>
      </c>
      <c r="AG357" s="30">
        <f>IF(SUMPRODUCT((A$14:A357=A357)*(B$14:B357=B357)*(C$14:C357=C357))&gt;1,0,1)</f>
        <v>1</v>
      </c>
      <c r="AH357" s="31" t="str">
        <f t="shared" si="32"/>
        <v>Otros gastos</v>
      </c>
      <c r="AI357" s="31" t="str">
        <f t="shared" si="33"/>
        <v>NO</v>
      </c>
      <c r="AJ357" s="32" t="str">
        <f>IFERROR(VLOOKUP(F357,[1]Tipo!$C$12:$C$27,1,FALSE),"NO")</f>
        <v>NO</v>
      </c>
      <c r="AK357" s="31" t="str">
        <f t="shared" si="34"/>
        <v>Funcionamiento</v>
      </c>
      <c r="AL357" s="31" t="str">
        <f t="shared" si="35"/>
        <v>NO</v>
      </c>
      <c r="AM357" s="51"/>
      <c r="AN357" s="51"/>
      <c r="AO357" s="51"/>
      <c r="AP357" s="1"/>
      <c r="AQ357" s="1"/>
      <c r="AR357" s="1"/>
      <c r="AS357" s="1"/>
      <c r="AT357" s="1"/>
      <c r="AU357" s="1"/>
      <c r="AV357" s="1"/>
      <c r="AW357" s="1"/>
      <c r="AX357" s="1"/>
      <c r="AY357" s="1"/>
      <c r="AZ357" s="1"/>
      <c r="BA357" s="1"/>
      <c r="BB357" s="1"/>
      <c r="BC357" s="1"/>
      <c r="BD357" s="1"/>
      <c r="BE357" s="1"/>
      <c r="BF357" s="1"/>
      <c r="BG357" s="1"/>
      <c r="BH357" s="1"/>
      <c r="BI357" s="1"/>
      <c r="BJ357" s="1"/>
      <c r="BK357" s="1"/>
      <c r="BL357" s="1"/>
      <c r="BM357" s="1"/>
      <c r="BN357" s="1"/>
      <c r="BO357" s="1"/>
      <c r="BP357" s="1"/>
      <c r="BQ357" s="1"/>
    </row>
    <row r="358" spans="1:69" ht="27" customHeight="1" x14ac:dyDescent="0.25">
      <c r="A358" s="125">
        <v>2</v>
      </c>
      <c r="B358" s="118">
        <v>2019</v>
      </c>
      <c r="C358" s="119" t="s">
        <v>977</v>
      </c>
      <c r="D358" s="142" t="s">
        <v>978</v>
      </c>
      <c r="E358" s="119"/>
      <c r="F358" s="120" t="s">
        <v>429</v>
      </c>
      <c r="G358" s="156" t="s">
        <v>979</v>
      </c>
      <c r="H358" s="122" t="s">
        <v>428</v>
      </c>
      <c r="I358" s="123" t="s">
        <v>429</v>
      </c>
      <c r="J358" s="27" t="str">
        <f>IF(ISERROR(VLOOKUP(I358,[1]Eje_Pilar!$C$2:$E$47,2,FALSE))," ",VLOOKUP(I358,[1]Eje_Pilar!$C$2:$E$47,2,FALSE))</f>
        <v xml:space="preserve"> </v>
      </c>
      <c r="K358" s="27" t="str">
        <f>IF(ISERROR(VLOOKUP(I358,[1]Eje_Pilar!$C$2:$E$47,3,FALSE))," ",VLOOKUP(I358,[1]Eje_Pilar!$C$2:$E$47,3,FALSE))</f>
        <v xml:space="preserve"> </v>
      </c>
      <c r="L358" s="124">
        <v>0</v>
      </c>
      <c r="M358" s="138">
        <v>8695299</v>
      </c>
      <c r="N358" s="157" t="s">
        <v>988</v>
      </c>
      <c r="O358" s="158">
        <v>85427736</v>
      </c>
      <c r="P358" s="128"/>
      <c r="Q358" s="129"/>
      <c r="R358" s="130"/>
      <c r="S358" s="127"/>
      <c r="T358" s="28">
        <f t="shared" si="31"/>
        <v>85427736</v>
      </c>
      <c r="U358" s="159">
        <v>80800400</v>
      </c>
      <c r="V358" s="132">
        <v>43466</v>
      </c>
      <c r="W358" s="132">
        <v>43466</v>
      </c>
      <c r="X358" s="132">
        <v>43830</v>
      </c>
      <c r="Y358" s="118"/>
      <c r="Z358" s="132"/>
      <c r="AA358" s="24"/>
      <c r="AB358" s="125"/>
      <c r="AC358" s="125"/>
      <c r="AD358" s="125"/>
      <c r="AE358" s="125"/>
      <c r="AF358" s="29">
        <f t="shared" si="30"/>
        <v>0.94583332982159329</v>
      </c>
      <c r="AG358" s="30">
        <f>IF(SUMPRODUCT((A$14:A358=A358)*(B$14:B358=B358)*(C$14:C358=C358))&gt;1,0,1)</f>
        <v>1</v>
      </c>
      <c r="AH358" s="31" t="str">
        <f t="shared" si="32"/>
        <v>Otros gastos</v>
      </c>
      <c r="AI358" s="31" t="str">
        <f t="shared" si="33"/>
        <v>NO</v>
      </c>
      <c r="AJ358" s="32" t="str">
        <f>IFERROR(VLOOKUP(F358,[1]Tipo!$C$12:$C$27,1,FALSE),"NO")</f>
        <v>NO</v>
      </c>
      <c r="AK358" s="31" t="str">
        <f t="shared" si="34"/>
        <v>Funcionamiento</v>
      </c>
      <c r="AL358" s="31" t="str">
        <f t="shared" si="35"/>
        <v>NO</v>
      </c>
      <c r="AM358" s="51"/>
      <c r="AN358" s="51"/>
      <c r="AO358" s="51"/>
      <c r="AP358" s="1"/>
      <c r="AQ358" s="1"/>
      <c r="AR358" s="1"/>
      <c r="AS358" s="1"/>
      <c r="AT358" s="1"/>
      <c r="AU358" s="1"/>
      <c r="AV358" s="1"/>
      <c r="AW358" s="1"/>
      <c r="AX358" s="1"/>
      <c r="AY358" s="1"/>
      <c r="AZ358" s="1"/>
      <c r="BA358" s="1"/>
      <c r="BB358" s="1"/>
      <c r="BC358" s="1"/>
      <c r="BD358" s="1"/>
      <c r="BE358" s="1"/>
      <c r="BF358" s="1"/>
      <c r="BG358" s="1"/>
      <c r="BH358" s="1"/>
      <c r="BI358" s="1"/>
      <c r="BJ358" s="1"/>
      <c r="BK358" s="1"/>
      <c r="BL358" s="1"/>
      <c r="BM358" s="1"/>
      <c r="BN358" s="1"/>
      <c r="BO358" s="1"/>
      <c r="BP358" s="1"/>
      <c r="BQ358" s="1"/>
    </row>
    <row r="359" spans="1:69" ht="27" customHeight="1" x14ac:dyDescent="0.25">
      <c r="A359" s="125">
        <v>2019</v>
      </c>
      <c r="B359" s="118">
        <v>2019</v>
      </c>
      <c r="C359" s="119" t="s">
        <v>977</v>
      </c>
      <c r="D359" s="142" t="s">
        <v>978</v>
      </c>
      <c r="E359" s="119"/>
      <c r="F359" s="120" t="s">
        <v>429</v>
      </c>
      <c r="G359" s="156" t="s">
        <v>989</v>
      </c>
      <c r="H359" s="122" t="s">
        <v>428</v>
      </c>
      <c r="I359" s="123" t="s">
        <v>429</v>
      </c>
      <c r="J359" s="27" t="str">
        <f>IF(ISERROR(VLOOKUP(I359,[1]Eje_Pilar!$C$2:$E$47,2,FALSE))," ",VLOOKUP(I359,[1]Eje_Pilar!$C$2:$E$47,2,FALSE))</f>
        <v xml:space="preserve"> </v>
      </c>
      <c r="K359" s="27" t="str">
        <f>IF(ISERROR(VLOOKUP(I359,[1]Eje_Pilar!$C$2:$E$47,3,FALSE))," ",VLOOKUP(I359,[1]Eje_Pilar!$C$2:$E$47,3,FALSE))</f>
        <v xml:space="preserve"> </v>
      </c>
      <c r="L359" s="124">
        <v>0</v>
      </c>
      <c r="M359" s="125">
        <v>860066942</v>
      </c>
      <c r="N359" s="160" t="s">
        <v>990</v>
      </c>
      <c r="O359" s="127">
        <v>29254800</v>
      </c>
      <c r="P359" s="128"/>
      <c r="Q359" s="129"/>
      <c r="R359" s="130"/>
      <c r="S359" s="127"/>
      <c r="T359" s="28">
        <f t="shared" si="31"/>
        <v>29254800</v>
      </c>
      <c r="U359" s="161">
        <v>23915400</v>
      </c>
      <c r="V359" s="132">
        <v>43466</v>
      </c>
      <c r="W359" s="132">
        <v>43466</v>
      </c>
      <c r="X359" s="132">
        <v>43830</v>
      </c>
      <c r="Y359" s="118"/>
      <c r="Z359" s="132"/>
      <c r="AA359" s="24"/>
      <c r="AB359" s="125"/>
      <c r="AC359" s="125"/>
      <c r="AD359" s="125"/>
      <c r="AE359" s="125"/>
      <c r="AF359" s="29">
        <f t="shared" si="30"/>
        <v>0.81748636121251894</v>
      </c>
      <c r="AG359" s="30">
        <f>IF(SUMPRODUCT((A$14:A359=A359)*(B$14:B359=B359)*(C$14:C359=C359))&gt;1,0,1)</f>
        <v>1</v>
      </c>
      <c r="AH359" s="31" t="str">
        <f t="shared" si="32"/>
        <v>Otros gastos</v>
      </c>
      <c r="AI359" s="31" t="str">
        <f t="shared" si="33"/>
        <v>NO</v>
      </c>
      <c r="AJ359" s="32" t="str">
        <f>IFERROR(VLOOKUP(F359,[1]Tipo!$C$12:$C$27,1,FALSE),"NO")</f>
        <v>NO</v>
      </c>
      <c r="AK359" s="31" t="str">
        <f t="shared" si="34"/>
        <v>Funcionamiento</v>
      </c>
      <c r="AL359" s="31" t="str">
        <f t="shared" si="35"/>
        <v>NO</v>
      </c>
      <c r="AM359" s="51"/>
      <c r="AN359" s="51"/>
      <c r="AO359" s="51"/>
      <c r="AP359" s="1"/>
      <c r="AQ359" s="1"/>
      <c r="AR359" s="1"/>
      <c r="AS359" s="1"/>
      <c r="AT359" s="1"/>
      <c r="AU359" s="1"/>
      <c r="AV359" s="1"/>
      <c r="AW359" s="1"/>
      <c r="AX359" s="1"/>
      <c r="AY359" s="1"/>
      <c r="AZ359" s="1"/>
      <c r="BA359" s="1"/>
      <c r="BB359" s="1"/>
      <c r="BC359" s="1"/>
      <c r="BD359" s="1"/>
      <c r="BE359" s="1"/>
      <c r="BF359" s="1"/>
      <c r="BG359" s="1"/>
      <c r="BH359" s="1"/>
      <c r="BI359" s="1"/>
      <c r="BJ359" s="1"/>
      <c r="BK359" s="1"/>
      <c r="BL359" s="1"/>
      <c r="BM359" s="1"/>
      <c r="BN359" s="1"/>
      <c r="BO359" s="1"/>
      <c r="BP359" s="1"/>
      <c r="BQ359" s="1"/>
    </row>
    <row r="360" spans="1:69" ht="27" customHeight="1" x14ac:dyDescent="0.25">
      <c r="A360" s="125">
        <v>2019</v>
      </c>
      <c r="B360" s="118">
        <v>2019</v>
      </c>
      <c r="C360" s="119" t="s">
        <v>977</v>
      </c>
      <c r="D360" s="142" t="s">
        <v>978</v>
      </c>
      <c r="E360" s="119"/>
      <c r="F360" s="120" t="s">
        <v>429</v>
      </c>
      <c r="G360" s="156" t="s">
        <v>989</v>
      </c>
      <c r="H360" s="122" t="s">
        <v>428</v>
      </c>
      <c r="I360" s="123" t="s">
        <v>429</v>
      </c>
      <c r="J360" s="27" t="str">
        <f>IF(ISERROR(VLOOKUP(I360,[1]Eje_Pilar!$C$2:$E$47,2,FALSE))," ",VLOOKUP(I360,[1]Eje_Pilar!$C$2:$E$47,2,FALSE))</f>
        <v xml:space="preserve"> </v>
      </c>
      <c r="K360" s="27" t="str">
        <f>IF(ISERROR(VLOOKUP(I360,[1]Eje_Pilar!$C$2:$E$47,3,FALSE))," ",VLOOKUP(I360,[1]Eje_Pilar!$C$2:$E$47,3,FALSE))</f>
        <v xml:space="preserve"> </v>
      </c>
      <c r="L360" s="124">
        <v>0</v>
      </c>
      <c r="M360" s="125">
        <v>900462447</v>
      </c>
      <c r="N360" s="160" t="s">
        <v>991</v>
      </c>
      <c r="O360" s="127">
        <v>9751600</v>
      </c>
      <c r="P360" s="128"/>
      <c r="Q360" s="129"/>
      <c r="R360" s="130"/>
      <c r="S360" s="127"/>
      <c r="T360" s="28">
        <f t="shared" si="31"/>
        <v>9751600</v>
      </c>
      <c r="U360" s="161">
        <v>9751600</v>
      </c>
      <c r="V360" s="132">
        <v>43466</v>
      </c>
      <c r="W360" s="132">
        <v>43466</v>
      </c>
      <c r="X360" s="132">
        <v>43830</v>
      </c>
      <c r="Y360" s="132"/>
      <c r="Z360" s="132"/>
      <c r="AA360" s="24"/>
      <c r="AB360" s="125"/>
      <c r="AC360" s="125"/>
      <c r="AD360" s="125"/>
      <c r="AE360" s="125"/>
      <c r="AF360" s="29">
        <f t="shared" si="30"/>
        <v>1</v>
      </c>
      <c r="AG360" s="30">
        <f>IF(SUMPRODUCT((A$14:A360=A360)*(B$14:B360=B360)*(C$14:C360=C360))&gt;1,0,1)</f>
        <v>0</v>
      </c>
      <c r="AH360" s="31" t="str">
        <f t="shared" si="32"/>
        <v>Otros gastos</v>
      </c>
      <c r="AI360" s="31" t="str">
        <f t="shared" si="33"/>
        <v>NO</v>
      </c>
      <c r="AJ360" s="32" t="str">
        <f>IFERROR(VLOOKUP(F360,[1]Tipo!$C$12:$C$27,1,FALSE),"NO")</f>
        <v>NO</v>
      </c>
      <c r="AK360" s="31" t="str">
        <f t="shared" si="34"/>
        <v>Funcionamiento</v>
      </c>
      <c r="AL360" s="31" t="str">
        <f t="shared" si="35"/>
        <v>NO</v>
      </c>
      <c r="AM360" s="51"/>
      <c r="AN360" s="51"/>
      <c r="AO360" s="51"/>
      <c r="AP360" s="1"/>
      <c r="AQ360" s="1"/>
      <c r="AR360" s="1"/>
      <c r="AS360" s="1"/>
      <c r="AT360" s="1"/>
      <c r="AU360" s="1"/>
      <c r="AV360" s="1"/>
      <c r="AW360" s="1"/>
      <c r="AX360" s="1"/>
      <c r="AY360" s="1"/>
      <c r="AZ360" s="1"/>
      <c r="BA360" s="1"/>
      <c r="BB360" s="1"/>
      <c r="BC360" s="1"/>
      <c r="BD360" s="1"/>
      <c r="BE360" s="1"/>
      <c r="BF360" s="1"/>
      <c r="BG360" s="1"/>
      <c r="BH360" s="1"/>
      <c r="BI360" s="1"/>
      <c r="BJ360" s="1"/>
      <c r="BK360" s="1"/>
      <c r="BL360" s="1"/>
      <c r="BM360" s="1"/>
      <c r="BN360" s="1"/>
      <c r="BO360" s="1"/>
      <c r="BP360" s="1"/>
      <c r="BQ360" s="1"/>
    </row>
    <row r="361" spans="1:69" ht="27" customHeight="1" x14ac:dyDescent="0.25">
      <c r="A361" s="125">
        <v>2019</v>
      </c>
      <c r="B361" s="118">
        <v>2019</v>
      </c>
      <c r="C361" s="119" t="s">
        <v>977</v>
      </c>
      <c r="D361" s="142" t="s">
        <v>978</v>
      </c>
      <c r="E361" s="119"/>
      <c r="F361" s="120" t="s">
        <v>429</v>
      </c>
      <c r="G361" s="156" t="s">
        <v>989</v>
      </c>
      <c r="H361" s="122" t="s">
        <v>428</v>
      </c>
      <c r="I361" s="123" t="s">
        <v>429</v>
      </c>
      <c r="J361" s="27" t="str">
        <f>IF(ISERROR(VLOOKUP(I361,[1]Eje_Pilar!$C$2:$E$47,2,FALSE))," ",VLOOKUP(I361,[1]Eje_Pilar!$C$2:$E$47,2,FALSE))</f>
        <v xml:space="preserve"> </v>
      </c>
      <c r="K361" s="27" t="str">
        <f>IF(ISERROR(VLOOKUP(I361,[1]Eje_Pilar!$C$2:$E$47,3,FALSE))," ",VLOOKUP(I361,[1]Eje_Pilar!$C$2:$E$47,3,FALSE))</f>
        <v xml:space="preserve"> </v>
      </c>
      <c r="L361" s="124">
        <v>0</v>
      </c>
      <c r="M361" s="125">
        <v>830009782</v>
      </c>
      <c r="N361" s="160" t="s">
        <v>992</v>
      </c>
      <c r="O361" s="127">
        <v>9751600</v>
      </c>
      <c r="P361" s="128">
        <v>1</v>
      </c>
      <c r="Q361" s="162">
        <v>-1779800</v>
      </c>
      <c r="R361" s="130"/>
      <c r="S361" s="127"/>
      <c r="T361" s="28">
        <f t="shared" si="31"/>
        <v>7971800</v>
      </c>
      <c r="U361" s="161">
        <v>7971800</v>
      </c>
      <c r="V361" s="132">
        <v>43466</v>
      </c>
      <c r="W361" s="132">
        <v>43466</v>
      </c>
      <c r="X361" s="132">
        <v>43830</v>
      </c>
      <c r="Y361" s="132"/>
      <c r="Z361" s="132"/>
      <c r="AA361" s="24"/>
      <c r="AB361" s="125"/>
      <c r="AC361" s="125"/>
      <c r="AD361" s="125"/>
      <c r="AE361" s="125"/>
      <c r="AF361" s="29">
        <f t="shared" si="30"/>
        <v>1</v>
      </c>
      <c r="AG361" s="30">
        <f>IF(SUMPRODUCT((A$14:A361=A361)*(B$14:B361=B361)*(C$14:C361=C361))&gt;1,0,1)</f>
        <v>0</v>
      </c>
      <c r="AH361" s="31" t="str">
        <f t="shared" si="32"/>
        <v>Otros gastos</v>
      </c>
      <c r="AI361" s="31" t="str">
        <f t="shared" si="33"/>
        <v>NO</v>
      </c>
      <c r="AJ361" s="32" t="str">
        <f>IFERROR(VLOOKUP(F361,[1]Tipo!$C$12:$C$27,1,FALSE),"NO")</f>
        <v>NO</v>
      </c>
      <c r="AK361" s="31" t="str">
        <f t="shared" si="34"/>
        <v>Funcionamiento</v>
      </c>
      <c r="AL361" s="31" t="str">
        <f t="shared" si="35"/>
        <v>NO</v>
      </c>
      <c r="AM361" s="51"/>
      <c r="AN361" s="51"/>
      <c r="AO361" s="51"/>
      <c r="AP361" s="1"/>
      <c r="AQ361" s="1"/>
      <c r="AR361" s="1"/>
      <c r="AS361" s="1"/>
      <c r="AT361" s="1"/>
      <c r="AU361" s="1"/>
      <c r="AV361" s="1"/>
      <c r="AW361" s="1"/>
      <c r="AX361" s="1"/>
      <c r="AY361" s="1"/>
      <c r="AZ361" s="1"/>
      <c r="BA361" s="1"/>
      <c r="BB361" s="1"/>
      <c r="BC361" s="1"/>
      <c r="BD361" s="1"/>
      <c r="BE361" s="1"/>
      <c r="BF361" s="1"/>
      <c r="BG361" s="1"/>
      <c r="BH361" s="1"/>
      <c r="BI361" s="1"/>
      <c r="BJ361" s="1"/>
      <c r="BK361" s="1"/>
      <c r="BL361" s="1"/>
      <c r="BM361" s="1"/>
      <c r="BN361" s="1"/>
      <c r="BO361" s="1"/>
      <c r="BP361" s="1"/>
      <c r="BQ361" s="1"/>
    </row>
    <row r="362" spans="1:69" ht="27" customHeight="1" x14ac:dyDescent="0.25">
      <c r="A362" s="125">
        <v>2019</v>
      </c>
      <c r="B362" s="118">
        <v>2019</v>
      </c>
      <c r="C362" s="119" t="s">
        <v>977</v>
      </c>
      <c r="D362" s="142" t="s">
        <v>978</v>
      </c>
      <c r="E362" s="119"/>
      <c r="F362" s="120" t="s">
        <v>429</v>
      </c>
      <c r="G362" s="156" t="s">
        <v>989</v>
      </c>
      <c r="H362" s="122" t="s">
        <v>428</v>
      </c>
      <c r="I362" s="123" t="s">
        <v>429</v>
      </c>
      <c r="J362" s="27" t="str">
        <f>IF(ISERROR(VLOOKUP(I362,[1]Eje_Pilar!$C$2:$E$47,2,FALSE))," ",VLOOKUP(I362,[1]Eje_Pilar!$C$2:$E$47,2,FALSE))</f>
        <v xml:space="preserve"> </v>
      </c>
      <c r="K362" s="27" t="str">
        <f>IF(ISERROR(VLOOKUP(I362,[1]Eje_Pilar!$C$2:$E$47,3,FALSE))," ",VLOOKUP(I362,[1]Eje_Pilar!$C$2:$E$47,3,FALSE))</f>
        <v xml:space="preserve"> </v>
      </c>
      <c r="L362" s="124">
        <v>0</v>
      </c>
      <c r="M362" s="125">
        <v>830003564</v>
      </c>
      <c r="N362" s="160" t="s">
        <v>993</v>
      </c>
      <c r="O362" s="127">
        <v>9751600</v>
      </c>
      <c r="P362" s="128"/>
      <c r="Q362" s="129"/>
      <c r="R362" s="130"/>
      <c r="S362" s="127"/>
      <c r="T362" s="28">
        <f t="shared" si="31"/>
        <v>9751600</v>
      </c>
      <c r="U362" s="161">
        <v>9751600</v>
      </c>
      <c r="V362" s="132">
        <v>43466</v>
      </c>
      <c r="W362" s="132">
        <v>43466</v>
      </c>
      <c r="X362" s="132">
        <v>43830</v>
      </c>
      <c r="Y362" s="132"/>
      <c r="Z362" s="132"/>
      <c r="AA362" s="24"/>
      <c r="AB362" s="125"/>
      <c r="AC362" s="125"/>
      <c r="AD362" s="125"/>
      <c r="AE362" s="125"/>
      <c r="AF362" s="29">
        <f t="shared" si="30"/>
        <v>1</v>
      </c>
      <c r="AG362" s="30">
        <f>IF(SUMPRODUCT((A$14:A362=A362)*(B$14:B362=B362)*(C$14:C362=C362))&gt;1,0,1)</f>
        <v>0</v>
      </c>
      <c r="AH362" s="31" t="str">
        <f t="shared" si="32"/>
        <v>Otros gastos</v>
      </c>
      <c r="AI362" s="31" t="str">
        <f t="shared" si="33"/>
        <v>NO</v>
      </c>
      <c r="AJ362" s="32" t="str">
        <f>IFERROR(VLOOKUP(F362,[1]Tipo!$C$12:$C$27,1,FALSE),"NO")</f>
        <v>NO</v>
      </c>
      <c r="AK362" s="31" t="str">
        <f t="shared" si="34"/>
        <v>Funcionamiento</v>
      </c>
      <c r="AL362" s="31" t="str">
        <f t="shared" si="35"/>
        <v>NO</v>
      </c>
      <c r="AM362" s="51"/>
      <c r="AN362" s="51"/>
      <c r="AO362" s="51"/>
      <c r="AP362" s="1"/>
      <c r="AQ362" s="1"/>
      <c r="AR362" s="1"/>
      <c r="AS362" s="1"/>
      <c r="AT362" s="1"/>
      <c r="AU362" s="1"/>
      <c r="AV362" s="1"/>
      <c r="AW362" s="1"/>
      <c r="AX362" s="1"/>
      <c r="AY362" s="1"/>
      <c r="AZ362" s="1"/>
      <c r="BA362" s="1"/>
      <c r="BB362" s="1"/>
      <c r="BC362" s="1"/>
      <c r="BD362" s="1"/>
      <c r="BE362" s="1"/>
      <c r="BF362" s="1"/>
      <c r="BG362" s="1"/>
      <c r="BH362" s="1"/>
      <c r="BI362" s="1"/>
      <c r="BJ362" s="1"/>
      <c r="BK362" s="1"/>
      <c r="BL362" s="1"/>
      <c r="BM362" s="1"/>
      <c r="BN362" s="1"/>
      <c r="BO362" s="1"/>
      <c r="BP362" s="1"/>
      <c r="BQ362" s="1"/>
    </row>
    <row r="363" spans="1:69" ht="27" customHeight="1" x14ac:dyDescent="0.25">
      <c r="A363" s="125">
        <v>2019</v>
      </c>
      <c r="B363" s="118">
        <v>2019</v>
      </c>
      <c r="C363" s="119" t="s">
        <v>977</v>
      </c>
      <c r="D363" s="142" t="s">
        <v>978</v>
      </c>
      <c r="E363" s="119"/>
      <c r="F363" s="120" t="s">
        <v>429</v>
      </c>
      <c r="G363" s="156" t="s">
        <v>989</v>
      </c>
      <c r="H363" s="122" t="s">
        <v>428</v>
      </c>
      <c r="I363" s="123" t="s">
        <v>429</v>
      </c>
      <c r="J363" s="27" t="str">
        <f>IF(ISERROR(VLOOKUP(I363,[1]Eje_Pilar!$C$2:$E$47,2,FALSE))," ",VLOOKUP(I363,[1]Eje_Pilar!$C$2:$E$47,2,FALSE))</f>
        <v xml:space="preserve"> </v>
      </c>
      <c r="K363" s="27" t="str">
        <f>IF(ISERROR(VLOOKUP(I363,[1]Eje_Pilar!$C$2:$E$47,3,FALSE))," ",VLOOKUP(I363,[1]Eje_Pilar!$C$2:$E$47,3,FALSE))</f>
        <v xml:space="preserve"> </v>
      </c>
      <c r="L363" s="124">
        <v>0</v>
      </c>
      <c r="M363" s="125">
        <v>800251440</v>
      </c>
      <c r="N363" s="160" t="s">
        <v>994</v>
      </c>
      <c r="O363" s="127">
        <v>9751600</v>
      </c>
      <c r="P363" s="128"/>
      <c r="Q363" s="129"/>
      <c r="R363" s="130"/>
      <c r="S363" s="127"/>
      <c r="T363" s="28">
        <f t="shared" si="31"/>
        <v>9751600</v>
      </c>
      <c r="U363" s="161">
        <v>9173200</v>
      </c>
      <c r="V363" s="132">
        <v>43466</v>
      </c>
      <c r="W363" s="132">
        <v>43466</v>
      </c>
      <c r="X363" s="132">
        <v>43830</v>
      </c>
      <c r="Y363" s="132"/>
      <c r="Z363" s="132"/>
      <c r="AA363" s="24"/>
      <c r="AB363" s="125"/>
      <c r="AC363" s="125"/>
      <c r="AD363" s="125"/>
      <c r="AE363" s="125"/>
      <c r="AF363" s="29">
        <f t="shared" si="30"/>
        <v>0.9406866565486689</v>
      </c>
      <c r="AG363" s="30">
        <f>IF(SUMPRODUCT((A$14:A363=A363)*(B$14:B363=B363)*(C$14:C363=C363))&gt;1,0,1)</f>
        <v>0</v>
      </c>
      <c r="AH363" s="31" t="str">
        <f t="shared" si="32"/>
        <v>Otros gastos</v>
      </c>
      <c r="AI363" s="31" t="str">
        <f t="shared" si="33"/>
        <v>NO</v>
      </c>
      <c r="AJ363" s="32" t="str">
        <f>IFERROR(VLOOKUP(F363,[1]Tipo!$C$12:$C$27,1,FALSE),"NO")</f>
        <v>NO</v>
      </c>
      <c r="AK363" s="31" t="str">
        <f t="shared" si="34"/>
        <v>Funcionamiento</v>
      </c>
      <c r="AL363" s="31" t="str">
        <f t="shared" si="35"/>
        <v>NO</v>
      </c>
      <c r="AM363" s="51"/>
      <c r="AN363" s="51"/>
      <c r="AO363" s="51"/>
      <c r="AP363" s="1"/>
      <c r="AQ363" s="1"/>
      <c r="AR363" s="1"/>
      <c r="AS363" s="1"/>
      <c r="AT363" s="1"/>
      <c r="AU363" s="1"/>
      <c r="AV363" s="1"/>
      <c r="AW363" s="1"/>
      <c r="AX363" s="1"/>
      <c r="AY363" s="1"/>
      <c r="AZ363" s="1"/>
      <c r="BA363" s="1"/>
      <c r="BB363" s="1"/>
      <c r="BC363" s="1"/>
      <c r="BD363" s="1"/>
      <c r="BE363" s="1"/>
      <c r="BF363" s="1"/>
      <c r="BG363" s="1"/>
      <c r="BH363" s="1"/>
      <c r="BI363" s="1"/>
      <c r="BJ363" s="1"/>
      <c r="BK363" s="1"/>
      <c r="BL363" s="1"/>
      <c r="BM363" s="1"/>
      <c r="BN363" s="1"/>
      <c r="BO363" s="1"/>
      <c r="BP363" s="1"/>
      <c r="BQ363" s="1"/>
    </row>
    <row r="364" spans="1:69" ht="27" customHeight="1" x14ac:dyDescent="0.25">
      <c r="A364" s="125">
        <v>2019</v>
      </c>
      <c r="B364" s="118">
        <v>2019</v>
      </c>
      <c r="C364" s="119" t="s">
        <v>977</v>
      </c>
      <c r="D364" s="142" t="s">
        <v>978</v>
      </c>
      <c r="E364" s="119"/>
      <c r="F364" s="120" t="s">
        <v>429</v>
      </c>
      <c r="G364" s="156" t="s">
        <v>989</v>
      </c>
      <c r="H364" s="122" t="s">
        <v>428</v>
      </c>
      <c r="I364" s="123" t="s">
        <v>429</v>
      </c>
      <c r="J364" s="27" t="str">
        <f>IF(ISERROR(VLOOKUP(I364,[1]Eje_Pilar!$C$2:$E$47,2,FALSE))," ",VLOOKUP(I364,[1]Eje_Pilar!$C$2:$E$47,2,FALSE))</f>
        <v xml:space="preserve"> </v>
      </c>
      <c r="K364" s="27" t="str">
        <f>IF(ISERROR(VLOOKUP(I364,[1]Eje_Pilar!$C$2:$E$47,3,FALSE))," ",VLOOKUP(I364,[1]Eje_Pilar!$C$2:$E$47,3,FALSE))</f>
        <v xml:space="preserve"> </v>
      </c>
      <c r="L364" s="124">
        <v>0</v>
      </c>
      <c r="M364" s="125">
        <v>800088702</v>
      </c>
      <c r="N364" s="160" t="s">
        <v>995</v>
      </c>
      <c r="O364" s="127">
        <v>11531400</v>
      </c>
      <c r="P364" s="128"/>
      <c r="Q364" s="129"/>
      <c r="R364" s="130"/>
      <c r="S364" s="127"/>
      <c r="T364" s="28">
        <f t="shared" si="31"/>
        <v>11531400</v>
      </c>
      <c r="U364" s="161">
        <v>11531400</v>
      </c>
      <c r="V364" s="132">
        <v>43466</v>
      </c>
      <c r="W364" s="132">
        <v>43466</v>
      </c>
      <c r="X364" s="132">
        <v>43830</v>
      </c>
      <c r="Y364" s="132"/>
      <c r="Z364" s="132"/>
      <c r="AA364" s="24"/>
      <c r="AB364" s="125"/>
      <c r="AC364" s="125"/>
      <c r="AD364" s="125"/>
      <c r="AE364" s="125"/>
      <c r="AF364" s="29">
        <f t="shared" si="30"/>
        <v>1</v>
      </c>
      <c r="AG364" s="30">
        <f>IF(SUMPRODUCT((A$14:A364=A364)*(B$14:B364=B364)*(C$14:C364=C364))&gt;1,0,1)</f>
        <v>0</v>
      </c>
      <c r="AH364" s="31" t="str">
        <f t="shared" si="32"/>
        <v>Otros gastos</v>
      </c>
      <c r="AI364" s="31" t="str">
        <f t="shared" si="33"/>
        <v>NO</v>
      </c>
      <c r="AJ364" s="32" t="str">
        <f>IFERROR(VLOOKUP(F364,[1]Tipo!$C$12:$C$27,1,FALSE),"NO")</f>
        <v>NO</v>
      </c>
      <c r="AK364" s="31" t="str">
        <f t="shared" si="34"/>
        <v>Funcionamiento</v>
      </c>
      <c r="AL364" s="31" t="str">
        <f t="shared" si="35"/>
        <v>NO</v>
      </c>
      <c r="AM364" s="51"/>
      <c r="AN364" s="51"/>
      <c r="AO364" s="51"/>
      <c r="AP364" s="1"/>
      <c r="AQ364" s="1"/>
      <c r="AR364" s="1"/>
      <c r="AS364" s="1"/>
      <c r="AT364" s="1"/>
      <c r="AU364" s="1"/>
      <c r="AV364" s="1"/>
      <c r="AW364" s="1"/>
      <c r="AX364" s="1"/>
      <c r="AY364" s="1"/>
      <c r="AZ364" s="1"/>
      <c r="BA364" s="1"/>
      <c r="BB364" s="1"/>
      <c r="BC364" s="1"/>
      <c r="BD364" s="1"/>
      <c r="BE364" s="1"/>
      <c r="BF364" s="1"/>
      <c r="BG364" s="1"/>
      <c r="BH364" s="1"/>
      <c r="BI364" s="1"/>
      <c r="BJ364" s="1"/>
      <c r="BK364" s="1"/>
      <c r="BL364" s="1"/>
      <c r="BM364" s="1"/>
      <c r="BN364" s="1"/>
      <c r="BO364" s="1"/>
      <c r="BP364" s="1"/>
      <c r="BQ364" s="1"/>
    </row>
    <row r="365" spans="1:69" ht="27" customHeight="1" x14ac:dyDescent="0.25">
      <c r="A365" s="125">
        <v>2019</v>
      </c>
      <c r="B365" s="118">
        <v>2019</v>
      </c>
      <c r="C365" s="119" t="s">
        <v>977</v>
      </c>
      <c r="D365" s="142" t="s">
        <v>978</v>
      </c>
      <c r="E365" s="119"/>
      <c r="F365" s="120" t="s">
        <v>429</v>
      </c>
      <c r="G365" s="156" t="s">
        <v>989</v>
      </c>
      <c r="H365" s="122" t="s">
        <v>428</v>
      </c>
      <c r="I365" s="123" t="s">
        <v>429</v>
      </c>
      <c r="J365" s="27" t="str">
        <f>IF(ISERROR(VLOOKUP(I365,[1]Eje_Pilar!$C$2:$E$47,2,FALSE))," ",VLOOKUP(I365,[1]Eje_Pilar!$C$2:$E$47,2,FALSE))</f>
        <v xml:space="preserve"> </v>
      </c>
      <c r="K365" s="27" t="str">
        <f>IF(ISERROR(VLOOKUP(I365,[1]Eje_Pilar!$C$2:$E$47,3,FALSE))," ",VLOOKUP(I365,[1]Eje_Pilar!$C$2:$E$47,3,FALSE))</f>
        <v xml:space="preserve"> </v>
      </c>
      <c r="L365" s="124">
        <v>0</v>
      </c>
      <c r="M365" s="125">
        <v>800130907</v>
      </c>
      <c r="N365" s="160" t="s">
        <v>996</v>
      </c>
      <c r="O365" s="127">
        <v>10604200</v>
      </c>
      <c r="P365" s="128">
        <v>1</v>
      </c>
      <c r="Q365" s="162">
        <v>-852600</v>
      </c>
      <c r="R365" s="130"/>
      <c r="S365" s="127"/>
      <c r="T365" s="28">
        <f t="shared" si="31"/>
        <v>9751600</v>
      </c>
      <c r="U365" s="161">
        <v>9751600</v>
      </c>
      <c r="V365" s="132">
        <v>43466</v>
      </c>
      <c r="W365" s="132">
        <v>43466</v>
      </c>
      <c r="X365" s="132">
        <v>43830</v>
      </c>
      <c r="Y365" s="132"/>
      <c r="Z365" s="132"/>
      <c r="AA365" s="24"/>
      <c r="AB365" s="125"/>
      <c r="AC365" s="125"/>
      <c r="AD365" s="125"/>
      <c r="AE365" s="125"/>
      <c r="AF365" s="29">
        <f t="shared" si="30"/>
        <v>1</v>
      </c>
      <c r="AG365" s="30">
        <f>IF(SUMPRODUCT((A$14:A365=A365)*(B$14:B365=B365)*(C$14:C365=C365))&gt;1,0,1)</f>
        <v>0</v>
      </c>
      <c r="AH365" s="31" t="str">
        <f t="shared" si="32"/>
        <v>Otros gastos</v>
      </c>
      <c r="AI365" s="31" t="str">
        <f t="shared" si="33"/>
        <v>NO</v>
      </c>
      <c r="AJ365" s="32" t="str">
        <f>IFERROR(VLOOKUP(F365,[1]Tipo!$C$12:$C$27,1,FALSE),"NO")</f>
        <v>NO</v>
      </c>
      <c r="AK365" s="31" t="str">
        <f t="shared" si="34"/>
        <v>Funcionamiento</v>
      </c>
      <c r="AL365" s="31" t="str">
        <f t="shared" si="35"/>
        <v>NO</v>
      </c>
      <c r="AM365" s="51"/>
      <c r="AN365" s="51"/>
      <c r="AO365" s="51"/>
      <c r="AP365" s="1"/>
      <c r="AQ365" s="1"/>
      <c r="AR365" s="1"/>
      <c r="AS365" s="1"/>
      <c r="AT365" s="1"/>
      <c r="AU365" s="1"/>
      <c r="AV365" s="1"/>
      <c r="AW365" s="1"/>
      <c r="AX365" s="1"/>
      <c r="AY365" s="1"/>
      <c r="AZ365" s="1"/>
      <c r="BA365" s="1"/>
      <c r="BB365" s="1"/>
      <c r="BC365" s="1"/>
      <c r="BD365" s="1"/>
      <c r="BE365" s="1"/>
      <c r="BF365" s="1"/>
      <c r="BG365" s="1"/>
      <c r="BH365" s="1"/>
      <c r="BI365" s="1"/>
      <c r="BJ365" s="1"/>
      <c r="BK365" s="1"/>
      <c r="BL365" s="1"/>
      <c r="BM365" s="1"/>
      <c r="BN365" s="1"/>
      <c r="BO365" s="1"/>
      <c r="BP365" s="1"/>
      <c r="BQ365" s="1"/>
    </row>
    <row r="366" spans="1:69" ht="27" customHeight="1" x14ac:dyDescent="0.25">
      <c r="A366" s="125">
        <v>2019</v>
      </c>
      <c r="B366" s="118">
        <v>2019</v>
      </c>
      <c r="C366" s="119" t="s">
        <v>977</v>
      </c>
      <c r="D366" s="142" t="s">
        <v>978</v>
      </c>
      <c r="E366" s="119"/>
      <c r="F366" s="120" t="s">
        <v>429</v>
      </c>
      <c r="G366" s="1" t="s">
        <v>997</v>
      </c>
      <c r="H366" s="122" t="s">
        <v>428</v>
      </c>
      <c r="I366" s="123" t="s">
        <v>429</v>
      </c>
      <c r="J366" s="27" t="str">
        <f>IF(ISERROR(VLOOKUP(I366,[1]Eje_Pilar!$C$2:$E$47,2,FALSE))," ",VLOOKUP(I366,[1]Eje_Pilar!$C$2:$E$47,2,FALSE))</f>
        <v xml:space="preserve"> </v>
      </c>
      <c r="K366" s="27" t="str">
        <f>IF(ISERROR(VLOOKUP(I366,[1]Eje_Pilar!$C$2:$E$47,3,FALSE))," ",VLOOKUP(I366,[1]Eje_Pilar!$C$2:$E$47,3,FALSE))</f>
        <v xml:space="preserve"> </v>
      </c>
      <c r="L366" s="124">
        <v>0</v>
      </c>
      <c r="M366" s="125">
        <v>899999115</v>
      </c>
      <c r="N366" s="1" t="s">
        <v>430</v>
      </c>
      <c r="O366" s="127">
        <v>62000000</v>
      </c>
      <c r="P366" s="128"/>
      <c r="Q366" s="129"/>
      <c r="R366" s="130"/>
      <c r="S366" s="127"/>
      <c r="T366" s="28">
        <f t="shared" si="31"/>
        <v>62000000</v>
      </c>
      <c r="U366" s="161">
        <v>44997870</v>
      </c>
      <c r="V366" s="132">
        <v>43466</v>
      </c>
      <c r="W366" s="132">
        <v>43466</v>
      </c>
      <c r="X366" s="132">
        <v>43830</v>
      </c>
      <c r="Y366" s="132"/>
      <c r="Z366" s="132"/>
      <c r="AA366" s="24"/>
      <c r="AB366" s="125"/>
      <c r="AC366" s="125"/>
      <c r="AD366" s="125"/>
      <c r="AE366" s="125"/>
      <c r="AF366" s="29">
        <f>IF(ISERROR(U366/T366),"-",(U366/T366))</f>
        <v>0.72577209677419352</v>
      </c>
      <c r="AG366" s="30">
        <f>IF(SUMPRODUCT((A$14:A366=A366)*(B$14:B366=B366)*(C$14:C366=C366))&gt;1,0,1)</f>
        <v>0</v>
      </c>
      <c r="AH366" s="31" t="str">
        <f t="shared" si="32"/>
        <v>Otros gastos</v>
      </c>
      <c r="AI366" s="31" t="str">
        <f t="shared" si="33"/>
        <v>NO</v>
      </c>
      <c r="AJ366" s="32" t="str">
        <f>IFERROR(VLOOKUP(F366,[1]Tipo!$C$12:$C$27,1,FALSE),"NO")</f>
        <v>NO</v>
      </c>
      <c r="AK366" s="31" t="str">
        <f t="shared" si="34"/>
        <v>Funcionamiento</v>
      </c>
      <c r="AL366" s="31" t="str">
        <f t="shared" si="35"/>
        <v>NO</v>
      </c>
      <c r="AM366" s="51"/>
      <c r="AN366" s="51"/>
      <c r="AO366" s="51"/>
      <c r="AP366" s="1"/>
      <c r="AQ366" s="1"/>
      <c r="AR366" s="1"/>
      <c r="AS366" s="1"/>
      <c r="AT366" s="1"/>
      <c r="AU366" s="1"/>
      <c r="AV366" s="1"/>
      <c r="AW366" s="1"/>
      <c r="AX366" s="1"/>
      <c r="AY366" s="1"/>
      <c r="AZ366" s="1"/>
      <c r="BA366" s="1"/>
      <c r="BB366" s="1"/>
      <c r="BC366" s="1"/>
      <c r="BD366" s="1"/>
      <c r="BE366" s="1"/>
      <c r="BF366" s="1"/>
      <c r="BG366" s="1"/>
      <c r="BH366" s="1"/>
      <c r="BI366" s="1"/>
      <c r="BJ366" s="1"/>
      <c r="BK366" s="1"/>
      <c r="BL366" s="1"/>
      <c r="BM366" s="1"/>
      <c r="BN366" s="1"/>
      <c r="BO366" s="1"/>
      <c r="BP366" s="1"/>
      <c r="BQ366" s="1"/>
    </row>
    <row r="367" spans="1:69" ht="27" customHeight="1" x14ac:dyDescent="0.25">
      <c r="A367" s="125">
        <v>2019</v>
      </c>
      <c r="B367" s="118">
        <v>2019</v>
      </c>
      <c r="C367" s="119" t="s">
        <v>977</v>
      </c>
      <c r="D367" s="142" t="s">
        <v>978</v>
      </c>
      <c r="E367" s="119"/>
      <c r="F367" s="120" t="s">
        <v>429</v>
      </c>
      <c r="G367" s="1" t="s">
        <v>998</v>
      </c>
      <c r="H367" s="122" t="s">
        <v>428</v>
      </c>
      <c r="I367" s="123" t="s">
        <v>429</v>
      </c>
      <c r="J367" s="27" t="str">
        <f>IF(ISERROR(VLOOKUP(I367,[1]Eje_Pilar!$C$2:$E$47,2,FALSE))," ",VLOOKUP(I367,[1]Eje_Pilar!$C$2:$E$47,2,FALSE))</f>
        <v xml:space="preserve"> </v>
      </c>
      <c r="K367" s="27" t="str">
        <f>IF(ISERROR(VLOOKUP(I367,[1]Eje_Pilar!$C$2:$E$47,3,FALSE))," ",VLOOKUP(I367,[1]Eje_Pilar!$C$2:$E$47,3,FALSE))</f>
        <v xml:space="preserve"> </v>
      </c>
      <c r="L367" s="124">
        <v>0</v>
      </c>
      <c r="M367" s="125">
        <v>830037248</v>
      </c>
      <c r="N367" s="126" t="s">
        <v>999</v>
      </c>
      <c r="O367" s="127">
        <v>74871070</v>
      </c>
      <c r="P367" s="128">
        <v>1</v>
      </c>
      <c r="Q367" s="162">
        <v>-30871070</v>
      </c>
      <c r="R367" s="130"/>
      <c r="S367" s="127"/>
      <c r="T367" s="28">
        <f t="shared" si="31"/>
        <v>44000000</v>
      </c>
      <c r="U367" s="159">
        <f>42500000+828320</f>
        <v>43328320</v>
      </c>
      <c r="V367" s="132">
        <v>43466</v>
      </c>
      <c r="W367" s="132">
        <v>43466</v>
      </c>
      <c r="X367" s="132">
        <v>43830</v>
      </c>
      <c r="Y367" s="132"/>
      <c r="Z367" s="132"/>
      <c r="AA367" s="24"/>
      <c r="AB367" s="125"/>
      <c r="AC367" s="125"/>
      <c r="AD367" s="125"/>
      <c r="AE367" s="125"/>
      <c r="AF367" s="29">
        <f t="shared" si="30"/>
        <v>0.98473454545454542</v>
      </c>
      <c r="AG367" s="30">
        <f>IF(SUMPRODUCT((A$14:A367=A367)*(B$14:B367=B367)*(C$14:C367=C367))&gt;1,0,1)</f>
        <v>0</v>
      </c>
      <c r="AH367" s="31" t="str">
        <f t="shared" si="32"/>
        <v>Otros gastos</v>
      </c>
      <c r="AI367" s="31" t="str">
        <f t="shared" si="33"/>
        <v>NO</v>
      </c>
      <c r="AJ367" s="32" t="str">
        <f>IFERROR(VLOOKUP(F367,[1]Tipo!$C$12:$C$27,1,FALSE),"NO")</f>
        <v>NO</v>
      </c>
      <c r="AK367" s="31" t="str">
        <f t="shared" si="34"/>
        <v>Funcionamiento</v>
      </c>
      <c r="AL367" s="31" t="str">
        <f t="shared" si="35"/>
        <v>NO</v>
      </c>
      <c r="AM367" s="51"/>
      <c r="AN367" s="51"/>
      <c r="AO367" s="51"/>
      <c r="AP367" s="1"/>
      <c r="AQ367" s="1"/>
      <c r="AR367" s="1"/>
      <c r="AS367" s="1"/>
      <c r="AT367" s="1"/>
      <c r="AU367" s="1"/>
      <c r="AV367" s="1"/>
      <c r="AW367" s="1"/>
      <c r="AX367" s="1"/>
      <c r="AY367" s="1"/>
      <c r="AZ367" s="1"/>
      <c r="BA367" s="1"/>
      <c r="BB367" s="1"/>
      <c r="BC367" s="1"/>
      <c r="BD367" s="1"/>
      <c r="BE367" s="1"/>
      <c r="BF367" s="1"/>
      <c r="BG367" s="1"/>
      <c r="BH367" s="1"/>
      <c r="BI367" s="1"/>
      <c r="BJ367" s="1"/>
      <c r="BK367" s="1"/>
      <c r="BL367" s="1"/>
      <c r="BM367" s="1"/>
      <c r="BN367" s="1"/>
      <c r="BO367" s="1"/>
      <c r="BP367" s="1"/>
      <c r="BQ367" s="1"/>
    </row>
    <row r="368" spans="1:69" ht="27" customHeight="1" x14ac:dyDescent="0.25">
      <c r="A368" s="125">
        <v>2019</v>
      </c>
      <c r="B368" s="118">
        <v>2019</v>
      </c>
      <c r="C368" s="119" t="s">
        <v>977</v>
      </c>
      <c r="D368" s="142" t="s">
        <v>978</v>
      </c>
      <c r="E368" s="119"/>
      <c r="F368" s="120" t="s">
        <v>429</v>
      </c>
      <c r="G368" s="121" t="s">
        <v>1000</v>
      </c>
      <c r="H368" s="122" t="s">
        <v>428</v>
      </c>
      <c r="I368" s="123" t="s">
        <v>429</v>
      </c>
      <c r="J368" s="27" t="str">
        <f>IF(ISERROR(VLOOKUP(I368,[1]Eje_Pilar!$C$2:$E$47,2,FALSE))," ",VLOOKUP(I368,[1]Eje_Pilar!$C$2:$E$47,2,FALSE))</f>
        <v xml:space="preserve"> </v>
      </c>
      <c r="K368" s="27" t="str">
        <f>IF(ISERROR(VLOOKUP(I368,[1]Eje_Pilar!$C$2:$E$47,3,FALSE))," ",VLOOKUP(I368,[1]Eje_Pilar!$C$2:$E$47,3,FALSE))</f>
        <v xml:space="preserve"> </v>
      </c>
      <c r="L368" s="124">
        <v>0</v>
      </c>
      <c r="M368" s="125">
        <v>899999094</v>
      </c>
      <c r="N368" s="1" t="s">
        <v>1001</v>
      </c>
      <c r="O368" s="127">
        <v>25500000</v>
      </c>
      <c r="P368" s="128"/>
      <c r="Q368" s="162">
        <v>-9000000</v>
      </c>
      <c r="R368" s="130"/>
      <c r="S368" s="127"/>
      <c r="T368" s="28">
        <f t="shared" si="31"/>
        <v>16500000</v>
      </c>
      <c r="U368" s="159">
        <v>6935363</v>
      </c>
      <c r="V368" s="132">
        <v>43466</v>
      </c>
      <c r="W368" s="132">
        <v>43466</v>
      </c>
      <c r="X368" s="132">
        <v>43830</v>
      </c>
      <c r="Y368" s="132"/>
      <c r="Z368" s="132"/>
      <c r="AA368" s="24"/>
      <c r="AB368" s="125"/>
      <c r="AC368" s="125"/>
      <c r="AD368" s="125"/>
      <c r="AE368" s="125"/>
      <c r="AF368" s="29">
        <f t="shared" si="30"/>
        <v>0.42032503030303031</v>
      </c>
      <c r="AG368" s="30">
        <f>IF(SUMPRODUCT((A$14:A368=A368)*(B$14:B368=B368)*(C$14:C368=C368))&gt;1,0,1)</f>
        <v>0</v>
      </c>
      <c r="AH368" s="31" t="str">
        <f t="shared" si="32"/>
        <v>Otros gastos</v>
      </c>
      <c r="AI368" s="31" t="str">
        <f t="shared" si="33"/>
        <v>NO</v>
      </c>
      <c r="AJ368" s="32" t="str">
        <f>IFERROR(VLOOKUP(F368,[1]Tipo!$C$12:$C$27,1,FALSE),"NO")</f>
        <v>NO</v>
      </c>
      <c r="AK368" s="31" t="str">
        <f t="shared" si="34"/>
        <v>Funcionamiento</v>
      </c>
      <c r="AL368" s="31" t="str">
        <f t="shared" si="35"/>
        <v>NO</v>
      </c>
      <c r="AM368" s="51"/>
      <c r="AN368" s="51"/>
      <c r="AO368" s="51"/>
      <c r="AP368" s="1"/>
      <c r="AQ368" s="1"/>
      <c r="AR368" s="1"/>
      <c r="AS368" s="1"/>
      <c r="AT368" s="1"/>
      <c r="AU368" s="1"/>
      <c r="AV368" s="1"/>
      <c r="AW368" s="1"/>
      <c r="AX368" s="1"/>
      <c r="AY368" s="1"/>
      <c r="AZ368" s="1"/>
      <c r="BA368" s="1"/>
      <c r="BB368" s="1"/>
      <c r="BC368" s="1"/>
      <c r="BD368" s="1"/>
      <c r="BE368" s="1"/>
      <c r="BF368" s="1"/>
      <c r="BG368" s="1"/>
      <c r="BH368" s="1"/>
      <c r="BI368" s="1"/>
      <c r="BJ368" s="1"/>
      <c r="BK368" s="1"/>
      <c r="BL368" s="1"/>
      <c r="BM368" s="1"/>
      <c r="BN368" s="1"/>
      <c r="BO368" s="1"/>
      <c r="BP368" s="1"/>
      <c r="BQ368" s="1"/>
    </row>
    <row r="369" spans="1:73" ht="27" customHeight="1" x14ac:dyDescent="0.25">
      <c r="A369" s="125">
        <v>2019</v>
      </c>
      <c r="B369" s="118">
        <v>2019</v>
      </c>
      <c r="C369" s="119" t="s">
        <v>977</v>
      </c>
      <c r="D369" s="142" t="s">
        <v>978</v>
      </c>
      <c r="E369" s="119"/>
      <c r="F369" s="120" t="s">
        <v>429</v>
      </c>
      <c r="G369" s="1" t="s">
        <v>1002</v>
      </c>
      <c r="H369" s="122" t="s">
        <v>428</v>
      </c>
      <c r="I369" s="123" t="s">
        <v>429</v>
      </c>
      <c r="J369" s="27" t="str">
        <f>IF(ISERROR(VLOOKUP(I369,[1]Eje_Pilar!$C$2:$E$47,2,FALSE))," ",VLOOKUP(I369,[1]Eje_Pilar!$C$2:$E$47,2,FALSE))</f>
        <v xml:space="preserve"> </v>
      </c>
      <c r="K369" s="27" t="str">
        <f>IF(ISERROR(VLOOKUP(I369,[1]Eje_Pilar!$C$2:$E$47,3,FALSE))," ",VLOOKUP(I369,[1]Eje_Pilar!$C$2:$E$47,3,FALSE))</f>
        <v xml:space="preserve"> </v>
      </c>
      <c r="L369" s="124">
        <v>0</v>
      </c>
      <c r="M369" s="125">
        <v>901145808</v>
      </c>
      <c r="N369" s="1" t="s">
        <v>1003</v>
      </c>
      <c r="O369" s="161">
        <v>6000000</v>
      </c>
      <c r="P369" s="128"/>
      <c r="Q369" s="129"/>
      <c r="R369" s="130"/>
      <c r="S369" s="127"/>
      <c r="T369" s="28">
        <f t="shared" si="31"/>
        <v>6000000</v>
      </c>
      <c r="U369" s="159">
        <v>3708329</v>
      </c>
      <c r="V369" s="132">
        <v>43466</v>
      </c>
      <c r="W369" s="132">
        <v>43466</v>
      </c>
      <c r="X369" s="132">
        <v>43830</v>
      </c>
      <c r="Y369" s="132"/>
      <c r="Z369" s="132"/>
      <c r="AA369" s="24"/>
      <c r="AB369" s="125"/>
      <c r="AC369" s="125"/>
      <c r="AD369" s="125"/>
      <c r="AE369" s="125"/>
      <c r="AF369" s="29">
        <f t="shared" si="30"/>
        <v>0.61805483333333333</v>
      </c>
      <c r="AG369" s="30">
        <f>IF(SUMPRODUCT((A$14:A369=A369)*(B$14:B369=B369)*(C$14:C369=C369))&gt;1,0,1)</f>
        <v>0</v>
      </c>
      <c r="AH369" s="31" t="str">
        <f t="shared" si="32"/>
        <v>Otros gastos</v>
      </c>
      <c r="AI369" s="31" t="str">
        <f t="shared" si="33"/>
        <v>NO</v>
      </c>
      <c r="AJ369" s="32" t="str">
        <f>IFERROR(VLOOKUP(F369,[1]Tipo!$C$12:$C$27,1,FALSE),"NO")</f>
        <v>NO</v>
      </c>
      <c r="AK369" s="31" t="str">
        <f t="shared" si="34"/>
        <v>Funcionamiento</v>
      </c>
      <c r="AL369" s="31" t="str">
        <f t="shared" si="35"/>
        <v>NO</v>
      </c>
      <c r="AM369" s="51"/>
      <c r="AN369" s="51"/>
      <c r="AO369" s="51"/>
      <c r="AP369" s="1"/>
      <c r="AQ369" s="1"/>
      <c r="AR369" s="1"/>
      <c r="AS369" s="1"/>
      <c r="AT369" s="1"/>
      <c r="AU369" s="1"/>
      <c r="AV369" s="1"/>
      <c r="AW369" s="1"/>
      <c r="AX369" s="1"/>
      <c r="AY369" s="1"/>
      <c r="AZ369" s="1"/>
      <c r="BA369" s="1"/>
      <c r="BB369" s="1"/>
      <c r="BC369" s="1"/>
      <c r="BD369" s="1"/>
      <c r="BE369" s="1"/>
      <c r="BF369" s="1"/>
      <c r="BG369" s="1"/>
      <c r="BH369" s="1"/>
      <c r="BI369" s="1"/>
      <c r="BJ369" s="1"/>
      <c r="BK369" s="1"/>
      <c r="BL369" s="1"/>
      <c r="BM369" s="1"/>
      <c r="BN369" s="1"/>
      <c r="BO369" s="1"/>
      <c r="BP369" s="1"/>
      <c r="BQ369" s="1"/>
    </row>
    <row r="370" spans="1:73" ht="27" customHeight="1" x14ac:dyDescent="0.25">
      <c r="A370" s="125">
        <v>2019</v>
      </c>
      <c r="B370" s="118">
        <v>2019</v>
      </c>
      <c r="C370" s="119" t="s">
        <v>977</v>
      </c>
      <c r="D370" s="142" t="s">
        <v>978</v>
      </c>
      <c r="E370" s="119"/>
      <c r="F370" s="120" t="s">
        <v>429</v>
      </c>
      <c r="G370" s="121" t="s">
        <v>1004</v>
      </c>
      <c r="H370" s="122" t="s">
        <v>428</v>
      </c>
      <c r="I370" s="123" t="s">
        <v>429</v>
      </c>
      <c r="J370" s="27" t="str">
        <f>IF(ISERROR(VLOOKUP(I370,[1]Eje_Pilar!$C$2:$E$47,2,FALSE))," ",VLOOKUP(I370,[1]Eje_Pilar!$C$2:$E$47,2,FALSE))</f>
        <v xml:space="preserve"> </v>
      </c>
      <c r="K370" s="27" t="str">
        <f>IF(ISERROR(VLOOKUP(I370,[1]Eje_Pilar!$C$2:$E$47,3,FALSE))," ",VLOOKUP(I370,[1]Eje_Pilar!$C$2:$E$47,3,FALSE))</f>
        <v xml:space="preserve"> </v>
      </c>
      <c r="L370" s="124">
        <v>0</v>
      </c>
      <c r="M370" s="125">
        <v>800007813</v>
      </c>
      <c r="N370" s="1" t="s">
        <v>1005</v>
      </c>
      <c r="O370" s="127">
        <v>3900390</v>
      </c>
      <c r="P370" s="128">
        <v>1</v>
      </c>
      <c r="Q370" s="162">
        <v>-1900390</v>
      </c>
      <c r="R370" s="130"/>
      <c r="S370" s="127"/>
      <c r="T370" s="28">
        <f t="shared" si="31"/>
        <v>2000000</v>
      </c>
      <c r="U370" s="159">
        <v>1350540</v>
      </c>
      <c r="V370" s="132">
        <v>43466</v>
      </c>
      <c r="W370" s="132">
        <v>43466</v>
      </c>
      <c r="X370" s="132">
        <v>43830</v>
      </c>
      <c r="Y370" s="132"/>
      <c r="Z370" s="132"/>
      <c r="AA370" s="24"/>
      <c r="AB370" s="125"/>
      <c r="AC370" s="125"/>
      <c r="AD370" s="125"/>
      <c r="AE370" s="125"/>
      <c r="AF370" s="29">
        <f t="shared" si="30"/>
        <v>0.67527000000000004</v>
      </c>
      <c r="AG370" s="30">
        <f>IF(SUMPRODUCT((A$14:A370=A370)*(B$14:B370=B370)*(C$14:C370=C370))&gt;1,0,1)</f>
        <v>0</v>
      </c>
      <c r="AH370" s="31" t="str">
        <f t="shared" si="32"/>
        <v>Otros gastos</v>
      </c>
      <c r="AI370" s="31" t="str">
        <f t="shared" si="33"/>
        <v>NO</v>
      </c>
      <c r="AJ370" s="32" t="str">
        <f>IFERROR(VLOOKUP(F370,[1]Tipo!$C$12:$C$27,1,FALSE),"NO")</f>
        <v>NO</v>
      </c>
      <c r="AK370" s="31" t="str">
        <f t="shared" si="34"/>
        <v>Funcionamiento</v>
      </c>
      <c r="AL370" s="31" t="str">
        <f t="shared" si="35"/>
        <v>NO</v>
      </c>
      <c r="AM370" s="51"/>
      <c r="AN370" s="51"/>
      <c r="AO370" s="51"/>
      <c r="AP370" s="1"/>
      <c r="AQ370" s="1"/>
      <c r="AR370" s="1"/>
      <c r="AS370" s="1"/>
      <c r="AT370" s="1"/>
      <c r="AU370" s="1"/>
      <c r="AV370" s="1"/>
      <c r="AW370" s="1"/>
      <c r="AX370" s="1"/>
      <c r="AY370" s="1"/>
      <c r="AZ370" s="1"/>
      <c r="BA370" s="1"/>
      <c r="BB370" s="1"/>
      <c r="BC370" s="1"/>
      <c r="BD370" s="1"/>
      <c r="BE370" s="1"/>
      <c r="BF370" s="1"/>
      <c r="BG370" s="1"/>
      <c r="BH370" s="1"/>
      <c r="BI370" s="1"/>
      <c r="BJ370" s="1"/>
      <c r="BK370" s="1"/>
      <c r="BL370" s="1"/>
      <c r="BM370" s="1"/>
      <c r="BN370" s="1"/>
      <c r="BO370" s="1"/>
      <c r="BP370" s="1"/>
      <c r="BQ370" s="1"/>
    </row>
    <row r="371" spans="1:73" ht="27" customHeight="1" x14ac:dyDescent="0.25">
      <c r="A371" s="125">
        <v>2019</v>
      </c>
      <c r="B371" s="118">
        <v>2019</v>
      </c>
      <c r="C371" s="119" t="s">
        <v>977</v>
      </c>
      <c r="D371" s="142" t="s">
        <v>978</v>
      </c>
      <c r="E371" s="119"/>
      <c r="F371" s="120" t="s">
        <v>429</v>
      </c>
      <c r="G371" s="121" t="s">
        <v>1006</v>
      </c>
      <c r="H371" s="122" t="s">
        <v>428</v>
      </c>
      <c r="I371" s="123" t="s">
        <v>429</v>
      </c>
      <c r="J371" s="27" t="str">
        <f>IF(ISERROR(VLOOKUP(I371,[1]Eje_Pilar!$C$2:$E$47,2,FALSE))," ",VLOOKUP(I371,[1]Eje_Pilar!$C$2:$E$47,2,FALSE))</f>
        <v xml:space="preserve"> </v>
      </c>
      <c r="K371" s="27" t="str">
        <f>IF(ISERROR(VLOOKUP(I371,[1]Eje_Pilar!$C$2:$E$47,3,FALSE))," ",VLOOKUP(I371,[1]Eje_Pilar!$C$2:$E$47,3,FALSE))</f>
        <v xml:space="preserve"> </v>
      </c>
      <c r="L371" s="124">
        <v>0</v>
      </c>
      <c r="M371" s="125">
        <v>800197268</v>
      </c>
      <c r="N371" s="1" t="s">
        <v>1007</v>
      </c>
      <c r="O371" s="161">
        <v>51405000</v>
      </c>
      <c r="P371" s="128"/>
      <c r="Q371" s="129"/>
      <c r="R371" s="130"/>
      <c r="S371" s="127"/>
      <c r="T371" s="28">
        <f t="shared" si="31"/>
        <v>51405000</v>
      </c>
      <c r="U371" s="159">
        <v>51405000</v>
      </c>
      <c r="V371" s="132">
        <v>43466</v>
      </c>
      <c r="W371" s="132">
        <v>43466</v>
      </c>
      <c r="X371" s="132">
        <v>43830</v>
      </c>
      <c r="Y371" s="163"/>
      <c r="Z371" s="132"/>
      <c r="AA371" s="24"/>
      <c r="AB371" s="125"/>
      <c r="AC371" s="125"/>
      <c r="AD371" s="125"/>
      <c r="AE371" s="125"/>
      <c r="AF371" s="29">
        <f t="shared" si="30"/>
        <v>1</v>
      </c>
      <c r="AG371" s="30">
        <f>IF(SUMPRODUCT((A$14:A371=A371)*(B$14:B371=B371)*(C$14:C371=C371))&gt;1,0,1)</f>
        <v>0</v>
      </c>
      <c r="AH371" s="31" t="str">
        <f t="shared" si="32"/>
        <v>Otros gastos</v>
      </c>
      <c r="AI371" s="31" t="str">
        <f t="shared" si="33"/>
        <v>NO</v>
      </c>
      <c r="AJ371" s="32" t="str">
        <f>IFERROR(VLOOKUP(F371,[1]Tipo!$C$12:$C$27,1,FALSE),"NO")</f>
        <v>NO</v>
      </c>
      <c r="AK371" s="31" t="str">
        <f t="shared" si="34"/>
        <v>Funcionamiento</v>
      </c>
      <c r="AL371" s="31" t="str">
        <f t="shared" si="35"/>
        <v>NO</v>
      </c>
      <c r="AM371" s="51"/>
      <c r="AN371" s="51"/>
      <c r="AO371" s="51"/>
      <c r="AP371" s="1"/>
      <c r="AQ371" s="1"/>
      <c r="AR371" s="1"/>
      <c r="AS371" s="1"/>
      <c r="AT371" s="1"/>
      <c r="AU371" s="1"/>
      <c r="AV371" s="1"/>
      <c r="AW371" s="1"/>
      <c r="AX371" s="1"/>
      <c r="AY371" s="1"/>
      <c r="AZ371" s="1"/>
      <c r="BA371" s="1"/>
      <c r="BB371" s="1"/>
      <c r="BC371" s="1"/>
      <c r="BD371" s="1"/>
      <c r="BE371" s="1"/>
      <c r="BF371" s="1"/>
      <c r="BG371" s="1"/>
      <c r="BH371" s="1"/>
      <c r="BI371" s="1"/>
      <c r="BJ371" s="1"/>
      <c r="BK371" s="1"/>
      <c r="BL371" s="1"/>
      <c r="BM371" s="1"/>
      <c r="BN371" s="1"/>
      <c r="BO371" s="1"/>
      <c r="BP371" s="1"/>
      <c r="BQ371" s="1"/>
    </row>
    <row r="372" spans="1:73" s="178" customFormat="1" ht="27" customHeight="1" x14ac:dyDescent="0.25">
      <c r="A372" s="164">
        <v>143</v>
      </c>
      <c r="B372" s="154">
        <v>2018</v>
      </c>
      <c r="C372" s="165" t="s">
        <v>1008</v>
      </c>
      <c r="D372" s="166" t="s">
        <v>471</v>
      </c>
      <c r="E372" s="165" t="s">
        <v>542</v>
      </c>
      <c r="F372" s="148" t="s">
        <v>429</v>
      </c>
      <c r="G372" s="167" t="s">
        <v>1009</v>
      </c>
      <c r="H372" s="155" t="s">
        <v>428</v>
      </c>
      <c r="I372" s="168" t="s">
        <v>429</v>
      </c>
      <c r="J372" s="36" t="str">
        <f>IF(ISERROR(VLOOKUP(I372,[1]Eje_Pilar!$C$2:$E$47,2,FALSE))," ",VLOOKUP(I372,[1]Eje_Pilar!$C$2:$E$47,2,FALSE))</f>
        <v xml:space="preserve"> </v>
      </c>
      <c r="K372" s="36" t="str">
        <f>IF(ISERROR(VLOOKUP(I372,[1]Eje_Pilar!$C$2:$E$47,3,FALSE))," ",VLOOKUP(I372,[1]Eje_Pilar!$C$2:$E$47,3,FALSE))</f>
        <v xml:space="preserve"> </v>
      </c>
      <c r="L372" s="169">
        <v>0</v>
      </c>
      <c r="M372" s="170">
        <v>830070987</v>
      </c>
      <c r="N372" s="171" t="s">
        <v>546</v>
      </c>
      <c r="O372" s="143">
        <v>33200000</v>
      </c>
      <c r="P372" s="172">
        <v>1</v>
      </c>
      <c r="Q372" s="173">
        <v>-1567627</v>
      </c>
      <c r="R372" s="174">
        <v>2</v>
      </c>
      <c r="S372" s="143"/>
      <c r="T372" s="33">
        <f t="shared" si="31"/>
        <v>31632373</v>
      </c>
      <c r="U372" s="146">
        <v>31632373</v>
      </c>
      <c r="V372" s="134">
        <v>43535</v>
      </c>
      <c r="W372" s="134">
        <v>43535</v>
      </c>
      <c r="X372" s="175">
        <v>43654</v>
      </c>
      <c r="Y372" s="3"/>
      <c r="Z372" s="176">
        <v>133</v>
      </c>
      <c r="AA372" s="177"/>
      <c r="AB372" s="164"/>
      <c r="AC372" s="164"/>
      <c r="AD372" s="164"/>
      <c r="AE372" s="164" t="s">
        <v>71</v>
      </c>
      <c r="AF372" s="37">
        <f t="shared" si="30"/>
        <v>1</v>
      </c>
      <c r="AG372" s="38">
        <v>0</v>
      </c>
      <c r="AH372" s="32" t="str">
        <f t="shared" si="32"/>
        <v>Contratos de prestación de servicios</v>
      </c>
      <c r="AI372" s="32" t="str">
        <f t="shared" si="33"/>
        <v>Licitación pública</v>
      </c>
      <c r="AJ372" s="32" t="str">
        <f>IFERROR(VLOOKUP(F372,[1]Tipo!$C$12:$C$27,1,FALSE),"NO")</f>
        <v>NO</v>
      </c>
      <c r="AK372" s="32" t="str">
        <f t="shared" si="34"/>
        <v>Funcionamiento</v>
      </c>
      <c r="AL372" s="32" t="str">
        <f t="shared" si="35"/>
        <v>NO</v>
      </c>
      <c r="AM372" s="5"/>
      <c r="AN372" s="5"/>
      <c r="AO372" s="5"/>
      <c r="AP372" s="98"/>
      <c r="AQ372" s="98"/>
      <c r="AR372" s="98"/>
      <c r="AS372" s="98"/>
      <c r="AT372" s="98"/>
      <c r="AU372" s="98"/>
      <c r="AV372" s="98"/>
      <c r="AW372" s="98"/>
      <c r="AX372" s="98"/>
      <c r="AY372" s="98"/>
      <c r="AZ372" s="98"/>
      <c r="BA372" s="98"/>
      <c r="BB372" s="98"/>
      <c r="BC372" s="98"/>
      <c r="BD372" s="98"/>
      <c r="BE372" s="98"/>
      <c r="BF372" s="98"/>
      <c r="BG372" s="98"/>
      <c r="BH372" s="98"/>
      <c r="BI372" s="98"/>
      <c r="BJ372" s="98"/>
      <c r="BK372" s="98"/>
      <c r="BL372" s="98"/>
      <c r="BM372" s="98"/>
      <c r="BN372" s="98"/>
      <c r="BO372" s="98"/>
      <c r="BP372" s="98"/>
      <c r="BQ372" s="98"/>
      <c r="BR372" s="98"/>
      <c r="BS372" s="98"/>
      <c r="BT372" s="98"/>
      <c r="BU372" s="98"/>
    </row>
    <row r="373" spans="1:73" s="178" customFormat="1" ht="27" customHeight="1" x14ac:dyDescent="0.25">
      <c r="A373" s="164">
        <v>148</v>
      </c>
      <c r="B373" s="154">
        <v>2018</v>
      </c>
      <c r="C373" s="165" t="s">
        <v>1010</v>
      </c>
      <c r="D373" s="179" t="s">
        <v>425</v>
      </c>
      <c r="E373" s="165" t="s">
        <v>66</v>
      </c>
      <c r="F373" s="148" t="s">
        <v>426</v>
      </c>
      <c r="G373" s="167" t="s">
        <v>1011</v>
      </c>
      <c r="H373" s="155" t="s">
        <v>428</v>
      </c>
      <c r="I373" s="168" t="s">
        <v>429</v>
      </c>
      <c r="J373" s="36" t="str">
        <f>IF(ISERROR(VLOOKUP(I373,[1]Eje_Pilar!$C$2:$E$47,2,FALSE))," ",VLOOKUP(I373,[1]Eje_Pilar!$C$2:$E$47,2,FALSE))</f>
        <v xml:space="preserve"> </v>
      </c>
      <c r="K373" s="36" t="str">
        <f>IF(ISERROR(VLOOKUP(I373,[1]Eje_Pilar!$C$2:$E$47,3,FALSE))," ",VLOOKUP(I373,[1]Eje_Pilar!$C$2:$E$47,3,FALSE))</f>
        <v xml:space="preserve"> </v>
      </c>
      <c r="L373" s="169">
        <v>0</v>
      </c>
      <c r="M373" s="164">
        <v>17178635</v>
      </c>
      <c r="N373" s="98" t="s">
        <v>469</v>
      </c>
      <c r="O373" s="143"/>
      <c r="P373" s="172"/>
      <c r="Q373" s="173"/>
      <c r="R373" s="174">
        <v>1</v>
      </c>
      <c r="S373" s="143">
        <v>3049818</v>
      </c>
      <c r="T373" s="33">
        <f t="shared" si="31"/>
        <v>3049818</v>
      </c>
      <c r="U373" s="146">
        <v>3049818</v>
      </c>
      <c r="V373" s="134">
        <v>43482</v>
      </c>
      <c r="W373" s="134">
        <v>43482</v>
      </c>
      <c r="X373" s="175">
        <v>43541</v>
      </c>
      <c r="Y373" s="3"/>
      <c r="Z373" s="180">
        <v>60</v>
      </c>
      <c r="AA373" s="177"/>
      <c r="AB373" s="164"/>
      <c r="AC373" s="164"/>
      <c r="AD373" s="164"/>
      <c r="AE373" s="164" t="s">
        <v>71</v>
      </c>
      <c r="AF373" s="37">
        <f t="shared" si="30"/>
        <v>1</v>
      </c>
      <c r="AG373" s="38">
        <f>IF(SUMPRODUCT((A$14:A373=A373)*(B$14:B373=B373)*(C$14:C373=C373))&gt;1,0,1)</f>
        <v>1</v>
      </c>
      <c r="AH373" s="32" t="str">
        <f t="shared" si="32"/>
        <v>Arrendamiento de bienes inmuebles</v>
      </c>
      <c r="AI373" s="32" t="str">
        <f t="shared" si="33"/>
        <v>Contratación directa</v>
      </c>
      <c r="AJ373" s="32" t="str">
        <f>IFERROR(VLOOKUP(F373,[1]Tipo!$C$12:$C$27,1,FALSE),"NO")</f>
        <v>El arrendamiento o adquisición de inmuebles</v>
      </c>
      <c r="AK373" s="32" t="str">
        <f t="shared" si="34"/>
        <v>Funcionamiento</v>
      </c>
      <c r="AL373" s="32" t="str">
        <f t="shared" si="35"/>
        <v>NO</v>
      </c>
      <c r="AM373" s="5"/>
      <c r="AN373" s="5"/>
      <c r="AO373" s="5"/>
      <c r="AP373" s="98"/>
      <c r="AQ373" s="98"/>
      <c r="AR373" s="98"/>
      <c r="AS373" s="98"/>
      <c r="AT373" s="98"/>
      <c r="AU373" s="98"/>
      <c r="AV373" s="98"/>
      <c r="AW373" s="98"/>
      <c r="AX373" s="98"/>
      <c r="AY373" s="98"/>
      <c r="AZ373" s="98"/>
      <c r="BA373" s="98"/>
      <c r="BB373" s="98"/>
      <c r="BC373" s="98"/>
      <c r="BD373" s="98"/>
      <c r="BE373" s="98"/>
      <c r="BF373" s="98"/>
      <c r="BG373" s="98"/>
      <c r="BH373" s="98"/>
      <c r="BI373" s="98"/>
      <c r="BJ373" s="98"/>
      <c r="BK373" s="98"/>
      <c r="BL373" s="98"/>
      <c r="BM373" s="98"/>
      <c r="BN373" s="98"/>
      <c r="BO373" s="98"/>
      <c r="BP373" s="98"/>
      <c r="BQ373" s="98"/>
      <c r="BR373" s="98"/>
      <c r="BS373" s="98"/>
      <c r="BT373" s="98"/>
      <c r="BU373" s="98"/>
    </row>
    <row r="374" spans="1:73" s="178" customFormat="1" ht="43.5" customHeight="1" x14ac:dyDescent="0.25">
      <c r="A374" s="164">
        <v>140</v>
      </c>
      <c r="B374" s="154">
        <v>2018</v>
      </c>
      <c r="C374" s="165" t="s">
        <v>1012</v>
      </c>
      <c r="D374" s="179" t="s">
        <v>471</v>
      </c>
      <c r="E374" s="165" t="s">
        <v>458</v>
      </c>
      <c r="F374" s="148" t="s">
        <v>490</v>
      </c>
      <c r="G374" s="167" t="s">
        <v>1013</v>
      </c>
      <c r="H374" s="155" t="s">
        <v>428</v>
      </c>
      <c r="I374" s="168" t="s">
        <v>429</v>
      </c>
      <c r="J374" s="36" t="str">
        <f>IF(ISERROR(VLOOKUP(I374,[1]Eje_Pilar!$C$2:$E$47,2,FALSE))," ",VLOOKUP(I374,[1]Eje_Pilar!$C$2:$E$47,2,FALSE))</f>
        <v xml:space="preserve"> </v>
      </c>
      <c r="K374" s="36" t="str">
        <f>IF(ISERROR(VLOOKUP(I374,[1]Eje_Pilar!$C$2:$E$47,3,FALSE))," ",VLOOKUP(I374,[1]Eje_Pilar!$C$2:$E$47,3,FALSE))</f>
        <v xml:space="preserve"> </v>
      </c>
      <c r="L374" s="169">
        <v>0</v>
      </c>
      <c r="M374" s="164">
        <v>8600721157</v>
      </c>
      <c r="N374" s="181" t="s">
        <v>1014</v>
      </c>
      <c r="O374" s="182"/>
      <c r="P374" s="172"/>
      <c r="Q374" s="173"/>
      <c r="R374" s="174">
        <v>3</v>
      </c>
      <c r="S374" s="143">
        <v>149591880</v>
      </c>
      <c r="T374" s="33">
        <f t="shared" si="31"/>
        <v>149591880</v>
      </c>
      <c r="U374" s="146">
        <v>129621713</v>
      </c>
      <c r="V374" s="134">
        <v>43466</v>
      </c>
      <c r="W374" s="134">
        <v>43481</v>
      </c>
      <c r="X374" s="175">
        <v>43830</v>
      </c>
      <c r="Y374" s="3"/>
      <c r="Z374" s="183"/>
      <c r="AA374" s="177"/>
      <c r="AB374" s="164"/>
      <c r="AC374" s="164"/>
      <c r="AD374" s="164"/>
      <c r="AE374" s="164" t="s">
        <v>71</v>
      </c>
      <c r="AF374" s="37">
        <f t="shared" si="30"/>
        <v>0.86650233288063494</v>
      </c>
      <c r="AG374" s="38">
        <f>IF(SUMPRODUCT((A$14:A374=A374)*(B$14:B374=B374)*(C$14:C374=C374))&gt;1,0,1)</f>
        <v>1</v>
      </c>
      <c r="AH374" s="32" t="str">
        <f t="shared" si="32"/>
        <v>Contratos de prestación de servicios</v>
      </c>
      <c r="AI374" s="32" t="str">
        <f t="shared" si="33"/>
        <v>Selección abreviada</v>
      </c>
      <c r="AJ374" s="32" t="str">
        <f>IFERROR(VLOOKUP(F374,[1]Tipo!$C$12:$C$27,1,FALSE),"NO")</f>
        <v xml:space="preserve">Subasta inversa </v>
      </c>
      <c r="AK374" s="32" t="str">
        <f t="shared" si="34"/>
        <v>Funcionamiento</v>
      </c>
      <c r="AL374" s="32" t="str">
        <f t="shared" si="35"/>
        <v>NO</v>
      </c>
      <c r="AM374" s="5"/>
      <c r="AN374" s="5"/>
      <c r="AO374" s="5"/>
      <c r="AP374" s="98"/>
      <c r="AQ374" s="98"/>
      <c r="AR374" s="98"/>
      <c r="AS374" s="98"/>
      <c r="AT374" s="98"/>
      <c r="AU374" s="98"/>
      <c r="AV374" s="98"/>
      <c r="AW374" s="98"/>
      <c r="AX374" s="98"/>
      <c r="AY374" s="98"/>
      <c r="AZ374" s="98"/>
      <c r="BA374" s="98"/>
      <c r="BB374" s="98"/>
      <c r="BC374" s="98"/>
      <c r="BD374" s="98"/>
      <c r="BE374" s="98"/>
      <c r="BF374" s="98"/>
      <c r="BG374" s="98"/>
      <c r="BH374" s="98"/>
      <c r="BI374" s="98"/>
      <c r="BJ374" s="98"/>
      <c r="BK374" s="98"/>
      <c r="BL374" s="98"/>
      <c r="BM374" s="98"/>
      <c r="BN374" s="98"/>
      <c r="BO374" s="98"/>
      <c r="BP374" s="98"/>
      <c r="BQ374" s="98"/>
      <c r="BR374" s="98"/>
      <c r="BS374" s="98"/>
      <c r="BT374" s="98"/>
      <c r="BU374" s="98"/>
    </row>
    <row r="375" spans="1:73" ht="63.75" customHeight="1" x14ac:dyDescent="0.25">
      <c r="A375" s="125">
        <v>142</v>
      </c>
      <c r="B375" s="118">
        <v>2018</v>
      </c>
      <c r="C375" s="119" t="s">
        <v>1015</v>
      </c>
      <c r="D375" s="142" t="s">
        <v>471</v>
      </c>
      <c r="E375" s="119" t="s">
        <v>458</v>
      </c>
      <c r="F375" s="120" t="s">
        <v>472</v>
      </c>
      <c r="G375" s="121" t="s">
        <v>1016</v>
      </c>
      <c r="H375" s="122" t="s">
        <v>428</v>
      </c>
      <c r="I375" s="123" t="s">
        <v>429</v>
      </c>
      <c r="J375" s="27" t="str">
        <f>IF(ISERROR(VLOOKUP(I375,[1]Eje_Pilar!$C$2:$E$47,2,FALSE))," ",VLOOKUP(I375,[1]Eje_Pilar!$C$2:$E$47,2,FALSE))</f>
        <v xml:space="preserve"> </v>
      </c>
      <c r="K375" s="27" t="str">
        <f>IF(ISERROR(VLOOKUP(I375,[1]Eje_Pilar!$C$2:$E$47,3,FALSE))," ",VLOOKUP(I375,[1]Eje_Pilar!$C$2:$E$47,3,FALSE))</f>
        <v xml:space="preserve"> </v>
      </c>
      <c r="L375" s="124">
        <v>0</v>
      </c>
      <c r="M375" s="125">
        <v>860067479</v>
      </c>
      <c r="N375" s="181" t="s">
        <v>1017</v>
      </c>
      <c r="O375" s="182"/>
      <c r="P375" s="172">
        <v>1</v>
      </c>
      <c r="Q375" s="173">
        <v>-41072</v>
      </c>
      <c r="R375" s="174">
        <v>1</v>
      </c>
      <c r="S375" s="143">
        <v>19160454</v>
      </c>
      <c r="T375" s="33">
        <f t="shared" si="31"/>
        <v>19119382</v>
      </c>
      <c r="U375" s="146">
        <v>19119382</v>
      </c>
      <c r="V375" s="132">
        <v>43466</v>
      </c>
      <c r="W375" s="132">
        <v>43483</v>
      </c>
      <c r="X375" s="184">
        <v>43830</v>
      </c>
      <c r="Z375" s="185">
        <v>90</v>
      </c>
      <c r="AA375" s="24"/>
      <c r="AB375" s="125"/>
      <c r="AC375" s="125"/>
      <c r="AD375" s="125"/>
      <c r="AE375" s="125" t="s">
        <v>71</v>
      </c>
      <c r="AF375" s="29">
        <f t="shared" si="30"/>
        <v>1</v>
      </c>
      <c r="AG375" s="30">
        <f>IF(SUMPRODUCT((A$14:A375=A375)*(B$14:B375=B375)*(C$14:C375=C375))&gt;1,0,1)</f>
        <v>1</v>
      </c>
      <c r="AH375" s="31" t="str">
        <f t="shared" si="32"/>
        <v>Contratos de prestación de servicios</v>
      </c>
      <c r="AI375" s="31" t="str">
        <f t="shared" si="33"/>
        <v>Selección abreviada</v>
      </c>
      <c r="AJ375" s="32" t="str">
        <f>IFERROR(VLOOKUP(F375,[1]Tipo!$C$12:$C$27,1,FALSE),"NO")</f>
        <v xml:space="preserve">Acuerdo marco de precios </v>
      </c>
      <c r="AK375" s="31" t="str">
        <f t="shared" si="34"/>
        <v>Funcionamiento</v>
      </c>
      <c r="AL375" s="31" t="str">
        <f t="shared" si="35"/>
        <v>NO</v>
      </c>
      <c r="AM375" s="51"/>
      <c r="AN375" s="51"/>
      <c r="AO375" s="51"/>
      <c r="AP375" s="1"/>
      <c r="AQ375" s="1"/>
      <c r="AR375" s="1"/>
      <c r="AS375" s="1"/>
      <c r="AT375" s="1"/>
      <c r="AU375" s="1"/>
      <c r="AV375" s="1"/>
      <c r="AW375" s="1"/>
      <c r="AX375" s="1"/>
      <c r="AY375" s="1"/>
      <c r="AZ375" s="1"/>
      <c r="BA375" s="1"/>
      <c r="BB375" s="1"/>
      <c r="BC375" s="1"/>
      <c r="BD375" s="1"/>
      <c r="BE375" s="1"/>
      <c r="BF375" s="1"/>
      <c r="BG375" s="1"/>
      <c r="BH375" s="1"/>
      <c r="BI375" s="1"/>
      <c r="BJ375" s="1"/>
      <c r="BK375" s="1"/>
      <c r="BL375" s="1"/>
      <c r="BM375" s="1"/>
      <c r="BN375" s="1"/>
      <c r="BO375" s="1"/>
      <c r="BP375" s="1"/>
      <c r="BQ375" s="1"/>
    </row>
    <row r="376" spans="1:73" s="178" customFormat="1" ht="27" customHeight="1" x14ac:dyDescent="0.25">
      <c r="A376" s="164">
        <v>296</v>
      </c>
      <c r="B376" s="154">
        <v>2018</v>
      </c>
      <c r="C376" s="165" t="s">
        <v>1018</v>
      </c>
      <c r="D376" s="179" t="s">
        <v>553</v>
      </c>
      <c r="E376" s="165" t="s">
        <v>542</v>
      </c>
      <c r="F376" s="148" t="s">
        <v>429</v>
      </c>
      <c r="G376" s="167" t="s">
        <v>1019</v>
      </c>
      <c r="H376" s="155" t="s">
        <v>69</v>
      </c>
      <c r="I376" s="168">
        <v>17</v>
      </c>
      <c r="J376" s="36" t="str">
        <f>IF(ISERROR(VLOOKUP(I376,[1]Eje_Pilar!$C$2:$E$47,2,FALSE))," ",VLOOKUP(I376,[1]Eje_Pilar!$C$2:$E$47,2,FALSE))</f>
        <v>Espacio público, derecho de todos</v>
      </c>
      <c r="K376" s="36" t="str">
        <f>IF(ISERROR(VLOOKUP(I376,[1]Eje_Pilar!$C$2:$E$47,3,FALSE))," ",VLOOKUP(I376,[1]Eje_Pilar!$C$2:$E$47,3,FALSE))</f>
        <v>Pilar 2 Democracía Urbana</v>
      </c>
      <c r="L376" s="169">
        <v>1408</v>
      </c>
      <c r="M376" s="164">
        <v>901240909</v>
      </c>
      <c r="N376" s="181" t="s">
        <v>1020</v>
      </c>
      <c r="O376" s="182"/>
      <c r="P376" s="172"/>
      <c r="Q376" s="173"/>
      <c r="R376" s="174">
        <v>1</v>
      </c>
      <c r="S376" s="143">
        <v>1439647828</v>
      </c>
      <c r="T376" s="33">
        <f t="shared" si="31"/>
        <v>1439647828</v>
      </c>
      <c r="U376" s="146"/>
      <c r="V376" s="134">
        <v>43803</v>
      </c>
      <c r="W376" s="134">
        <v>43803</v>
      </c>
      <c r="X376" s="175">
        <v>43949</v>
      </c>
      <c r="Y376" s="3"/>
      <c r="Z376" s="180">
        <v>98</v>
      </c>
      <c r="AA376" s="177"/>
      <c r="AB376" s="164"/>
      <c r="AC376" s="164" t="s">
        <v>71</v>
      </c>
      <c r="AD376" s="164"/>
      <c r="AE376" s="164"/>
      <c r="AF376" s="37">
        <f t="shared" si="30"/>
        <v>0</v>
      </c>
      <c r="AG376" s="38">
        <f>IF(SUMPRODUCT((A$14:A376=A376)*(B$14:B376=B376)*(C$14:C376=C376))&gt;1,0,1)</f>
        <v>1</v>
      </c>
      <c r="AH376" s="32" t="str">
        <f t="shared" si="32"/>
        <v>Obra pública</v>
      </c>
      <c r="AI376" s="32" t="str">
        <f t="shared" si="33"/>
        <v>Licitación pública</v>
      </c>
      <c r="AJ376" s="32" t="str">
        <f>IFERROR(VLOOKUP(F376,[1]Tipo!$C$12:$C$27,1,FALSE),"NO")</f>
        <v>NO</v>
      </c>
      <c r="AK376" s="32" t="str">
        <f t="shared" si="34"/>
        <v>Inversión</v>
      </c>
      <c r="AL376" s="32">
        <f t="shared" si="35"/>
        <v>17</v>
      </c>
      <c r="AM376" s="5"/>
      <c r="AN376" s="5"/>
      <c r="AO376" s="5"/>
      <c r="AP376" s="98"/>
      <c r="AQ376" s="98"/>
      <c r="AR376" s="98"/>
      <c r="AS376" s="98"/>
      <c r="AT376" s="98"/>
      <c r="AU376" s="98"/>
      <c r="AV376" s="98"/>
      <c r="AW376" s="98"/>
      <c r="AX376" s="98"/>
      <c r="AY376" s="98"/>
      <c r="AZ376" s="98"/>
      <c r="BA376" s="98"/>
      <c r="BB376" s="98"/>
      <c r="BC376" s="98"/>
      <c r="BD376" s="98"/>
      <c r="BE376" s="98"/>
      <c r="BF376" s="98"/>
      <c r="BG376" s="98"/>
      <c r="BH376" s="98"/>
      <c r="BI376" s="98"/>
      <c r="BJ376" s="98"/>
      <c r="BK376" s="98"/>
      <c r="BL376" s="98"/>
      <c r="BM376" s="98"/>
      <c r="BN376" s="98"/>
      <c r="BO376" s="98"/>
      <c r="BP376" s="98"/>
      <c r="BQ376" s="98"/>
    </row>
    <row r="377" spans="1:73" s="178" customFormat="1" ht="27" customHeight="1" x14ac:dyDescent="0.25">
      <c r="A377" s="164">
        <v>303</v>
      </c>
      <c r="B377" s="154">
        <v>2018</v>
      </c>
      <c r="C377" s="165" t="s">
        <v>1021</v>
      </c>
      <c r="D377" s="179" t="s">
        <v>548</v>
      </c>
      <c r="E377" s="165" t="s">
        <v>549</v>
      </c>
      <c r="F377" s="148" t="s">
        <v>429</v>
      </c>
      <c r="G377" s="167" t="s">
        <v>1022</v>
      </c>
      <c r="H377" s="155" t="s">
        <v>69</v>
      </c>
      <c r="I377" s="168">
        <v>17</v>
      </c>
      <c r="J377" s="36" t="str">
        <f>IF(ISERROR(VLOOKUP(I377,[1]Eje_Pilar!$C$2:$E$47,2,FALSE))," ",VLOOKUP(I377,[1]Eje_Pilar!$C$2:$E$47,2,FALSE))</f>
        <v>Espacio público, derecho de todos</v>
      </c>
      <c r="K377" s="36" t="str">
        <f>IF(ISERROR(VLOOKUP(I377,[1]Eje_Pilar!$C$2:$E$47,3,FALSE))," ",VLOOKUP(I377,[1]Eje_Pilar!$C$2:$E$47,3,FALSE))</f>
        <v>Pilar 2 Democracía Urbana</v>
      </c>
      <c r="L377" s="169">
        <v>1408</v>
      </c>
      <c r="M377" s="164">
        <v>901242605</v>
      </c>
      <c r="N377" s="181" t="s">
        <v>1023</v>
      </c>
      <c r="O377" s="182"/>
      <c r="P377" s="172"/>
      <c r="Q377" s="173"/>
      <c r="R377" s="174">
        <v>1</v>
      </c>
      <c r="S377" s="143">
        <v>52570213</v>
      </c>
      <c r="T377" s="33">
        <f t="shared" si="31"/>
        <v>52570213</v>
      </c>
      <c r="U377" s="146"/>
      <c r="V377" s="134">
        <v>43811</v>
      </c>
      <c r="W377" s="134">
        <v>43811</v>
      </c>
      <c r="X377" s="175">
        <v>43949</v>
      </c>
      <c r="Y377" s="3"/>
      <c r="Z377" s="180">
        <v>98</v>
      </c>
      <c r="AA377" s="177"/>
      <c r="AB377" s="164"/>
      <c r="AC377" s="164" t="s">
        <v>71</v>
      </c>
      <c r="AD377" s="164"/>
      <c r="AE377" s="164"/>
      <c r="AF377" s="37">
        <f t="shared" si="30"/>
        <v>0</v>
      </c>
      <c r="AG377" s="38">
        <f>IF(SUMPRODUCT((A$14:A377=A377)*(B$14:B377=B377)*(C$14:C377=C377))&gt;1,0,1)</f>
        <v>1</v>
      </c>
      <c r="AH377" s="32" t="str">
        <f t="shared" si="32"/>
        <v>Interventoría</v>
      </c>
      <c r="AI377" s="32" t="str">
        <f t="shared" si="33"/>
        <v>Concurso de méritos</v>
      </c>
      <c r="AJ377" s="32" t="str">
        <f>IFERROR(VLOOKUP(F377,[1]Tipo!$C$12:$C$27,1,FALSE),"NO")</f>
        <v>NO</v>
      </c>
      <c r="AK377" s="32" t="str">
        <f t="shared" si="34"/>
        <v>Inversión</v>
      </c>
      <c r="AL377" s="32">
        <f t="shared" si="35"/>
        <v>17</v>
      </c>
      <c r="AM377" s="5"/>
      <c r="AN377" s="5"/>
      <c r="AO377" s="5"/>
      <c r="AP377" s="98"/>
      <c r="AQ377" s="98"/>
      <c r="AR377" s="98"/>
      <c r="AS377" s="98"/>
      <c r="AT377" s="98"/>
      <c r="AU377" s="98"/>
      <c r="AV377" s="98"/>
      <c r="AW377" s="98"/>
      <c r="AX377" s="98"/>
      <c r="AY377" s="98"/>
      <c r="AZ377" s="98"/>
      <c r="BA377" s="98"/>
      <c r="BB377" s="98"/>
      <c r="BC377" s="98"/>
      <c r="BD377" s="98"/>
      <c r="BE377" s="98"/>
      <c r="BF377" s="98"/>
      <c r="BG377" s="98"/>
      <c r="BH377" s="98"/>
      <c r="BI377" s="98"/>
      <c r="BJ377" s="98"/>
      <c r="BK377" s="98"/>
      <c r="BL377" s="98"/>
      <c r="BM377" s="98"/>
      <c r="BN377" s="98"/>
      <c r="BO377" s="98"/>
      <c r="BP377" s="98"/>
      <c r="BQ377" s="98"/>
    </row>
    <row r="378" spans="1:73" s="178" customFormat="1" ht="27" customHeight="1" x14ac:dyDescent="0.25">
      <c r="A378" s="164">
        <v>280</v>
      </c>
      <c r="B378" s="154">
        <v>2017</v>
      </c>
      <c r="C378" s="165" t="s">
        <v>1024</v>
      </c>
      <c r="D378" s="179" t="s">
        <v>548</v>
      </c>
      <c r="E378" s="165" t="s">
        <v>549</v>
      </c>
      <c r="F378" s="148" t="s">
        <v>429</v>
      </c>
      <c r="G378" s="167" t="s">
        <v>1025</v>
      </c>
      <c r="H378" s="155" t="s">
        <v>69</v>
      </c>
      <c r="I378" s="168">
        <v>18</v>
      </c>
      <c r="J378" s="36" t="str">
        <f>IF(ISERROR(VLOOKUP(I378,[1]Eje_Pilar!$C$2:$E$47,2,FALSE))," ",VLOOKUP(I378,[1]Eje_Pilar!$C$2:$E$47,2,FALSE))</f>
        <v>Mejor movilidad para todos</v>
      </c>
      <c r="K378" s="36" t="str">
        <f>IF(ISERROR(VLOOKUP(I378,[1]Eje_Pilar!$C$2:$E$47,3,FALSE))," ",VLOOKUP(I378,[1]Eje_Pilar!$C$2:$E$47,3,FALSE))</f>
        <v>Pilar 2 Democracía Urbana</v>
      </c>
      <c r="L378" s="169">
        <v>1410</v>
      </c>
      <c r="M378" s="186">
        <v>901142256</v>
      </c>
      <c r="N378" s="181" t="s">
        <v>1026</v>
      </c>
      <c r="O378" s="182"/>
      <c r="P378" s="172"/>
      <c r="Q378" s="173"/>
      <c r="R378" s="174">
        <v>1</v>
      </c>
      <c r="S378" s="143">
        <v>197998684</v>
      </c>
      <c r="T378" s="33">
        <f t="shared" si="31"/>
        <v>197998684</v>
      </c>
      <c r="U378" s="146">
        <v>27198818</v>
      </c>
      <c r="V378" s="134">
        <v>43528</v>
      </c>
      <c r="W378" s="134">
        <v>43528</v>
      </c>
      <c r="X378" s="175">
        <v>43799</v>
      </c>
      <c r="Y378" s="3"/>
      <c r="Z378" s="180">
        <v>150</v>
      </c>
      <c r="AA378" s="177"/>
      <c r="AB378" s="164"/>
      <c r="AC378" s="164"/>
      <c r="AD378" s="164" t="s">
        <v>71</v>
      </c>
      <c r="AE378" s="164"/>
      <c r="AF378" s="37">
        <f t="shared" si="30"/>
        <v>0.13736868069284744</v>
      </c>
      <c r="AG378" s="38">
        <f>IF(SUMPRODUCT((A$14:A378=A378)*(B$14:B378=B378)*(C$14:C378=C378))&gt;1,0,1)</f>
        <v>1</v>
      </c>
      <c r="AH378" s="32" t="str">
        <f t="shared" si="32"/>
        <v>Interventoría</v>
      </c>
      <c r="AI378" s="32" t="str">
        <f t="shared" si="33"/>
        <v>Concurso de méritos</v>
      </c>
      <c r="AJ378" s="32" t="str">
        <f>IFERROR(VLOOKUP(F378,[1]Tipo!$C$12:$C$27,1,FALSE),"NO")</f>
        <v>NO</v>
      </c>
      <c r="AK378" s="32" t="str">
        <f t="shared" si="34"/>
        <v>Inversión</v>
      </c>
      <c r="AL378" s="32">
        <f t="shared" si="35"/>
        <v>18</v>
      </c>
      <c r="AM378" s="5"/>
      <c r="AN378" s="5"/>
      <c r="AO378" s="5"/>
      <c r="AP378" s="98"/>
      <c r="AQ378" s="98"/>
      <c r="AR378" s="98"/>
      <c r="AS378" s="98"/>
      <c r="AT378" s="98"/>
      <c r="AU378" s="98"/>
      <c r="AV378" s="98"/>
      <c r="AW378" s="98"/>
      <c r="AX378" s="98"/>
      <c r="AY378" s="98"/>
      <c r="AZ378" s="98"/>
      <c r="BA378" s="98"/>
      <c r="BB378" s="98"/>
      <c r="BC378" s="98"/>
      <c r="BD378" s="98"/>
      <c r="BE378" s="98"/>
      <c r="BF378" s="98"/>
      <c r="BG378" s="98"/>
      <c r="BH378" s="98"/>
      <c r="BI378" s="98"/>
      <c r="BJ378" s="98"/>
      <c r="BK378" s="98"/>
      <c r="BL378" s="98"/>
      <c r="BM378" s="98"/>
      <c r="BN378" s="98"/>
      <c r="BO378" s="98"/>
      <c r="BP378" s="98"/>
      <c r="BQ378" s="98"/>
    </row>
    <row r="379" spans="1:73" s="178" customFormat="1" ht="27" customHeight="1" x14ac:dyDescent="0.25">
      <c r="A379" s="164">
        <v>143</v>
      </c>
      <c r="B379" s="154">
        <v>2018</v>
      </c>
      <c r="C379" s="165" t="s">
        <v>1008</v>
      </c>
      <c r="D379" s="179" t="s">
        <v>471</v>
      </c>
      <c r="E379" s="165" t="s">
        <v>542</v>
      </c>
      <c r="F379" s="148" t="s">
        <v>429</v>
      </c>
      <c r="G379" s="167" t="s">
        <v>1027</v>
      </c>
      <c r="H379" s="155" t="s">
        <v>69</v>
      </c>
      <c r="I379" s="168">
        <v>45</v>
      </c>
      <c r="J379" s="36" t="str">
        <f>IF(ISERROR(VLOOKUP(I379,[1]Eje_Pilar!$C$2:$E$47,2,FALSE))," ",VLOOKUP(I379,[1]Eje_Pilar!$C$2:$E$47,2,FALSE))</f>
        <v>Gobernanza e influencia local, regional e internacional</v>
      </c>
      <c r="K379" s="36" t="str">
        <f>IF(ISERROR(VLOOKUP(I379,[1]Eje_Pilar!$C$2:$E$47,3,FALSE))," ",VLOOKUP(I379,[1]Eje_Pilar!$C$2:$E$47,3,FALSE))</f>
        <v>Eje Transversal 4 Gobierno Legitimo, Fortalecimiento Local y Eficiencia</v>
      </c>
      <c r="L379" s="169">
        <v>1415</v>
      </c>
      <c r="M379" s="164">
        <v>830070987</v>
      </c>
      <c r="N379" s="187" t="s">
        <v>546</v>
      </c>
      <c r="O379" s="182"/>
      <c r="P379" s="172"/>
      <c r="Q379" s="173"/>
      <c r="R379" s="174">
        <v>1</v>
      </c>
      <c r="S379" s="143">
        <v>615158937</v>
      </c>
      <c r="T379" s="33">
        <f t="shared" si="31"/>
        <v>615158937</v>
      </c>
      <c r="U379" s="146">
        <v>615158937</v>
      </c>
      <c r="V379" s="134">
        <v>43466</v>
      </c>
      <c r="W379" s="134">
        <v>43516</v>
      </c>
      <c r="X379" s="175">
        <v>43830</v>
      </c>
      <c r="Y379" s="3"/>
      <c r="Z379" s="180">
        <v>133</v>
      </c>
      <c r="AA379" s="177"/>
      <c r="AB379" s="164"/>
      <c r="AC379" s="164"/>
      <c r="AD379" s="164"/>
      <c r="AE379" s="164" t="s">
        <v>71</v>
      </c>
      <c r="AF379" s="37">
        <f t="shared" si="30"/>
        <v>1</v>
      </c>
      <c r="AG379" s="39">
        <v>1</v>
      </c>
      <c r="AH379" s="40" t="str">
        <f t="shared" si="32"/>
        <v>Contratos de prestación de servicios</v>
      </c>
      <c r="AI379" s="40" t="str">
        <f t="shared" si="33"/>
        <v>Licitación pública</v>
      </c>
      <c r="AJ379" s="40" t="str">
        <f>IFERROR(VLOOKUP(F379,[1]Tipo!$C$12:$C$27,1,FALSE),"NO")</f>
        <v>NO</v>
      </c>
      <c r="AK379" s="40" t="str">
        <f t="shared" si="34"/>
        <v>Inversión</v>
      </c>
      <c r="AL379" s="40">
        <f t="shared" si="35"/>
        <v>45</v>
      </c>
      <c r="AM379" s="188"/>
      <c r="AN379" s="188"/>
      <c r="AO379" s="188"/>
    </row>
    <row r="380" spans="1:73" s="178" customFormat="1" ht="27" customHeight="1" x14ac:dyDescent="0.25">
      <c r="A380" s="164">
        <v>301</v>
      </c>
      <c r="B380" s="154">
        <v>2018</v>
      </c>
      <c r="C380" s="165" t="s">
        <v>1028</v>
      </c>
      <c r="D380" s="179" t="s">
        <v>480</v>
      </c>
      <c r="E380" s="165" t="s">
        <v>542</v>
      </c>
      <c r="F380" s="148" t="s">
        <v>429</v>
      </c>
      <c r="G380" s="167" t="s">
        <v>1029</v>
      </c>
      <c r="H380" s="155" t="s">
        <v>69</v>
      </c>
      <c r="I380" s="168">
        <v>45</v>
      </c>
      <c r="J380" s="36" t="str">
        <f>IF(ISERROR(VLOOKUP(I380,[1]Eje_Pilar!$C$2:$E$47,2,FALSE))," ",VLOOKUP(I380,[1]Eje_Pilar!$C$2:$E$47,2,FALSE))</f>
        <v>Gobernanza e influencia local, regional e internacional</v>
      </c>
      <c r="K380" s="36" t="str">
        <f>IF(ISERROR(VLOOKUP(I380,[1]Eje_Pilar!$C$2:$E$47,3,FALSE))," ",VLOOKUP(I380,[1]Eje_Pilar!$C$2:$E$47,3,FALSE))</f>
        <v>Eje Transversal 4 Gobierno Legitimo, Fortalecimiento Local y Eficiencia</v>
      </c>
      <c r="L380" s="169">
        <v>1415</v>
      </c>
      <c r="M380" s="164">
        <v>901242194</v>
      </c>
      <c r="N380" s="181" t="s">
        <v>1030</v>
      </c>
      <c r="O380" s="182"/>
      <c r="P380" s="172"/>
      <c r="Q380" s="173"/>
      <c r="R380" s="174">
        <v>1</v>
      </c>
      <c r="S380" s="143">
        <v>399530589</v>
      </c>
      <c r="T380" s="33">
        <f t="shared" si="31"/>
        <v>399530589</v>
      </c>
      <c r="U380" s="146">
        <v>258745804</v>
      </c>
      <c r="V380" s="134">
        <v>43620</v>
      </c>
      <c r="W380" s="134">
        <v>43620</v>
      </c>
      <c r="X380" s="175">
        <v>43692</v>
      </c>
      <c r="Y380" s="3"/>
      <c r="Z380" s="180">
        <v>75</v>
      </c>
      <c r="AA380" s="177"/>
      <c r="AB380" s="164"/>
      <c r="AC380" s="164"/>
      <c r="AD380" s="164" t="s">
        <v>71</v>
      </c>
      <c r="AE380" s="164"/>
      <c r="AF380" s="37">
        <f t="shared" si="30"/>
        <v>0.64762451517823583</v>
      </c>
      <c r="AG380" s="38">
        <f>IF(SUMPRODUCT((A$14:A380=A380)*(B$14:B380=B380)*(C$14:C380=C380))&gt;1,0,1)</f>
        <v>1</v>
      </c>
      <c r="AH380" s="32" t="str">
        <f t="shared" si="32"/>
        <v>Suministro</v>
      </c>
      <c r="AI380" s="32" t="str">
        <f t="shared" si="33"/>
        <v>Licitación pública</v>
      </c>
      <c r="AJ380" s="32" t="str">
        <f>IFERROR(VLOOKUP(F380,[1]Tipo!$C$12:$C$27,1,FALSE),"NO")</f>
        <v>NO</v>
      </c>
      <c r="AK380" s="32" t="str">
        <f t="shared" si="34"/>
        <v>Inversión</v>
      </c>
      <c r="AL380" s="32">
        <f t="shared" si="35"/>
        <v>45</v>
      </c>
      <c r="AM380" s="5"/>
      <c r="AN380" s="5"/>
      <c r="AO380" s="5"/>
      <c r="AP380" s="98"/>
      <c r="AQ380" s="98"/>
      <c r="AR380" s="98"/>
      <c r="AS380" s="98"/>
      <c r="AT380" s="98"/>
      <c r="AU380" s="98"/>
      <c r="AV380" s="98"/>
      <c r="AW380" s="98"/>
      <c r="AX380" s="98"/>
      <c r="AY380" s="98"/>
      <c r="AZ380" s="98"/>
      <c r="BA380" s="98"/>
      <c r="BB380" s="98"/>
      <c r="BC380" s="98"/>
      <c r="BD380" s="98"/>
      <c r="BE380" s="98"/>
      <c r="BF380" s="98"/>
      <c r="BG380" s="98"/>
      <c r="BH380" s="98"/>
      <c r="BI380" s="98"/>
      <c r="BJ380" s="98"/>
      <c r="BK380" s="98"/>
      <c r="BL380" s="98"/>
      <c r="BM380" s="98"/>
      <c r="BN380" s="98"/>
      <c r="BO380" s="98"/>
      <c r="BP380" s="98"/>
      <c r="BQ380" s="98"/>
    </row>
    <row r="381" spans="1:73" s="178" customFormat="1" ht="27" customHeight="1" x14ac:dyDescent="0.25">
      <c r="A381" s="164">
        <v>144</v>
      </c>
      <c r="B381" s="154">
        <v>2018</v>
      </c>
      <c r="C381" s="165" t="s">
        <v>1031</v>
      </c>
      <c r="D381" s="179" t="s">
        <v>548</v>
      </c>
      <c r="E381" s="165" t="s">
        <v>549</v>
      </c>
      <c r="F381" s="148" t="s">
        <v>429</v>
      </c>
      <c r="G381" s="167" t="s">
        <v>1032</v>
      </c>
      <c r="H381" s="155" t="s">
        <v>69</v>
      </c>
      <c r="I381" s="168">
        <v>45</v>
      </c>
      <c r="J381" s="36" t="str">
        <f>IF(ISERROR(VLOOKUP(I381,[1]Eje_Pilar!$C$2:$E$47,2,FALSE))," ",VLOOKUP(I381,[1]Eje_Pilar!$C$2:$E$47,2,FALSE))</f>
        <v>Gobernanza e influencia local, regional e internacional</v>
      </c>
      <c r="K381" s="36" t="str">
        <f>IF(ISERROR(VLOOKUP(I381,[1]Eje_Pilar!$C$2:$E$47,3,FALSE))," ",VLOOKUP(I381,[1]Eje_Pilar!$C$2:$E$47,3,FALSE))</f>
        <v>Eje Transversal 4 Gobierno Legitimo, Fortalecimiento Local y Eficiencia</v>
      </c>
      <c r="L381" s="169">
        <v>1415</v>
      </c>
      <c r="M381" s="164">
        <v>8605192916</v>
      </c>
      <c r="N381" s="181" t="s">
        <v>551</v>
      </c>
      <c r="O381" s="182"/>
      <c r="P381" s="172"/>
      <c r="Q381" s="173"/>
      <c r="R381" s="174">
        <v>2</v>
      </c>
      <c r="S381" s="143">
        <v>85113425</v>
      </c>
      <c r="T381" s="33">
        <f t="shared" si="31"/>
        <v>85113425</v>
      </c>
      <c r="U381" s="146">
        <v>59334866</v>
      </c>
      <c r="V381" s="134">
        <v>43516</v>
      </c>
      <c r="W381" s="134">
        <v>43516</v>
      </c>
      <c r="X381" s="175">
        <v>43654</v>
      </c>
      <c r="Y381" s="3"/>
      <c r="Z381" s="180">
        <v>133</v>
      </c>
      <c r="AA381" s="177"/>
      <c r="AB381" s="164"/>
      <c r="AC381" s="164"/>
      <c r="AD381" s="164"/>
      <c r="AE381" s="164" t="s">
        <v>71</v>
      </c>
      <c r="AF381" s="37">
        <f t="shared" si="30"/>
        <v>0.69712699259840616</v>
      </c>
      <c r="AG381" s="38">
        <f>IF(SUMPRODUCT((A$14:A381=A381)*(B$14:B381=B381)*(C$14:C381=C381))&gt;1,0,1)</f>
        <v>1</v>
      </c>
      <c r="AH381" s="32" t="str">
        <f t="shared" si="32"/>
        <v>Interventoría</v>
      </c>
      <c r="AI381" s="32" t="str">
        <f t="shared" si="33"/>
        <v>Concurso de méritos</v>
      </c>
      <c r="AJ381" s="32" t="str">
        <f>IFERROR(VLOOKUP(F381,[1]Tipo!$C$12:$C$27,1,FALSE),"NO")</f>
        <v>NO</v>
      </c>
      <c r="AK381" s="32" t="str">
        <f t="shared" si="34"/>
        <v>Inversión</v>
      </c>
      <c r="AL381" s="32">
        <f t="shared" si="35"/>
        <v>45</v>
      </c>
      <c r="AM381" s="5"/>
      <c r="AN381" s="5"/>
      <c r="AO381" s="5"/>
      <c r="AP381" s="98"/>
      <c r="AQ381" s="98"/>
      <c r="AR381" s="98"/>
      <c r="AS381" s="98"/>
      <c r="AT381" s="98"/>
      <c r="AU381" s="98"/>
      <c r="AV381" s="98"/>
      <c r="AW381" s="98"/>
      <c r="AX381" s="98"/>
      <c r="AY381" s="98"/>
      <c r="AZ381" s="98"/>
      <c r="BA381" s="98"/>
      <c r="BB381" s="98"/>
      <c r="BC381" s="98"/>
      <c r="BD381" s="98"/>
      <c r="BE381" s="98"/>
      <c r="BF381" s="98"/>
      <c r="BG381" s="98"/>
      <c r="BH381" s="98"/>
      <c r="BI381" s="98"/>
      <c r="BJ381" s="98"/>
      <c r="BK381" s="98"/>
      <c r="BL381" s="98"/>
      <c r="BM381" s="98"/>
      <c r="BN381" s="98"/>
      <c r="BO381" s="98"/>
      <c r="BP381" s="98"/>
      <c r="BQ381" s="98"/>
    </row>
    <row r="382" spans="1:73" s="178" customFormat="1" ht="27" customHeight="1" x14ac:dyDescent="0.25">
      <c r="A382" s="164">
        <v>26</v>
      </c>
      <c r="B382" s="154">
        <v>2018</v>
      </c>
      <c r="C382" s="165" t="s">
        <v>1033</v>
      </c>
      <c r="D382" s="179" t="s">
        <v>65</v>
      </c>
      <c r="E382" s="165" t="s">
        <v>66</v>
      </c>
      <c r="F382" s="148" t="s">
        <v>67</v>
      </c>
      <c r="G382" s="167" t="s">
        <v>1034</v>
      </c>
      <c r="H382" s="155" t="s">
        <v>69</v>
      </c>
      <c r="I382" s="168">
        <v>45</v>
      </c>
      <c r="J382" s="36" t="str">
        <f>IF(ISERROR(VLOOKUP(I382,[1]Eje_Pilar!$C$2:$E$47,2,FALSE))," ",VLOOKUP(I382,[1]Eje_Pilar!$C$2:$E$47,2,FALSE))</f>
        <v>Gobernanza e influencia local, regional e internacional</v>
      </c>
      <c r="K382" s="36" t="str">
        <f>IF(ISERROR(VLOOKUP(I382,[1]Eje_Pilar!$C$2:$E$47,3,FALSE))," ",VLOOKUP(I382,[1]Eje_Pilar!$C$2:$E$47,3,FALSE))</f>
        <v>Eje Transversal 4 Gobierno Legitimo, Fortalecimiento Local y Eficiencia</v>
      </c>
      <c r="L382" s="169">
        <v>1415</v>
      </c>
      <c r="M382" s="164">
        <v>1022969689</v>
      </c>
      <c r="N382" s="181" t="s">
        <v>1035</v>
      </c>
      <c r="O382" s="182"/>
      <c r="P382" s="172"/>
      <c r="Q382" s="173"/>
      <c r="R382" s="174">
        <v>1</v>
      </c>
      <c r="S382" s="143">
        <v>11466667</v>
      </c>
      <c r="T382" s="33">
        <f t="shared" si="31"/>
        <v>11466667</v>
      </c>
      <c r="U382" s="146">
        <v>11466667</v>
      </c>
      <c r="V382" s="134">
        <v>43588</v>
      </c>
      <c r="W382" s="134">
        <v>43588</v>
      </c>
      <c r="X382" s="175">
        <v>43762</v>
      </c>
      <c r="Y382" s="3"/>
      <c r="Z382" s="180">
        <v>171</v>
      </c>
      <c r="AA382" s="177"/>
      <c r="AB382" s="164"/>
      <c r="AC382" s="164"/>
      <c r="AD382" s="164"/>
      <c r="AE382" s="164" t="s">
        <v>71</v>
      </c>
      <c r="AF382" s="37">
        <f t="shared" si="30"/>
        <v>1</v>
      </c>
      <c r="AG382" s="38">
        <f>IF(SUMPRODUCT((A$14:A382=A382)*(B$14:B382=B382)*(C$14:C382=C382))&gt;1,0,1)</f>
        <v>1</v>
      </c>
      <c r="AH382" s="32" t="str">
        <f t="shared" si="32"/>
        <v>Contratos de prestación de servicios profesionales y de apoyo a la gestión</v>
      </c>
      <c r="AI382" s="32" t="str">
        <f t="shared" si="33"/>
        <v>Contratación directa</v>
      </c>
      <c r="AJ382" s="32" t="str">
        <f>IFERROR(VLOOKUP(F382,[1]Tipo!$C$12:$C$27,1,FALSE),"NO")</f>
        <v>Prestación de servicios profesionales y de apoyo a la gestión, o para la ejecución de trabajos artísticos que sólo puedan encomendarse a determinadas personas naturales;</v>
      </c>
      <c r="AK382" s="32" t="str">
        <f t="shared" si="34"/>
        <v>Inversión</v>
      </c>
      <c r="AL382" s="32">
        <f t="shared" si="35"/>
        <v>45</v>
      </c>
      <c r="AM382" s="5"/>
      <c r="AN382" s="5"/>
      <c r="AO382" s="5"/>
      <c r="AP382" s="98"/>
      <c r="AQ382" s="98"/>
      <c r="AR382" s="98"/>
      <c r="AS382" s="98"/>
      <c r="AT382" s="98"/>
      <c r="AU382" s="98"/>
      <c r="AV382" s="98"/>
      <c r="AW382" s="98"/>
      <c r="AX382" s="98"/>
      <c r="AY382" s="98"/>
      <c r="AZ382" s="98"/>
      <c r="BA382" s="98"/>
      <c r="BB382" s="98"/>
      <c r="BC382" s="98"/>
      <c r="BD382" s="98"/>
      <c r="BE382" s="98"/>
      <c r="BF382" s="98"/>
      <c r="BG382" s="98"/>
      <c r="BH382" s="98"/>
      <c r="BI382" s="98"/>
      <c r="BJ382" s="98"/>
      <c r="BK382" s="98"/>
      <c r="BL382" s="98"/>
      <c r="BM382" s="98"/>
      <c r="BN382" s="98"/>
      <c r="BO382" s="98"/>
      <c r="BP382" s="98"/>
      <c r="BQ382" s="98"/>
    </row>
    <row r="383" spans="1:73" s="178" customFormat="1" ht="27" customHeight="1" x14ac:dyDescent="0.25">
      <c r="A383" s="164">
        <v>2</v>
      </c>
      <c r="B383" s="154">
        <v>2018</v>
      </c>
      <c r="C383" s="165" t="s">
        <v>1036</v>
      </c>
      <c r="D383" s="179" t="s">
        <v>65</v>
      </c>
      <c r="E383" s="165" t="s">
        <v>66</v>
      </c>
      <c r="F383" s="148" t="s">
        <v>67</v>
      </c>
      <c r="G383" s="167" t="s">
        <v>1037</v>
      </c>
      <c r="H383" s="155" t="s">
        <v>69</v>
      </c>
      <c r="I383" s="168">
        <v>45</v>
      </c>
      <c r="J383" s="36" t="str">
        <f>IF(ISERROR(VLOOKUP(I383,[1]Eje_Pilar!$C$2:$E$47,2,FALSE))," ",VLOOKUP(I383,[1]Eje_Pilar!$C$2:$E$47,2,FALSE))</f>
        <v>Gobernanza e influencia local, regional e internacional</v>
      </c>
      <c r="K383" s="36" t="str">
        <f>IF(ISERROR(VLOOKUP(I383,[1]Eje_Pilar!$C$2:$E$47,3,FALSE))," ",VLOOKUP(I383,[1]Eje_Pilar!$C$2:$E$47,3,FALSE))</f>
        <v>Eje Transversal 4 Gobierno Legitimo, Fortalecimiento Local y Eficiencia</v>
      </c>
      <c r="L383" s="169">
        <v>1415</v>
      </c>
      <c r="M383" s="164">
        <v>1022932075</v>
      </c>
      <c r="N383" s="181" t="s">
        <v>1038</v>
      </c>
      <c r="O383" s="182"/>
      <c r="P383" s="172"/>
      <c r="Q383" s="173"/>
      <c r="R383" s="174">
        <v>1</v>
      </c>
      <c r="S383" s="143">
        <v>31716667</v>
      </c>
      <c r="T383" s="33">
        <f t="shared" si="31"/>
        <v>31716667</v>
      </c>
      <c r="U383" s="146">
        <v>31716667</v>
      </c>
      <c r="V383" s="134">
        <v>43598</v>
      </c>
      <c r="W383" s="134">
        <v>43598</v>
      </c>
      <c r="X383" s="175">
        <v>43775</v>
      </c>
      <c r="Y383" s="3"/>
      <c r="Z383" s="180">
        <v>173</v>
      </c>
      <c r="AA383" s="177"/>
      <c r="AB383" s="164"/>
      <c r="AC383" s="164"/>
      <c r="AD383" s="164"/>
      <c r="AE383" s="164" t="s">
        <v>71</v>
      </c>
      <c r="AF383" s="37">
        <f t="shared" si="30"/>
        <v>1</v>
      </c>
      <c r="AG383" s="38">
        <f>IF(SUMPRODUCT((A$14:A383=A383)*(B$14:B383=B383)*(C$14:C383=C383))&gt;1,0,1)</f>
        <v>1</v>
      </c>
      <c r="AH383" s="32" t="str">
        <f t="shared" si="32"/>
        <v>Contratos de prestación de servicios profesionales y de apoyo a la gestión</v>
      </c>
      <c r="AI383" s="32" t="str">
        <f t="shared" si="33"/>
        <v>Contratación directa</v>
      </c>
      <c r="AJ383" s="32" t="str">
        <f>IFERROR(VLOOKUP(F383,[1]Tipo!$C$12:$C$27,1,FALSE),"NO")</f>
        <v>Prestación de servicios profesionales y de apoyo a la gestión, o para la ejecución de trabajos artísticos que sólo puedan encomendarse a determinadas personas naturales;</v>
      </c>
      <c r="AK383" s="32" t="str">
        <f t="shared" si="34"/>
        <v>Inversión</v>
      </c>
      <c r="AL383" s="32">
        <f t="shared" si="35"/>
        <v>45</v>
      </c>
      <c r="AM383" s="5"/>
      <c r="AN383" s="5"/>
      <c r="AO383" s="5"/>
      <c r="AP383" s="98"/>
      <c r="AQ383" s="98"/>
      <c r="AR383" s="98"/>
      <c r="AS383" s="98"/>
      <c r="AT383" s="98"/>
      <c r="AU383" s="98"/>
      <c r="AV383" s="98"/>
      <c r="AW383" s="98"/>
      <c r="AX383" s="98"/>
      <c r="AY383" s="98"/>
      <c r="AZ383" s="98"/>
      <c r="BA383" s="98"/>
      <c r="BB383" s="98"/>
      <c r="BC383" s="98"/>
      <c r="BD383" s="98"/>
      <c r="BE383" s="98"/>
      <c r="BF383" s="98"/>
      <c r="BG383" s="98"/>
      <c r="BH383" s="98"/>
      <c r="BI383" s="98"/>
      <c r="BJ383" s="98"/>
      <c r="BK383" s="98"/>
      <c r="BL383" s="98"/>
      <c r="BM383" s="98"/>
      <c r="BN383" s="98"/>
      <c r="BO383" s="98"/>
      <c r="BP383" s="98"/>
      <c r="BQ383" s="98"/>
    </row>
    <row r="384" spans="1:73" s="178" customFormat="1" ht="27" customHeight="1" x14ac:dyDescent="0.25">
      <c r="A384" s="164">
        <v>295</v>
      </c>
      <c r="B384" s="154">
        <v>2018</v>
      </c>
      <c r="C384" s="165" t="s">
        <v>1039</v>
      </c>
      <c r="D384" s="179" t="s">
        <v>553</v>
      </c>
      <c r="E384" s="165" t="s">
        <v>542</v>
      </c>
      <c r="F384" s="148" t="s">
        <v>429</v>
      </c>
      <c r="G384" s="167" t="s">
        <v>1040</v>
      </c>
      <c r="H384" s="155" t="s">
        <v>69</v>
      </c>
      <c r="I384" s="168">
        <v>18</v>
      </c>
      <c r="J384" s="36" t="str">
        <f>IF(ISERROR(VLOOKUP(I384,[1]Eje_Pilar!$C$2:$E$47,2,FALSE))," ",VLOOKUP(I384,[1]Eje_Pilar!$C$2:$E$47,2,FALSE))</f>
        <v>Mejor movilidad para todos</v>
      </c>
      <c r="K384" s="36" t="str">
        <f>IF(ISERROR(VLOOKUP(I384,[1]Eje_Pilar!$C$2:$E$47,3,FALSE))," ",VLOOKUP(I384,[1]Eje_Pilar!$C$2:$E$47,3,FALSE))</f>
        <v>Pilar 2 Democracía Urbana</v>
      </c>
      <c r="L384" s="169">
        <v>1410</v>
      </c>
      <c r="M384" s="164">
        <v>901240217</v>
      </c>
      <c r="N384" s="189" t="s">
        <v>1041</v>
      </c>
      <c r="O384" s="143"/>
      <c r="P384" s="172"/>
      <c r="Q384" s="173"/>
      <c r="R384" s="174">
        <v>1</v>
      </c>
      <c r="S384" s="143">
        <v>1309489911</v>
      </c>
      <c r="T384" s="33">
        <f t="shared" si="31"/>
        <v>1309489911</v>
      </c>
      <c r="U384" s="146">
        <v>817386137</v>
      </c>
      <c r="V384" s="134">
        <v>43795</v>
      </c>
      <c r="W384" s="134">
        <v>43795</v>
      </c>
      <c r="X384" s="175">
        <v>43823</v>
      </c>
      <c r="Y384" s="3"/>
      <c r="Z384" s="180">
        <v>120</v>
      </c>
      <c r="AA384" s="177"/>
      <c r="AB384" s="164"/>
      <c r="AC384" s="164"/>
      <c r="AD384" s="164" t="s">
        <v>71</v>
      </c>
      <c r="AE384" s="164"/>
      <c r="AF384" s="37">
        <f t="shared" si="30"/>
        <v>0.62420193552755066</v>
      </c>
      <c r="AG384" s="38">
        <f>IF(SUMPRODUCT((A$14:A384=A384)*(B$14:B384=B384)*(C$14:C384=C384))&gt;1,0,1)</f>
        <v>1</v>
      </c>
      <c r="AH384" s="32" t="str">
        <f t="shared" si="32"/>
        <v>Obra pública</v>
      </c>
      <c r="AI384" s="32" t="str">
        <f t="shared" si="33"/>
        <v>Licitación pública</v>
      </c>
      <c r="AJ384" s="32" t="str">
        <f>IFERROR(VLOOKUP(F384,[1]Tipo!$C$12:$C$27,1,FALSE),"NO")</f>
        <v>NO</v>
      </c>
      <c r="AK384" s="32" t="str">
        <f t="shared" si="34"/>
        <v>Inversión</v>
      </c>
      <c r="AL384" s="32">
        <f t="shared" si="35"/>
        <v>18</v>
      </c>
      <c r="AM384" s="5"/>
      <c r="AN384" s="5"/>
      <c r="AO384" s="5"/>
      <c r="AP384" s="98"/>
      <c r="AQ384" s="98"/>
      <c r="AR384" s="98"/>
      <c r="AS384" s="98"/>
      <c r="AT384" s="98"/>
      <c r="AU384" s="98"/>
      <c r="AV384" s="98"/>
      <c r="AW384" s="98"/>
      <c r="AX384" s="98"/>
      <c r="AY384" s="98"/>
      <c r="AZ384" s="98"/>
      <c r="BA384" s="98"/>
      <c r="BB384" s="98"/>
      <c r="BC384" s="98"/>
      <c r="BD384" s="98"/>
      <c r="BE384" s="98"/>
      <c r="BF384" s="98"/>
      <c r="BG384" s="98"/>
      <c r="BH384" s="98"/>
      <c r="BI384" s="98"/>
      <c r="BJ384" s="98"/>
      <c r="BK384" s="98"/>
      <c r="BL384" s="98"/>
      <c r="BM384" s="98"/>
      <c r="BN384" s="98"/>
      <c r="BO384" s="98"/>
      <c r="BP384" s="98"/>
      <c r="BQ384" s="98"/>
    </row>
    <row r="385" spans="1:69" s="178" customFormat="1" ht="27" customHeight="1" x14ac:dyDescent="0.25">
      <c r="A385" s="164">
        <v>297</v>
      </c>
      <c r="B385" s="154">
        <v>2018</v>
      </c>
      <c r="C385" s="165" t="s">
        <v>1042</v>
      </c>
      <c r="D385" s="179" t="s">
        <v>480</v>
      </c>
      <c r="E385" s="165" t="s">
        <v>458</v>
      </c>
      <c r="F385" s="148" t="s">
        <v>490</v>
      </c>
      <c r="G385" s="167" t="s">
        <v>1043</v>
      </c>
      <c r="H385" s="155" t="s">
        <v>69</v>
      </c>
      <c r="I385" s="168">
        <v>18</v>
      </c>
      <c r="J385" s="36" t="str">
        <f>IF(ISERROR(VLOOKUP(I385,[1]Eje_Pilar!$C$2:$E$47,2,FALSE))," ",VLOOKUP(I385,[1]Eje_Pilar!$C$2:$E$47,2,FALSE))</f>
        <v>Mejor movilidad para todos</v>
      </c>
      <c r="K385" s="36" t="str">
        <f>IF(ISERROR(VLOOKUP(I385,[1]Eje_Pilar!$C$2:$E$47,3,FALSE))," ",VLOOKUP(I385,[1]Eje_Pilar!$C$2:$E$47,3,FALSE))</f>
        <v>Pilar 2 Democracía Urbana</v>
      </c>
      <c r="L385" s="169">
        <v>1410</v>
      </c>
      <c r="M385" s="164">
        <v>902242793</v>
      </c>
      <c r="N385" s="189" t="s">
        <v>1044</v>
      </c>
      <c r="O385" s="143"/>
      <c r="P385" s="172"/>
      <c r="Q385" s="173"/>
      <c r="R385" s="174">
        <v>1</v>
      </c>
      <c r="S385" s="143">
        <v>950000000</v>
      </c>
      <c r="T385" s="33">
        <f t="shared" si="31"/>
        <v>950000000</v>
      </c>
      <c r="U385" s="146">
        <v>56772885</v>
      </c>
      <c r="V385" s="134">
        <v>43753</v>
      </c>
      <c r="W385" s="134">
        <v>43753</v>
      </c>
      <c r="X385" s="175">
        <v>43905</v>
      </c>
      <c r="Y385" s="3"/>
      <c r="Z385" s="180">
        <v>150</v>
      </c>
      <c r="AA385" s="177"/>
      <c r="AB385" s="164"/>
      <c r="AC385" s="164" t="s">
        <v>71</v>
      </c>
      <c r="AD385" s="164"/>
      <c r="AE385" s="164"/>
      <c r="AF385" s="37">
        <f t="shared" si="30"/>
        <v>5.9760931578947366E-2</v>
      </c>
      <c r="AG385" s="38">
        <f>IF(SUMPRODUCT((A$14:A385=A385)*(B$14:B385=B385)*(C$14:C385=C385))&gt;1,0,1)</f>
        <v>1</v>
      </c>
      <c r="AH385" s="32" t="str">
        <f t="shared" si="32"/>
        <v>Suministro</v>
      </c>
      <c r="AI385" s="32" t="str">
        <f t="shared" si="33"/>
        <v>Selección abreviada</v>
      </c>
      <c r="AJ385" s="32" t="str">
        <f>IFERROR(VLOOKUP(F385,[1]Tipo!$C$12:$C$27,1,FALSE),"NO")</f>
        <v xml:space="preserve">Subasta inversa </v>
      </c>
      <c r="AK385" s="32" t="str">
        <f t="shared" si="34"/>
        <v>Inversión</v>
      </c>
      <c r="AL385" s="32">
        <f t="shared" si="35"/>
        <v>18</v>
      </c>
      <c r="AM385" s="5"/>
      <c r="AN385" s="5"/>
      <c r="AO385" s="5"/>
      <c r="AP385" s="98"/>
      <c r="AQ385" s="98"/>
      <c r="AR385" s="98"/>
      <c r="AS385" s="98"/>
      <c r="AT385" s="98"/>
      <c r="AU385" s="98"/>
      <c r="AV385" s="98"/>
      <c r="AW385" s="98"/>
      <c r="AX385" s="98"/>
      <c r="AY385" s="98"/>
      <c r="AZ385" s="98"/>
      <c r="BA385" s="98"/>
      <c r="BB385" s="98"/>
      <c r="BC385" s="98"/>
      <c r="BD385" s="98"/>
      <c r="BE385" s="98"/>
      <c r="BF385" s="98"/>
      <c r="BG385" s="98"/>
      <c r="BH385" s="98"/>
      <c r="BI385" s="98"/>
      <c r="BJ385" s="98"/>
      <c r="BK385" s="98"/>
      <c r="BL385" s="98"/>
      <c r="BM385" s="98"/>
      <c r="BN385" s="98"/>
      <c r="BO385" s="98"/>
      <c r="BP385" s="98"/>
      <c r="BQ385" s="98"/>
    </row>
    <row r="386" spans="1:69" s="178" customFormat="1" ht="27" customHeight="1" x14ac:dyDescent="0.25">
      <c r="A386" s="164">
        <v>298</v>
      </c>
      <c r="B386" s="154">
        <v>2018</v>
      </c>
      <c r="C386" s="165" t="s">
        <v>1045</v>
      </c>
      <c r="D386" s="179" t="s">
        <v>548</v>
      </c>
      <c r="E386" s="165" t="s">
        <v>549</v>
      </c>
      <c r="F386" s="148" t="s">
        <v>429</v>
      </c>
      <c r="G386" s="167" t="s">
        <v>1046</v>
      </c>
      <c r="H386" s="155" t="s">
        <v>69</v>
      </c>
      <c r="I386" s="168">
        <v>18</v>
      </c>
      <c r="J386" s="36" t="str">
        <f>IF(ISERROR(VLOOKUP(I386,[1]Eje_Pilar!$C$2:$E$47,2,FALSE))," ",VLOOKUP(I386,[1]Eje_Pilar!$C$2:$E$47,2,FALSE))</f>
        <v>Mejor movilidad para todos</v>
      </c>
      <c r="K386" s="36" t="str">
        <f>IF(ISERROR(VLOOKUP(I386,[1]Eje_Pilar!$C$2:$E$47,3,FALSE))," ",VLOOKUP(I386,[1]Eje_Pilar!$C$2:$E$47,3,FALSE))</f>
        <v>Pilar 2 Democracía Urbana</v>
      </c>
      <c r="L386" s="169">
        <v>1410</v>
      </c>
      <c r="M386" s="164">
        <v>901240667</v>
      </c>
      <c r="N386" s="189" t="s">
        <v>1047</v>
      </c>
      <c r="O386" s="143"/>
      <c r="P386" s="172"/>
      <c r="Q386" s="173"/>
      <c r="R386" s="174">
        <v>2</v>
      </c>
      <c r="S386" s="143">
        <v>136265590</v>
      </c>
      <c r="T386" s="33">
        <f t="shared" si="31"/>
        <v>136265590</v>
      </c>
      <c r="U386" s="146">
        <v>70475265</v>
      </c>
      <c r="V386" s="134">
        <v>43803</v>
      </c>
      <c r="W386" s="134">
        <v>43803</v>
      </c>
      <c r="X386" s="175">
        <v>43949</v>
      </c>
      <c r="Y386" s="3"/>
      <c r="Z386" s="180">
        <v>98</v>
      </c>
      <c r="AA386" s="177"/>
      <c r="AB386" s="164"/>
      <c r="AC386" s="164"/>
      <c r="AD386" s="164" t="s">
        <v>71</v>
      </c>
      <c r="AE386" s="164"/>
      <c r="AF386" s="37">
        <f t="shared" si="30"/>
        <v>0.51719047339830992</v>
      </c>
      <c r="AG386" s="38">
        <f>IF(SUMPRODUCT((A$14:A386=A386)*(B$14:B386=B386)*(C$14:C386=C386))&gt;1,0,1)</f>
        <v>1</v>
      </c>
      <c r="AH386" s="32" t="str">
        <f t="shared" si="32"/>
        <v>Interventoría</v>
      </c>
      <c r="AI386" s="32" t="str">
        <f t="shared" si="33"/>
        <v>Concurso de méritos</v>
      </c>
      <c r="AJ386" s="32" t="str">
        <f>IFERROR(VLOOKUP(F386,[1]Tipo!$C$12:$C$27,1,FALSE),"NO")</f>
        <v>NO</v>
      </c>
      <c r="AK386" s="32" t="str">
        <f t="shared" si="34"/>
        <v>Inversión</v>
      </c>
      <c r="AL386" s="32">
        <f t="shared" si="35"/>
        <v>18</v>
      </c>
      <c r="AM386" s="5"/>
      <c r="AN386" s="5"/>
      <c r="AO386" s="5"/>
      <c r="AP386" s="98"/>
      <c r="AQ386" s="98"/>
      <c r="AR386" s="98"/>
      <c r="AS386" s="98"/>
      <c r="AT386" s="98"/>
      <c r="AU386" s="98"/>
      <c r="AV386" s="98"/>
      <c r="AW386" s="98"/>
      <c r="AX386" s="98"/>
      <c r="AY386" s="98"/>
      <c r="AZ386" s="98"/>
      <c r="BA386" s="98"/>
      <c r="BB386" s="98"/>
      <c r="BC386" s="98"/>
      <c r="BD386" s="98"/>
      <c r="BE386" s="98"/>
      <c r="BF386" s="98"/>
      <c r="BG386" s="98"/>
      <c r="BH386" s="98"/>
      <c r="BI386" s="98"/>
      <c r="BJ386" s="98"/>
      <c r="BK386" s="98"/>
      <c r="BL386" s="98"/>
      <c r="BM386" s="98"/>
      <c r="BN386" s="98"/>
      <c r="BO386" s="98"/>
      <c r="BP386" s="98"/>
      <c r="BQ386" s="98"/>
    </row>
    <row r="387" spans="1:69" s="178" customFormat="1" ht="27" customHeight="1" x14ac:dyDescent="0.25">
      <c r="A387" s="164">
        <v>291</v>
      </c>
      <c r="B387" s="154">
        <v>2018</v>
      </c>
      <c r="C387" s="165" t="s">
        <v>1048</v>
      </c>
      <c r="D387" s="179" t="s">
        <v>548</v>
      </c>
      <c r="E387" s="165" t="s">
        <v>549</v>
      </c>
      <c r="F387" s="148" t="s">
        <v>429</v>
      </c>
      <c r="G387" s="167" t="s">
        <v>1049</v>
      </c>
      <c r="H387" s="155" t="s">
        <v>69</v>
      </c>
      <c r="I387" s="168">
        <v>18</v>
      </c>
      <c r="J387" s="36" t="str">
        <f>IF(ISERROR(VLOOKUP(I387,[1]Eje_Pilar!$C$2:$E$47,2,FALSE))," ",VLOOKUP(I387,[1]Eje_Pilar!$C$2:$E$47,2,FALSE))</f>
        <v>Mejor movilidad para todos</v>
      </c>
      <c r="K387" s="36" t="str">
        <f>IF(ISERROR(VLOOKUP(I387,[1]Eje_Pilar!$C$2:$E$47,3,FALSE))," ",VLOOKUP(I387,[1]Eje_Pilar!$C$2:$E$47,3,FALSE))</f>
        <v>Pilar 2 Democracía Urbana</v>
      </c>
      <c r="L387" s="169">
        <v>1410</v>
      </c>
      <c r="M387" s="164">
        <v>900389180</v>
      </c>
      <c r="N387" s="189" t="s">
        <v>1050</v>
      </c>
      <c r="O387" s="143"/>
      <c r="P387" s="172"/>
      <c r="Q387" s="173"/>
      <c r="R387" s="174">
        <v>1</v>
      </c>
      <c r="S387" s="143">
        <v>87366674</v>
      </c>
      <c r="T387" s="33">
        <f t="shared" si="31"/>
        <v>87366674</v>
      </c>
      <c r="U387" s="146"/>
      <c r="V387" s="134">
        <v>43748</v>
      </c>
      <c r="W387" s="134">
        <v>43748</v>
      </c>
      <c r="X387" s="175">
        <v>43797</v>
      </c>
      <c r="Y387" s="3"/>
      <c r="Z387" s="180">
        <v>60</v>
      </c>
      <c r="AA387" s="177"/>
      <c r="AB387" s="164"/>
      <c r="AC387" s="164"/>
      <c r="AD387" s="164" t="s">
        <v>71</v>
      </c>
      <c r="AE387" s="164"/>
      <c r="AF387" s="37">
        <f t="shared" si="30"/>
        <v>0</v>
      </c>
      <c r="AG387" s="38">
        <f>IF(SUMPRODUCT((A$14:A387=A387)*(B$14:B387=B387)*(C$14:C387=C387))&gt;1,0,1)</f>
        <v>1</v>
      </c>
      <c r="AH387" s="32" t="str">
        <f t="shared" si="32"/>
        <v>Interventoría</v>
      </c>
      <c r="AI387" s="32" t="str">
        <f t="shared" si="33"/>
        <v>Concurso de méritos</v>
      </c>
      <c r="AJ387" s="32" t="str">
        <f>IFERROR(VLOOKUP(F387,[1]Tipo!$C$12:$C$27,1,FALSE),"NO")</f>
        <v>NO</v>
      </c>
      <c r="AK387" s="32" t="str">
        <f t="shared" si="34"/>
        <v>Inversión</v>
      </c>
      <c r="AL387" s="32">
        <f t="shared" si="35"/>
        <v>18</v>
      </c>
      <c r="AM387" s="5"/>
      <c r="AN387" s="5"/>
      <c r="AO387" s="5"/>
      <c r="AP387" s="98"/>
      <c r="AQ387" s="98"/>
      <c r="AR387" s="98"/>
      <c r="AS387" s="98"/>
      <c r="AT387" s="98"/>
      <c r="AU387" s="98"/>
      <c r="AV387" s="98"/>
      <c r="AW387" s="98"/>
      <c r="AX387" s="98"/>
      <c r="AY387" s="98"/>
      <c r="AZ387" s="98"/>
      <c r="BA387" s="98"/>
      <c r="BB387" s="98"/>
      <c r="BC387" s="98"/>
      <c r="BD387" s="98"/>
      <c r="BE387" s="98"/>
      <c r="BF387" s="98"/>
      <c r="BG387" s="98"/>
      <c r="BH387" s="98"/>
      <c r="BI387" s="98"/>
      <c r="BJ387" s="98"/>
      <c r="BK387" s="98"/>
      <c r="BL387" s="98"/>
      <c r="BM387" s="98"/>
      <c r="BN387" s="98"/>
      <c r="BO387" s="98"/>
      <c r="BP387" s="98"/>
      <c r="BQ387" s="98"/>
    </row>
    <row r="388" spans="1:69" ht="27" customHeight="1" x14ac:dyDescent="0.25">
      <c r="A388" s="125">
        <v>4</v>
      </c>
      <c r="B388" s="118">
        <v>2019</v>
      </c>
      <c r="C388" s="119" t="s">
        <v>977</v>
      </c>
      <c r="D388" s="142" t="s">
        <v>978</v>
      </c>
      <c r="E388" s="119"/>
      <c r="F388" s="120" t="s">
        <v>429</v>
      </c>
      <c r="G388" s="121" t="s">
        <v>1051</v>
      </c>
      <c r="H388" s="122" t="s">
        <v>69</v>
      </c>
      <c r="I388" s="123">
        <v>3</v>
      </c>
      <c r="J388" s="27" t="str">
        <f>IF(ISERROR(VLOOKUP(I388,[1]Eje_Pilar!$C$2:$E$47,2,FALSE))," ",VLOOKUP(I388,[1]Eje_Pilar!$C$2:$E$47,2,FALSE))</f>
        <v>Igualdad y autonomía para una Bogotá incluyente</v>
      </c>
      <c r="K388" s="27" t="str">
        <f>IF(ISERROR(VLOOKUP(I388,[1]Eje_Pilar!$C$2:$E$47,3,FALSE))," ",VLOOKUP(I388,[1]Eje_Pilar!$C$2:$E$47,3,FALSE))</f>
        <v>Pilar 1 Igualdad de Calidad de Vida</v>
      </c>
      <c r="L388" s="124">
        <v>1403</v>
      </c>
      <c r="M388" s="125">
        <v>860066942</v>
      </c>
      <c r="N388" s="126" t="s">
        <v>990</v>
      </c>
      <c r="O388" s="127">
        <v>60000000</v>
      </c>
      <c r="P388" s="128"/>
      <c r="Q388" s="129"/>
      <c r="R388" s="130"/>
      <c r="S388" s="127"/>
      <c r="T388" s="28">
        <f t="shared" si="31"/>
        <v>60000000</v>
      </c>
      <c r="U388" s="159">
        <v>47556611</v>
      </c>
      <c r="V388" s="132">
        <v>43466</v>
      </c>
      <c r="W388" s="132">
        <v>43510</v>
      </c>
      <c r="X388" s="132">
        <v>43830</v>
      </c>
      <c r="Y388" s="1"/>
      <c r="Z388" s="132"/>
      <c r="AA388" s="24"/>
      <c r="AB388" s="125"/>
      <c r="AC388" s="125"/>
      <c r="AD388" s="125"/>
      <c r="AE388" s="125"/>
      <c r="AF388" s="29">
        <f t="shared" si="30"/>
        <v>0.79261018333333333</v>
      </c>
      <c r="AG388" s="30">
        <f>IF(SUMPRODUCT((A$14:A388=A388)*(B$14:B388=B388)*(C$14:C388=C388))&gt;1,0,1)</f>
        <v>0</v>
      </c>
      <c r="AH388" s="31" t="str">
        <f t="shared" si="32"/>
        <v>Otros gastos</v>
      </c>
      <c r="AI388" s="31" t="str">
        <f t="shared" si="33"/>
        <v>NO</v>
      </c>
      <c r="AJ388" s="32" t="str">
        <f>IFERROR(VLOOKUP(F388,[1]Tipo!$C$12:$C$27,1,FALSE),"NO")</f>
        <v>NO</v>
      </c>
      <c r="AK388" s="31" t="str">
        <f t="shared" si="34"/>
        <v>Inversión</v>
      </c>
      <c r="AL388" s="31">
        <f t="shared" si="35"/>
        <v>3</v>
      </c>
      <c r="AM388" s="51"/>
      <c r="AN388" s="51"/>
      <c r="AO388" s="51"/>
      <c r="AP388" s="1"/>
      <c r="AQ388" s="1"/>
      <c r="AR388" s="1"/>
      <c r="AS388" s="1"/>
      <c r="AT388" s="1"/>
      <c r="AU388" s="1"/>
      <c r="AV388" s="1"/>
      <c r="AW388" s="1"/>
      <c r="AX388" s="1"/>
      <c r="AY388" s="1"/>
      <c r="AZ388" s="1"/>
      <c r="BA388" s="1"/>
      <c r="BB388" s="1"/>
      <c r="BC388" s="1"/>
      <c r="BD388" s="1"/>
      <c r="BE388" s="1"/>
      <c r="BF388" s="1"/>
      <c r="BG388" s="1"/>
      <c r="BH388" s="1"/>
      <c r="BI388" s="1"/>
      <c r="BJ388" s="1"/>
      <c r="BK388" s="1"/>
      <c r="BL388" s="1"/>
      <c r="BM388" s="1"/>
      <c r="BN388" s="1"/>
      <c r="BO388" s="1"/>
      <c r="BP388" s="1"/>
      <c r="BQ388" s="1"/>
    </row>
    <row r="389" spans="1:69" ht="27" customHeight="1" x14ac:dyDescent="0.25">
      <c r="A389" s="125">
        <v>3</v>
      </c>
      <c r="B389" s="118">
        <v>2019</v>
      </c>
      <c r="C389" s="119" t="s">
        <v>977</v>
      </c>
      <c r="D389" s="142" t="s">
        <v>978</v>
      </c>
      <c r="E389" s="119"/>
      <c r="F389" s="120" t="s">
        <v>429</v>
      </c>
      <c r="G389" s="121" t="s">
        <v>1052</v>
      </c>
      <c r="H389" s="122" t="s">
        <v>69</v>
      </c>
      <c r="I389" s="123">
        <v>3</v>
      </c>
      <c r="J389" s="27" t="str">
        <f>IF(ISERROR(VLOOKUP(I389,[1]Eje_Pilar!$C$2:$E$47,2,FALSE))," ",VLOOKUP(I389,[1]Eje_Pilar!$C$2:$E$47,2,FALSE))</f>
        <v>Igualdad y autonomía para una Bogotá incluyente</v>
      </c>
      <c r="K389" s="27" t="str">
        <f>IF(ISERROR(VLOOKUP(I389,[1]Eje_Pilar!$C$2:$E$47,3,FALSE))," ",VLOOKUP(I389,[1]Eje_Pilar!$C$2:$E$47,3,FALSE))</f>
        <v>Pilar 1 Igualdad de Calidad de Vida</v>
      </c>
      <c r="L389" s="124">
        <v>1403</v>
      </c>
      <c r="M389" s="125">
        <v>860066942</v>
      </c>
      <c r="N389" s="126" t="s">
        <v>990</v>
      </c>
      <c r="O389" s="127">
        <v>4476000000</v>
      </c>
      <c r="P389" s="128"/>
      <c r="Q389" s="129"/>
      <c r="R389" s="130"/>
      <c r="S389" s="127"/>
      <c r="T389" s="28">
        <f t="shared" si="31"/>
        <v>4476000000</v>
      </c>
      <c r="U389" s="159">
        <v>4085306453</v>
      </c>
      <c r="V389" s="132">
        <v>43466</v>
      </c>
      <c r="W389" s="132">
        <v>43516</v>
      </c>
      <c r="X389" s="132">
        <v>43830</v>
      </c>
      <c r="Y389" s="1"/>
      <c r="Z389" s="132"/>
      <c r="AA389" s="24"/>
      <c r="AB389" s="125"/>
      <c r="AC389" s="125"/>
      <c r="AD389" s="125"/>
      <c r="AE389" s="125"/>
      <c r="AF389" s="29">
        <f t="shared" si="30"/>
        <v>0.91271368476318138</v>
      </c>
      <c r="AG389" s="30">
        <f>IF(SUMPRODUCT((A$14:A389=A389)*(B$14:B389=B389)*(C$14:C389=C389))&gt;1,0,1)</f>
        <v>0</v>
      </c>
      <c r="AH389" s="31" t="str">
        <f t="shared" si="32"/>
        <v>Otros gastos</v>
      </c>
      <c r="AI389" s="31" t="str">
        <f t="shared" si="33"/>
        <v>NO</v>
      </c>
      <c r="AJ389" s="32" t="str">
        <f>IFERROR(VLOOKUP(F389,[1]Tipo!$C$12:$C$27,1,FALSE),"NO")</f>
        <v>NO</v>
      </c>
      <c r="AK389" s="31" t="str">
        <f t="shared" si="34"/>
        <v>Inversión</v>
      </c>
      <c r="AL389" s="31">
        <f t="shared" si="35"/>
        <v>3</v>
      </c>
      <c r="AM389" s="51"/>
      <c r="AN389" s="51"/>
      <c r="AO389" s="51"/>
      <c r="AP389" s="1"/>
      <c r="AQ389" s="1"/>
      <c r="AR389" s="1"/>
      <c r="AS389" s="1"/>
      <c r="AT389" s="1"/>
      <c r="AU389" s="1"/>
      <c r="AV389" s="1"/>
      <c r="AW389" s="1"/>
      <c r="AX389" s="1"/>
      <c r="AY389" s="1"/>
      <c r="AZ389" s="1"/>
      <c r="BA389" s="1"/>
      <c r="BB389" s="1"/>
      <c r="BC389" s="1"/>
      <c r="BD389" s="1"/>
      <c r="BE389" s="1"/>
      <c r="BF389" s="1"/>
      <c r="BG389" s="1"/>
      <c r="BH389" s="1"/>
      <c r="BI389" s="1"/>
      <c r="BJ389" s="1"/>
      <c r="BK389" s="1"/>
      <c r="BL389" s="1"/>
      <c r="BM389" s="1"/>
      <c r="BN389" s="1"/>
      <c r="BO389" s="1"/>
      <c r="BP389" s="1"/>
      <c r="BQ389" s="1"/>
    </row>
    <row r="390" spans="1:69" ht="27" customHeight="1" x14ac:dyDescent="0.25">
      <c r="A390" s="125" t="s">
        <v>977</v>
      </c>
      <c r="B390" s="118">
        <v>2019</v>
      </c>
      <c r="C390" s="119" t="s">
        <v>977</v>
      </c>
      <c r="D390" s="142" t="s">
        <v>978</v>
      </c>
      <c r="E390" s="119"/>
      <c r="F390" s="120" t="s">
        <v>429</v>
      </c>
      <c r="G390" s="121" t="s">
        <v>1053</v>
      </c>
      <c r="H390" s="122" t="s">
        <v>69</v>
      </c>
      <c r="I390" s="123">
        <v>41</v>
      </c>
      <c r="J390" s="27" t="str">
        <f>IF(ISERROR(VLOOKUP(I390,[1]Eje_Pilar!$C$2:$E$47,2,FALSE))," ",VLOOKUP(I390,[1]Eje_Pilar!$C$2:$E$47,2,FALSE))</f>
        <v>Desarrollo rural sostenible</v>
      </c>
      <c r="K390" s="27" t="str">
        <f>IF(ISERROR(VLOOKUP(I390,[1]Eje_Pilar!$C$2:$E$47,3,FALSE))," ",VLOOKUP(I390,[1]Eje_Pilar!$C$2:$E$47,3,FALSE))</f>
        <v>Eje Transversal 3 Sostenibilidad Ambiental basada en la eficiencia energética</v>
      </c>
      <c r="L390" s="124">
        <v>1414</v>
      </c>
      <c r="M390" s="125">
        <v>899999061</v>
      </c>
      <c r="N390" s="190" t="s">
        <v>1054</v>
      </c>
      <c r="O390" s="140">
        <v>4326347</v>
      </c>
      <c r="P390" s="128"/>
      <c r="Q390" s="129"/>
      <c r="R390" s="130"/>
      <c r="S390" s="127"/>
      <c r="T390" s="28">
        <f t="shared" si="31"/>
        <v>4326347</v>
      </c>
      <c r="U390" s="131"/>
      <c r="V390" s="132">
        <v>43804</v>
      </c>
      <c r="W390" s="132">
        <v>43804</v>
      </c>
      <c r="X390" s="132">
        <v>43804</v>
      </c>
      <c r="Y390" s="1"/>
      <c r="Z390" s="118"/>
      <c r="AA390" s="24"/>
      <c r="AB390" s="125"/>
      <c r="AC390" s="125"/>
      <c r="AD390" s="125"/>
      <c r="AE390" s="125"/>
      <c r="AF390" s="29">
        <f t="shared" si="30"/>
        <v>0</v>
      </c>
      <c r="AG390" s="30">
        <f>IF(SUMPRODUCT((A$14:A390=A390)*(B$14:B390=B390)*(C$14:C390=C390))&gt;1,0,1)</f>
        <v>1</v>
      </c>
      <c r="AH390" s="31" t="str">
        <f t="shared" si="32"/>
        <v>Otros gastos</v>
      </c>
      <c r="AI390" s="31" t="str">
        <f t="shared" si="33"/>
        <v>NO</v>
      </c>
      <c r="AJ390" s="32" t="str">
        <f>IFERROR(VLOOKUP(F390,[1]Tipo!$C$12:$C$27,1,FALSE),"NO")</f>
        <v>NO</v>
      </c>
      <c r="AK390" s="31" t="str">
        <f t="shared" si="34"/>
        <v>Inversión</v>
      </c>
      <c r="AL390" s="31">
        <f t="shared" si="35"/>
        <v>41</v>
      </c>
      <c r="AM390" s="51"/>
      <c r="AN390" s="51"/>
      <c r="AO390" s="51"/>
      <c r="AP390" s="1"/>
      <c r="AQ390" s="1"/>
      <c r="AR390" s="1"/>
      <c r="AS390" s="1"/>
      <c r="AT390" s="1"/>
      <c r="AU390" s="1"/>
      <c r="AV390" s="1"/>
      <c r="AW390" s="1"/>
      <c r="AX390" s="1"/>
      <c r="AY390" s="1"/>
      <c r="AZ390" s="1"/>
      <c r="BA390" s="1"/>
      <c r="BB390" s="1"/>
      <c r="BC390" s="1"/>
      <c r="BD390" s="1"/>
      <c r="BE390" s="1"/>
      <c r="BF390" s="1"/>
      <c r="BG390" s="1"/>
      <c r="BH390" s="1"/>
      <c r="BI390" s="1"/>
      <c r="BJ390" s="1"/>
      <c r="BK390" s="1"/>
      <c r="BL390" s="1"/>
      <c r="BM390" s="1"/>
      <c r="BN390" s="1"/>
      <c r="BO390" s="1"/>
      <c r="BP390" s="1"/>
      <c r="BQ390" s="1"/>
    </row>
    <row r="391" spans="1:69" ht="27" customHeight="1" x14ac:dyDescent="0.25">
      <c r="A391" s="125">
        <v>240</v>
      </c>
      <c r="B391" s="118">
        <v>2018</v>
      </c>
      <c r="C391" s="119" t="s">
        <v>977</v>
      </c>
      <c r="D391" s="142" t="s">
        <v>978</v>
      </c>
      <c r="E391" s="119"/>
      <c r="F391" s="120" t="s">
        <v>429</v>
      </c>
      <c r="G391" s="121" t="s">
        <v>1055</v>
      </c>
      <c r="H391" s="122" t="s">
        <v>69</v>
      </c>
      <c r="I391" s="123">
        <v>45</v>
      </c>
      <c r="J391" s="36" t="str">
        <f>IF(ISERROR(VLOOKUP(I391,[1]Eje_Pilar!$C$2:$E$47,2,FALSE))," ",VLOOKUP(I391,[1]Eje_Pilar!$C$2:$E$47,2,FALSE))</f>
        <v>Gobernanza e influencia local, regional e internacional</v>
      </c>
      <c r="K391" s="36" t="str">
        <f>IF(ISERROR(VLOOKUP(I391,[1]Eje_Pilar!$C$2:$E$47,3,FALSE))," ",VLOOKUP(I391,[1]Eje_Pilar!$C$2:$E$47,3,FALSE))</f>
        <v>Eje Transversal 4 Gobierno Legitimo, Fortalecimiento Local y Eficiencia</v>
      </c>
      <c r="L391" s="169">
        <v>1415</v>
      </c>
      <c r="M391" s="125">
        <v>80742437</v>
      </c>
      <c r="N391" s="191" t="s">
        <v>1056</v>
      </c>
      <c r="O391" s="161"/>
      <c r="P391" s="128"/>
      <c r="Q391" s="129"/>
      <c r="R391" s="130">
        <v>1</v>
      </c>
      <c r="S391" s="127">
        <v>66666</v>
      </c>
      <c r="T391" s="161">
        <v>66666</v>
      </c>
      <c r="U391" s="192">
        <v>66666</v>
      </c>
      <c r="V391" s="132">
        <v>43322</v>
      </c>
      <c r="W391" s="132">
        <v>43323</v>
      </c>
      <c r="X391" s="184">
        <v>43465</v>
      </c>
      <c r="Z391" s="185">
        <v>2</v>
      </c>
      <c r="AA391" s="24"/>
      <c r="AB391" s="125"/>
      <c r="AC391" s="125"/>
      <c r="AD391" s="125"/>
      <c r="AE391" s="125" t="s">
        <v>71</v>
      </c>
      <c r="AF391" s="29">
        <f t="shared" si="30"/>
        <v>1</v>
      </c>
      <c r="AG391" s="30">
        <f>IF(SUMPRODUCT((A$14:A391=A391)*(B$14:B391=B391)*(C$14:C391=C391))&gt;1,0,1)</f>
        <v>1</v>
      </c>
      <c r="AH391" s="31" t="str">
        <f t="shared" si="32"/>
        <v>Otros gastos</v>
      </c>
      <c r="AI391" s="31" t="str">
        <f t="shared" si="33"/>
        <v>NO</v>
      </c>
      <c r="AJ391" s="32" t="str">
        <f>IFERROR(VLOOKUP(F391,[1]Tipo!$C$12:$C$27,1,FALSE),"NO")</f>
        <v>NO</v>
      </c>
      <c r="AK391" s="31" t="str">
        <f t="shared" si="34"/>
        <v>Inversión</v>
      </c>
      <c r="AL391" s="31">
        <f t="shared" si="35"/>
        <v>45</v>
      </c>
      <c r="AM391" s="51"/>
      <c r="AN391" s="51"/>
      <c r="AO391" s="51"/>
      <c r="AP391" s="1"/>
      <c r="AQ391" s="1"/>
      <c r="AR391" s="1"/>
      <c r="AS391" s="1"/>
      <c r="AT391" s="1"/>
      <c r="AU391" s="1"/>
      <c r="AV391" s="1"/>
      <c r="AW391" s="1"/>
      <c r="AX391" s="1"/>
      <c r="AY391" s="1"/>
      <c r="AZ391" s="1"/>
      <c r="BA391" s="1"/>
      <c r="BB391" s="1"/>
      <c r="BC391" s="1"/>
      <c r="BD391" s="1"/>
      <c r="BE391" s="1"/>
      <c r="BF391" s="1"/>
      <c r="BG391" s="1"/>
      <c r="BH391" s="1"/>
      <c r="BI391" s="1"/>
      <c r="BJ391" s="1"/>
      <c r="BK391" s="1"/>
      <c r="BL391" s="1"/>
      <c r="BM391" s="1"/>
      <c r="BN391" s="1"/>
      <c r="BO391" s="1"/>
      <c r="BP391" s="1"/>
      <c r="BQ391" s="1"/>
    </row>
    <row r="392" spans="1:69" ht="27" customHeight="1" x14ac:dyDescent="0.25">
      <c r="A392" s="125">
        <v>8</v>
      </c>
      <c r="B392" s="118">
        <v>2018</v>
      </c>
      <c r="C392" s="119" t="s">
        <v>977</v>
      </c>
      <c r="D392" s="142" t="s">
        <v>978</v>
      </c>
      <c r="E392" s="119"/>
      <c r="F392" s="120" t="s">
        <v>429</v>
      </c>
      <c r="G392" s="121" t="s">
        <v>1055</v>
      </c>
      <c r="H392" s="122" t="s">
        <v>69</v>
      </c>
      <c r="I392" s="123">
        <v>45</v>
      </c>
      <c r="J392" s="36" t="str">
        <f>IF(ISERROR(VLOOKUP(I392,[1]Eje_Pilar!$C$2:$E$47,2,FALSE))," ",VLOOKUP(I392,[1]Eje_Pilar!$C$2:$E$47,2,FALSE))</f>
        <v>Gobernanza e influencia local, regional e internacional</v>
      </c>
      <c r="K392" s="36" t="str">
        <f>IF(ISERROR(VLOOKUP(I392,[1]Eje_Pilar!$C$2:$E$47,3,FALSE))," ",VLOOKUP(I392,[1]Eje_Pilar!$C$2:$E$47,3,FALSE))</f>
        <v>Eje Transversal 4 Gobierno Legitimo, Fortalecimiento Local y Eficiencia</v>
      </c>
      <c r="L392" s="169">
        <v>1415</v>
      </c>
      <c r="M392" s="193">
        <v>53017307</v>
      </c>
      <c r="N392" s="191" t="s">
        <v>1057</v>
      </c>
      <c r="O392" s="161"/>
      <c r="P392" s="128"/>
      <c r="Q392" s="129"/>
      <c r="R392" s="130">
        <v>1</v>
      </c>
      <c r="S392" s="127">
        <v>676667</v>
      </c>
      <c r="T392" s="161">
        <v>676667</v>
      </c>
      <c r="U392" s="140">
        <v>676667</v>
      </c>
      <c r="V392" s="132">
        <v>43116</v>
      </c>
      <c r="W392" s="132">
        <v>43117</v>
      </c>
      <c r="X392" s="184">
        <v>43465</v>
      </c>
      <c r="Z392" s="185">
        <v>10</v>
      </c>
      <c r="AA392" s="24"/>
      <c r="AB392" s="125"/>
      <c r="AC392" s="125"/>
      <c r="AD392" s="125"/>
      <c r="AE392" s="125" t="s">
        <v>71</v>
      </c>
      <c r="AF392" s="29" t="str">
        <f>IF(ISERROR(U392/#REF!),"-",(U392/#REF!))</f>
        <v>-</v>
      </c>
      <c r="AG392" s="30">
        <f>IF(SUMPRODUCT((A$14:A392=A392)*(B$14:B392=B392)*(C$14:C392=C392))&gt;1,0,1)</f>
        <v>1</v>
      </c>
      <c r="AH392" s="31" t="str">
        <f t="shared" si="32"/>
        <v>Otros gastos</v>
      </c>
      <c r="AI392" s="31" t="str">
        <f t="shared" si="33"/>
        <v>NO</v>
      </c>
      <c r="AJ392" s="32" t="str">
        <f>IFERROR(VLOOKUP(F392,[1]Tipo!$C$12:$C$27,1,FALSE),"NO")</f>
        <v>NO</v>
      </c>
      <c r="AK392" s="31" t="str">
        <f t="shared" si="34"/>
        <v>Inversión</v>
      </c>
      <c r="AL392" s="31">
        <f t="shared" si="35"/>
        <v>45</v>
      </c>
      <c r="AM392" s="51"/>
      <c r="AN392" s="51"/>
      <c r="AO392" s="51"/>
      <c r="AP392" s="1"/>
      <c r="AQ392" s="1"/>
      <c r="AR392" s="1"/>
      <c r="AS392" s="1"/>
      <c r="AT392" s="1"/>
      <c r="AU392" s="1"/>
      <c r="AV392" s="1"/>
      <c r="AW392" s="1"/>
      <c r="AX392" s="1"/>
      <c r="AY392" s="1"/>
      <c r="AZ392" s="1"/>
      <c r="BA392" s="1"/>
      <c r="BB392" s="1"/>
      <c r="BC392" s="1"/>
      <c r="BD392" s="1"/>
      <c r="BE392" s="1"/>
      <c r="BF392" s="1"/>
      <c r="BG392" s="1"/>
      <c r="BH392" s="1"/>
      <c r="BI392" s="1"/>
      <c r="BJ392" s="1"/>
      <c r="BK392" s="1"/>
      <c r="BL392" s="1"/>
      <c r="BM392" s="1"/>
      <c r="BN392" s="1"/>
      <c r="BO392" s="1"/>
      <c r="BP392" s="1"/>
      <c r="BQ392" s="1"/>
    </row>
    <row r="393" spans="1:69" ht="27" customHeight="1" x14ac:dyDescent="0.25">
      <c r="A393" s="125">
        <v>244</v>
      </c>
      <c r="B393" s="118">
        <v>2019</v>
      </c>
      <c r="C393" s="119" t="s">
        <v>671</v>
      </c>
      <c r="D393" s="142" t="s">
        <v>65</v>
      </c>
      <c r="E393" s="119" t="s">
        <v>66</v>
      </c>
      <c r="F393" s="120" t="s">
        <v>67</v>
      </c>
      <c r="G393" s="121" t="s">
        <v>1058</v>
      </c>
      <c r="H393" s="122" t="s">
        <v>69</v>
      </c>
      <c r="I393" s="123">
        <v>45</v>
      </c>
      <c r="J393" s="36" t="str">
        <f>IF(ISERROR(VLOOKUP(I393,[1]Eje_Pilar!$C$2:$E$47,2,FALSE))," ",VLOOKUP(I393,[1]Eje_Pilar!$C$2:$E$47,2,FALSE))</f>
        <v>Gobernanza e influencia local, regional e internacional</v>
      </c>
      <c r="K393" s="36" t="str">
        <f>IF(ISERROR(VLOOKUP(I393,[1]Eje_Pilar!$C$2:$E$47,3,FALSE))," ",VLOOKUP(I393,[1]Eje_Pilar!$C$2:$E$47,3,FALSE))</f>
        <v>Eje Transversal 4 Gobierno Legitimo, Fortalecimiento Local y Eficiencia</v>
      </c>
      <c r="L393" s="169">
        <v>1415</v>
      </c>
      <c r="M393" s="193">
        <v>80184919</v>
      </c>
      <c r="N393" s="3" t="s">
        <v>1059</v>
      </c>
      <c r="O393" s="161"/>
      <c r="P393" s="128"/>
      <c r="Q393" s="129"/>
      <c r="R393" s="130">
        <v>1</v>
      </c>
      <c r="S393" s="127">
        <v>3070200</v>
      </c>
      <c r="T393" s="161">
        <v>3070200</v>
      </c>
      <c r="U393" s="192"/>
      <c r="V393" s="132">
        <v>43776</v>
      </c>
      <c r="W393" s="132">
        <v>43777</v>
      </c>
      <c r="X393" s="132">
        <v>43851</v>
      </c>
      <c r="Y393" s="133">
        <v>21</v>
      </c>
      <c r="Z393" s="118"/>
      <c r="AA393" s="24"/>
      <c r="AB393" s="125"/>
      <c r="AC393" s="125"/>
      <c r="AD393" s="125"/>
      <c r="AE393" s="125" t="s">
        <v>71</v>
      </c>
      <c r="AF393" s="29">
        <f t="shared" si="30"/>
        <v>0</v>
      </c>
      <c r="AG393" s="30">
        <f>IF(SUMPRODUCT((A$14:A393=A393)*(B$14:B393=B393)*(C$14:C393=C393))&gt;1,0,1)</f>
        <v>0</v>
      </c>
      <c r="AH393" s="31" t="str">
        <f t="shared" si="32"/>
        <v>Contratos de prestación de servicios profesionales y de apoyo a la gestión</v>
      </c>
      <c r="AI393" s="31" t="str">
        <f t="shared" si="33"/>
        <v>Contratación directa</v>
      </c>
      <c r="AJ393" s="32" t="str">
        <f>IFERROR(VLOOKUP(F393,[1]Tipo!$C$12:$C$27,1,FALSE),"NO")</f>
        <v>Prestación de servicios profesionales y de apoyo a la gestión, o para la ejecución de trabajos artísticos que sólo puedan encomendarse a determinadas personas naturales;</v>
      </c>
      <c r="AK393" s="31" t="str">
        <f t="shared" si="34"/>
        <v>Inversión</v>
      </c>
      <c r="AL393" s="31">
        <f t="shared" si="35"/>
        <v>45</v>
      </c>
      <c r="AM393" s="51"/>
      <c r="AN393" s="51"/>
      <c r="AO393" s="51"/>
      <c r="AP393" s="1"/>
      <c r="AQ393" s="1"/>
      <c r="AR393" s="1"/>
      <c r="AS393" s="1"/>
      <c r="AT393" s="1"/>
      <c r="AU393" s="1"/>
      <c r="AV393" s="1"/>
      <c r="AW393" s="1"/>
      <c r="AX393" s="1"/>
      <c r="AY393" s="1"/>
      <c r="AZ393" s="1"/>
      <c r="BA393" s="1"/>
      <c r="BB393" s="1"/>
      <c r="BC393" s="1"/>
      <c r="BD393" s="1"/>
      <c r="BE393" s="1"/>
      <c r="BF393" s="1"/>
      <c r="BG393" s="1"/>
      <c r="BH393" s="1"/>
      <c r="BI393" s="1"/>
      <c r="BJ393" s="1"/>
      <c r="BK393" s="1"/>
      <c r="BL393" s="1"/>
      <c r="BM393" s="1"/>
      <c r="BN393" s="1"/>
      <c r="BO393" s="1"/>
      <c r="BP393" s="1"/>
      <c r="BQ393" s="1"/>
    </row>
    <row r="394" spans="1:69" ht="27" customHeight="1" x14ac:dyDescent="0.25">
      <c r="A394" s="125">
        <v>278</v>
      </c>
      <c r="B394" s="118">
        <v>2019</v>
      </c>
      <c r="C394" s="119" t="s">
        <v>759</v>
      </c>
      <c r="D394" s="142" t="s">
        <v>65</v>
      </c>
      <c r="E394" s="119" t="s">
        <v>66</v>
      </c>
      <c r="F394" s="120" t="s">
        <v>67</v>
      </c>
      <c r="G394" s="121" t="s">
        <v>1060</v>
      </c>
      <c r="H394" s="122" t="s">
        <v>69</v>
      </c>
      <c r="I394" s="123">
        <v>45</v>
      </c>
      <c r="J394" s="36" t="str">
        <f>IF(ISERROR(VLOOKUP(I394,[1]Eje_Pilar!$C$2:$E$47,2,FALSE))," ",VLOOKUP(I394,[1]Eje_Pilar!$C$2:$E$47,2,FALSE))</f>
        <v>Gobernanza e influencia local, regional e internacional</v>
      </c>
      <c r="K394" s="36" t="str">
        <f>IF(ISERROR(VLOOKUP(I394,[1]Eje_Pilar!$C$2:$E$47,3,FALSE))," ",VLOOKUP(I394,[1]Eje_Pilar!$C$2:$E$47,3,FALSE))</f>
        <v>Eje Transversal 4 Gobierno Legitimo, Fortalecimiento Local y Eficiencia</v>
      </c>
      <c r="L394" s="169">
        <v>1415</v>
      </c>
      <c r="M394" s="193">
        <v>1022960845</v>
      </c>
      <c r="N394" s="191" t="s">
        <v>1061</v>
      </c>
      <c r="O394" s="161"/>
      <c r="P394" s="128"/>
      <c r="Q394" s="129"/>
      <c r="R394" s="130">
        <v>1</v>
      </c>
      <c r="S394" s="127">
        <v>3188500</v>
      </c>
      <c r="T394" s="161">
        <v>3188500</v>
      </c>
      <c r="U394" s="192"/>
      <c r="V394" s="132">
        <v>43783</v>
      </c>
      <c r="W394" s="132">
        <v>43783</v>
      </c>
      <c r="X394" s="132">
        <v>43851</v>
      </c>
      <c r="Y394" s="118">
        <v>21</v>
      </c>
      <c r="Z394" s="118"/>
      <c r="AA394" s="24"/>
      <c r="AB394" s="125"/>
      <c r="AC394" s="125"/>
      <c r="AD394" s="125"/>
      <c r="AE394" s="125" t="s">
        <v>71</v>
      </c>
      <c r="AF394" s="29">
        <f t="shared" si="30"/>
        <v>0</v>
      </c>
      <c r="AG394" s="30">
        <f>IF(SUMPRODUCT((A$14:A394=A394)*(B$14:B394=B394)*(C$14:C394=C394))&gt;1,0,1)</f>
        <v>0</v>
      </c>
      <c r="AH394" s="31" t="str">
        <f t="shared" si="32"/>
        <v>Contratos de prestación de servicios profesionales y de apoyo a la gestión</v>
      </c>
      <c r="AI394" s="31" t="str">
        <f t="shared" si="33"/>
        <v>Contratación directa</v>
      </c>
      <c r="AJ394" s="32" t="str">
        <f>IFERROR(VLOOKUP(F394,[1]Tipo!$C$12:$C$27,1,FALSE),"NO")</f>
        <v>Prestación de servicios profesionales y de apoyo a la gestión, o para la ejecución de trabajos artísticos que sólo puedan encomendarse a determinadas personas naturales;</v>
      </c>
      <c r="AK394" s="31" t="str">
        <f t="shared" si="34"/>
        <v>Inversión</v>
      </c>
      <c r="AL394" s="31">
        <f t="shared" si="35"/>
        <v>45</v>
      </c>
      <c r="AM394" s="51"/>
      <c r="AN394" s="51"/>
      <c r="AO394" s="51"/>
      <c r="AP394" s="1"/>
      <c r="AQ394" s="1"/>
      <c r="AR394" s="1"/>
      <c r="AS394" s="1"/>
      <c r="AT394" s="1"/>
      <c r="AU394" s="1"/>
      <c r="AV394" s="1"/>
      <c r="AW394" s="1"/>
      <c r="AX394" s="1"/>
      <c r="AY394" s="1"/>
      <c r="AZ394" s="1"/>
      <c r="BA394" s="1"/>
      <c r="BB394" s="1"/>
      <c r="BC394" s="1"/>
      <c r="BD394" s="1"/>
      <c r="BE394" s="1"/>
      <c r="BF394" s="1"/>
      <c r="BG394" s="1"/>
      <c r="BH394" s="1"/>
      <c r="BI394" s="1"/>
      <c r="BJ394" s="1"/>
      <c r="BK394" s="1"/>
      <c r="BL394" s="1"/>
      <c r="BM394" s="1"/>
      <c r="BN394" s="1"/>
      <c r="BO394" s="1"/>
      <c r="BP394" s="1"/>
      <c r="BQ394" s="1"/>
    </row>
    <row r="395" spans="1:69" ht="27" customHeight="1" x14ac:dyDescent="0.25">
      <c r="A395" s="125" t="s">
        <v>977</v>
      </c>
      <c r="B395" s="118">
        <v>2019</v>
      </c>
      <c r="C395" s="119" t="s">
        <v>977</v>
      </c>
      <c r="D395" s="142" t="s">
        <v>978</v>
      </c>
      <c r="E395" s="119"/>
      <c r="F395" s="120" t="s">
        <v>429</v>
      </c>
      <c r="G395" s="121" t="s">
        <v>1055</v>
      </c>
      <c r="H395" s="122" t="s">
        <v>69</v>
      </c>
      <c r="I395" s="123">
        <v>45</v>
      </c>
      <c r="J395" s="36" t="str">
        <f>IF(ISERROR(VLOOKUP(I395,[1]Eje_Pilar!$C$2:$E$47,2,FALSE))," ",VLOOKUP(I395,[1]Eje_Pilar!$C$2:$E$47,2,FALSE))</f>
        <v>Gobernanza e influencia local, regional e internacional</v>
      </c>
      <c r="K395" s="36" t="str">
        <f>IF(ISERROR(VLOOKUP(I395,[1]Eje_Pilar!$C$2:$E$47,3,FALSE))," ",VLOOKUP(I395,[1]Eje_Pilar!$C$2:$E$47,3,FALSE))</f>
        <v>Eje Transversal 4 Gobierno Legitimo, Fortalecimiento Local y Eficiencia</v>
      </c>
      <c r="L395" s="169">
        <v>1415</v>
      </c>
      <c r="M395" s="125">
        <v>830037248</v>
      </c>
      <c r="N395" s="191" t="s">
        <v>999</v>
      </c>
      <c r="O395" s="161"/>
      <c r="P395" s="128"/>
      <c r="Q395" s="129"/>
      <c r="R395" s="130">
        <v>1</v>
      </c>
      <c r="S395" s="127">
        <v>841726</v>
      </c>
      <c r="T395" s="161">
        <v>841726</v>
      </c>
      <c r="U395" s="140">
        <v>841726</v>
      </c>
      <c r="V395" s="132">
        <v>43808</v>
      </c>
      <c r="W395" s="132">
        <v>43808</v>
      </c>
      <c r="X395" s="132">
        <v>43808</v>
      </c>
      <c r="Y395" s="118"/>
      <c r="Z395" s="118"/>
      <c r="AA395" s="24"/>
      <c r="AB395" s="125"/>
      <c r="AC395" s="125"/>
      <c r="AD395" s="125"/>
      <c r="AE395" s="125"/>
      <c r="AF395" s="29">
        <f t="shared" si="30"/>
        <v>1</v>
      </c>
      <c r="AG395" s="30">
        <f>IF(SUMPRODUCT((A$14:A395=A395)*(B$14:B395=B395)*(C$14:C395=C395))&gt;1,0,1)</f>
        <v>0</v>
      </c>
      <c r="AH395" s="31" t="str">
        <f t="shared" si="32"/>
        <v>Otros gastos</v>
      </c>
      <c r="AI395" s="31" t="str">
        <f t="shared" si="33"/>
        <v>NO</v>
      </c>
      <c r="AJ395" s="32" t="str">
        <f>IFERROR(VLOOKUP(F395,[1]Tipo!$C$12:$C$27,1,FALSE),"NO")</f>
        <v>NO</v>
      </c>
      <c r="AK395" s="31" t="str">
        <f t="shared" si="34"/>
        <v>Inversión</v>
      </c>
      <c r="AL395" s="31">
        <f t="shared" si="35"/>
        <v>45</v>
      </c>
      <c r="AM395" s="51"/>
      <c r="AN395" s="51"/>
      <c r="AO395" s="51"/>
      <c r="AP395" s="1"/>
      <c r="AQ395" s="1"/>
      <c r="AR395" s="1"/>
      <c r="AS395" s="1"/>
      <c r="AT395" s="1"/>
      <c r="AU395" s="1"/>
      <c r="AV395" s="1"/>
      <c r="AW395" s="1"/>
      <c r="AX395" s="1"/>
      <c r="AY395" s="1"/>
      <c r="AZ395" s="1"/>
      <c r="BA395" s="1"/>
      <c r="BB395" s="1"/>
      <c r="BC395" s="1"/>
      <c r="BD395" s="1"/>
      <c r="BE395" s="1"/>
      <c r="BF395" s="1"/>
      <c r="BG395" s="1"/>
      <c r="BH395" s="1"/>
      <c r="BI395" s="1"/>
      <c r="BJ395" s="1"/>
      <c r="BK395" s="1"/>
      <c r="BL395" s="1"/>
      <c r="BM395" s="1"/>
      <c r="BN395" s="1"/>
      <c r="BO395" s="1"/>
      <c r="BP395" s="1"/>
      <c r="BQ395" s="1"/>
    </row>
    <row r="396" spans="1:69" ht="27" customHeight="1" x14ac:dyDescent="0.25">
      <c r="A396" s="125" t="s">
        <v>977</v>
      </c>
      <c r="B396" s="118">
        <v>2019</v>
      </c>
      <c r="C396" s="119" t="s">
        <v>977</v>
      </c>
      <c r="D396" s="142" t="s">
        <v>978</v>
      </c>
      <c r="E396" s="119"/>
      <c r="F396" s="120" t="s">
        <v>429</v>
      </c>
      <c r="G396" s="121" t="s">
        <v>1062</v>
      </c>
      <c r="H396" s="122" t="s">
        <v>428</v>
      </c>
      <c r="I396" s="123" t="s">
        <v>429</v>
      </c>
      <c r="J396" s="27" t="str">
        <f>IF(ISERROR(VLOOKUP(I396,[1]Eje_Pilar!$C$2:$E$47,2,FALSE))," ",VLOOKUP(I396,[1]Eje_Pilar!$C$2:$E$47,2,FALSE))</f>
        <v xml:space="preserve"> </v>
      </c>
      <c r="K396" s="27" t="str">
        <f>IF(ISERROR(VLOOKUP(I396,[1]Eje_Pilar!$C$2:$E$47,3,FALSE))," ",VLOOKUP(I396,[1]Eje_Pilar!$C$2:$E$47,3,FALSE))</f>
        <v xml:space="preserve"> </v>
      </c>
      <c r="L396" s="124"/>
      <c r="M396" s="125"/>
      <c r="N396" s="194" t="s">
        <v>1063</v>
      </c>
      <c r="O396" s="127">
        <v>19000000</v>
      </c>
      <c r="P396" s="128"/>
      <c r="Q396" s="129"/>
      <c r="R396" s="130"/>
      <c r="S396" s="127"/>
      <c r="T396" s="28">
        <f t="shared" si="31"/>
        <v>19000000</v>
      </c>
      <c r="U396" s="131">
        <v>13082537</v>
      </c>
      <c r="V396" s="195">
        <v>43510</v>
      </c>
      <c r="W396" s="132">
        <v>43510</v>
      </c>
      <c r="X396" s="132">
        <v>43830</v>
      </c>
      <c r="Y396" s="118"/>
      <c r="Z396" s="118"/>
      <c r="AA396" s="24"/>
      <c r="AB396" s="125"/>
      <c r="AC396" s="125"/>
      <c r="AD396" s="125"/>
      <c r="AE396" s="125"/>
      <c r="AF396" s="29">
        <f t="shared" si="30"/>
        <v>0.68855457894736838</v>
      </c>
      <c r="AG396" s="30">
        <f>IF(SUMPRODUCT((A$14:A396=A396)*(B$14:B396=B396)*(C$14:C396=C396))&gt;1,0,1)</f>
        <v>0</v>
      </c>
      <c r="AH396" s="31" t="str">
        <f t="shared" si="32"/>
        <v>Otros gastos</v>
      </c>
      <c r="AI396" s="31" t="str">
        <f t="shared" si="33"/>
        <v>NO</v>
      </c>
      <c r="AJ396" s="32" t="str">
        <f>IFERROR(VLOOKUP(F396,[1]Tipo!$C$12:$C$27,1,FALSE),"NO")</f>
        <v>NO</v>
      </c>
      <c r="AK396" s="31" t="str">
        <f t="shared" si="34"/>
        <v>Funcionamiento</v>
      </c>
      <c r="AL396" s="31" t="str">
        <f t="shared" si="35"/>
        <v>NO</v>
      </c>
      <c r="AM396" s="51"/>
      <c r="AN396" s="51"/>
      <c r="AO396" s="51"/>
      <c r="AP396" s="1"/>
      <c r="AQ396" s="1"/>
      <c r="AR396" s="1"/>
      <c r="AS396" s="1"/>
      <c r="AT396" s="1"/>
      <c r="AU396" s="1"/>
      <c r="AV396" s="1"/>
      <c r="AW396" s="1"/>
      <c r="AX396" s="1"/>
      <c r="AY396" s="1"/>
      <c r="AZ396" s="1"/>
      <c r="BA396" s="1"/>
      <c r="BB396" s="1"/>
      <c r="BC396" s="1"/>
      <c r="BD396" s="1"/>
      <c r="BE396" s="1"/>
      <c r="BF396" s="1"/>
      <c r="BG396" s="1"/>
      <c r="BH396" s="1"/>
      <c r="BI396" s="1"/>
      <c r="BJ396" s="1"/>
      <c r="BK396" s="1"/>
      <c r="BL396" s="1"/>
      <c r="BM396" s="1"/>
      <c r="BN396" s="1"/>
      <c r="BO396" s="1"/>
      <c r="BP396" s="1"/>
      <c r="BQ396" s="1"/>
    </row>
    <row r="397" spans="1:69" ht="27" customHeight="1" x14ac:dyDescent="0.25">
      <c r="A397" s="125"/>
      <c r="B397" s="118"/>
      <c r="C397" s="119"/>
      <c r="D397" s="142"/>
      <c r="E397" s="119"/>
      <c r="F397" s="120"/>
      <c r="G397" s="121"/>
      <c r="H397" s="122"/>
      <c r="I397" s="123"/>
      <c r="J397" s="27" t="str">
        <f>IF(ISERROR(VLOOKUP(I397,[1]Eje_Pilar!$C$2:$E$47,2,FALSE))," ",VLOOKUP(I397,[1]Eje_Pilar!$C$2:$E$47,2,FALSE))</f>
        <v xml:space="preserve"> </v>
      </c>
      <c r="K397" s="27" t="str">
        <f>IF(ISERROR(VLOOKUP(I397,[1]Eje_Pilar!$C$2:$E$47,3,FALSE))," ",VLOOKUP(I397,[1]Eje_Pilar!$C$2:$E$47,3,FALSE))</f>
        <v xml:space="preserve"> </v>
      </c>
      <c r="L397" s="124"/>
      <c r="M397" s="125"/>
      <c r="N397" s="126"/>
      <c r="O397" s="127"/>
      <c r="P397" s="128"/>
      <c r="Q397" s="129"/>
      <c r="R397" s="130"/>
      <c r="S397" s="127"/>
      <c r="T397" s="28">
        <f t="shared" si="31"/>
        <v>0</v>
      </c>
      <c r="U397" s="131"/>
      <c r="V397" s="132"/>
      <c r="W397" s="132"/>
      <c r="X397" s="132"/>
      <c r="Y397" s="118"/>
      <c r="Z397" s="118"/>
      <c r="AA397" s="24"/>
      <c r="AB397" s="125"/>
      <c r="AC397" s="125"/>
      <c r="AD397" s="125"/>
      <c r="AE397" s="125"/>
      <c r="AF397" s="29" t="str">
        <f t="shared" si="30"/>
        <v>-</v>
      </c>
      <c r="AG397" s="30">
        <f>IF(SUMPRODUCT((A$14:A397=A397)*(B$14:B397=B397)*(C$14:C397=C397))&gt;1,0,1)</f>
        <v>1</v>
      </c>
      <c r="AH397" s="31" t="str">
        <f t="shared" si="32"/>
        <v>NO</v>
      </c>
      <c r="AI397" s="31" t="str">
        <f t="shared" si="33"/>
        <v>NO</v>
      </c>
      <c r="AJ397" s="32" t="str">
        <f>IFERROR(VLOOKUP(F397,[1]Tipo!$C$12:$C$27,1,FALSE),"NO")</f>
        <v>NO</v>
      </c>
      <c r="AK397" s="31" t="str">
        <f t="shared" si="34"/>
        <v>NO</v>
      </c>
      <c r="AL397" s="31" t="str">
        <f t="shared" si="35"/>
        <v>NO</v>
      </c>
      <c r="AM397" s="51"/>
      <c r="AN397" s="51"/>
      <c r="AO397" s="51"/>
      <c r="AP397" s="1"/>
      <c r="AQ397" s="1"/>
      <c r="AR397" s="1"/>
      <c r="AS397" s="1"/>
      <c r="AT397" s="1"/>
      <c r="AU397" s="1"/>
      <c r="AV397" s="1"/>
      <c r="AW397" s="1"/>
      <c r="AX397" s="1"/>
      <c r="AY397" s="1"/>
      <c r="AZ397" s="1"/>
      <c r="BA397" s="1"/>
      <c r="BB397" s="1"/>
      <c r="BC397" s="1"/>
      <c r="BD397" s="1"/>
      <c r="BE397" s="1"/>
      <c r="BF397" s="1"/>
      <c r="BG397" s="1"/>
      <c r="BH397" s="1"/>
      <c r="BI397" s="1"/>
      <c r="BJ397" s="1"/>
      <c r="BK397" s="1"/>
      <c r="BL397" s="1"/>
      <c r="BM397" s="1"/>
      <c r="BN397" s="1"/>
      <c r="BO397" s="1"/>
      <c r="BP397" s="1"/>
      <c r="BQ397" s="1"/>
    </row>
    <row r="398" spans="1:69" ht="27" customHeight="1" x14ac:dyDescent="0.25">
      <c r="A398" s="125"/>
      <c r="B398" s="118"/>
      <c r="C398" s="119"/>
      <c r="D398" s="142"/>
      <c r="E398" s="119"/>
      <c r="F398" s="120"/>
      <c r="G398" s="121"/>
      <c r="H398" s="122"/>
      <c r="I398" s="123"/>
      <c r="J398" s="27" t="str">
        <f>IF(ISERROR(VLOOKUP(I398,[1]Eje_Pilar!$C$2:$E$47,2,FALSE))," ",VLOOKUP(I398,[1]Eje_Pilar!$C$2:$E$47,2,FALSE))</f>
        <v xml:space="preserve"> </v>
      </c>
      <c r="K398" s="27" t="str">
        <f>IF(ISERROR(VLOOKUP(I398,[1]Eje_Pilar!$C$2:$E$47,3,FALSE))," ",VLOOKUP(I398,[1]Eje_Pilar!$C$2:$E$47,3,FALSE))</f>
        <v xml:space="preserve"> </v>
      </c>
      <c r="L398" s="124"/>
      <c r="M398" s="134"/>
      <c r="N398" s="134"/>
      <c r="O398" s="134"/>
      <c r="P398" s="154"/>
      <c r="Q398" s="129"/>
      <c r="R398" s="130"/>
      <c r="S398" s="127"/>
      <c r="T398" s="28">
        <f t="shared" si="31"/>
        <v>0</v>
      </c>
      <c r="U398" s="131"/>
      <c r="V398" s="132"/>
      <c r="W398" s="132"/>
      <c r="X398" s="132"/>
      <c r="Y398" s="118"/>
      <c r="Z398" s="118"/>
      <c r="AA398" s="24"/>
      <c r="AB398" s="125"/>
      <c r="AC398" s="125"/>
      <c r="AD398" s="125"/>
      <c r="AE398" s="125"/>
      <c r="AF398" s="29" t="str">
        <f t="shared" si="30"/>
        <v>-</v>
      </c>
      <c r="AG398" s="30">
        <f>IF(SUMPRODUCT((A$14:A398=A398)*(B$14:B398=B398)*(C$14:C398=C398))&gt;1,0,1)</f>
        <v>0</v>
      </c>
      <c r="AH398" s="31" t="str">
        <f t="shared" si="32"/>
        <v>NO</v>
      </c>
      <c r="AI398" s="31" t="str">
        <f t="shared" si="33"/>
        <v>NO</v>
      </c>
      <c r="AJ398" s="32" t="str">
        <f>IFERROR(VLOOKUP(F398,[1]Tipo!$C$12:$C$27,1,FALSE),"NO")</f>
        <v>NO</v>
      </c>
      <c r="AK398" s="31" t="str">
        <f t="shared" si="34"/>
        <v>NO</v>
      </c>
      <c r="AL398" s="31" t="str">
        <f t="shared" si="35"/>
        <v>NO</v>
      </c>
      <c r="AM398" s="51"/>
      <c r="AN398" s="51"/>
      <c r="AO398" s="51"/>
      <c r="AP398" s="1"/>
      <c r="AQ398" s="1"/>
      <c r="AR398" s="1"/>
      <c r="AS398" s="1"/>
      <c r="AT398" s="1"/>
      <c r="AU398" s="1"/>
      <c r="AV398" s="1"/>
      <c r="AW398" s="1"/>
      <c r="AX398" s="1"/>
      <c r="AY398" s="1"/>
      <c r="AZ398" s="1"/>
      <c r="BA398" s="1"/>
      <c r="BB398" s="1"/>
      <c r="BC398" s="1"/>
      <c r="BD398" s="1"/>
      <c r="BE398" s="1"/>
      <c r="BF398" s="1"/>
      <c r="BG398" s="1"/>
      <c r="BH398" s="1"/>
      <c r="BI398" s="1"/>
      <c r="BJ398" s="1"/>
      <c r="BK398" s="1"/>
      <c r="BL398" s="1"/>
      <c r="BM398" s="1"/>
      <c r="BN398" s="1"/>
      <c r="BO398" s="1"/>
      <c r="BP398" s="1"/>
      <c r="BQ398" s="1"/>
    </row>
    <row r="399" spans="1:69" ht="27" customHeight="1" x14ac:dyDescent="0.25">
      <c r="A399" s="125"/>
      <c r="B399" s="118"/>
      <c r="C399" s="119"/>
      <c r="D399" s="142"/>
      <c r="E399" s="119"/>
      <c r="F399" s="120"/>
      <c r="G399" s="121"/>
      <c r="H399" s="122"/>
      <c r="I399" s="123"/>
      <c r="J399" s="27" t="str">
        <f>IF(ISERROR(VLOOKUP(I399,[1]Eje_Pilar!$C$2:$E$47,2,FALSE))," ",VLOOKUP(I399,[1]Eje_Pilar!$C$2:$E$47,2,FALSE))</f>
        <v xml:space="preserve"> </v>
      </c>
      <c r="K399" s="27" t="str">
        <f>IF(ISERROR(VLOOKUP(I399,[1]Eje_Pilar!$C$2:$E$47,3,FALSE))," ",VLOOKUP(I399,[1]Eje_Pilar!$C$2:$E$47,3,FALSE))</f>
        <v xml:space="preserve"> </v>
      </c>
      <c r="L399" s="124"/>
      <c r="M399" s="125"/>
      <c r="N399" s="126"/>
      <c r="O399" s="127"/>
      <c r="P399" s="128"/>
      <c r="Q399" s="129"/>
      <c r="R399" s="130"/>
      <c r="S399" s="127"/>
      <c r="T399" s="28">
        <f t="shared" si="31"/>
        <v>0</v>
      </c>
      <c r="U399" s="131"/>
      <c r="V399" s="132"/>
      <c r="W399" s="132"/>
      <c r="X399" s="132"/>
      <c r="Y399" s="118"/>
      <c r="Z399" s="118"/>
      <c r="AA399" s="24"/>
      <c r="AB399" s="125"/>
      <c r="AC399" s="125"/>
      <c r="AD399" s="125"/>
      <c r="AE399" s="125"/>
      <c r="AF399" s="29" t="str">
        <f t="shared" si="30"/>
        <v>-</v>
      </c>
      <c r="AG399" s="30">
        <f>IF(SUMPRODUCT((A$14:A399=A399)*(B$14:B399=B399)*(C$14:C399=C399))&gt;1,0,1)</f>
        <v>0</v>
      </c>
      <c r="AH399" s="31" t="str">
        <f t="shared" si="32"/>
        <v>NO</v>
      </c>
      <c r="AI399" s="31" t="str">
        <f t="shared" si="33"/>
        <v>NO</v>
      </c>
      <c r="AJ399" s="32" t="str">
        <f>IFERROR(VLOOKUP(F399,[1]Tipo!$C$12:$C$27,1,FALSE),"NO")</f>
        <v>NO</v>
      </c>
      <c r="AK399" s="31" t="str">
        <f t="shared" si="34"/>
        <v>NO</v>
      </c>
      <c r="AL399" s="31" t="str">
        <f t="shared" si="35"/>
        <v>NO</v>
      </c>
      <c r="AM399" s="51"/>
      <c r="AN399" s="51"/>
      <c r="AO399" s="51"/>
      <c r="AP399" s="1"/>
      <c r="AQ399" s="1"/>
      <c r="AR399" s="1"/>
      <c r="AS399" s="1"/>
      <c r="AT399" s="1"/>
      <c r="AU399" s="1"/>
      <c r="AV399" s="1"/>
      <c r="AW399" s="1"/>
      <c r="AX399" s="1"/>
      <c r="AY399" s="1"/>
      <c r="AZ399" s="1"/>
      <c r="BA399" s="1"/>
      <c r="BB399" s="1"/>
      <c r="BC399" s="1"/>
      <c r="BD399" s="1"/>
      <c r="BE399" s="1"/>
      <c r="BF399" s="1"/>
      <c r="BG399" s="1"/>
      <c r="BH399" s="1"/>
      <c r="BI399" s="1"/>
      <c r="BJ399" s="1"/>
      <c r="BK399" s="1"/>
      <c r="BL399" s="1"/>
      <c r="BM399" s="1"/>
      <c r="BN399" s="1"/>
      <c r="BO399" s="1"/>
      <c r="BP399" s="1"/>
      <c r="BQ399" s="1"/>
    </row>
    <row r="400" spans="1:69" ht="27" customHeight="1" x14ac:dyDescent="0.25">
      <c r="A400" s="125"/>
      <c r="B400" s="118"/>
      <c r="C400" s="119"/>
      <c r="D400" s="142"/>
      <c r="E400" s="119"/>
      <c r="F400" s="120"/>
      <c r="G400" s="121"/>
      <c r="H400" s="122"/>
      <c r="I400" s="123"/>
      <c r="J400" s="27" t="str">
        <f>IF(ISERROR(VLOOKUP(I400,[1]Eje_Pilar!$C$2:$E$47,2,FALSE))," ",VLOOKUP(I400,[1]Eje_Pilar!$C$2:$E$47,2,FALSE))</f>
        <v xml:space="preserve"> </v>
      </c>
      <c r="K400" s="27" t="str">
        <f>IF(ISERROR(VLOOKUP(I400,[1]Eje_Pilar!$C$2:$E$47,3,FALSE))," ",VLOOKUP(I400,[1]Eje_Pilar!$C$2:$E$47,3,FALSE))</f>
        <v xml:space="preserve"> </v>
      </c>
      <c r="L400" s="124"/>
      <c r="M400" s="125"/>
      <c r="N400" s="126"/>
      <c r="O400" s="127"/>
      <c r="P400" s="128"/>
      <c r="Q400" s="129"/>
      <c r="R400" s="130"/>
      <c r="S400" s="127"/>
      <c r="T400" s="28">
        <f t="shared" si="31"/>
        <v>0</v>
      </c>
      <c r="U400" s="131"/>
      <c r="V400" s="132"/>
      <c r="W400" s="132"/>
      <c r="X400" s="132"/>
      <c r="Y400" s="118"/>
      <c r="Z400" s="118"/>
      <c r="AA400" s="24"/>
      <c r="AB400" s="125"/>
      <c r="AC400" s="125"/>
      <c r="AD400" s="125"/>
      <c r="AE400" s="125"/>
      <c r="AF400" s="29" t="str">
        <f t="shared" ref="AF400:AF463" si="36">IF(ISERROR(U400/T400),"-",(U400/T400))</f>
        <v>-</v>
      </c>
      <c r="AG400" s="30">
        <f>IF(SUMPRODUCT((A$14:A400=A400)*(B$14:B400=B400)*(C$14:C400=C400))&gt;1,0,1)</f>
        <v>0</v>
      </c>
      <c r="AH400" s="31" t="str">
        <f t="shared" si="32"/>
        <v>NO</v>
      </c>
      <c r="AI400" s="31" t="str">
        <f t="shared" si="33"/>
        <v>NO</v>
      </c>
      <c r="AJ400" s="32" t="str">
        <f>IFERROR(VLOOKUP(F400,[1]Tipo!$C$12:$C$27,1,FALSE),"NO")</f>
        <v>NO</v>
      </c>
      <c r="AK400" s="31" t="str">
        <f t="shared" si="34"/>
        <v>NO</v>
      </c>
      <c r="AL400" s="31" t="str">
        <f t="shared" si="35"/>
        <v>NO</v>
      </c>
      <c r="AM400" s="51"/>
      <c r="AN400" s="51"/>
      <c r="AO400" s="51"/>
      <c r="AP400" s="1"/>
      <c r="AQ400" s="1"/>
      <c r="AR400" s="1"/>
      <c r="AS400" s="1"/>
      <c r="AT400" s="1"/>
      <c r="AU400" s="1"/>
      <c r="AV400" s="1"/>
      <c r="AW400" s="1"/>
      <c r="AX400" s="1"/>
      <c r="AY400" s="1"/>
      <c r="AZ400" s="1"/>
      <c r="BA400" s="1"/>
      <c r="BB400" s="1"/>
      <c r="BC400" s="1"/>
      <c r="BD400" s="1"/>
      <c r="BE400" s="1"/>
      <c r="BF400" s="1"/>
      <c r="BG400" s="1"/>
      <c r="BH400" s="1"/>
      <c r="BI400" s="1"/>
      <c r="BJ400" s="1"/>
      <c r="BK400" s="1"/>
      <c r="BL400" s="1"/>
      <c r="BM400" s="1"/>
      <c r="BN400" s="1"/>
      <c r="BO400" s="1"/>
      <c r="BP400" s="1"/>
      <c r="BQ400" s="1"/>
    </row>
    <row r="401" spans="1:69" ht="27" customHeight="1" x14ac:dyDescent="0.25">
      <c r="A401" s="125"/>
      <c r="B401" s="118"/>
      <c r="C401" s="119"/>
      <c r="D401" s="142"/>
      <c r="E401" s="119"/>
      <c r="F401" s="120"/>
      <c r="G401" s="121"/>
      <c r="H401" s="122"/>
      <c r="I401" s="123"/>
      <c r="J401" s="27" t="str">
        <f>IF(ISERROR(VLOOKUP(I401,[1]Eje_Pilar!$C$2:$E$47,2,FALSE))," ",VLOOKUP(I401,[1]Eje_Pilar!$C$2:$E$47,2,FALSE))</f>
        <v xml:space="preserve"> </v>
      </c>
      <c r="K401" s="27" t="str">
        <f>IF(ISERROR(VLOOKUP(I401,[1]Eje_Pilar!$C$2:$E$47,3,FALSE))," ",VLOOKUP(I401,[1]Eje_Pilar!$C$2:$E$47,3,FALSE))</f>
        <v xml:space="preserve"> </v>
      </c>
      <c r="L401" s="124"/>
      <c r="M401" s="125"/>
      <c r="N401" s="126"/>
      <c r="O401" s="127"/>
      <c r="P401" s="128"/>
      <c r="Q401" s="129"/>
      <c r="R401" s="130"/>
      <c r="S401" s="127"/>
      <c r="T401" s="28">
        <f t="shared" ref="T401:T464" si="37">+O401+Q401+S401</f>
        <v>0</v>
      </c>
      <c r="U401" s="131"/>
      <c r="V401" s="132"/>
      <c r="W401" s="132"/>
      <c r="X401" s="132"/>
      <c r="Y401" s="118"/>
      <c r="Z401" s="118"/>
      <c r="AA401" s="24"/>
      <c r="AB401" s="125"/>
      <c r="AC401" s="125"/>
      <c r="AD401" s="125"/>
      <c r="AE401" s="125"/>
      <c r="AF401" s="29" t="str">
        <f t="shared" si="36"/>
        <v>-</v>
      </c>
      <c r="AG401" s="30">
        <f>IF(SUMPRODUCT((A$14:A401=A401)*(B$14:B401=B401)*(C$14:C401=C401))&gt;1,0,1)</f>
        <v>0</v>
      </c>
      <c r="AH401" s="31" t="str">
        <f t="shared" ref="AH401:AH464" si="38">IFERROR(VLOOKUP(D401,tipo,1,FALSE),"NO")</f>
        <v>NO</v>
      </c>
      <c r="AI401" s="31" t="str">
        <f t="shared" ref="AI401:AI464" si="39">IFERROR(VLOOKUP(E401,modal,1,FALSE),"NO")</f>
        <v>NO</v>
      </c>
      <c r="AJ401" s="32" t="str">
        <f>IFERROR(VLOOKUP(F401,[1]Tipo!$C$12:$C$27,1,FALSE),"NO")</f>
        <v>NO</v>
      </c>
      <c r="AK401" s="31" t="str">
        <f t="shared" ref="AK401:AK464" si="40">IFERROR(VLOOKUP(H401,afectacion,1,FALSE),"NO")</f>
        <v>NO</v>
      </c>
      <c r="AL401" s="31" t="str">
        <f t="shared" ref="AL401:AL464" si="41">IFERROR(VLOOKUP(I401,programa,1,FALSE),"NO")</f>
        <v>NO</v>
      </c>
      <c r="AM401" s="51"/>
      <c r="AN401" s="51"/>
      <c r="AO401" s="51"/>
      <c r="AP401" s="1"/>
      <c r="AQ401" s="1"/>
      <c r="AR401" s="1"/>
      <c r="AS401" s="1"/>
      <c r="AT401" s="1"/>
      <c r="AU401" s="1"/>
      <c r="AV401" s="1"/>
      <c r="AW401" s="1"/>
      <c r="AX401" s="1"/>
      <c r="AY401" s="1"/>
      <c r="AZ401" s="1"/>
      <c r="BA401" s="1"/>
      <c r="BB401" s="1"/>
      <c r="BC401" s="1"/>
      <c r="BD401" s="1"/>
      <c r="BE401" s="1"/>
      <c r="BF401" s="1"/>
      <c r="BG401" s="1"/>
      <c r="BH401" s="1"/>
      <c r="BI401" s="1"/>
      <c r="BJ401" s="1"/>
      <c r="BK401" s="1"/>
      <c r="BL401" s="1"/>
      <c r="BM401" s="1"/>
      <c r="BN401" s="1"/>
      <c r="BO401" s="1"/>
      <c r="BP401" s="1"/>
      <c r="BQ401" s="1"/>
    </row>
    <row r="402" spans="1:69" ht="27" customHeight="1" x14ac:dyDescent="0.25">
      <c r="A402" s="125"/>
      <c r="B402" s="118"/>
      <c r="C402" s="119"/>
      <c r="D402" s="142"/>
      <c r="E402" s="119"/>
      <c r="F402" s="120"/>
      <c r="G402" s="121"/>
      <c r="H402" s="122"/>
      <c r="I402" s="123"/>
      <c r="J402" s="27" t="str">
        <f>IF(ISERROR(VLOOKUP(I402,[1]Eje_Pilar!$C$2:$E$47,2,FALSE))," ",VLOOKUP(I402,[1]Eje_Pilar!$C$2:$E$47,2,FALSE))</f>
        <v xml:space="preserve"> </v>
      </c>
      <c r="K402" s="27" t="str">
        <f>IF(ISERROR(VLOOKUP(I402,[1]Eje_Pilar!$C$2:$E$47,3,FALSE))," ",VLOOKUP(I402,[1]Eje_Pilar!$C$2:$E$47,3,FALSE))</f>
        <v xml:space="preserve"> </v>
      </c>
      <c r="L402" s="124"/>
      <c r="M402" s="125"/>
      <c r="N402" s="126"/>
      <c r="O402" s="127"/>
      <c r="P402" s="128"/>
      <c r="Q402" s="129"/>
      <c r="R402" s="130"/>
      <c r="S402" s="127"/>
      <c r="T402" s="28">
        <f t="shared" si="37"/>
        <v>0</v>
      </c>
      <c r="U402" s="131"/>
      <c r="V402" s="132"/>
      <c r="W402" s="132"/>
      <c r="X402" s="132"/>
      <c r="Y402" s="118"/>
      <c r="Z402" s="118"/>
      <c r="AA402" s="24"/>
      <c r="AB402" s="125"/>
      <c r="AC402" s="125"/>
      <c r="AD402" s="125"/>
      <c r="AE402" s="125"/>
      <c r="AF402" s="29" t="str">
        <f t="shared" si="36"/>
        <v>-</v>
      </c>
      <c r="AG402" s="30">
        <f>IF(SUMPRODUCT((A$14:A402=A402)*(B$14:B402=B402)*(C$14:C402=C402))&gt;1,0,1)</f>
        <v>0</v>
      </c>
      <c r="AH402" s="31" t="str">
        <f t="shared" si="38"/>
        <v>NO</v>
      </c>
      <c r="AI402" s="31" t="str">
        <f t="shared" si="39"/>
        <v>NO</v>
      </c>
      <c r="AJ402" s="32" t="str">
        <f>IFERROR(VLOOKUP(F402,[1]Tipo!$C$12:$C$27,1,FALSE),"NO")</f>
        <v>NO</v>
      </c>
      <c r="AK402" s="31" t="str">
        <f t="shared" si="40"/>
        <v>NO</v>
      </c>
      <c r="AL402" s="31" t="str">
        <f t="shared" si="41"/>
        <v>NO</v>
      </c>
      <c r="AM402" s="51"/>
      <c r="AN402" s="51"/>
      <c r="AO402" s="51"/>
      <c r="AP402" s="1"/>
      <c r="AQ402" s="1"/>
      <c r="AR402" s="1"/>
      <c r="AS402" s="1"/>
      <c r="AT402" s="1"/>
      <c r="AU402" s="1"/>
      <c r="AV402" s="1"/>
      <c r="AW402" s="1"/>
      <c r="AX402" s="1"/>
      <c r="AY402" s="1"/>
      <c r="AZ402" s="1"/>
      <c r="BA402" s="1"/>
      <c r="BB402" s="1"/>
      <c r="BC402" s="1"/>
      <c r="BD402" s="1"/>
      <c r="BE402" s="1"/>
      <c r="BF402" s="1"/>
      <c r="BG402" s="1"/>
      <c r="BH402" s="1"/>
      <c r="BI402" s="1"/>
      <c r="BJ402" s="1"/>
      <c r="BK402" s="1"/>
      <c r="BL402" s="1"/>
      <c r="BM402" s="1"/>
      <c r="BN402" s="1"/>
      <c r="BO402" s="1"/>
      <c r="BP402" s="1"/>
      <c r="BQ402" s="1"/>
    </row>
    <row r="403" spans="1:69" ht="27" customHeight="1" x14ac:dyDescent="0.25">
      <c r="A403" s="125"/>
      <c r="B403" s="118"/>
      <c r="C403" s="119"/>
      <c r="D403" s="142"/>
      <c r="E403" s="119"/>
      <c r="F403" s="120"/>
      <c r="G403" s="121"/>
      <c r="H403" s="122"/>
      <c r="I403" s="123"/>
      <c r="J403" s="27" t="str">
        <f>IF(ISERROR(VLOOKUP(I403,[1]Eje_Pilar!$C$2:$E$47,2,FALSE))," ",VLOOKUP(I403,[1]Eje_Pilar!$C$2:$E$47,2,FALSE))</f>
        <v xml:space="preserve"> </v>
      </c>
      <c r="K403" s="27" t="str">
        <f>IF(ISERROR(VLOOKUP(I403,[1]Eje_Pilar!$C$2:$E$47,3,FALSE))," ",VLOOKUP(I403,[1]Eje_Pilar!$C$2:$E$47,3,FALSE))</f>
        <v xml:space="preserve"> </v>
      </c>
      <c r="L403" s="124"/>
      <c r="M403" s="125"/>
      <c r="N403" s="126"/>
      <c r="O403" s="127"/>
      <c r="P403" s="128"/>
      <c r="Q403" s="129"/>
      <c r="R403" s="130"/>
      <c r="S403" s="127"/>
      <c r="T403" s="28">
        <f t="shared" si="37"/>
        <v>0</v>
      </c>
      <c r="U403" s="131"/>
      <c r="V403" s="132"/>
      <c r="W403" s="132"/>
      <c r="X403" s="132"/>
      <c r="Y403" s="118"/>
      <c r="Z403" s="118"/>
      <c r="AA403" s="24"/>
      <c r="AB403" s="125"/>
      <c r="AC403" s="125"/>
      <c r="AD403" s="125"/>
      <c r="AE403" s="125"/>
      <c r="AF403" s="29" t="str">
        <f t="shared" si="36"/>
        <v>-</v>
      </c>
      <c r="AG403" s="30">
        <f>IF(SUMPRODUCT((A$14:A403=A403)*(B$14:B403=B403)*(C$14:C403=C403))&gt;1,0,1)</f>
        <v>0</v>
      </c>
      <c r="AH403" s="31" t="str">
        <f t="shared" si="38"/>
        <v>NO</v>
      </c>
      <c r="AI403" s="31" t="str">
        <f t="shared" si="39"/>
        <v>NO</v>
      </c>
      <c r="AJ403" s="32" t="str">
        <f>IFERROR(VLOOKUP(F403,[1]Tipo!$C$12:$C$27,1,FALSE),"NO")</f>
        <v>NO</v>
      </c>
      <c r="AK403" s="31" t="str">
        <f t="shared" si="40"/>
        <v>NO</v>
      </c>
      <c r="AL403" s="31" t="str">
        <f t="shared" si="41"/>
        <v>NO</v>
      </c>
      <c r="AM403" s="51"/>
      <c r="AN403" s="51"/>
      <c r="AO403" s="51"/>
      <c r="AP403" s="1"/>
      <c r="AQ403" s="1"/>
      <c r="AR403" s="1"/>
      <c r="AS403" s="1"/>
      <c r="AT403" s="1"/>
      <c r="AU403" s="1"/>
      <c r="AV403" s="1"/>
      <c r="AW403" s="1"/>
      <c r="AX403" s="1"/>
      <c r="AY403" s="1"/>
      <c r="AZ403" s="1"/>
      <c r="BA403" s="1"/>
      <c r="BB403" s="1"/>
      <c r="BC403" s="1"/>
      <c r="BD403" s="1"/>
      <c r="BE403" s="1"/>
      <c r="BF403" s="1"/>
      <c r="BG403" s="1"/>
      <c r="BH403" s="1"/>
      <c r="BI403" s="1"/>
      <c r="BJ403" s="1"/>
      <c r="BK403" s="1"/>
      <c r="BL403" s="1"/>
      <c r="BM403" s="1"/>
      <c r="BN403" s="1"/>
      <c r="BO403" s="1"/>
      <c r="BP403" s="1"/>
      <c r="BQ403" s="1"/>
    </row>
    <row r="404" spans="1:69" ht="27" customHeight="1" x14ac:dyDescent="0.25">
      <c r="A404" s="125"/>
      <c r="B404" s="118"/>
      <c r="C404" s="119"/>
      <c r="D404" s="142"/>
      <c r="E404" s="119"/>
      <c r="F404" s="120"/>
      <c r="G404" s="121"/>
      <c r="H404" s="122"/>
      <c r="I404" s="123"/>
      <c r="J404" s="27" t="str">
        <f>IF(ISERROR(VLOOKUP(I404,[1]Eje_Pilar!$C$2:$E$47,2,FALSE))," ",VLOOKUP(I404,[1]Eje_Pilar!$C$2:$E$47,2,FALSE))</f>
        <v xml:space="preserve"> </v>
      </c>
      <c r="K404" s="27" t="str">
        <f>IF(ISERROR(VLOOKUP(I404,[1]Eje_Pilar!$C$2:$E$47,3,FALSE))," ",VLOOKUP(I404,[1]Eje_Pilar!$C$2:$E$47,3,FALSE))</f>
        <v xml:space="preserve"> </v>
      </c>
      <c r="L404" s="124"/>
      <c r="M404" s="125"/>
      <c r="N404" s="126"/>
      <c r="O404" s="127"/>
      <c r="P404" s="128"/>
      <c r="Q404" s="129"/>
      <c r="R404" s="130"/>
      <c r="S404" s="127"/>
      <c r="T404" s="28">
        <f t="shared" si="37"/>
        <v>0</v>
      </c>
      <c r="U404" s="131"/>
      <c r="V404" s="132"/>
      <c r="W404" s="132"/>
      <c r="X404" s="132"/>
      <c r="Y404" s="118"/>
      <c r="Z404" s="118"/>
      <c r="AA404" s="24"/>
      <c r="AB404" s="125"/>
      <c r="AC404" s="125"/>
      <c r="AD404" s="125"/>
      <c r="AE404" s="125"/>
      <c r="AF404" s="29" t="str">
        <f t="shared" si="36"/>
        <v>-</v>
      </c>
      <c r="AG404" s="30">
        <f>IF(SUMPRODUCT((A$14:A404=A404)*(B$14:B404=B404)*(C$14:C404=C404))&gt;1,0,1)</f>
        <v>0</v>
      </c>
      <c r="AH404" s="31" t="str">
        <f t="shared" si="38"/>
        <v>NO</v>
      </c>
      <c r="AI404" s="31" t="str">
        <f t="shared" si="39"/>
        <v>NO</v>
      </c>
      <c r="AJ404" s="32" t="str">
        <f>IFERROR(VLOOKUP(F404,[1]Tipo!$C$12:$C$27,1,FALSE),"NO")</f>
        <v>NO</v>
      </c>
      <c r="AK404" s="31" t="str">
        <f t="shared" si="40"/>
        <v>NO</v>
      </c>
      <c r="AL404" s="31" t="str">
        <f t="shared" si="41"/>
        <v>NO</v>
      </c>
      <c r="AM404" s="51"/>
      <c r="AN404" s="51"/>
      <c r="AO404" s="51"/>
      <c r="AP404" s="1"/>
      <c r="AQ404" s="1"/>
      <c r="AR404" s="1"/>
      <c r="AS404" s="1"/>
      <c r="AT404" s="1"/>
      <c r="AU404" s="1"/>
      <c r="AV404" s="1"/>
      <c r="AW404" s="1"/>
      <c r="AX404" s="1"/>
      <c r="AY404" s="1"/>
      <c r="AZ404" s="1"/>
      <c r="BA404" s="1"/>
      <c r="BB404" s="1"/>
      <c r="BC404" s="1"/>
      <c r="BD404" s="1"/>
      <c r="BE404" s="1"/>
      <c r="BF404" s="1"/>
      <c r="BG404" s="1"/>
      <c r="BH404" s="1"/>
      <c r="BI404" s="1"/>
      <c r="BJ404" s="1"/>
      <c r="BK404" s="1"/>
      <c r="BL404" s="1"/>
      <c r="BM404" s="1"/>
      <c r="BN404" s="1"/>
      <c r="BO404" s="1"/>
      <c r="BP404" s="1"/>
      <c r="BQ404" s="1"/>
    </row>
    <row r="405" spans="1:69" ht="27" customHeight="1" x14ac:dyDescent="0.25">
      <c r="A405" s="125"/>
      <c r="B405" s="118"/>
      <c r="C405" s="119"/>
      <c r="D405" s="142"/>
      <c r="E405" s="119"/>
      <c r="F405" s="120"/>
      <c r="G405" s="121"/>
      <c r="H405" s="122"/>
      <c r="I405" s="123"/>
      <c r="J405" s="27" t="str">
        <f>IF(ISERROR(VLOOKUP(I405,[1]Eje_Pilar!$C$2:$E$47,2,FALSE))," ",VLOOKUP(I405,[1]Eje_Pilar!$C$2:$E$47,2,FALSE))</f>
        <v xml:space="preserve"> </v>
      </c>
      <c r="K405" s="27" t="str">
        <f>IF(ISERROR(VLOOKUP(I405,[1]Eje_Pilar!$C$2:$E$47,3,FALSE))," ",VLOOKUP(I405,[1]Eje_Pilar!$C$2:$E$47,3,FALSE))</f>
        <v xml:space="preserve"> </v>
      </c>
      <c r="L405" s="124"/>
      <c r="M405" s="125"/>
      <c r="N405" s="126"/>
      <c r="O405" s="127"/>
      <c r="P405" s="128"/>
      <c r="Q405" s="129"/>
      <c r="R405" s="130"/>
      <c r="S405" s="127"/>
      <c r="T405" s="28">
        <f t="shared" si="37"/>
        <v>0</v>
      </c>
      <c r="U405" s="131"/>
      <c r="V405" s="132"/>
      <c r="W405" s="132"/>
      <c r="X405" s="132"/>
      <c r="Y405" s="118"/>
      <c r="Z405" s="118"/>
      <c r="AA405" s="24"/>
      <c r="AB405" s="125"/>
      <c r="AC405" s="125"/>
      <c r="AD405" s="125"/>
      <c r="AE405" s="125"/>
      <c r="AF405" s="29" t="str">
        <f t="shared" si="36"/>
        <v>-</v>
      </c>
      <c r="AG405" s="30">
        <f>IF(SUMPRODUCT((A$14:A405=A405)*(B$14:B405=B405)*(C$14:C405=C405))&gt;1,0,1)</f>
        <v>0</v>
      </c>
      <c r="AH405" s="31" t="str">
        <f t="shared" si="38"/>
        <v>NO</v>
      </c>
      <c r="AI405" s="31" t="str">
        <f t="shared" si="39"/>
        <v>NO</v>
      </c>
      <c r="AJ405" s="32" t="str">
        <f>IFERROR(VLOOKUP(F405,[1]Tipo!$C$12:$C$27,1,FALSE),"NO")</f>
        <v>NO</v>
      </c>
      <c r="AK405" s="31" t="str">
        <f t="shared" si="40"/>
        <v>NO</v>
      </c>
      <c r="AL405" s="31" t="str">
        <f t="shared" si="41"/>
        <v>NO</v>
      </c>
      <c r="AM405" s="51"/>
      <c r="AN405" s="51"/>
      <c r="AO405" s="51"/>
      <c r="AP405" s="1"/>
      <c r="AQ405" s="1"/>
      <c r="AR405" s="1"/>
      <c r="AS405" s="1"/>
      <c r="AT405" s="1"/>
      <c r="AU405" s="1"/>
      <c r="AV405" s="1"/>
      <c r="AW405" s="1"/>
      <c r="AX405" s="1"/>
      <c r="AY405" s="1"/>
      <c r="AZ405" s="1"/>
      <c r="BA405" s="1"/>
      <c r="BB405" s="1"/>
      <c r="BC405" s="1"/>
      <c r="BD405" s="1"/>
      <c r="BE405" s="1"/>
      <c r="BF405" s="1"/>
      <c r="BG405" s="1"/>
      <c r="BH405" s="1"/>
      <c r="BI405" s="1"/>
      <c r="BJ405" s="1"/>
      <c r="BK405" s="1"/>
      <c r="BL405" s="1"/>
      <c r="BM405" s="1"/>
      <c r="BN405" s="1"/>
      <c r="BO405" s="1"/>
      <c r="BP405" s="1"/>
      <c r="BQ405" s="1"/>
    </row>
    <row r="406" spans="1:69" ht="27" customHeight="1" x14ac:dyDescent="0.25">
      <c r="A406" s="125"/>
      <c r="B406" s="118"/>
      <c r="C406" s="119"/>
      <c r="D406" s="142"/>
      <c r="E406" s="119"/>
      <c r="F406" s="120"/>
      <c r="G406" s="121"/>
      <c r="H406" s="122"/>
      <c r="I406" s="123"/>
      <c r="J406" s="27" t="str">
        <f>IF(ISERROR(VLOOKUP(I406,[1]Eje_Pilar!$C$2:$E$47,2,FALSE))," ",VLOOKUP(I406,[1]Eje_Pilar!$C$2:$E$47,2,FALSE))</f>
        <v xml:space="preserve"> </v>
      </c>
      <c r="K406" s="27" t="str">
        <f>IF(ISERROR(VLOOKUP(I406,[1]Eje_Pilar!$C$2:$E$47,3,FALSE))," ",VLOOKUP(I406,[1]Eje_Pilar!$C$2:$E$47,3,FALSE))</f>
        <v xml:space="preserve"> </v>
      </c>
      <c r="L406" s="124"/>
      <c r="M406" s="125"/>
      <c r="N406" s="126"/>
      <c r="O406" s="127"/>
      <c r="P406" s="128"/>
      <c r="Q406" s="129"/>
      <c r="R406" s="130"/>
      <c r="S406" s="127"/>
      <c r="T406" s="28">
        <f t="shared" si="37"/>
        <v>0</v>
      </c>
      <c r="U406" s="131"/>
      <c r="V406" s="132"/>
      <c r="W406" s="132"/>
      <c r="X406" s="132"/>
      <c r="Y406" s="118"/>
      <c r="Z406" s="118"/>
      <c r="AA406" s="24"/>
      <c r="AB406" s="125"/>
      <c r="AC406" s="125"/>
      <c r="AD406" s="125"/>
      <c r="AE406" s="125"/>
      <c r="AF406" s="29" t="str">
        <f t="shared" si="36"/>
        <v>-</v>
      </c>
      <c r="AG406" s="30">
        <f>IF(SUMPRODUCT((A$14:A406=A406)*(B$14:B406=B406)*(C$14:C406=C406))&gt;1,0,1)</f>
        <v>0</v>
      </c>
      <c r="AH406" s="31" t="str">
        <f t="shared" si="38"/>
        <v>NO</v>
      </c>
      <c r="AI406" s="31" t="str">
        <f t="shared" si="39"/>
        <v>NO</v>
      </c>
      <c r="AJ406" s="32" t="str">
        <f>IFERROR(VLOOKUP(F406,[1]Tipo!$C$12:$C$27,1,FALSE),"NO")</f>
        <v>NO</v>
      </c>
      <c r="AK406" s="31" t="str">
        <f t="shared" si="40"/>
        <v>NO</v>
      </c>
      <c r="AL406" s="31" t="str">
        <f t="shared" si="41"/>
        <v>NO</v>
      </c>
      <c r="AM406" s="51"/>
      <c r="AN406" s="51"/>
      <c r="AO406" s="51"/>
      <c r="AP406" s="1"/>
      <c r="AQ406" s="1"/>
      <c r="AR406" s="1"/>
      <c r="AS406" s="1"/>
      <c r="AT406" s="1"/>
      <c r="AU406" s="1"/>
      <c r="AV406" s="1"/>
      <c r="AW406" s="1"/>
      <c r="AX406" s="1"/>
      <c r="AY406" s="1"/>
      <c r="AZ406" s="1"/>
      <c r="BA406" s="1"/>
      <c r="BB406" s="1"/>
      <c r="BC406" s="1"/>
      <c r="BD406" s="1"/>
      <c r="BE406" s="1"/>
      <c r="BF406" s="1"/>
      <c r="BG406" s="1"/>
      <c r="BH406" s="1"/>
      <c r="BI406" s="1"/>
      <c r="BJ406" s="1"/>
      <c r="BK406" s="1"/>
      <c r="BL406" s="1"/>
      <c r="BM406" s="1"/>
      <c r="BN406" s="1"/>
      <c r="BO406" s="1"/>
      <c r="BP406" s="1"/>
      <c r="BQ406" s="1"/>
    </row>
    <row r="407" spans="1:69" ht="27" customHeight="1" x14ac:dyDescent="0.25">
      <c r="A407" s="125"/>
      <c r="B407" s="118"/>
      <c r="C407" s="119"/>
      <c r="D407" s="142"/>
      <c r="E407" s="119"/>
      <c r="F407" s="120"/>
      <c r="G407" s="121"/>
      <c r="H407" s="122"/>
      <c r="I407" s="123"/>
      <c r="J407" s="27" t="str">
        <f>IF(ISERROR(VLOOKUP(I407,[1]Eje_Pilar!$C$2:$E$47,2,FALSE))," ",VLOOKUP(I407,[1]Eje_Pilar!$C$2:$E$47,2,FALSE))</f>
        <v xml:space="preserve"> </v>
      </c>
      <c r="K407" s="27" t="str">
        <f>IF(ISERROR(VLOOKUP(I407,[1]Eje_Pilar!$C$2:$E$47,3,FALSE))," ",VLOOKUP(I407,[1]Eje_Pilar!$C$2:$E$47,3,FALSE))</f>
        <v xml:space="preserve"> </v>
      </c>
      <c r="L407" s="124"/>
      <c r="M407" s="125"/>
      <c r="N407" s="126"/>
      <c r="O407" s="127"/>
      <c r="P407" s="128"/>
      <c r="Q407" s="129"/>
      <c r="R407" s="130"/>
      <c r="S407" s="127"/>
      <c r="T407" s="28">
        <f t="shared" si="37"/>
        <v>0</v>
      </c>
      <c r="U407" s="131"/>
      <c r="V407" s="132"/>
      <c r="W407" s="132"/>
      <c r="X407" s="132"/>
      <c r="Y407" s="118"/>
      <c r="Z407" s="118"/>
      <c r="AA407" s="24"/>
      <c r="AB407" s="125"/>
      <c r="AC407" s="125"/>
      <c r="AD407" s="125"/>
      <c r="AE407" s="125"/>
      <c r="AF407" s="29" t="str">
        <f t="shared" si="36"/>
        <v>-</v>
      </c>
      <c r="AG407" s="30">
        <f>IF(SUMPRODUCT((A$14:A407=A407)*(B$14:B407=B407)*(C$14:C407=C407))&gt;1,0,1)</f>
        <v>0</v>
      </c>
      <c r="AH407" s="31" t="str">
        <f t="shared" si="38"/>
        <v>NO</v>
      </c>
      <c r="AI407" s="31" t="str">
        <f t="shared" si="39"/>
        <v>NO</v>
      </c>
      <c r="AJ407" s="32" t="str">
        <f>IFERROR(VLOOKUP(F407,[1]Tipo!$C$12:$C$27,1,FALSE),"NO")</f>
        <v>NO</v>
      </c>
      <c r="AK407" s="31" t="str">
        <f t="shared" si="40"/>
        <v>NO</v>
      </c>
      <c r="AL407" s="31" t="str">
        <f t="shared" si="41"/>
        <v>NO</v>
      </c>
      <c r="AM407" s="51"/>
      <c r="AN407" s="51"/>
      <c r="AO407" s="51"/>
      <c r="AP407" s="1"/>
      <c r="AQ407" s="1"/>
      <c r="AR407" s="1"/>
      <c r="AS407" s="1"/>
      <c r="AT407" s="1"/>
      <c r="AU407" s="1"/>
      <c r="AV407" s="1"/>
      <c r="AW407" s="1"/>
      <c r="AX407" s="1"/>
      <c r="AY407" s="1"/>
      <c r="AZ407" s="1"/>
      <c r="BA407" s="1"/>
      <c r="BB407" s="1"/>
      <c r="BC407" s="1"/>
      <c r="BD407" s="1"/>
      <c r="BE407" s="1"/>
      <c r="BF407" s="1"/>
      <c r="BG407" s="1"/>
      <c r="BH407" s="1"/>
      <c r="BI407" s="1"/>
      <c r="BJ407" s="1"/>
      <c r="BK407" s="1"/>
      <c r="BL407" s="1"/>
      <c r="BM407" s="1"/>
      <c r="BN407" s="1"/>
      <c r="BO407" s="1"/>
      <c r="BP407" s="1"/>
      <c r="BQ407" s="1"/>
    </row>
    <row r="408" spans="1:69" ht="27" customHeight="1" x14ac:dyDescent="0.25">
      <c r="A408" s="125"/>
      <c r="B408" s="118"/>
      <c r="C408" s="119"/>
      <c r="D408" s="142"/>
      <c r="E408" s="119"/>
      <c r="F408" s="120"/>
      <c r="G408" s="121"/>
      <c r="H408" s="122"/>
      <c r="I408" s="123"/>
      <c r="J408" s="27" t="str">
        <f>IF(ISERROR(VLOOKUP(I408,[1]Eje_Pilar!$C$2:$E$47,2,FALSE))," ",VLOOKUP(I408,[1]Eje_Pilar!$C$2:$E$47,2,FALSE))</f>
        <v xml:space="preserve"> </v>
      </c>
      <c r="K408" s="27" t="str">
        <f>IF(ISERROR(VLOOKUP(I408,[1]Eje_Pilar!$C$2:$E$47,3,FALSE))," ",VLOOKUP(I408,[1]Eje_Pilar!$C$2:$E$47,3,FALSE))</f>
        <v xml:space="preserve"> </v>
      </c>
      <c r="L408" s="124"/>
      <c r="M408" s="125"/>
      <c r="N408" s="126"/>
      <c r="O408" s="127"/>
      <c r="P408" s="128"/>
      <c r="Q408" s="129"/>
      <c r="R408" s="130"/>
      <c r="S408" s="127"/>
      <c r="T408" s="28">
        <f t="shared" si="37"/>
        <v>0</v>
      </c>
      <c r="U408" s="131"/>
      <c r="V408" s="132"/>
      <c r="W408" s="132"/>
      <c r="X408" s="132"/>
      <c r="Y408" s="118"/>
      <c r="Z408" s="118"/>
      <c r="AA408" s="24"/>
      <c r="AB408" s="125"/>
      <c r="AC408" s="125"/>
      <c r="AD408" s="125"/>
      <c r="AE408" s="125"/>
      <c r="AF408" s="29" t="str">
        <f t="shared" si="36"/>
        <v>-</v>
      </c>
      <c r="AG408" s="30">
        <f>IF(SUMPRODUCT((A$14:A408=A408)*(B$14:B408=B408)*(C$14:C408=C408))&gt;1,0,1)</f>
        <v>0</v>
      </c>
      <c r="AH408" s="31" t="str">
        <f t="shared" si="38"/>
        <v>NO</v>
      </c>
      <c r="AI408" s="31" t="str">
        <f t="shared" si="39"/>
        <v>NO</v>
      </c>
      <c r="AJ408" s="32" t="str">
        <f>IFERROR(VLOOKUP(F408,[1]Tipo!$C$12:$C$27,1,FALSE),"NO")</f>
        <v>NO</v>
      </c>
      <c r="AK408" s="31" t="str">
        <f t="shared" si="40"/>
        <v>NO</v>
      </c>
      <c r="AL408" s="31" t="str">
        <f t="shared" si="41"/>
        <v>NO</v>
      </c>
      <c r="AM408" s="51"/>
      <c r="AN408" s="51"/>
      <c r="AO408" s="51"/>
      <c r="AP408" s="1"/>
      <c r="AQ408" s="1"/>
      <c r="AR408" s="1"/>
      <c r="AS408" s="1"/>
      <c r="AT408" s="1"/>
      <c r="AU408" s="1"/>
      <c r="AV408" s="1"/>
      <c r="AW408" s="1"/>
      <c r="AX408" s="1"/>
      <c r="AY408" s="1"/>
      <c r="AZ408" s="1"/>
      <c r="BA408" s="1"/>
      <c r="BB408" s="1"/>
      <c r="BC408" s="1"/>
      <c r="BD408" s="1"/>
      <c r="BE408" s="1"/>
      <c r="BF408" s="1"/>
      <c r="BG408" s="1"/>
      <c r="BH408" s="1"/>
      <c r="BI408" s="1"/>
      <c r="BJ408" s="1"/>
      <c r="BK408" s="1"/>
      <c r="BL408" s="1"/>
      <c r="BM408" s="1"/>
      <c r="BN408" s="1"/>
      <c r="BO408" s="1"/>
      <c r="BP408" s="1"/>
      <c r="BQ408" s="1"/>
    </row>
    <row r="409" spans="1:69" ht="27" customHeight="1" x14ac:dyDescent="0.25">
      <c r="A409" s="125"/>
      <c r="B409" s="118"/>
      <c r="C409" s="119"/>
      <c r="D409" s="142"/>
      <c r="E409" s="119"/>
      <c r="F409" s="120"/>
      <c r="G409" s="121"/>
      <c r="H409" s="122"/>
      <c r="I409" s="123"/>
      <c r="J409" s="27" t="str">
        <f>IF(ISERROR(VLOOKUP(I409,[1]Eje_Pilar!$C$2:$E$47,2,FALSE))," ",VLOOKUP(I409,[1]Eje_Pilar!$C$2:$E$47,2,FALSE))</f>
        <v xml:space="preserve"> </v>
      </c>
      <c r="K409" s="27" t="str">
        <f>IF(ISERROR(VLOOKUP(I409,[1]Eje_Pilar!$C$2:$E$47,3,FALSE))," ",VLOOKUP(I409,[1]Eje_Pilar!$C$2:$E$47,3,FALSE))</f>
        <v xml:space="preserve"> </v>
      </c>
      <c r="L409" s="124"/>
      <c r="M409" s="125"/>
      <c r="N409" s="126"/>
      <c r="O409" s="127"/>
      <c r="P409" s="128"/>
      <c r="Q409" s="129"/>
      <c r="R409" s="130"/>
      <c r="S409" s="127"/>
      <c r="T409" s="28">
        <f t="shared" si="37"/>
        <v>0</v>
      </c>
      <c r="U409" s="131"/>
      <c r="V409" s="132"/>
      <c r="W409" s="132"/>
      <c r="X409" s="132"/>
      <c r="Y409" s="118"/>
      <c r="Z409" s="118"/>
      <c r="AA409" s="24"/>
      <c r="AB409" s="125"/>
      <c r="AC409" s="125"/>
      <c r="AD409" s="125"/>
      <c r="AE409" s="125"/>
      <c r="AF409" s="29" t="str">
        <f t="shared" si="36"/>
        <v>-</v>
      </c>
      <c r="AG409" s="30">
        <f>IF(SUMPRODUCT((A$14:A409=A409)*(B$14:B409=B409)*(C$14:C409=C409))&gt;1,0,1)</f>
        <v>0</v>
      </c>
      <c r="AH409" s="31" t="str">
        <f t="shared" si="38"/>
        <v>NO</v>
      </c>
      <c r="AI409" s="31" t="str">
        <f t="shared" si="39"/>
        <v>NO</v>
      </c>
      <c r="AJ409" s="32" t="str">
        <f>IFERROR(VLOOKUP(F409,[1]Tipo!$C$12:$C$27,1,FALSE),"NO")</f>
        <v>NO</v>
      </c>
      <c r="AK409" s="31" t="str">
        <f t="shared" si="40"/>
        <v>NO</v>
      </c>
      <c r="AL409" s="31" t="str">
        <f t="shared" si="41"/>
        <v>NO</v>
      </c>
      <c r="AM409" s="51"/>
      <c r="AN409" s="51"/>
      <c r="AO409" s="51"/>
      <c r="AP409" s="1"/>
      <c r="AQ409" s="1"/>
      <c r="AR409" s="1"/>
      <c r="AS409" s="1"/>
      <c r="AT409" s="1"/>
      <c r="AU409" s="1"/>
      <c r="AV409" s="1"/>
      <c r="AW409" s="1"/>
      <c r="AX409" s="1"/>
      <c r="AY409" s="1"/>
      <c r="AZ409" s="1"/>
      <c r="BA409" s="1"/>
      <c r="BB409" s="1"/>
      <c r="BC409" s="1"/>
      <c r="BD409" s="1"/>
      <c r="BE409" s="1"/>
      <c r="BF409" s="1"/>
      <c r="BG409" s="1"/>
      <c r="BH409" s="1"/>
      <c r="BI409" s="1"/>
      <c r="BJ409" s="1"/>
      <c r="BK409" s="1"/>
      <c r="BL409" s="1"/>
      <c r="BM409" s="1"/>
      <c r="BN409" s="1"/>
      <c r="BO409" s="1"/>
      <c r="BP409" s="1"/>
      <c r="BQ409" s="1"/>
    </row>
    <row r="410" spans="1:69" ht="27" customHeight="1" x14ac:dyDescent="0.25">
      <c r="A410" s="125"/>
      <c r="B410" s="118"/>
      <c r="C410" s="119"/>
      <c r="D410" s="142"/>
      <c r="E410" s="119"/>
      <c r="F410" s="120"/>
      <c r="G410" s="121"/>
      <c r="H410" s="122"/>
      <c r="I410" s="123"/>
      <c r="J410" s="27" t="str">
        <f>IF(ISERROR(VLOOKUP(I410,[1]Eje_Pilar!$C$2:$E$47,2,FALSE))," ",VLOOKUP(I410,[1]Eje_Pilar!$C$2:$E$47,2,FALSE))</f>
        <v xml:space="preserve"> </v>
      </c>
      <c r="K410" s="27" t="str">
        <f>IF(ISERROR(VLOOKUP(I410,[1]Eje_Pilar!$C$2:$E$47,3,FALSE))," ",VLOOKUP(I410,[1]Eje_Pilar!$C$2:$E$47,3,FALSE))</f>
        <v xml:space="preserve"> </v>
      </c>
      <c r="L410" s="124"/>
      <c r="M410" s="125"/>
      <c r="N410" s="126"/>
      <c r="O410" s="127"/>
      <c r="P410" s="128"/>
      <c r="Q410" s="129"/>
      <c r="R410" s="130"/>
      <c r="S410" s="127"/>
      <c r="T410" s="28">
        <f t="shared" si="37"/>
        <v>0</v>
      </c>
      <c r="U410" s="131"/>
      <c r="V410" s="132"/>
      <c r="W410" s="132"/>
      <c r="X410" s="132"/>
      <c r="Y410" s="118"/>
      <c r="Z410" s="118"/>
      <c r="AA410" s="24"/>
      <c r="AB410" s="125"/>
      <c r="AC410" s="125"/>
      <c r="AD410" s="125"/>
      <c r="AE410" s="125"/>
      <c r="AF410" s="29" t="str">
        <f t="shared" si="36"/>
        <v>-</v>
      </c>
      <c r="AG410" s="30">
        <f>IF(SUMPRODUCT((A$14:A410=A410)*(B$14:B410=B410)*(C$14:C410=C410))&gt;1,0,1)</f>
        <v>0</v>
      </c>
      <c r="AH410" s="31" t="str">
        <f t="shared" si="38"/>
        <v>NO</v>
      </c>
      <c r="AI410" s="31" t="str">
        <f t="shared" si="39"/>
        <v>NO</v>
      </c>
      <c r="AJ410" s="32" t="str">
        <f>IFERROR(VLOOKUP(F410,[1]Tipo!$C$12:$C$27,1,FALSE),"NO")</f>
        <v>NO</v>
      </c>
      <c r="AK410" s="31" t="str">
        <f t="shared" si="40"/>
        <v>NO</v>
      </c>
      <c r="AL410" s="31" t="str">
        <f t="shared" si="41"/>
        <v>NO</v>
      </c>
      <c r="AM410" s="51"/>
      <c r="AN410" s="51"/>
      <c r="AO410" s="51"/>
      <c r="AP410" s="1"/>
      <c r="AQ410" s="1"/>
      <c r="AR410" s="1"/>
      <c r="AS410" s="1"/>
      <c r="AT410" s="1"/>
      <c r="AU410" s="1"/>
      <c r="AV410" s="1"/>
      <c r="AW410" s="1"/>
      <c r="AX410" s="1"/>
      <c r="AY410" s="1"/>
      <c r="AZ410" s="1"/>
      <c r="BA410" s="1"/>
      <c r="BB410" s="1"/>
      <c r="BC410" s="1"/>
      <c r="BD410" s="1"/>
      <c r="BE410" s="1"/>
      <c r="BF410" s="1"/>
      <c r="BG410" s="1"/>
      <c r="BH410" s="1"/>
      <c r="BI410" s="1"/>
      <c r="BJ410" s="1"/>
      <c r="BK410" s="1"/>
      <c r="BL410" s="1"/>
      <c r="BM410" s="1"/>
      <c r="BN410" s="1"/>
      <c r="BO410" s="1"/>
      <c r="BP410" s="1"/>
      <c r="BQ410" s="1"/>
    </row>
    <row r="411" spans="1:69" ht="27" customHeight="1" x14ac:dyDescent="0.25">
      <c r="A411" s="125"/>
      <c r="B411" s="118"/>
      <c r="C411" s="119"/>
      <c r="D411" s="142"/>
      <c r="E411" s="119"/>
      <c r="F411" s="120"/>
      <c r="G411" s="121"/>
      <c r="H411" s="122"/>
      <c r="I411" s="123"/>
      <c r="J411" s="27" t="str">
        <f>IF(ISERROR(VLOOKUP(I411,[1]Eje_Pilar!$C$2:$E$47,2,FALSE))," ",VLOOKUP(I411,[1]Eje_Pilar!$C$2:$E$47,2,FALSE))</f>
        <v xml:space="preserve"> </v>
      </c>
      <c r="K411" s="27" t="str">
        <f>IF(ISERROR(VLOOKUP(I411,[1]Eje_Pilar!$C$2:$E$47,3,FALSE))," ",VLOOKUP(I411,[1]Eje_Pilar!$C$2:$E$47,3,FALSE))</f>
        <v xml:space="preserve"> </v>
      </c>
      <c r="L411" s="124"/>
      <c r="M411" s="125"/>
      <c r="N411" s="126"/>
      <c r="O411" s="127"/>
      <c r="P411" s="128"/>
      <c r="Q411" s="129"/>
      <c r="R411" s="130"/>
      <c r="S411" s="127"/>
      <c r="T411" s="28">
        <f t="shared" si="37"/>
        <v>0</v>
      </c>
      <c r="U411" s="131"/>
      <c r="V411" s="132"/>
      <c r="W411" s="132"/>
      <c r="X411" s="132"/>
      <c r="Y411" s="118"/>
      <c r="Z411" s="118"/>
      <c r="AA411" s="24"/>
      <c r="AB411" s="125"/>
      <c r="AC411" s="125"/>
      <c r="AD411" s="125"/>
      <c r="AE411" s="125"/>
      <c r="AF411" s="29" t="str">
        <f t="shared" si="36"/>
        <v>-</v>
      </c>
      <c r="AG411" s="30">
        <f>IF(SUMPRODUCT((A$14:A411=A411)*(B$14:B411=B411)*(C$14:C411=C411))&gt;1,0,1)</f>
        <v>0</v>
      </c>
      <c r="AH411" s="31" t="str">
        <f t="shared" si="38"/>
        <v>NO</v>
      </c>
      <c r="AI411" s="31" t="str">
        <f t="shared" si="39"/>
        <v>NO</v>
      </c>
      <c r="AJ411" s="32" t="str">
        <f>IFERROR(VLOOKUP(F411,[1]Tipo!$C$12:$C$27,1,FALSE),"NO")</f>
        <v>NO</v>
      </c>
      <c r="AK411" s="31" t="str">
        <f t="shared" si="40"/>
        <v>NO</v>
      </c>
      <c r="AL411" s="31" t="str">
        <f t="shared" si="41"/>
        <v>NO</v>
      </c>
      <c r="AM411" s="51"/>
      <c r="AN411" s="51"/>
      <c r="AO411" s="51"/>
      <c r="AP411" s="1"/>
      <c r="AQ411" s="1"/>
      <c r="AR411" s="1"/>
      <c r="AS411" s="1"/>
      <c r="AT411" s="1"/>
      <c r="AU411" s="1"/>
      <c r="AV411" s="1"/>
      <c r="AW411" s="1"/>
      <c r="AX411" s="1"/>
      <c r="AY411" s="1"/>
      <c r="AZ411" s="1"/>
      <c r="BA411" s="1"/>
      <c r="BB411" s="1"/>
      <c r="BC411" s="1"/>
      <c r="BD411" s="1"/>
      <c r="BE411" s="1"/>
      <c r="BF411" s="1"/>
      <c r="BG411" s="1"/>
      <c r="BH411" s="1"/>
      <c r="BI411" s="1"/>
      <c r="BJ411" s="1"/>
      <c r="BK411" s="1"/>
      <c r="BL411" s="1"/>
      <c r="BM411" s="1"/>
      <c r="BN411" s="1"/>
      <c r="BO411" s="1"/>
      <c r="BP411" s="1"/>
      <c r="BQ411" s="1"/>
    </row>
    <row r="412" spans="1:69" ht="27" customHeight="1" x14ac:dyDescent="0.25">
      <c r="A412" s="125"/>
      <c r="B412" s="118"/>
      <c r="C412" s="119"/>
      <c r="D412" s="142"/>
      <c r="E412" s="119"/>
      <c r="F412" s="120"/>
      <c r="G412" s="121"/>
      <c r="H412" s="122"/>
      <c r="I412" s="123"/>
      <c r="J412" s="27" t="str">
        <f>IF(ISERROR(VLOOKUP(I412,[1]Eje_Pilar!$C$2:$E$47,2,FALSE))," ",VLOOKUP(I412,[1]Eje_Pilar!$C$2:$E$47,2,FALSE))</f>
        <v xml:space="preserve"> </v>
      </c>
      <c r="K412" s="27" t="str">
        <f>IF(ISERROR(VLOOKUP(I412,[1]Eje_Pilar!$C$2:$E$47,3,FALSE))," ",VLOOKUP(I412,[1]Eje_Pilar!$C$2:$E$47,3,FALSE))</f>
        <v xml:space="preserve"> </v>
      </c>
      <c r="L412" s="124"/>
      <c r="M412" s="125"/>
      <c r="N412" s="126"/>
      <c r="O412" s="127"/>
      <c r="P412" s="128"/>
      <c r="Q412" s="129"/>
      <c r="R412" s="130"/>
      <c r="S412" s="127"/>
      <c r="T412" s="28">
        <f t="shared" si="37"/>
        <v>0</v>
      </c>
      <c r="U412" s="131"/>
      <c r="V412" s="132"/>
      <c r="W412" s="132"/>
      <c r="X412" s="132"/>
      <c r="Y412" s="118"/>
      <c r="Z412" s="118"/>
      <c r="AA412" s="24"/>
      <c r="AB412" s="125"/>
      <c r="AC412" s="125"/>
      <c r="AD412" s="125"/>
      <c r="AE412" s="125"/>
      <c r="AF412" s="29" t="str">
        <f t="shared" si="36"/>
        <v>-</v>
      </c>
      <c r="AG412" s="30">
        <f>IF(SUMPRODUCT((A$14:A412=A412)*(B$14:B412=B412)*(C$14:C412=C412))&gt;1,0,1)</f>
        <v>0</v>
      </c>
      <c r="AH412" s="31" t="str">
        <f t="shared" si="38"/>
        <v>NO</v>
      </c>
      <c r="AI412" s="31" t="str">
        <f t="shared" si="39"/>
        <v>NO</v>
      </c>
      <c r="AJ412" s="32" t="str">
        <f>IFERROR(VLOOKUP(F412,[1]Tipo!$C$12:$C$27,1,FALSE),"NO")</f>
        <v>NO</v>
      </c>
      <c r="AK412" s="31" t="str">
        <f t="shared" si="40"/>
        <v>NO</v>
      </c>
      <c r="AL412" s="31" t="str">
        <f t="shared" si="41"/>
        <v>NO</v>
      </c>
      <c r="AM412" s="51"/>
      <c r="AN412" s="51"/>
      <c r="AO412" s="51"/>
      <c r="AP412" s="1"/>
      <c r="AQ412" s="1"/>
      <c r="AR412" s="1"/>
      <c r="AS412" s="1"/>
      <c r="AT412" s="1"/>
      <c r="AU412" s="1"/>
      <c r="AV412" s="1"/>
      <c r="AW412" s="1"/>
      <c r="AX412" s="1"/>
      <c r="AY412" s="1"/>
      <c r="AZ412" s="1"/>
      <c r="BA412" s="1"/>
      <c r="BB412" s="1"/>
      <c r="BC412" s="1"/>
      <c r="BD412" s="1"/>
      <c r="BE412" s="1"/>
      <c r="BF412" s="1"/>
      <c r="BG412" s="1"/>
      <c r="BH412" s="1"/>
      <c r="BI412" s="1"/>
      <c r="BJ412" s="1"/>
      <c r="BK412" s="1"/>
      <c r="BL412" s="1"/>
      <c r="BM412" s="1"/>
      <c r="BN412" s="1"/>
      <c r="BO412" s="1"/>
      <c r="BP412" s="1"/>
      <c r="BQ412" s="1"/>
    </row>
    <row r="413" spans="1:69" ht="27" customHeight="1" x14ac:dyDescent="0.25">
      <c r="A413" s="125"/>
      <c r="B413" s="118"/>
      <c r="C413" s="119"/>
      <c r="D413" s="142"/>
      <c r="E413" s="119"/>
      <c r="F413" s="120"/>
      <c r="G413" s="121"/>
      <c r="H413" s="122"/>
      <c r="I413" s="123"/>
      <c r="J413" s="27" t="str">
        <f>IF(ISERROR(VLOOKUP(I413,[1]Eje_Pilar!$C$2:$E$47,2,FALSE))," ",VLOOKUP(I413,[1]Eje_Pilar!$C$2:$E$47,2,FALSE))</f>
        <v xml:space="preserve"> </v>
      </c>
      <c r="K413" s="27" t="str">
        <f>IF(ISERROR(VLOOKUP(I413,[1]Eje_Pilar!$C$2:$E$47,3,FALSE))," ",VLOOKUP(I413,[1]Eje_Pilar!$C$2:$E$47,3,FALSE))</f>
        <v xml:space="preserve"> </v>
      </c>
      <c r="L413" s="124"/>
      <c r="M413" s="125"/>
      <c r="N413" s="126"/>
      <c r="O413" s="127"/>
      <c r="P413" s="128"/>
      <c r="Q413" s="129"/>
      <c r="R413" s="130"/>
      <c r="S413" s="127"/>
      <c r="T413" s="28">
        <f t="shared" si="37"/>
        <v>0</v>
      </c>
      <c r="U413" s="131"/>
      <c r="V413" s="132"/>
      <c r="W413" s="132"/>
      <c r="X413" s="132"/>
      <c r="Y413" s="118"/>
      <c r="Z413" s="118"/>
      <c r="AA413" s="24"/>
      <c r="AB413" s="125"/>
      <c r="AC413" s="125"/>
      <c r="AD413" s="125"/>
      <c r="AE413" s="125"/>
      <c r="AF413" s="29" t="str">
        <f t="shared" si="36"/>
        <v>-</v>
      </c>
      <c r="AG413" s="30">
        <f>IF(SUMPRODUCT((A$14:A413=A413)*(B$14:B413=B413)*(C$14:C413=C413))&gt;1,0,1)</f>
        <v>0</v>
      </c>
      <c r="AH413" s="31" t="str">
        <f t="shared" si="38"/>
        <v>NO</v>
      </c>
      <c r="AI413" s="31" t="str">
        <f t="shared" si="39"/>
        <v>NO</v>
      </c>
      <c r="AJ413" s="32" t="str">
        <f>IFERROR(VLOOKUP(F413,[1]Tipo!$C$12:$C$27,1,FALSE),"NO")</f>
        <v>NO</v>
      </c>
      <c r="AK413" s="31" t="str">
        <f t="shared" si="40"/>
        <v>NO</v>
      </c>
      <c r="AL413" s="31" t="str">
        <f t="shared" si="41"/>
        <v>NO</v>
      </c>
      <c r="AM413" s="51"/>
      <c r="AN413" s="51"/>
      <c r="AO413" s="51"/>
      <c r="AP413" s="1"/>
      <c r="AQ413" s="1"/>
      <c r="AR413" s="1"/>
      <c r="AS413" s="1"/>
      <c r="AT413" s="1"/>
      <c r="AU413" s="1"/>
      <c r="AV413" s="1"/>
      <c r="AW413" s="1"/>
      <c r="AX413" s="1"/>
      <c r="AY413" s="1"/>
      <c r="AZ413" s="1"/>
      <c r="BA413" s="1"/>
      <c r="BB413" s="1"/>
      <c r="BC413" s="1"/>
      <c r="BD413" s="1"/>
      <c r="BE413" s="1"/>
      <c r="BF413" s="1"/>
      <c r="BG413" s="1"/>
      <c r="BH413" s="1"/>
      <c r="BI413" s="1"/>
      <c r="BJ413" s="1"/>
      <c r="BK413" s="1"/>
      <c r="BL413" s="1"/>
      <c r="BM413" s="1"/>
      <c r="BN413" s="1"/>
      <c r="BO413" s="1"/>
      <c r="BP413" s="1"/>
      <c r="BQ413" s="1"/>
    </row>
    <row r="414" spans="1:69" ht="27" customHeight="1" x14ac:dyDescent="0.25">
      <c r="A414" s="125"/>
      <c r="B414" s="118"/>
      <c r="C414" s="119"/>
      <c r="D414" s="142"/>
      <c r="E414" s="119"/>
      <c r="F414" s="120"/>
      <c r="G414" s="121"/>
      <c r="H414" s="122"/>
      <c r="I414" s="123"/>
      <c r="J414" s="27" t="str">
        <f>IF(ISERROR(VLOOKUP(I414,[1]Eje_Pilar!$C$2:$E$47,2,FALSE))," ",VLOOKUP(I414,[1]Eje_Pilar!$C$2:$E$47,2,FALSE))</f>
        <v xml:space="preserve"> </v>
      </c>
      <c r="K414" s="27" t="str">
        <f>IF(ISERROR(VLOOKUP(I414,[1]Eje_Pilar!$C$2:$E$47,3,FALSE))," ",VLOOKUP(I414,[1]Eje_Pilar!$C$2:$E$47,3,FALSE))</f>
        <v xml:space="preserve"> </v>
      </c>
      <c r="L414" s="124"/>
      <c r="M414" s="125"/>
      <c r="N414" s="126"/>
      <c r="O414" s="127"/>
      <c r="P414" s="128"/>
      <c r="Q414" s="129"/>
      <c r="R414" s="130"/>
      <c r="S414" s="127"/>
      <c r="T414" s="28">
        <f t="shared" si="37"/>
        <v>0</v>
      </c>
      <c r="U414" s="131"/>
      <c r="V414" s="132"/>
      <c r="W414" s="132"/>
      <c r="X414" s="132"/>
      <c r="Y414" s="118"/>
      <c r="Z414" s="118"/>
      <c r="AA414" s="24"/>
      <c r="AB414" s="125"/>
      <c r="AC414" s="125"/>
      <c r="AD414" s="125"/>
      <c r="AE414" s="125"/>
      <c r="AF414" s="29" t="str">
        <f t="shared" si="36"/>
        <v>-</v>
      </c>
      <c r="AG414" s="30">
        <f>IF(SUMPRODUCT((A$14:A414=A414)*(B$14:B414=B414)*(C$14:C414=C414))&gt;1,0,1)</f>
        <v>0</v>
      </c>
      <c r="AH414" s="31" t="str">
        <f t="shared" si="38"/>
        <v>NO</v>
      </c>
      <c r="AI414" s="31" t="str">
        <f t="shared" si="39"/>
        <v>NO</v>
      </c>
      <c r="AJ414" s="32" t="str">
        <f>IFERROR(VLOOKUP(F414,[1]Tipo!$C$12:$C$27,1,FALSE),"NO")</f>
        <v>NO</v>
      </c>
      <c r="AK414" s="31" t="str">
        <f t="shared" si="40"/>
        <v>NO</v>
      </c>
      <c r="AL414" s="31" t="str">
        <f t="shared" si="41"/>
        <v>NO</v>
      </c>
      <c r="AM414" s="51"/>
      <c r="AN414" s="51"/>
      <c r="AO414" s="51"/>
      <c r="AP414" s="1"/>
      <c r="AQ414" s="1"/>
      <c r="AR414" s="1"/>
      <c r="AS414" s="1"/>
      <c r="AT414" s="1"/>
      <c r="AU414" s="1"/>
      <c r="AV414" s="1"/>
      <c r="AW414" s="1"/>
      <c r="AX414" s="1"/>
      <c r="AY414" s="1"/>
      <c r="AZ414" s="1"/>
      <c r="BA414" s="1"/>
      <c r="BB414" s="1"/>
      <c r="BC414" s="1"/>
      <c r="BD414" s="1"/>
      <c r="BE414" s="1"/>
      <c r="BF414" s="1"/>
      <c r="BG414" s="1"/>
      <c r="BH414" s="1"/>
      <c r="BI414" s="1"/>
      <c r="BJ414" s="1"/>
      <c r="BK414" s="1"/>
      <c r="BL414" s="1"/>
      <c r="BM414" s="1"/>
      <c r="BN414" s="1"/>
      <c r="BO414" s="1"/>
      <c r="BP414" s="1"/>
      <c r="BQ414" s="1"/>
    </row>
    <row r="415" spans="1:69" ht="27" customHeight="1" x14ac:dyDescent="0.25">
      <c r="A415" s="125"/>
      <c r="B415" s="118"/>
      <c r="C415" s="119"/>
      <c r="D415" s="142"/>
      <c r="E415" s="119"/>
      <c r="F415" s="120"/>
      <c r="G415" s="121"/>
      <c r="H415" s="122"/>
      <c r="I415" s="123"/>
      <c r="J415" s="27" t="str">
        <f>IF(ISERROR(VLOOKUP(I415,[1]Eje_Pilar!$C$2:$E$47,2,FALSE))," ",VLOOKUP(I415,[1]Eje_Pilar!$C$2:$E$47,2,FALSE))</f>
        <v xml:space="preserve"> </v>
      </c>
      <c r="K415" s="27" t="str">
        <f>IF(ISERROR(VLOOKUP(I415,[1]Eje_Pilar!$C$2:$E$47,3,FALSE))," ",VLOOKUP(I415,[1]Eje_Pilar!$C$2:$E$47,3,FALSE))</f>
        <v xml:space="preserve"> </v>
      </c>
      <c r="L415" s="124"/>
      <c r="M415" s="125"/>
      <c r="N415" s="126"/>
      <c r="O415" s="127"/>
      <c r="P415" s="128"/>
      <c r="Q415" s="129"/>
      <c r="R415" s="130"/>
      <c r="S415" s="127"/>
      <c r="T415" s="28">
        <f t="shared" si="37"/>
        <v>0</v>
      </c>
      <c r="U415" s="131"/>
      <c r="V415" s="132"/>
      <c r="W415" s="132"/>
      <c r="X415" s="132"/>
      <c r="Y415" s="118"/>
      <c r="Z415" s="118"/>
      <c r="AA415" s="24"/>
      <c r="AB415" s="125"/>
      <c r="AC415" s="125"/>
      <c r="AD415" s="125"/>
      <c r="AE415" s="125"/>
      <c r="AF415" s="29" t="str">
        <f t="shared" si="36"/>
        <v>-</v>
      </c>
      <c r="AG415" s="30">
        <f>IF(SUMPRODUCT((A$14:A415=A415)*(B$14:B415=B415)*(C$14:C415=C415))&gt;1,0,1)</f>
        <v>0</v>
      </c>
      <c r="AH415" s="31" t="str">
        <f t="shared" si="38"/>
        <v>NO</v>
      </c>
      <c r="AI415" s="31" t="str">
        <f t="shared" si="39"/>
        <v>NO</v>
      </c>
      <c r="AJ415" s="32" t="str">
        <f>IFERROR(VLOOKUP(F415,[1]Tipo!$C$12:$C$27,1,FALSE),"NO")</f>
        <v>NO</v>
      </c>
      <c r="AK415" s="31" t="str">
        <f t="shared" si="40"/>
        <v>NO</v>
      </c>
      <c r="AL415" s="31" t="str">
        <f t="shared" si="41"/>
        <v>NO</v>
      </c>
      <c r="AM415" s="51"/>
      <c r="AN415" s="51"/>
      <c r="AO415" s="51"/>
      <c r="AP415" s="1"/>
      <c r="AQ415" s="1"/>
      <c r="AR415" s="1"/>
      <c r="AS415" s="1"/>
      <c r="AT415" s="1"/>
      <c r="AU415" s="1"/>
      <c r="AV415" s="1"/>
      <c r="AW415" s="1"/>
      <c r="AX415" s="1"/>
      <c r="AY415" s="1"/>
      <c r="AZ415" s="1"/>
      <c r="BA415" s="1"/>
      <c r="BB415" s="1"/>
      <c r="BC415" s="1"/>
      <c r="BD415" s="1"/>
      <c r="BE415" s="1"/>
      <c r="BF415" s="1"/>
      <c r="BG415" s="1"/>
      <c r="BH415" s="1"/>
      <c r="BI415" s="1"/>
      <c r="BJ415" s="1"/>
      <c r="BK415" s="1"/>
      <c r="BL415" s="1"/>
      <c r="BM415" s="1"/>
      <c r="BN415" s="1"/>
      <c r="BO415" s="1"/>
      <c r="BP415" s="1"/>
      <c r="BQ415" s="1"/>
    </row>
    <row r="416" spans="1:69" ht="27" customHeight="1" x14ac:dyDescent="0.25">
      <c r="A416" s="125"/>
      <c r="B416" s="118"/>
      <c r="C416" s="119"/>
      <c r="D416" s="142"/>
      <c r="E416" s="119"/>
      <c r="F416" s="120"/>
      <c r="G416" s="121"/>
      <c r="H416" s="122"/>
      <c r="I416" s="123"/>
      <c r="J416" s="27" t="str">
        <f>IF(ISERROR(VLOOKUP(I416,[1]Eje_Pilar!$C$2:$E$47,2,FALSE))," ",VLOOKUP(I416,[1]Eje_Pilar!$C$2:$E$47,2,FALSE))</f>
        <v xml:space="preserve"> </v>
      </c>
      <c r="K416" s="27" t="str">
        <f>IF(ISERROR(VLOOKUP(I416,[1]Eje_Pilar!$C$2:$E$47,3,FALSE))," ",VLOOKUP(I416,[1]Eje_Pilar!$C$2:$E$47,3,FALSE))</f>
        <v xml:space="preserve"> </v>
      </c>
      <c r="L416" s="124"/>
      <c r="M416" s="125"/>
      <c r="N416" s="126"/>
      <c r="O416" s="127"/>
      <c r="P416" s="128"/>
      <c r="Q416" s="129"/>
      <c r="R416" s="130"/>
      <c r="S416" s="127"/>
      <c r="T416" s="28">
        <f t="shared" si="37"/>
        <v>0</v>
      </c>
      <c r="U416" s="131"/>
      <c r="V416" s="132"/>
      <c r="W416" s="132"/>
      <c r="X416" s="132"/>
      <c r="Y416" s="118"/>
      <c r="Z416" s="118"/>
      <c r="AA416" s="24"/>
      <c r="AB416" s="125"/>
      <c r="AC416" s="125"/>
      <c r="AD416" s="125"/>
      <c r="AE416" s="125"/>
      <c r="AF416" s="29" t="str">
        <f t="shared" si="36"/>
        <v>-</v>
      </c>
      <c r="AG416" s="30">
        <f>IF(SUMPRODUCT((A$14:A416=A416)*(B$14:B416=B416)*(C$14:C416=C416))&gt;1,0,1)</f>
        <v>0</v>
      </c>
      <c r="AH416" s="31" t="str">
        <f t="shared" si="38"/>
        <v>NO</v>
      </c>
      <c r="AI416" s="31" t="str">
        <f t="shared" si="39"/>
        <v>NO</v>
      </c>
      <c r="AJ416" s="32" t="str">
        <f>IFERROR(VLOOKUP(F416,[1]Tipo!$C$12:$C$27,1,FALSE),"NO")</f>
        <v>NO</v>
      </c>
      <c r="AK416" s="31" t="str">
        <f t="shared" si="40"/>
        <v>NO</v>
      </c>
      <c r="AL416" s="31" t="str">
        <f t="shared" si="41"/>
        <v>NO</v>
      </c>
      <c r="AM416" s="51"/>
      <c r="AN416" s="51"/>
      <c r="AO416" s="51"/>
      <c r="AP416" s="1"/>
      <c r="AQ416" s="1"/>
      <c r="AR416" s="1"/>
      <c r="AS416" s="1"/>
      <c r="AT416" s="1"/>
      <c r="AU416" s="1"/>
      <c r="AV416" s="1"/>
      <c r="AW416" s="1"/>
      <c r="AX416" s="1"/>
      <c r="AY416" s="1"/>
      <c r="AZ416" s="1"/>
      <c r="BA416" s="1"/>
      <c r="BB416" s="1"/>
      <c r="BC416" s="1"/>
      <c r="BD416" s="1"/>
      <c r="BE416" s="1"/>
      <c r="BF416" s="1"/>
      <c r="BG416" s="1"/>
      <c r="BH416" s="1"/>
      <c r="BI416" s="1"/>
      <c r="BJ416" s="1"/>
      <c r="BK416" s="1"/>
      <c r="BL416" s="1"/>
      <c r="BM416" s="1"/>
      <c r="BN416" s="1"/>
      <c r="BO416" s="1"/>
      <c r="BP416" s="1"/>
      <c r="BQ416" s="1"/>
    </row>
    <row r="417" spans="1:69" ht="27" customHeight="1" x14ac:dyDescent="0.25">
      <c r="A417" s="125"/>
      <c r="B417" s="118"/>
      <c r="C417" s="119"/>
      <c r="D417" s="142"/>
      <c r="E417" s="119"/>
      <c r="F417" s="120"/>
      <c r="G417" s="121"/>
      <c r="H417" s="122"/>
      <c r="I417" s="123"/>
      <c r="J417" s="27" t="str">
        <f>IF(ISERROR(VLOOKUP(I417,[1]Eje_Pilar!$C$2:$E$47,2,FALSE))," ",VLOOKUP(I417,[1]Eje_Pilar!$C$2:$E$47,2,FALSE))</f>
        <v xml:space="preserve"> </v>
      </c>
      <c r="K417" s="27" t="str">
        <f>IF(ISERROR(VLOOKUP(I417,[1]Eje_Pilar!$C$2:$E$47,3,FALSE))," ",VLOOKUP(I417,[1]Eje_Pilar!$C$2:$E$47,3,FALSE))</f>
        <v xml:space="preserve"> </v>
      </c>
      <c r="L417" s="124"/>
      <c r="M417" s="125"/>
      <c r="N417" s="126"/>
      <c r="O417" s="127"/>
      <c r="P417" s="128"/>
      <c r="Q417" s="129"/>
      <c r="R417" s="130"/>
      <c r="S417" s="127"/>
      <c r="T417" s="28">
        <f t="shared" si="37"/>
        <v>0</v>
      </c>
      <c r="U417" s="131"/>
      <c r="V417" s="132"/>
      <c r="W417" s="132"/>
      <c r="X417" s="132"/>
      <c r="Y417" s="118"/>
      <c r="Z417" s="118"/>
      <c r="AA417" s="24"/>
      <c r="AB417" s="125"/>
      <c r="AC417" s="125"/>
      <c r="AD417" s="125"/>
      <c r="AE417" s="125"/>
      <c r="AF417" s="29" t="str">
        <f t="shared" si="36"/>
        <v>-</v>
      </c>
      <c r="AG417" s="30">
        <f>IF(SUMPRODUCT((A$14:A417=A417)*(B$14:B417=B417)*(C$14:C417=C417))&gt;1,0,1)</f>
        <v>0</v>
      </c>
      <c r="AH417" s="31" t="str">
        <f t="shared" si="38"/>
        <v>NO</v>
      </c>
      <c r="AI417" s="31" t="str">
        <f t="shared" si="39"/>
        <v>NO</v>
      </c>
      <c r="AJ417" s="32" t="str">
        <f>IFERROR(VLOOKUP(F417,[1]Tipo!$C$12:$C$27,1,FALSE),"NO")</f>
        <v>NO</v>
      </c>
      <c r="AK417" s="31" t="str">
        <f t="shared" si="40"/>
        <v>NO</v>
      </c>
      <c r="AL417" s="31" t="str">
        <f t="shared" si="41"/>
        <v>NO</v>
      </c>
      <c r="AM417" s="51"/>
      <c r="AN417" s="51"/>
      <c r="AO417" s="51"/>
      <c r="AP417" s="1"/>
      <c r="AQ417" s="1"/>
      <c r="AR417" s="1"/>
      <c r="AS417" s="1"/>
      <c r="AT417" s="1"/>
      <c r="AU417" s="1"/>
      <c r="AV417" s="1"/>
      <c r="AW417" s="1"/>
      <c r="AX417" s="1"/>
      <c r="AY417" s="1"/>
      <c r="AZ417" s="1"/>
      <c r="BA417" s="1"/>
      <c r="BB417" s="1"/>
      <c r="BC417" s="1"/>
      <c r="BD417" s="1"/>
      <c r="BE417" s="1"/>
      <c r="BF417" s="1"/>
      <c r="BG417" s="1"/>
      <c r="BH417" s="1"/>
      <c r="BI417" s="1"/>
      <c r="BJ417" s="1"/>
      <c r="BK417" s="1"/>
      <c r="BL417" s="1"/>
      <c r="BM417" s="1"/>
      <c r="BN417" s="1"/>
      <c r="BO417" s="1"/>
      <c r="BP417" s="1"/>
      <c r="BQ417" s="1"/>
    </row>
    <row r="418" spans="1:69" ht="27" customHeight="1" x14ac:dyDescent="0.25">
      <c r="A418" s="125"/>
      <c r="B418" s="118"/>
      <c r="C418" s="119"/>
      <c r="D418" s="142"/>
      <c r="E418" s="119"/>
      <c r="F418" s="120"/>
      <c r="G418" s="121"/>
      <c r="H418" s="122"/>
      <c r="I418" s="123"/>
      <c r="J418" s="27" t="str">
        <f>IF(ISERROR(VLOOKUP(I418,[1]Eje_Pilar!$C$2:$E$47,2,FALSE))," ",VLOOKUP(I418,[1]Eje_Pilar!$C$2:$E$47,2,FALSE))</f>
        <v xml:space="preserve"> </v>
      </c>
      <c r="K418" s="27" t="str">
        <f>IF(ISERROR(VLOOKUP(I418,[1]Eje_Pilar!$C$2:$E$47,3,FALSE))," ",VLOOKUP(I418,[1]Eje_Pilar!$C$2:$E$47,3,FALSE))</f>
        <v xml:space="preserve"> </v>
      </c>
      <c r="L418" s="124"/>
      <c r="M418" s="125"/>
      <c r="N418" s="126"/>
      <c r="O418" s="127"/>
      <c r="P418" s="128"/>
      <c r="Q418" s="129"/>
      <c r="R418" s="130"/>
      <c r="S418" s="127"/>
      <c r="T418" s="28">
        <f t="shared" si="37"/>
        <v>0</v>
      </c>
      <c r="U418" s="131"/>
      <c r="V418" s="132"/>
      <c r="W418" s="132"/>
      <c r="X418" s="132"/>
      <c r="Y418" s="118"/>
      <c r="Z418" s="118"/>
      <c r="AA418" s="24"/>
      <c r="AB418" s="125"/>
      <c r="AC418" s="125"/>
      <c r="AD418" s="125"/>
      <c r="AE418" s="125"/>
      <c r="AF418" s="29" t="str">
        <f t="shared" si="36"/>
        <v>-</v>
      </c>
      <c r="AG418" s="30">
        <f>IF(SUMPRODUCT((A$14:A418=A418)*(B$14:B418=B418)*(C$14:C418=C418))&gt;1,0,1)</f>
        <v>0</v>
      </c>
      <c r="AH418" s="31" t="str">
        <f t="shared" si="38"/>
        <v>NO</v>
      </c>
      <c r="AI418" s="31" t="str">
        <f t="shared" si="39"/>
        <v>NO</v>
      </c>
      <c r="AJ418" s="32" t="str">
        <f>IFERROR(VLOOKUP(F418,[1]Tipo!$C$12:$C$27,1,FALSE),"NO")</f>
        <v>NO</v>
      </c>
      <c r="AK418" s="31" t="str">
        <f t="shared" si="40"/>
        <v>NO</v>
      </c>
      <c r="AL418" s="31" t="str">
        <f t="shared" si="41"/>
        <v>NO</v>
      </c>
      <c r="AM418" s="51"/>
      <c r="AN418" s="51"/>
      <c r="AO418" s="51"/>
      <c r="AP418" s="1"/>
      <c r="AQ418" s="1"/>
      <c r="AR418" s="1"/>
      <c r="AS418" s="1"/>
      <c r="AT418" s="1"/>
      <c r="AU418" s="1"/>
      <c r="AV418" s="1"/>
      <c r="AW418" s="1"/>
      <c r="AX418" s="1"/>
      <c r="AY418" s="1"/>
      <c r="AZ418" s="1"/>
      <c r="BA418" s="1"/>
      <c r="BB418" s="1"/>
      <c r="BC418" s="1"/>
      <c r="BD418" s="1"/>
      <c r="BE418" s="1"/>
      <c r="BF418" s="1"/>
      <c r="BG418" s="1"/>
      <c r="BH418" s="1"/>
      <c r="BI418" s="1"/>
      <c r="BJ418" s="1"/>
      <c r="BK418" s="1"/>
      <c r="BL418" s="1"/>
      <c r="BM418" s="1"/>
      <c r="BN418" s="1"/>
      <c r="BO418" s="1"/>
      <c r="BP418" s="1"/>
      <c r="BQ418" s="1"/>
    </row>
    <row r="419" spans="1:69" ht="27" customHeight="1" x14ac:dyDescent="0.25">
      <c r="A419" s="125"/>
      <c r="B419" s="118"/>
      <c r="C419" s="119"/>
      <c r="D419" s="142"/>
      <c r="E419" s="119"/>
      <c r="F419" s="120"/>
      <c r="G419" s="121"/>
      <c r="H419" s="122"/>
      <c r="I419" s="123"/>
      <c r="J419" s="27" t="str">
        <f>IF(ISERROR(VLOOKUP(I419,[1]Eje_Pilar!$C$2:$E$47,2,FALSE))," ",VLOOKUP(I419,[1]Eje_Pilar!$C$2:$E$47,2,FALSE))</f>
        <v xml:space="preserve"> </v>
      </c>
      <c r="K419" s="27" t="str">
        <f>IF(ISERROR(VLOOKUP(I419,[1]Eje_Pilar!$C$2:$E$47,3,FALSE))," ",VLOOKUP(I419,[1]Eje_Pilar!$C$2:$E$47,3,FALSE))</f>
        <v xml:space="preserve"> </v>
      </c>
      <c r="L419" s="124"/>
      <c r="M419" s="125"/>
      <c r="N419" s="126"/>
      <c r="O419" s="127"/>
      <c r="P419" s="128"/>
      <c r="Q419" s="129"/>
      <c r="R419" s="130"/>
      <c r="S419" s="127"/>
      <c r="T419" s="28">
        <f t="shared" si="37"/>
        <v>0</v>
      </c>
      <c r="U419" s="131"/>
      <c r="V419" s="132"/>
      <c r="W419" s="132"/>
      <c r="X419" s="132"/>
      <c r="Y419" s="118"/>
      <c r="Z419" s="118"/>
      <c r="AA419" s="24"/>
      <c r="AB419" s="125"/>
      <c r="AC419" s="125"/>
      <c r="AD419" s="125"/>
      <c r="AE419" s="125"/>
      <c r="AF419" s="29" t="str">
        <f t="shared" si="36"/>
        <v>-</v>
      </c>
      <c r="AG419" s="30">
        <f>IF(SUMPRODUCT((A$14:A419=A419)*(B$14:B419=B419)*(C$14:C419=C419))&gt;1,0,1)</f>
        <v>0</v>
      </c>
      <c r="AH419" s="31" t="str">
        <f t="shared" si="38"/>
        <v>NO</v>
      </c>
      <c r="AI419" s="31" t="str">
        <f t="shared" si="39"/>
        <v>NO</v>
      </c>
      <c r="AJ419" s="32" t="str">
        <f>IFERROR(VLOOKUP(F419,[1]Tipo!$C$12:$C$27,1,FALSE),"NO")</f>
        <v>NO</v>
      </c>
      <c r="AK419" s="31" t="str">
        <f t="shared" si="40"/>
        <v>NO</v>
      </c>
      <c r="AL419" s="31" t="str">
        <f t="shared" si="41"/>
        <v>NO</v>
      </c>
      <c r="AM419" s="51"/>
      <c r="AN419" s="51"/>
      <c r="AO419" s="51"/>
      <c r="AP419" s="1"/>
      <c r="AQ419" s="1"/>
      <c r="AR419" s="1"/>
      <c r="AS419" s="1"/>
      <c r="AT419" s="1"/>
      <c r="AU419" s="1"/>
      <c r="AV419" s="1"/>
      <c r="AW419" s="1"/>
      <c r="AX419" s="1"/>
      <c r="AY419" s="1"/>
      <c r="AZ419" s="1"/>
      <c r="BA419" s="1"/>
      <c r="BB419" s="1"/>
      <c r="BC419" s="1"/>
      <c r="BD419" s="1"/>
      <c r="BE419" s="1"/>
      <c r="BF419" s="1"/>
      <c r="BG419" s="1"/>
      <c r="BH419" s="1"/>
      <c r="BI419" s="1"/>
      <c r="BJ419" s="1"/>
      <c r="BK419" s="1"/>
      <c r="BL419" s="1"/>
      <c r="BM419" s="1"/>
      <c r="BN419" s="1"/>
      <c r="BO419" s="1"/>
      <c r="BP419" s="1"/>
      <c r="BQ419" s="1"/>
    </row>
    <row r="420" spans="1:69" ht="27" customHeight="1" x14ac:dyDescent="0.25">
      <c r="A420" s="125"/>
      <c r="B420" s="118"/>
      <c r="C420" s="119"/>
      <c r="D420" s="142"/>
      <c r="E420" s="119"/>
      <c r="F420" s="120"/>
      <c r="G420" s="121"/>
      <c r="H420" s="122"/>
      <c r="I420" s="123"/>
      <c r="J420" s="27" t="str">
        <f>IF(ISERROR(VLOOKUP(I420,[1]Eje_Pilar!$C$2:$E$47,2,FALSE))," ",VLOOKUP(I420,[1]Eje_Pilar!$C$2:$E$47,2,FALSE))</f>
        <v xml:space="preserve"> </v>
      </c>
      <c r="K420" s="27" t="str">
        <f>IF(ISERROR(VLOOKUP(I420,[1]Eje_Pilar!$C$2:$E$47,3,FALSE))," ",VLOOKUP(I420,[1]Eje_Pilar!$C$2:$E$47,3,FALSE))</f>
        <v xml:space="preserve"> </v>
      </c>
      <c r="L420" s="124"/>
      <c r="M420" s="125"/>
      <c r="N420" s="126"/>
      <c r="O420" s="127"/>
      <c r="P420" s="128"/>
      <c r="Q420" s="129"/>
      <c r="R420" s="130"/>
      <c r="S420" s="127"/>
      <c r="T420" s="28">
        <f t="shared" si="37"/>
        <v>0</v>
      </c>
      <c r="U420" s="131"/>
      <c r="V420" s="132"/>
      <c r="W420" s="132"/>
      <c r="X420" s="132"/>
      <c r="Y420" s="118"/>
      <c r="Z420" s="118"/>
      <c r="AA420" s="24"/>
      <c r="AB420" s="125"/>
      <c r="AC420" s="125"/>
      <c r="AD420" s="125"/>
      <c r="AE420" s="125"/>
      <c r="AF420" s="29" t="str">
        <f t="shared" si="36"/>
        <v>-</v>
      </c>
      <c r="AG420" s="30">
        <f>IF(SUMPRODUCT((A$14:A420=A420)*(B$14:B420=B420)*(C$14:C420=C420))&gt;1,0,1)</f>
        <v>0</v>
      </c>
      <c r="AH420" s="31" t="str">
        <f t="shared" si="38"/>
        <v>NO</v>
      </c>
      <c r="AI420" s="31" t="str">
        <f t="shared" si="39"/>
        <v>NO</v>
      </c>
      <c r="AJ420" s="32" t="str">
        <f>IFERROR(VLOOKUP(F420,[1]Tipo!$C$12:$C$27,1,FALSE),"NO")</f>
        <v>NO</v>
      </c>
      <c r="AK420" s="31" t="str">
        <f t="shared" si="40"/>
        <v>NO</v>
      </c>
      <c r="AL420" s="31" t="str">
        <f t="shared" si="41"/>
        <v>NO</v>
      </c>
      <c r="AM420" s="51"/>
      <c r="AN420" s="51"/>
      <c r="AO420" s="51"/>
      <c r="AP420" s="1"/>
      <c r="AQ420" s="1"/>
      <c r="AR420" s="1"/>
      <c r="AS420" s="1"/>
      <c r="AT420" s="1"/>
      <c r="AU420" s="1"/>
      <c r="AV420" s="1"/>
      <c r="AW420" s="1"/>
      <c r="AX420" s="1"/>
      <c r="AY420" s="1"/>
      <c r="AZ420" s="1"/>
      <c r="BA420" s="1"/>
      <c r="BB420" s="1"/>
      <c r="BC420" s="1"/>
      <c r="BD420" s="1"/>
      <c r="BE420" s="1"/>
      <c r="BF420" s="1"/>
      <c r="BG420" s="1"/>
      <c r="BH420" s="1"/>
      <c r="BI420" s="1"/>
      <c r="BJ420" s="1"/>
      <c r="BK420" s="1"/>
      <c r="BL420" s="1"/>
      <c r="BM420" s="1"/>
      <c r="BN420" s="1"/>
      <c r="BO420" s="1"/>
      <c r="BP420" s="1"/>
      <c r="BQ420" s="1"/>
    </row>
    <row r="421" spans="1:69" ht="27" customHeight="1" x14ac:dyDescent="0.25">
      <c r="A421" s="125"/>
      <c r="B421" s="118"/>
      <c r="C421" s="119"/>
      <c r="D421" s="142"/>
      <c r="E421" s="119"/>
      <c r="F421" s="120"/>
      <c r="G421" s="121"/>
      <c r="H421" s="122"/>
      <c r="I421" s="123"/>
      <c r="J421" s="27" t="str">
        <f>IF(ISERROR(VLOOKUP(I421,[1]Eje_Pilar!$C$2:$E$47,2,FALSE))," ",VLOOKUP(I421,[1]Eje_Pilar!$C$2:$E$47,2,FALSE))</f>
        <v xml:space="preserve"> </v>
      </c>
      <c r="K421" s="27" t="str">
        <f>IF(ISERROR(VLOOKUP(I421,[1]Eje_Pilar!$C$2:$E$47,3,FALSE))," ",VLOOKUP(I421,[1]Eje_Pilar!$C$2:$E$47,3,FALSE))</f>
        <v xml:space="preserve"> </v>
      </c>
      <c r="L421" s="124"/>
      <c r="M421" s="125"/>
      <c r="N421" s="126"/>
      <c r="O421" s="127"/>
      <c r="P421" s="128"/>
      <c r="Q421" s="129"/>
      <c r="R421" s="130"/>
      <c r="S421" s="127"/>
      <c r="T421" s="28">
        <f t="shared" si="37"/>
        <v>0</v>
      </c>
      <c r="U421" s="131"/>
      <c r="V421" s="132"/>
      <c r="W421" s="132"/>
      <c r="X421" s="132"/>
      <c r="Y421" s="118"/>
      <c r="Z421" s="118"/>
      <c r="AA421" s="24"/>
      <c r="AB421" s="125"/>
      <c r="AC421" s="125"/>
      <c r="AD421" s="125"/>
      <c r="AE421" s="125"/>
      <c r="AF421" s="29" t="str">
        <f t="shared" si="36"/>
        <v>-</v>
      </c>
      <c r="AG421" s="30">
        <f>IF(SUMPRODUCT((A$14:A421=A421)*(B$14:B421=B421)*(C$14:C421=C421))&gt;1,0,1)</f>
        <v>0</v>
      </c>
      <c r="AH421" s="31" t="str">
        <f t="shared" si="38"/>
        <v>NO</v>
      </c>
      <c r="AI421" s="31" t="str">
        <f t="shared" si="39"/>
        <v>NO</v>
      </c>
      <c r="AJ421" s="32" t="str">
        <f>IFERROR(VLOOKUP(F421,[1]Tipo!$C$12:$C$27,1,FALSE),"NO")</f>
        <v>NO</v>
      </c>
      <c r="AK421" s="31" t="str">
        <f t="shared" si="40"/>
        <v>NO</v>
      </c>
      <c r="AL421" s="31" t="str">
        <f t="shared" si="41"/>
        <v>NO</v>
      </c>
      <c r="AM421" s="51"/>
      <c r="AN421" s="51"/>
      <c r="AO421" s="51"/>
      <c r="AP421" s="1"/>
      <c r="AQ421" s="1"/>
      <c r="AR421" s="1"/>
      <c r="AS421" s="1"/>
      <c r="AT421" s="1"/>
      <c r="AU421" s="1"/>
      <c r="AV421" s="1"/>
      <c r="AW421" s="1"/>
      <c r="AX421" s="1"/>
      <c r="AY421" s="1"/>
      <c r="AZ421" s="1"/>
      <c r="BA421" s="1"/>
      <c r="BB421" s="1"/>
      <c r="BC421" s="1"/>
      <c r="BD421" s="1"/>
      <c r="BE421" s="1"/>
      <c r="BF421" s="1"/>
      <c r="BG421" s="1"/>
      <c r="BH421" s="1"/>
      <c r="BI421" s="1"/>
      <c r="BJ421" s="1"/>
      <c r="BK421" s="1"/>
      <c r="BL421" s="1"/>
      <c r="BM421" s="1"/>
      <c r="BN421" s="1"/>
      <c r="BO421" s="1"/>
      <c r="BP421" s="1"/>
      <c r="BQ421" s="1"/>
    </row>
    <row r="422" spans="1:69" ht="27" customHeight="1" x14ac:dyDescent="0.25">
      <c r="A422" s="125"/>
      <c r="B422" s="118"/>
      <c r="C422" s="119"/>
      <c r="D422" s="142"/>
      <c r="E422" s="119"/>
      <c r="F422" s="120"/>
      <c r="G422" s="121"/>
      <c r="H422" s="122"/>
      <c r="I422" s="123"/>
      <c r="J422" s="27" t="str">
        <f>IF(ISERROR(VLOOKUP(I422,[1]Eje_Pilar!$C$2:$E$47,2,FALSE))," ",VLOOKUP(I422,[1]Eje_Pilar!$C$2:$E$47,2,FALSE))</f>
        <v xml:space="preserve"> </v>
      </c>
      <c r="K422" s="27" t="str">
        <f>IF(ISERROR(VLOOKUP(I422,[1]Eje_Pilar!$C$2:$E$47,3,FALSE))," ",VLOOKUP(I422,[1]Eje_Pilar!$C$2:$E$47,3,FALSE))</f>
        <v xml:space="preserve"> </v>
      </c>
      <c r="L422" s="124"/>
      <c r="M422" s="125"/>
      <c r="N422" s="126"/>
      <c r="O422" s="127"/>
      <c r="P422" s="128"/>
      <c r="Q422" s="129"/>
      <c r="R422" s="130"/>
      <c r="S422" s="127"/>
      <c r="T422" s="28">
        <f t="shared" si="37"/>
        <v>0</v>
      </c>
      <c r="U422" s="131"/>
      <c r="V422" s="132"/>
      <c r="W422" s="132"/>
      <c r="X422" s="132"/>
      <c r="Y422" s="118"/>
      <c r="Z422" s="118"/>
      <c r="AA422" s="24"/>
      <c r="AB422" s="125"/>
      <c r="AC422" s="125"/>
      <c r="AD422" s="125"/>
      <c r="AE422" s="125"/>
      <c r="AF422" s="29" t="str">
        <f t="shared" si="36"/>
        <v>-</v>
      </c>
      <c r="AG422" s="30">
        <f>IF(SUMPRODUCT((A$14:A422=A422)*(B$14:B422=B422)*(C$14:C422=C422))&gt;1,0,1)</f>
        <v>0</v>
      </c>
      <c r="AH422" s="31" t="str">
        <f t="shared" si="38"/>
        <v>NO</v>
      </c>
      <c r="AI422" s="31" t="str">
        <f t="shared" si="39"/>
        <v>NO</v>
      </c>
      <c r="AJ422" s="32" t="str">
        <f>IFERROR(VLOOKUP(F422,[1]Tipo!$C$12:$C$27,1,FALSE),"NO")</f>
        <v>NO</v>
      </c>
      <c r="AK422" s="31" t="str">
        <f t="shared" si="40"/>
        <v>NO</v>
      </c>
      <c r="AL422" s="31" t="str">
        <f t="shared" si="41"/>
        <v>NO</v>
      </c>
      <c r="AM422" s="51"/>
      <c r="AN422" s="51"/>
      <c r="AO422" s="51"/>
      <c r="AP422" s="1"/>
      <c r="AQ422" s="1"/>
      <c r="AR422" s="1"/>
      <c r="AS422" s="1"/>
      <c r="AT422" s="1"/>
      <c r="AU422" s="1"/>
      <c r="AV422" s="1"/>
      <c r="AW422" s="1"/>
      <c r="AX422" s="1"/>
      <c r="AY422" s="1"/>
      <c r="AZ422" s="1"/>
      <c r="BA422" s="1"/>
      <c r="BB422" s="1"/>
      <c r="BC422" s="1"/>
      <c r="BD422" s="1"/>
      <c r="BE422" s="1"/>
      <c r="BF422" s="1"/>
      <c r="BG422" s="1"/>
      <c r="BH422" s="1"/>
      <c r="BI422" s="1"/>
      <c r="BJ422" s="1"/>
      <c r="BK422" s="1"/>
      <c r="BL422" s="1"/>
      <c r="BM422" s="1"/>
      <c r="BN422" s="1"/>
      <c r="BO422" s="1"/>
      <c r="BP422" s="1"/>
      <c r="BQ422" s="1"/>
    </row>
    <row r="423" spans="1:69" ht="27" customHeight="1" x14ac:dyDescent="0.25">
      <c r="A423" s="125"/>
      <c r="B423" s="118"/>
      <c r="C423" s="119"/>
      <c r="D423" s="142"/>
      <c r="E423" s="119"/>
      <c r="F423" s="120"/>
      <c r="G423" s="121"/>
      <c r="H423" s="122"/>
      <c r="I423" s="123"/>
      <c r="J423" s="27" t="str">
        <f>IF(ISERROR(VLOOKUP(I423,[1]Eje_Pilar!$C$2:$E$47,2,FALSE))," ",VLOOKUP(I423,[1]Eje_Pilar!$C$2:$E$47,2,FALSE))</f>
        <v xml:space="preserve"> </v>
      </c>
      <c r="K423" s="27" t="str">
        <f>IF(ISERROR(VLOOKUP(I423,[1]Eje_Pilar!$C$2:$E$47,3,FALSE))," ",VLOOKUP(I423,[1]Eje_Pilar!$C$2:$E$47,3,FALSE))</f>
        <v xml:space="preserve"> </v>
      </c>
      <c r="L423" s="124"/>
      <c r="M423" s="125"/>
      <c r="N423" s="126"/>
      <c r="O423" s="127"/>
      <c r="P423" s="128"/>
      <c r="Q423" s="129"/>
      <c r="R423" s="130"/>
      <c r="S423" s="127"/>
      <c r="T423" s="28">
        <f t="shared" si="37"/>
        <v>0</v>
      </c>
      <c r="U423" s="131"/>
      <c r="V423" s="132"/>
      <c r="W423" s="132"/>
      <c r="X423" s="132"/>
      <c r="Y423" s="118"/>
      <c r="Z423" s="118"/>
      <c r="AA423" s="24"/>
      <c r="AB423" s="125"/>
      <c r="AC423" s="125"/>
      <c r="AD423" s="125"/>
      <c r="AE423" s="125"/>
      <c r="AF423" s="29" t="str">
        <f t="shared" si="36"/>
        <v>-</v>
      </c>
      <c r="AG423" s="30">
        <f>IF(SUMPRODUCT((A$14:A423=A423)*(B$14:B423=B423)*(C$14:C423=C423))&gt;1,0,1)</f>
        <v>0</v>
      </c>
      <c r="AH423" s="31" t="str">
        <f t="shared" si="38"/>
        <v>NO</v>
      </c>
      <c r="AI423" s="31" t="str">
        <f t="shared" si="39"/>
        <v>NO</v>
      </c>
      <c r="AJ423" s="32" t="str">
        <f>IFERROR(VLOOKUP(F423,[1]Tipo!$C$12:$C$27,1,FALSE),"NO")</f>
        <v>NO</v>
      </c>
      <c r="AK423" s="31" t="str">
        <f t="shared" si="40"/>
        <v>NO</v>
      </c>
      <c r="AL423" s="31" t="str">
        <f t="shared" si="41"/>
        <v>NO</v>
      </c>
      <c r="AM423" s="51"/>
      <c r="AN423" s="51"/>
      <c r="AO423" s="51"/>
      <c r="AP423" s="1"/>
      <c r="AQ423" s="1"/>
      <c r="AR423" s="1"/>
      <c r="AS423" s="1"/>
      <c r="AT423" s="1"/>
      <c r="AU423" s="1"/>
      <c r="AV423" s="1"/>
      <c r="AW423" s="1"/>
      <c r="AX423" s="1"/>
      <c r="AY423" s="1"/>
      <c r="AZ423" s="1"/>
      <c r="BA423" s="1"/>
      <c r="BB423" s="1"/>
      <c r="BC423" s="1"/>
      <c r="BD423" s="1"/>
      <c r="BE423" s="1"/>
      <c r="BF423" s="1"/>
      <c r="BG423" s="1"/>
      <c r="BH423" s="1"/>
      <c r="BI423" s="1"/>
      <c r="BJ423" s="1"/>
      <c r="BK423" s="1"/>
      <c r="BL423" s="1"/>
      <c r="BM423" s="1"/>
      <c r="BN423" s="1"/>
      <c r="BO423" s="1"/>
      <c r="BP423" s="1"/>
      <c r="BQ423" s="1"/>
    </row>
    <row r="424" spans="1:69" ht="27" customHeight="1" x14ac:dyDescent="0.25">
      <c r="A424" s="125"/>
      <c r="B424" s="118"/>
      <c r="C424" s="119"/>
      <c r="D424" s="142"/>
      <c r="E424" s="119"/>
      <c r="F424" s="120"/>
      <c r="G424" s="121"/>
      <c r="H424" s="122"/>
      <c r="I424" s="123"/>
      <c r="J424" s="27" t="str">
        <f>IF(ISERROR(VLOOKUP(I424,[1]Eje_Pilar!$C$2:$E$47,2,FALSE))," ",VLOOKUP(I424,[1]Eje_Pilar!$C$2:$E$47,2,FALSE))</f>
        <v xml:space="preserve"> </v>
      </c>
      <c r="K424" s="27" t="str">
        <f>IF(ISERROR(VLOOKUP(I424,[1]Eje_Pilar!$C$2:$E$47,3,FALSE))," ",VLOOKUP(I424,[1]Eje_Pilar!$C$2:$E$47,3,FALSE))</f>
        <v xml:space="preserve"> </v>
      </c>
      <c r="L424" s="124"/>
      <c r="M424" s="125"/>
      <c r="N424" s="126"/>
      <c r="O424" s="127"/>
      <c r="P424" s="128"/>
      <c r="Q424" s="129"/>
      <c r="R424" s="130"/>
      <c r="S424" s="127"/>
      <c r="T424" s="28">
        <f t="shared" si="37"/>
        <v>0</v>
      </c>
      <c r="U424" s="131"/>
      <c r="V424" s="132"/>
      <c r="W424" s="132"/>
      <c r="X424" s="132"/>
      <c r="Y424" s="118"/>
      <c r="Z424" s="118"/>
      <c r="AA424" s="24"/>
      <c r="AB424" s="125"/>
      <c r="AC424" s="125"/>
      <c r="AD424" s="125"/>
      <c r="AE424" s="125"/>
      <c r="AF424" s="29" t="str">
        <f t="shared" si="36"/>
        <v>-</v>
      </c>
      <c r="AG424" s="30">
        <f>IF(SUMPRODUCT((A$14:A424=A424)*(B$14:B424=B424)*(C$14:C424=C424))&gt;1,0,1)</f>
        <v>0</v>
      </c>
      <c r="AH424" s="31" t="str">
        <f t="shared" si="38"/>
        <v>NO</v>
      </c>
      <c r="AI424" s="31" t="str">
        <f t="shared" si="39"/>
        <v>NO</v>
      </c>
      <c r="AJ424" s="32" t="str">
        <f>IFERROR(VLOOKUP(F424,[1]Tipo!$C$12:$C$27,1,FALSE),"NO")</f>
        <v>NO</v>
      </c>
      <c r="AK424" s="31" t="str">
        <f t="shared" si="40"/>
        <v>NO</v>
      </c>
      <c r="AL424" s="31" t="str">
        <f t="shared" si="41"/>
        <v>NO</v>
      </c>
      <c r="AM424" s="51"/>
      <c r="AN424" s="51"/>
      <c r="AO424" s="51"/>
      <c r="AP424" s="1"/>
      <c r="AQ424" s="1"/>
      <c r="AR424" s="1"/>
      <c r="AS424" s="1"/>
      <c r="AT424" s="1"/>
      <c r="AU424" s="1"/>
      <c r="AV424" s="1"/>
      <c r="AW424" s="1"/>
      <c r="AX424" s="1"/>
      <c r="AY424" s="1"/>
      <c r="AZ424" s="1"/>
      <c r="BA424" s="1"/>
      <c r="BB424" s="1"/>
      <c r="BC424" s="1"/>
      <c r="BD424" s="1"/>
      <c r="BE424" s="1"/>
      <c r="BF424" s="1"/>
      <c r="BG424" s="1"/>
      <c r="BH424" s="1"/>
      <c r="BI424" s="1"/>
      <c r="BJ424" s="1"/>
      <c r="BK424" s="1"/>
      <c r="BL424" s="1"/>
      <c r="BM424" s="1"/>
      <c r="BN424" s="1"/>
      <c r="BO424" s="1"/>
      <c r="BP424" s="1"/>
      <c r="BQ424" s="1"/>
    </row>
    <row r="425" spans="1:69" ht="27" customHeight="1" x14ac:dyDescent="0.25">
      <c r="A425" s="125"/>
      <c r="B425" s="118"/>
      <c r="C425" s="119"/>
      <c r="D425" s="142"/>
      <c r="E425" s="119"/>
      <c r="F425" s="120"/>
      <c r="G425" s="121"/>
      <c r="H425" s="122"/>
      <c r="I425" s="123"/>
      <c r="J425" s="27" t="str">
        <f>IF(ISERROR(VLOOKUP(I425,[1]Eje_Pilar!$C$2:$E$47,2,FALSE))," ",VLOOKUP(I425,[1]Eje_Pilar!$C$2:$E$47,2,FALSE))</f>
        <v xml:space="preserve"> </v>
      </c>
      <c r="K425" s="27" t="str">
        <f>IF(ISERROR(VLOOKUP(I425,[1]Eje_Pilar!$C$2:$E$47,3,FALSE))," ",VLOOKUP(I425,[1]Eje_Pilar!$C$2:$E$47,3,FALSE))</f>
        <v xml:space="preserve"> </v>
      </c>
      <c r="L425" s="124"/>
      <c r="M425" s="125"/>
      <c r="N425" s="126"/>
      <c r="O425" s="127"/>
      <c r="P425" s="128"/>
      <c r="Q425" s="129"/>
      <c r="R425" s="130"/>
      <c r="S425" s="127"/>
      <c r="T425" s="28">
        <f t="shared" si="37"/>
        <v>0</v>
      </c>
      <c r="U425" s="131"/>
      <c r="V425" s="132"/>
      <c r="W425" s="132"/>
      <c r="X425" s="132"/>
      <c r="Y425" s="118"/>
      <c r="Z425" s="118"/>
      <c r="AA425" s="24"/>
      <c r="AB425" s="125"/>
      <c r="AC425" s="125"/>
      <c r="AD425" s="125"/>
      <c r="AE425" s="125"/>
      <c r="AF425" s="29" t="str">
        <f t="shared" si="36"/>
        <v>-</v>
      </c>
      <c r="AG425" s="30">
        <f>IF(SUMPRODUCT((A$14:A425=A425)*(B$14:B425=B425)*(C$14:C425=C425))&gt;1,0,1)</f>
        <v>0</v>
      </c>
      <c r="AH425" s="31" t="str">
        <f t="shared" si="38"/>
        <v>NO</v>
      </c>
      <c r="AI425" s="31" t="str">
        <f t="shared" si="39"/>
        <v>NO</v>
      </c>
      <c r="AJ425" s="32" t="str">
        <f>IFERROR(VLOOKUP(F425,[1]Tipo!$C$12:$C$27,1,FALSE),"NO")</f>
        <v>NO</v>
      </c>
      <c r="AK425" s="31" t="str">
        <f t="shared" si="40"/>
        <v>NO</v>
      </c>
      <c r="AL425" s="31" t="str">
        <f t="shared" si="41"/>
        <v>NO</v>
      </c>
      <c r="AM425" s="51"/>
      <c r="AN425" s="51"/>
      <c r="AO425" s="51"/>
      <c r="AP425" s="1"/>
      <c r="AQ425" s="1"/>
      <c r="AR425" s="1"/>
      <c r="AS425" s="1"/>
      <c r="AT425" s="1"/>
      <c r="AU425" s="1"/>
      <c r="AV425" s="1"/>
      <c r="AW425" s="1"/>
      <c r="AX425" s="1"/>
      <c r="AY425" s="1"/>
      <c r="AZ425" s="1"/>
      <c r="BA425" s="1"/>
      <c r="BB425" s="1"/>
      <c r="BC425" s="1"/>
      <c r="BD425" s="1"/>
      <c r="BE425" s="1"/>
      <c r="BF425" s="1"/>
      <c r="BG425" s="1"/>
      <c r="BH425" s="1"/>
      <c r="BI425" s="1"/>
      <c r="BJ425" s="1"/>
      <c r="BK425" s="1"/>
      <c r="BL425" s="1"/>
      <c r="BM425" s="1"/>
      <c r="BN425" s="1"/>
      <c r="BO425" s="1"/>
      <c r="BP425" s="1"/>
      <c r="BQ425" s="1"/>
    </row>
    <row r="426" spans="1:69" ht="27" customHeight="1" x14ac:dyDescent="0.25">
      <c r="A426" s="125"/>
      <c r="B426" s="118"/>
      <c r="C426" s="119"/>
      <c r="D426" s="142"/>
      <c r="E426" s="119"/>
      <c r="F426" s="120"/>
      <c r="G426" s="121"/>
      <c r="H426" s="122"/>
      <c r="I426" s="123"/>
      <c r="J426" s="27" t="str">
        <f>IF(ISERROR(VLOOKUP(I426,[1]Eje_Pilar!$C$2:$E$47,2,FALSE))," ",VLOOKUP(I426,[1]Eje_Pilar!$C$2:$E$47,2,FALSE))</f>
        <v xml:space="preserve"> </v>
      </c>
      <c r="K426" s="27" t="str">
        <f>IF(ISERROR(VLOOKUP(I426,[1]Eje_Pilar!$C$2:$E$47,3,FALSE))," ",VLOOKUP(I426,[1]Eje_Pilar!$C$2:$E$47,3,FALSE))</f>
        <v xml:space="preserve"> </v>
      </c>
      <c r="L426" s="124"/>
      <c r="M426" s="125"/>
      <c r="N426" s="126"/>
      <c r="O426" s="127"/>
      <c r="P426" s="128"/>
      <c r="Q426" s="129"/>
      <c r="R426" s="130"/>
      <c r="S426" s="127"/>
      <c r="T426" s="28">
        <f t="shared" si="37"/>
        <v>0</v>
      </c>
      <c r="U426" s="131"/>
      <c r="V426" s="132"/>
      <c r="W426" s="132"/>
      <c r="X426" s="132"/>
      <c r="Y426" s="118"/>
      <c r="Z426" s="118"/>
      <c r="AA426" s="24"/>
      <c r="AB426" s="125"/>
      <c r="AC426" s="125"/>
      <c r="AD426" s="125"/>
      <c r="AE426" s="125"/>
      <c r="AF426" s="29" t="str">
        <f t="shared" si="36"/>
        <v>-</v>
      </c>
      <c r="AG426" s="30">
        <f>IF(SUMPRODUCT((A$14:A426=A426)*(B$14:B426=B426)*(C$14:C426=C426))&gt;1,0,1)</f>
        <v>0</v>
      </c>
      <c r="AH426" s="31" t="str">
        <f t="shared" si="38"/>
        <v>NO</v>
      </c>
      <c r="AI426" s="31" t="str">
        <f t="shared" si="39"/>
        <v>NO</v>
      </c>
      <c r="AJ426" s="32" t="str">
        <f>IFERROR(VLOOKUP(F426,[1]Tipo!$C$12:$C$27,1,FALSE),"NO")</f>
        <v>NO</v>
      </c>
      <c r="AK426" s="31" t="str">
        <f t="shared" si="40"/>
        <v>NO</v>
      </c>
      <c r="AL426" s="31" t="str">
        <f t="shared" si="41"/>
        <v>NO</v>
      </c>
      <c r="AM426" s="51"/>
      <c r="AN426" s="51"/>
      <c r="AO426" s="51"/>
      <c r="AP426" s="1"/>
      <c r="AQ426" s="1"/>
      <c r="AR426" s="1"/>
      <c r="AS426" s="1"/>
      <c r="AT426" s="1"/>
      <c r="AU426" s="1"/>
      <c r="AV426" s="1"/>
      <c r="AW426" s="1"/>
      <c r="AX426" s="1"/>
      <c r="AY426" s="1"/>
      <c r="AZ426" s="1"/>
      <c r="BA426" s="1"/>
      <c r="BB426" s="1"/>
      <c r="BC426" s="1"/>
      <c r="BD426" s="1"/>
      <c r="BE426" s="1"/>
      <c r="BF426" s="1"/>
      <c r="BG426" s="1"/>
      <c r="BH426" s="1"/>
      <c r="BI426" s="1"/>
      <c r="BJ426" s="1"/>
      <c r="BK426" s="1"/>
      <c r="BL426" s="1"/>
      <c r="BM426" s="1"/>
      <c r="BN426" s="1"/>
      <c r="BO426" s="1"/>
      <c r="BP426" s="1"/>
      <c r="BQ426" s="1"/>
    </row>
    <row r="427" spans="1:69" ht="27" customHeight="1" x14ac:dyDescent="0.25">
      <c r="A427" s="125"/>
      <c r="B427" s="118"/>
      <c r="C427" s="119"/>
      <c r="D427" s="142"/>
      <c r="E427" s="119"/>
      <c r="F427" s="120"/>
      <c r="G427" s="121"/>
      <c r="H427" s="122"/>
      <c r="I427" s="123"/>
      <c r="J427" s="27" t="str">
        <f>IF(ISERROR(VLOOKUP(I427,[1]Eje_Pilar!$C$2:$E$47,2,FALSE))," ",VLOOKUP(I427,[1]Eje_Pilar!$C$2:$E$47,2,FALSE))</f>
        <v xml:space="preserve"> </v>
      </c>
      <c r="K427" s="27" t="str">
        <f>IF(ISERROR(VLOOKUP(I427,[1]Eje_Pilar!$C$2:$E$47,3,FALSE))," ",VLOOKUP(I427,[1]Eje_Pilar!$C$2:$E$47,3,FALSE))</f>
        <v xml:space="preserve"> </v>
      </c>
      <c r="L427" s="124"/>
      <c r="M427" s="125"/>
      <c r="N427" s="126"/>
      <c r="O427" s="127"/>
      <c r="P427" s="128"/>
      <c r="Q427" s="129"/>
      <c r="R427" s="130"/>
      <c r="S427" s="127"/>
      <c r="T427" s="28">
        <f t="shared" si="37"/>
        <v>0</v>
      </c>
      <c r="U427" s="131"/>
      <c r="V427" s="132"/>
      <c r="W427" s="132"/>
      <c r="X427" s="132"/>
      <c r="Y427" s="118"/>
      <c r="Z427" s="118"/>
      <c r="AA427" s="24"/>
      <c r="AB427" s="125"/>
      <c r="AC427" s="125"/>
      <c r="AD427" s="125"/>
      <c r="AE427" s="125"/>
      <c r="AF427" s="29" t="str">
        <f t="shared" si="36"/>
        <v>-</v>
      </c>
      <c r="AG427" s="30">
        <f>IF(SUMPRODUCT((A$14:A427=A427)*(B$14:B427=B427)*(C$14:C427=C427))&gt;1,0,1)</f>
        <v>0</v>
      </c>
      <c r="AH427" s="31" t="str">
        <f t="shared" si="38"/>
        <v>NO</v>
      </c>
      <c r="AI427" s="31" t="str">
        <f t="shared" si="39"/>
        <v>NO</v>
      </c>
      <c r="AJ427" s="32" t="str">
        <f>IFERROR(VLOOKUP(F427,[1]Tipo!$C$12:$C$27,1,FALSE),"NO")</f>
        <v>NO</v>
      </c>
      <c r="AK427" s="31" t="str">
        <f t="shared" si="40"/>
        <v>NO</v>
      </c>
      <c r="AL427" s="31" t="str">
        <f t="shared" si="41"/>
        <v>NO</v>
      </c>
      <c r="AM427" s="51"/>
      <c r="AN427" s="51"/>
      <c r="AO427" s="51"/>
      <c r="AP427" s="1"/>
      <c r="AQ427" s="1"/>
      <c r="AR427" s="1"/>
      <c r="AS427" s="1"/>
      <c r="AT427" s="1"/>
      <c r="AU427" s="1"/>
      <c r="AV427" s="1"/>
      <c r="AW427" s="1"/>
      <c r="AX427" s="1"/>
      <c r="AY427" s="1"/>
      <c r="AZ427" s="1"/>
      <c r="BA427" s="1"/>
      <c r="BB427" s="1"/>
      <c r="BC427" s="1"/>
      <c r="BD427" s="1"/>
      <c r="BE427" s="1"/>
      <c r="BF427" s="1"/>
      <c r="BG427" s="1"/>
      <c r="BH427" s="1"/>
      <c r="BI427" s="1"/>
      <c r="BJ427" s="1"/>
      <c r="BK427" s="1"/>
      <c r="BL427" s="1"/>
      <c r="BM427" s="1"/>
      <c r="BN427" s="1"/>
      <c r="BO427" s="1"/>
      <c r="BP427" s="1"/>
      <c r="BQ427" s="1"/>
    </row>
    <row r="428" spans="1:69" ht="27" customHeight="1" x14ac:dyDescent="0.25">
      <c r="A428" s="125"/>
      <c r="B428" s="118"/>
      <c r="C428" s="119"/>
      <c r="D428" s="142"/>
      <c r="E428" s="119"/>
      <c r="F428" s="120"/>
      <c r="G428" s="121"/>
      <c r="H428" s="122"/>
      <c r="I428" s="123"/>
      <c r="J428" s="27" t="str">
        <f>IF(ISERROR(VLOOKUP(I428,[1]Eje_Pilar!$C$2:$E$47,2,FALSE))," ",VLOOKUP(I428,[1]Eje_Pilar!$C$2:$E$47,2,FALSE))</f>
        <v xml:space="preserve"> </v>
      </c>
      <c r="K428" s="27" t="str">
        <f>IF(ISERROR(VLOOKUP(I428,[1]Eje_Pilar!$C$2:$E$47,3,FALSE))," ",VLOOKUP(I428,[1]Eje_Pilar!$C$2:$E$47,3,FALSE))</f>
        <v xml:space="preserve"> </v>
      </c>
      <c r="L428" s="124"/>
      <c r="M428" s="125"/>
      <c r="N428" s="126"/>
      <c r="O428" s="127"/>
      <c r="P428" s="128"/>
      <c r="Q428" s="129"/>
      <c r="R428" s="130"/>
      <c r="S428" s="127"/>
      <c r="T428" s="28">
        <f t="shared" si="37"/>
        <v>0</v>
      </c>
      <c r="U428" s="131"/>
      <c r="V428" s="132"/>
      <c r="W428" s="132"/>
      <c r="X428" s="132"/>
      <c r="Y428" s="118"/>
      <c r="Z428" s="118"/>
      <c r="AA428" s="24"/>
      <c r="AB428" s="125"/>
      <c r="AC428" s="125"/>
      <c r="AD428" s="125"/>
      <c r="AE428" s="125"/>
      <c r="AF428" s="29" t="str">
        <f t="shared" si="36"/>
        <v>-</v>
      </c>
      <c r="AG428" s="30">
        <f>IF(SUMPRODUCT((A$14:A428=A428)*(B$14:B428=B428)*(C$14:C428=C428))&gt;1,0,1)</f>
        <v>0</v>
      </c>
      <c r="AH428" s="31" t="str">
        <f t="shared" si="38"/>
        <v>NO</v>
      </c>
      <c r="AI428" s="31" t="str">
        <f t="shared" si="39"/>
        <v>NO</v>
      </c>
      <c r="AJ428" s="32" t="str">
        <f>IFERROR(VLOOKUP(F428,[1]Tipo!$C$12:$C$27,1,FALSE),"NO")</f>
        <v>NO</v>
      </c>
      <c r="AK428" s="31" t="str">
        <f t="shared" si="40"/>
        <v>NO</v>
      </c>
      <c r="AL428" s="31" t="str">
        <f t="shared" si="41"/>
        <v>NO</v>
      </c>
      <c r="AM428" s="51"/>
      <c r="AN428" s="51"/>
      <c r="AO428" s="51"/>
      <c r="AP428" s="1"/>
      <c r="AQ428" s="1"/>
      <c r="AR428" s="1"/>
      <c r="AS428" s="1"/>
      <c r="AT428" s="1"/>
      <c r="AU428" s="1"/>
      <c r="AV428" s="1"/>
      <c r="AW428" s="1"/>
      <c r="AX428" s="1"/>
      <c r="AY428" s="1"/>
      <c r="AZ428" s="1"/>
      <c r="BA428" s="1"/>
      <c r="BB428" s="1"/>
      <c r="BC428" s="1"/>
      <c r="BD428" s="1"/>
      <c r="BE428" s="1"/>
      <c r="BF428" s="1"/>
      <c r="BG428" s="1"/>
      <c r="BH428" s="1"/>
      <c r="BI428" s="1"/>
      <c r="BJ428" s="1"/>
      <c r="BK428" s="1"/>
      <c r="BL428" s="1"/>
      <c r="BM428" s="1"/>
      <c r="BN428" s="1"/>
      <c r="BO428" s="1"/>
      <c r="BP428" s="1"/>
      <c r="BQ428" s="1"/>
    </row>
    <row r="429" spans="1:69" ht="27" customHeight="1" x14ac:dyDescent="0.25">
      <c r="A429" s="125"/>
      <c r="B429" s="118"/>
      <c r="C429" s="119"/>
      <c r="D429" s="142"/>
      <c r="E429" s="119"/>
      <c r="F429" s="120"/>
      <c r="G429" s="121"/>
      <c r="H429" s="122"/>
      <c r="I429" s="123"/>
      <c r="J429" s="27" t="str">
        <f>IF(ISERROR(VLOOKUP(I429,[1]Eje_Pilar!$C$2:$E$47,2,FALSE))," ",VLOOKUP(I429,[1]Eje_Pilar!$C$2:$E$47,2,FALSE))</f>
        <v xml:space="preserve"> </v>
      </c>
      <c r="K429" s="27" t="str">
        <f>IF(ISERROR(VLOOKUP(I429,[1]Eje_Pilar!$C$2:$E$47,3,FALSE))," ",VLOOKUP(I429,[1]Eje_Pilar!$C$2:$E$47,3,FALSE))</f>
        <v xml:space="preserve"> </v>
      </c>
      <c r="L429" s="124"/>
      <c r="M429" s="125"/>
      <c r="N429" s="126"/>
      <c r="O429" s="127"/>
      <c r="P429" s="128"/>
      <c r="Q429" s="129"/>
      <c r="R429" s="130"/>
      <c r="S429" s="127"/>
      <c r="T429" s="28">
        <f t="shared" si="37"/>
        <v>0</v>
      </c>
      <c r="U429" s="131"/>
      <c r="V429" s="132"/>
      <c r="W429" s="132"/>
      <c r="X429" s="132"/>
      <c r="Y429" s="118"/>
      <c r="Z429" s="118"/>
      <c r="AA429" s="24"/>
      <c r="AB429" s="125"/>
      <c r="AC429" s="125"/>
      <c r="AD429" s="125"/>
      <c r="AE429" s="125"/>
      <c r="AF429" s="29" t="str">
        <f t="shared" si="36"/>
        <v>-</v>
      </c>
      <c r="AG429" s="30">
        <f>IF(SUMPRODUCT((A$14:A429=A429)*(B$14:B429=B429)*(C$14:C429=C429))&gt;1,0,1)</f>
        <v>0</v>
      </c>
      <c r="AH429" s="31" t="str">
        <f t="shared" si="38"/>
        <v>NO</v>
      </c>
      <c r="AI429" s="31" t="str">
        <f t="shared" si="39"/>
        <v>NO</v>
      </c>
      <c r="AJ429" s="32" t="str">
        <f>IFERROR(VLOOKUP(F429,[1]Tipo!$C$12:$C$27,1,FALSE),"NO")</f>
        <v>NO</v>
      </c>
      <c r="AK429" s="31" t="str">
        <f t="shared" si="40"/>
        <v>NO</v>
      </c>
      <c r="AL429" s="31" t="str">
        <f t="shared" si="41"/>
        <v>NO</v>
      </c>
      <c r="AM429" s="51"/>
      <c r="AN429" s="51"/>
      <c r="AO429" s="51"/>
      <c r="AP429" s="1"/>
      <c r="AQ429" s="1"/>
      <c r="AR429" s="1"/>
      <c r="AS429" s="1"/>
      <c r="AT429" s="1"/>
      <c r="AU429" s="1"/>
      <c r="AV429" s="1"/>
      <c r="AW429" s="1"/>
      <c r="AX429" s="1"/>
      <c r="AY429" s="1"/>
      <c r="AZ429" s="1"/>
      <c r="BA429" s="1"/>
      <c r="BB429" s="1"/>
      <c r="BC429" s="1"/>
      <c r="BD429" s="1"/>
      <c r="BE429" s="1"/>
      <c r="BF429" s="1"/>
      <c r="BG429" s="1"/>
      <c r="BH429" s="1"/>
      <c r="BI429" s="1"/>
      <c r="BJ429" s="1"/>
      <c r="BK429" s="1"/>
      <c r="BL429" s="1"/>
      <c r="BM429" s="1"/>
      <c r="BN429" s="1"/>
      <c r="BO429" s="1"/>
      <c r="BP429" s="1"/>
      <c r="BQ429" s="1"/>
    </row>
    <row r="430" spans="1:69" ht="27" customHeight="1" x14ac:dyDescent="0.25">
      <c r="A430" s="125"/>
      <c r="B430" s="118"/>
      <c r="C430" s="119"/>
      <c r="D430" s="142"/>
      <c r="E430" s="119"/>
      <c r="F430" s="120"/>
      <c r="G430" s="121"/>
      <c r="H430" s="122"/>
      <c r="I430" s="123"/>
      <c r="J430" s="27" t="str">
        <f>IF(ISERROR(VLOOKUP(I430,[1]Eje_Pilar!$C$2:$E$47,2,FALSE))," ",VLOOKUP(I430,[1]Eje_Pilar!$C$2:$E$47,2,FALSE))</f>
        <v xml:space="preserve"> </v>
      </c>
      <c r="K430" s="27" t="str">
        <f>IF(ISERROR(VLOOKUP(I430,[1]Eje_Pilar!$C$2:$E$47,3,FALSE))," ",VLOOKUP(I430,[1]Eje_Pilar!$C$2:$E$47,3,FALSE))</f>
        <v xml:space="preserve"> </v>
      </c>
      <c r="L430" s="124"/>
      <c r="M430" s="125"/>
      <c r="N430" s="126"/>
      <c r="O430" s="127"/>
      <c r="P430" s="128"/>
      <c r="Q430" s="129"/>
      <c r="R430" s="130"/>
      <c r="S430" s="127"/>
      <c r="T430" s="28">
        <f t="shared" si="37"/>
        <v>0</v>
      </c>
      <c r="U430" s="131"/>
      <c r="V430" s="132"/>
      <c r="W430" s="132"/>
      <c r="X430" s="132"/>
      <c r="Y430" s="118"/>
      <c r="Z430" s="118"/>
      <c r="AA430" s="24"/>
      <c r="AB430" s="125"/>
      <c r="AC430" s="125"/>
      <c r="AD430" s="125"/>
      <c r="AE430" s="125"/>
      <c r="AF430" s="29" t="str">
        <f t="shared" si="36"/>
        <v>-</v>
      </c>
      <c r="AG430" s="30">
        <f>IF(SUMPRODUCT((A$14:A430=A430)*(B$14:B430=B430)*(C$14:C430=C430))&gt;1,0,1)</f>
        <v>0</v>
      </c>
      <c r="AH430" s="31" t="str">
        <f t="shared" si="38"/>
        <v>NO</v>
      </c>
      <c r="AI430" s="31" t="str">
        <f t="shared" si="39"/>
        <v>NO</v>
      </c>
      <c r="AJ430" s="32" t="str">
        <f>IFERROR(VLOOKUP(F430,[1]Tipo!$C$12:$C$27,1,FALSE),"NO")</f>
        <v>NO</v>
      </c>
      <c r="AK430" s="31" t="str">
        <f t="shared" si="40"/>
        <v>NO</v>
      </c>
      <c r="AL430" s="31" t="str">
        <f t="shared" si="41"/>
        <v>NO</v>
      </c>
      <c r="AM430" s="51"/>
      <c r="AN430" s="51"/>
      <c r="AO430" s="51"/>
      <c r="AP430" s="1"/>
      <c r="AQ430" s="1"/>
      <c r="AR430" s="1"/>
      <c r="AS430" s="1"/>
      <c r="AT430" s="1"/>
      <c r="AU430" s="1"/>
      <c r="AV430" s="1"/>
      <c r="AW430" s="1"/>
      <c r="AX430" s="1"/>
      <c r="AY430" s="1"/>
      <c r="AZ430" s="1"/>
      <c r="BA430" s="1"/>
      <c r="BB430" s="1"/>
      <c r="BC430" s="1"/>
      <c r="BD430" s="1"/>
      <c r="BE430" s="1"/>
      <c r="BF430" s="1"/>
      <c r="BG430" s="1"/>
      <c r="BH430" s="1"/>
      <c r="BI430" s="1"/>
      <c r="BJ430" s="1"/>
      <c r="BK430" s="1"/>
      <c r="BL430" s="1"/>
      <c r="BM430" s="1"/>
      <c r="BN430" s="1"/>
      <c r="BO430" s="1"/>
      <c r="BP430" s="1"/>
      <c r="BQ430" s="1"/>
    </row>
    <row r="431" spans="1:69" ht="27" customHeight="1" x14ac:dyDescent="0.25">
      <c r="A431" s="125"/>
      <c r="B431" s="118"/>
      <c r="C431" s="119"/>
      <c r="D431" s="142"/>
      <c r="E431" s="119"/>
      <c r="F431" s="120"/>
      <c r="G431" s="121"/>
      <c r="H431" s="122"/>
      <c r="I431" s="123"/>
      <c r="J431" s="27" t="str">
        <f>IF(ISERROR(VLOOKUP(I431,[1]Eje_Pilar!$C$2:$E$47,2,FALSE))," ",VLOOKUP(I431,[1]Eje_Pilar!$C$2:$E$47,2,FALSE))</f>
        <v xml:space="preserve"> </v>
      </c>
      <c r="K431" s="27" t="str">
        <f>IF(ISERROR(VLOOKUP(I431,[1]Eje_Pilar!$C$2:$E$47,3,FALSE))," ",VLOOKUP(I431,[1]Eje_Pilar!$C$2:$E$47,3,FALSE))</f>
        <v xml:space="preserve"> </v>
      </c>
      <c r="L431" s="124"/>
      <c r="M431" s="125"/>
      <c r="N431" s="126"/>
      <c r="O431" s="127"/>
      <c r="P431" s="128"/>
      <c r="Q431" s="129"/>
      <c r="R431" s="130"/>
      <c r="S431" s="127"/>
      <c r="T431" s="28">
        <f t="shared" si="37"/>
        <v>0</v>
      </c>
      <c r="U431" s="131"/>
      <c r="V431" s="132"/>
      <c r="W431" s="132"/>
      <c r="X431" s="132"/>
      <c r="Y431" s="118"/>
      <c r="Z431" s="118"/>
      <c r="AA431" s="24"/>
      <c r="AB431" s="125"/>
      <c r="AC431" s="125"/>
      <c r="AD431" s="125"/>
      <c r="AE431" s="125"/>
      <c r="AF431" s="29" t="str">
        <f t="shared" si="36"/>
        <v>-</v>
      </c>
      <c r="AG431" s="30">
        <f>IF(SUMPRODUCT((A$14:A431=A431)*(B$14:B431=B431)*(C$14:C431=C431))&gt;1,0,1)</f>
        <v>0</v>
      </c>
      <c r="AH431" s="31" t="str">
        <f t="shared" si="38"/>
        <v>NO</v>
      </c>
      <c r="AI431" s="31" t="str">
        <f t="shared" si="39"/>
        <v>NO</v>
      </c>
      <c r="AJ431" s="32" t="str">
        <f>IFERROR(VLOOKUP(F431,[1]Tipo!$C$12:$C$27,1,FALSE),"NO")</f>
        <v>NO</v>
      </c>
      <c r="AK431" s="31" t="str">
        <f t="shared" si="40"/>
        <v>NO</v>
      </c>
      <c r="AL431" s="31" t="str">
        <f t="shared" si="41"/>
        <v>NO</v>
      </c>
      <c r="AM431" s="51"/>
      <c r="AN431" s="51"/>
      <c r="AO431" s="51"/>
      <c r="AP431" s="1"/>
      <c r="AQ431" s="1"/>
      <c r="AR431" s="1"/>
      <c r="AS431" s="1"/>
      <c r="AT431" s="1"/>
      <c r="AU431" s="1"/>
      <c r="AV431" s="1"/>
      <c r="AW431" s="1"/>
      <c r="AX431" s="1"/>
      <c r="AY431" s="1"/>
      <c r="AZ431" s="1"/>
      <c r="BA431" s="1"/>
      <c r="BB431" s="1"/>
      <c r="BC431" s="1"/>
      <c r="BD431" s="1"/>
      <c r="BE431" s="1"/>
      <c r="BF431" s="1"/>
      <c r="BG431" s="1"/>
      <c r="BH431" s="1"/>
      <c r="BI431" s="1"/>
      <c r="BJ431" s="1"/>
      <c r="BK431" s="1"/>
      <c r="BL431" s="1"/>
      <c r="BM431" s="1"/>
      <c r="BN431" s="1"/>
      <c r="BO431" s="1"/>
      <c r="BP431" s="1"/>
      <c r="BQ431" s="1"/>
    </row>
    <row r="432" spans="1:69" ht="27" customHeight="1" x14ac:dyDescent="0.25">
      <c r="A432" s="125"/>
      <c r="B432" s="118"/>
      <c r="C432" s="119"/>
      <c r="D432" s="142"/>
      <c r="E432" s="119"/>
      <c r="F432" s="120"/>
      <c r="G432" s="121"/>
      <c r="H432" s="122"/>
      <c r="I432" s="123"/>
      <c r="J432" s="27" t="str">
        <f>IF(ISERROR(VLOOKUP(I432,[1]Eje_Pilar!$C$2:$E$47,2,FALSE))," ",VLOOKUP(I432,[1]Eje_Pilar!$C$2:$E$47,2,FALSE))</f>
        <v xml:space="preserve"> </v>
      </c>
      <c r="K432" s="27" t="str">
        <f>IF(ISERROR(VLOOKUP(I432,[1]Eje_Pilar!$C$2:$E$47,3,FALSE))," ",VLOOKUP(I432,[1]Eje_Pilar!$C$2:$E$47,3,FALSE))</f>
        <v xml:space="preserve"> </v>
      </c>
      <c r="L432" s="124"/>
      <c r="M432" s="125"/>
      <c r="N432" s="126"/>
      <c r="O432" s="127"/>
      <c r="P432" s="128"/>
      <c r="Q432" s="129"/>
      <c r="R432" s="130"/>
      <c r="S432" s="127"/>
      <c r="T432" s="28">
        <f t="shared" si="37"/>
        <v>0</v>
      </c>
      <c r="U432" s="131"/>
      <c r="V432" s="132"/>
      <c r="W432" s="132"/>
      <c r="X432" s="132"/>
      <c r="Y432" s="118"/>
      <c r="Z432" s="118"/>
      <c r="AA432" s="24"/>
      <c r="AB432" s="125"/>
      <c r="AC432" s="125"/>
      <c r="AD432" s="125"/>
      <c r="AE432" s="125"/>
      <c r="AF432" s="29" t="str">
        <f t="shared" si="36"/>
        <v>-</v>
      </c>
      <c r="AG432" s="30">
        <f>IF(SUMPRODUCT((A$14:A432=A432)*(B$14:B432=B432)*(C$14:C432=C432))&gt;1,0,1)</f>
        <v>0</v>
      </c>
      <c r="AH432" s="31" t="str">
        <f t="shared" si="38"/>
        <v>NO</v>
      </c>
      <c r="AI432" s="31" t="str">
        <f t="shared" si="39"/>
        <v>NO</v>
      </c>
      <c r="AJ432" s="32" t="str">
        <f>IFERROR(VLOOKUP(F432,[1]Tipo!$C$12:$C$27,1,FALSE),"NO")</f>
        <v>NO</v>
      </c>
      <c r="AK432" s="31" t="str">
        <f t="shared" si="40"/>
        <v>NO</v>
      </c>
      <c r="AL432" s="31" t="str">
        <f t="shared" si="41"/>
        <v>NO</v>
      </c>
      <c r="AM432" s="51"/>
      <c r="AN432" s="51"/>
      <c r="AO432" s="51"/>
      <c r="AP432" s="1"/>
      <c r="AQ432" s="1"/>
      <c r="AR432" s="1"/>
      <c r="AS432" s="1"/>
      <c r="AT432" s="1"/>
      <c r="AU432" s="1"/>
      <c r="AV432" s="1"/>
      <c r="AW432" s="1"/>
      <c r="AX432" s="1"/>
      <c r="AY432" s="1"/>
      <c r="AZ432" s="1"/>
      <c r="BA432" s="1"/>
      <c r="BB432" s="1"/>
      <c r="BC432" s="1"/>
      <c r="BD432" s="1"/>
      <c r="BE432" s="1"/>
      <c r="BF432" s="1"/>
      <c r="BG432" s="1"/>
      <c r="BH432" s="1"/>
      <c r="BI432" s="1"/>
      <c r="BJ432" s="1"/>
      <c r="BK432" s="1"/>
      <c r="BL432" s="1"/>
      <c r="BM432" s="1"/>
      <c r="BN432" s="1"/>
      <c r="BO432" s="1"/>
      <c r="BP432" s="1"/>
      <c r="BQ432" s="1"/>
    </row>
    <row r="433" spans="1:69" ht="27" customHeight="1" x14ac:dyDescent="0.25">
      <c r="A433" s="125"/>
      <c r="B433" s="118"/>
      <c r="C433" s="119"/>
      <c r="D433" s="142"/>
      <c r="E433" s="119"/>
      <c r="F433" s="120"/>
      <c r="G433" s="121"/>
      <c r="H433" s="122"/>
      <c r="I433" s="123"/>
      <c r="J433" s="27" t="str">
        <f>IF(ISERROR(VLOOKUP(I433,[1]Eje_Pilar!$C$2:$E$47,2,FALSE))," ",VLOOKUP(I433,[1]Eje_Pilar!$C$2:$E$47,2,FALSE))</f>
        <v xml:space="preserve"> </v>
      </c>
      <c r="K433" s="27" t="str">
        <f>IF(ISERROR(VLOOKUP(I433,[1]Eje_Pilar!$C$2:$E$47,3,FALSE))," ",VLOOKUP(I433,[1]Eje_Pilar!$C$2:$E$47,3,FALSE))</f>
        <v xml:space="preserve"> </v>
      </c>
      <c r="L433" s="124"/>
      <c r="M433" s="125"/>
      <c r="N433" s="126"/>
      <c r="O433" s="127"/>
      <c r="P433" s="128"/>
      <c r="Q433" s="129"/>
      <c r="R433" s="130"/>
      <c r="S433" s="127"/>
      <c r="T433" s="28">
        <f t="shared" si="37"/>
        <v>0</v>
      </c>
      <c r="U433" s="131"/>
      <c r="V433" s="132"/>
      <c r="W433" s="132"/>
      <c r="X433" s="132"/>
      <c r="Y433" s="118"/>
      <c r="Z433" s="118"/>
      <c r="AA433" s="24"/>
      <c r="AB433" s="125"/>
      <c r="AC433" s="125"/>
      <c r="AD433" s="125"/>
      <c r="AE433" s="125"/>
      <c r="AF433" s="29" t="str">
        <f t="shared" si="36"/>
        <v>-</v>
      </c>
      <c r="AG433" s="30">
        <f>IF(SUMPRODUCT((A$14:A433=A433)*(B$14:B433=B433)*(C$14:C433=C433))&gt;1,0,1)</f>
        <v>0</v>
      </c>
      <c r="AH433" s="31" t="str">
        <f t="shared" si="38"/>
        <v>NO</v>
      </c>
      <c r="AI433" s="31" t="str">
        <f t="shared" si="39"/>
        <v>NO</v>
      </c>
      <c r="AJ433" s="32" t="str">
        <f>IFERROR(VLOOKUP(F433,[1]Tipo!$C$12:$C$27,1,FALSE),"NO")</f>
        <v>NO</v>
      </c>
      <c r="AK433" s="31" t="str">
        <f t="shared" si="40"/>
        <v>NO</v>
      </c>
      <c r="AL433" s="31" t="str">
        <f t="shared" si="41"/>
        <v>NO</v>
      </c>
      <c r="AM433" s="51"/>
      <c r="AN433" s="51"/>
      <c r="AO433" s="51"/>
      <c r="AP433" s="1"/>
      <c r="AQ433" s="1"/>
      <c r="AR433" s="1"/>
      <c r="AS433" s="1"/>
      <c r="AT433" s="1"/>
      <c r="AU433" s="1"/>
      <c r="AV433" s="1"/>
      <c r="AW433" s="1"/>
      <c r="AX433" s="1"/>
      <c r="AY433" s="1"/>
      <c r="AZ433" s="1"/>
      <c r="BA433" s="1"/>
      <c r="BB433" s="1"/>
      <c r="BC433" s="1"/>
      <c r="BD433" s="1"/>
      <c r="BE433" s="1"/>
      <c r="BF433" s="1"/>
      <c r="BG433" s="1"/>
      <c r="BH433" s="1"/>
      <c r="BI433" s="1"/>
      <c r="BJ433" s="1"/>
      <c r="BK433" s="1"/>
      <c r="BL433" s="1"/>
      <c r="BM433" s="1"/>
      <c r="BN433" s="1"/>
      <c r="BO433" s="1"/>
      <c r="BP433" s="1"/>
      <c r="BQ433" s="1"/>
    </row>
    <row r="434" spans="1:69" ht="27" customHeight="1" x14ac:dyDescent="0.25">
      <c r="A434" s="125"/>
      <c r="B434" s="118"/>
      <c r="C434" s="119"/>
      <c r="D434" s="142"/>
      <c r="E434" s="119"/>
      <c r="F434" s="120"/>
      <c r="G434" s="121"/>
      <c r="H434" s="122"/>
      <c r="I434" s="123"/>
      <c r="J434" s="27" t="str">
        <f>IF(ISERROR(VLOOKUP(I434,[1]Eje_Pilar!$C$2:$E$47,2,FALSE))," ",VLOOKUP(I434,[1]Eje_Pilar!$C$2:$E$47,2,FALSE))</f>
        <v xml:space="preserve"> </v>
      </c>
      <c r="K434" s="27" t="str">
        <f>IF(ISERROR(VLOOKUP(I434,[1]Eje_Pilar!$C$2:$E$47,3,FALSE))," ",VLOOKUP(I434,[1]Eje_Pilar!$C$2:$E$47,3,FALSE))</f>
        <v xml:space="preserve"> </v>
      </c>
      <c r="L434" s="124"/>
      <c r="M434" s="125"/>
      <c r="N434" s="126"/>
      <c r="O434" s="127"/>
      <c r="P434" s="128"/>
      <c r="Q434" s="129"/>
      <c r="R434" s="130"/>
      <c r="S434" s="127"/>
      <c r="T434" s="28">
        <f t="shared" si="37"/>
        <v>0</v>
      </c>
      <c r="U434" s="131"/>
      <c r="V434" s="132"/>
      <c r="W434" s="132"/>
      <c r="X434" s="132"/>
      <c r="Y434" s="118"/>
      <c r="Z434" s="118"/>
      <c r="AA434" s="24"/>
      <c r="AB434" s="125"/>
      <c r="AC434" s="125"/>
      <c r="AD434" s="125"/>
      <c r="AE434" s="125"/>
      <c r="AF434" s="29" t="str">
        <f t="shared" si="36"/>
        <v>-</v>
      </c>
      <c r="AG434" s="30">
        <f>IF(SUMPRODUCT((A$14:A434=A434)*(B$14:B434=B434)*(C$14:C434=C434))&gt;1,0,1)</f>
        <v>0</v>
      </c>
      <c r="AH434" s="31" t="str">
        <f t="shared" si="38"/>
        <v>NO</v>
      </c>
      <c r="AI434" s="31" t="str">
        <f t="shared" si="39"/>
        <v>NO</v>
      </c>
      <c r="AJ434" s="32" t="str">
        <f>IFERROR(VLOOKUP(F434,[1]Tipo!$C$12:$C$27,1,FALSE),"NO")</f>
        <v>NO</v>
      </c>
      <c r="AK434" s="31" t="str">
        <f t="shared" si="40"/>
        <v>NO</v>
      </c>
      <c r="AL434" s="31" t="str">
        <f t="shared" si="41"/>
        <v>NO</v>
      </c>
      <c r="AM434" s="51"/>
      <c r="AN434" s="51"/>
      <c r="AO434" s="51"/>
      <c r="AP434" s="1"/>
      <c r="AQ434" s="1"/>
      <c r="AR434" s="1"/>
      <c r="AS434" s="1"/>
      <c r="AT434" s="1"/>
      <c r="AU434" s="1"/>
      <c r="AV434" s="1"/>
      <c r="AW434" s="1"/>
      <c r="AX434" s="1"/>
      <c r="AY434" s="1"/>
      <c r="AZ434" s="1"/>
      <c r="BA434" s="1"/>
      <c r="BB434" s="1"/>
      <c r="BC434" s="1"/>
      <c r="BD434" s="1"/>
      <c r="BE434" s="1"/>
      <c r="BF434" s="1"/>
      <c r="BG434" s="1"/>
      <c r="BH434" s="1"/>
      <c r="BI434" s="1"/>
      <c r="BJ434" s="1"/>
      <c r="BK434" s="1"/>
      <c r="BL434" s="1"/>
      <c r="BM434" s="1"/>
      <c r="BN434" s="1"/>
      <c r="BO434" s="1"/>
      <c r="BP434" s="1"/>
      <c r="BQ434" s="1"/>
    </row>
    <row r="435" spans="1:69" ht="27" customHeight="1" x14ac:dyDescent="0.25">
      <c r="A435" s="125"/>
      <c r="B435" s="118"/>
      <c r="C435" s="119"/>
      <c r="D435" s="142"/>
      <c r="E435" s="119"/>
      <c r="F435" s="120"/>
      <c r="G435" s="121"/>
      <c r="H435" s="122"/>
      <c r="I435" s="123"/>
      <c r="J435" s="27" t="str">
        <f>IF(ISERROR(VLOOKUP(I435,[1]Eje_Pilar!$C$2:$E$47,2,FALSE))," ",VLOOKUP(I435,[1]Eje_Pilar!$C$2:$E$47,2,FALSE))</f>
        <v xml:space="preserve"> </v>
      </c>
      <c r="K435" s="27" t="str">
        <f>IF(ISERROR(VLOOKUP(I435,[1]Eje_Pilar!$C$2:$E$47,3,FALSE))," ",VLOOKUP(I435,[1]Eje_Pilar!$C$2:$E$47,3,FALSE))</f>
        <v xml:space="preserve"> </v>
      </c>
      <c r="L435" s="124"/>
      <c r="M435" s="125"/>
      <c r="N435" s="126"/>
      <c r="O435" s="127"/>
      <c r="P435" s="128"/>
      <c r="Q435" s="129"/>
      <c r="R435" s="130"/>
      <c r="S435" s="127"/>
      <c r="T435" s="28">
        <f t="shared" si="37"/>
        <v>0</v>
      </c>
      <c r="U435" s="131"/>
      <c r="V435" s="132"/>
      <c r="W435" s="132"/>
      <c r="X435" s="132"/>
      <c r="Y435" s="118"/>
      <c r="Z435" s="118"/>
      <c r="AA435" s="24"/>
      <c r="AB435" s="125"/>
      <c r="AC435" s="125"/>
      <c r="AD435" s="125"/>
      <c r="AE435" s="125"/>
      <c r="AF435" s="29" t="str">
        <f t="shared" si="36"/>
        <v>-</v>
      </c>
      <c r="AG435" s="30">
        <f>IF(SUMPRODUCT((A$14:A435=A435)*(B$14:B435=B435)*(C$14:C435=C435))&gt;1,0,1)</f>
        <v>0</v>
      </c>
      <c r="AH435" s="31" t="str">
        <f t="shared" si="38"/>
        <v>NO</v>
      </c>
      <c r="AI435" s="31" t="str">
        <f t="shared" si="39"/>
        <v>NO</v>
      </c>
      <c r="AJ435" s="32" t="str">
        <f>IFERROR(VLOOKUP(F435,[1]Tipo!$C$12:$C$27,1,FALSE),"NO")</f>
        <v>NO</v>
      </c>
      <c r="AK435" s="31" t="str">
        <f t="shared" si="40"/>
        <v>NO</v>
      </c>
      <c r="AL435" s="31" t="str">
        <f t="shared" si="41"/>
        <v>NO</v>
      </c>
      <c r="AM435" s="51"/>
      <c r="AN435" s="51"/>
      <c r="AO435" s="51"/>
      <c r="AP435" s="1"/>
      <c r="AQ435" s="1"/>
      <c r="AR435" s="1"/>
      <c r="AS435" s="1"/>
      <c r="AT435" s="1"/>
      <c r="AU435" s="1"/>
      <c r="AV435" s="1"/>
      <c r="AW435" s="1"/>
      <c r="AX435" s="1"/>
      <c r="AY435" s="1"/>
      <c r="AZ435" s="1"/>
      <c r="BA435" s="1"/>
      <c r="BB435" s="1"/>
      <c r="BC435" s="1"/>
      <c r="BD435" s="1"/>
      <c r="BE435" s="1"/>
      <c r="BF435" s="1"/>
      <c r="BG435" s="1"/>
      <c r="BH435" s="1"/>
      <c r="BI435" s="1"/>
      <c r="BJ435" s="1"/>
      <c r="BK435" s="1"/>
      <c r="BL435" s="1"/>
      <c r="BM435" s="1"/>
      <c r="BN435" s="1"/>
      <c r="BO435" s="1"/>
      <c r="BP435" s="1"/>
      <c r="BQ435" s="1"/>
    </row>
    <row r="436" spans="1:69" ht="27" customHeight="1" x14ac:dyDescent="0.25">
      <c r="A436" s="125"/>
      <c r="B436" s="118"/>
      <c r="C436" s="119"/>
      <c r="D436" s="142"/>
      <c r="E436" s="119"/>
      <c r="F436" s="120"/>
      <c r="G436" s="121"/>
      <c r="H436" s="122"/>
      <c r="I436" s="123"/>
      <c r="J436" s="27" t="str">
        <f>IF(ISERROR(VLOOKUP(I436,[1]Eje_Pilar!$C$2:$E$47,2,FALSE))," ",VLOOKUP(I436,[1]Eje_Pilar!$C$2:$E$47,2,FALSE))</f>
        <v xml:space="preserve"> </v>
      </c>
      <c r="K436" s="27" t="str">
        <f>IF(ISERROR(VLOOKUP(I436,[1]Eje_Pilar!$C$2:$E$47,3,FALSE))," ",VLOOKUP(I436,[1]Eje_Pilar!$C$2:$E$47,3,FALSE))</f>
        <v xml:space="preserve"> </v>
      </c>
      <c r="L436" s="124"/>
      <c r="M436" s="125"/>
      <c r="N436" s="126"/>
      <c r="O436" s="127"/>
      <c r="P436" s="128"/>
      <c r="Q436" s="129"/>
      <c r="R436" s="130"/>
      <c r="S436" s="127"/>
      <c r="T436" s="28">
        <f t="shared" si="37"/>
        <v>0</v>
      </c>
      <c r="U436" s="131"/>
      <c r="V436" s="132"/>
      <c r="W436" s="132"/>
      <c r="X436" s="132"/>
      <c r="Y436" s="118"/>
      <c r="Z436" s="118"/>
      <c r="AA436" s="24"/>
      <c r="AB436" s="125"/>
      <c r="AC436" s="125"/>
      <c r="AD436" s="125"/>
      <c r="AE436" s="125"/>
      <c r="AF436" s="29" t="str">
        <f t="shared" si="36"/>
        <v>-</v>
      </c>
      <c r="AG436" s="30">
        <f>IF(SUMPRODUCT((A$14:A436=A436)*(B$14:B436=B436)*(C$14:C436=C436))&gt;1,0,1)</f>
        <v>0</v>
      </c>
      <c r="AH436" s="31" t="str">
        <f t="shared" si="38"/>
        <v>NO</v>
      </c>
      <c r="AI436" s="31" t="str">
        <f t="shared" si="39"/>
        <v>NO</v>
      </c>
      <c r="AJ436" s="32" t="str">
        <f>IFERROR(VLOOKUP(F436,[1]Tipo!$C$12:$C$27,1,FALSE),"NO")</f>
        <v>NO</v>
      </c>
      <c r="AK436" s="31" t="str">
        <f t="shared" si="40"/>
        <v>NO</v>
      </c>
      <c r="AL436" s="31" t="str">
        <f t="shared" si="41"/>
        <v>NO</v>
      </c>
      <c r="AM436" s="51"/>
      <c r="AN436" s="51"/>
      <c r="AO436" s="51"/>
      <c r="AP436" s="1"/>
      <c r="AQ436" s="1"/>
      <c r="AR436" s="1"/>
      <c r="AS436" s="1"/>
      <c r="AT436" s="1"/>
      <c r="AU436" s="1"/>
      <c r="AV436" s="1"/>
      <c r="AW436" s="1"/>
      <c r="AX436" s="1"/>
      <c r="AY436" s="1"/>
      <c r="AZ436" s="1"/>
      <c r="BA436" s="1"/>
      <c r="BB436" s="1"/>
      <c r="BC436" s="1"/>
      <c r="BD436" s="1"/>
      <c r="BE436" s="1"/>
      <c r="BF436" s="1"/>
      <c r="BG436" s="1"/>
      <c r="BH436" s="1"/>
      <c r="BI436" s="1"/>
      <c r="BJ436" s="1"/>
      <c r="BK436" s="1"/>
      <c r="BL436" s="1"/>
      <c r="BM436" s="1"/>
      <c r="BN436" s="1"/>
      <c r="BO436" s="1"/>
      <c r="BP436" s="1"/>
      <c r="BQ436" s="1"/>
    </row>
    <row r="437" spans="1:69" ht="27" customHeight="1" x14ac:dyDescent="0.25">
      <c r="A437" s="125"/>
      <c r="B437" s="118"/>
      <c r="C437" s="119"/>
      <c r="D437" s="142"/>
      <c r="E437" s="119"/>
      <c r="F437" s="120"/>
      <c r="G437" s="121"/>
      <c r="H437" s="122"/>
      <c r="I437" s="123"/>
      <c r="J437" s="27" t="str">
        <f>IF(ISERROR(VLOOKUP(I437,[1]Eje_Pilar!$C$2:$E$47,2,FALSE))," ",VLOOKUP(I437,[1]Eje_Pilar!$C$2:$E$47,2,FALSE))</f>
        <v xml:space="preserve"> </v>
      </c>
      <c r="K437" s="27" t="str">
        <f>IF(ISERROR(VLOOKUP(I437,[1]Eje_Pilar!$C$2:$E$47,3,FALSE))," ",VLOOKUP(I437,[1]Eje_Pilar!$C$2:$E$47,3,FALSE))</f>
        <v xml:space="preserve"> </v>
      </c>
      <c r="L437" s="124"/>
      <c r="M437" s="125"/>
      <c r="N437" s="126"/>
      <c r="O437" s="127"/>
      <c r="P437" s="128"/>
      <c r="Q437" s="129"/>
      <c r="R437" s="130"/>
      <c r="S437" s="127"/>
      <c r="T437" s="28">
        <f t="shared" si="37"/>
        <v>0</v>
      </c>
      <c r="U437" s="131"/>
      <c r="V437" s="132"/>
      <c r="W437" s="132"/>
      <c r="X437" s="132"/>
      <c r="Y437" s="118"/>
      <c r="Z437" s="118"/>
      <c r="AA437" s="24"/>
      <c r="AB437" s="125"/>
      <c r="AC437" s="125"/>
      <c r="AD437" s="125"/>
      <c r="AE437" s="125"/>
      <c r="AF437" s="29" t="str">
        <f t="shared" si="36"/>
        <v>-</v>
      </c>
      <c r="AG437" s="30">
        <f>IF(SUMPRODUCT((A$14:A437=A437)*(B$14:B437=B437)*(C$14:C437=C437))&gt;1,0,1)</f>
        <v>0</v>
      </c>
      <c r="AH437" s="31" t="str">
        <f t="shared" si="38"/>
        <v>NO</v>
      </c>
      <c r="AI437" s="31" t="str">
        <f t="shared" si="39"/>
        <v>NO</v>
      </c>
      <c r="AJ437" s="32" t="str">
        <f>IFERROR(VLOOKUP(F437,[1]Tipo!$C$12:$C$27,1,FALSE),"NO")</f>
        <v>NO</v>
      </c>
      <c r="AK437" s="31" t="str">
        <f t="shared" si="40"/>
        <v>NO</v>
      </c>
      <c r="AL437" s="31" t="str">
        <f t="shared" si="41"/>
        <v>NO</v>
      </c>
      <c r="AM437" s="51"/>
      <c r="AN437" s="51"/>
      <c r="AO437" s="51"/>
      <c r="AP437" s="1"/>
      <c r="AQ437" s="1"/>
      <c r="AR437" s="1"/>
      <c r="AS437" s="1"/>
      <c r="AT437" s="1"/>
      <c r="AU437" s="1"/>
      <c r="AV437" s="1"/>
      <c r="AW437" s="1"/>
      <c r="AX437" s="1"/>
      <c r="AY437" s="1"/>
      <c r="AZ437" s="1"/>
      <c r="BA437" s="1"/>
      <c r="BB437" s="1"/>
      <c r="BC437" s="1"/>
      <c r="BD437" s="1"/>
      <c r="BE437" s="1"/>
      <c r="BF437" s="1"/>
      <c r="BG437" s="1"/>
      <c r="BH437" s="1"/>
      <c r="BI437" s="1"/>
      <c r="BJ437" s="1"/>
      <c r="BK437" s="1"/>
      <c r="BL437" s="1"/>
      <c r="BM437" s="1"/>
      <c r="BN437" s="1"/>
      <c r="BO437" s="1"/>
      <c r="BP437" s="1"/>
      <c r="BQ437" s="1"/>
    </row>
    <row r="438" spans="1:69" ht="27" customHeight="1" x14ac:dyDescent="0.25">
      <c r="A438" s="125"/>
      <c r="B438" s="118"/>
      <c r="C438" s="119"/>
      <c r="D438" s="142"/>
      <c r="E438" s="119"/>
      <c r="F438" s="120"/>
      <c r="G438" s="121"/>
      <c r="H438" s="122"/>
      <c r="I438" s="123"/>
      <c r="J438" s="27" t="str">
        <f>IF(ISERROR(VLOOKUP(I438,[1]Eje_Pilar!$C$2:$E$47,2,FALSE))," ",VLOOKUP(I438,[1]Eje_Pilar!$C$2:$E$47,2,FALSE))</f>
        <v xml:space="preserve"> </v>
      </c>
      <c r="K438" s="27" t="str">
        <f>IF(ISERROR(VLOOKUP(I438,[1]Eje_Pilar!$C$2:$E$47,3,FALSE))," ",VLOOKUP(I438,[1]Eje_Pilar!$C$2:$E$47,3,FALSE))</f>
        <v xml:space="preserve"> </v>
      </c>
      <c r="L438" s="124"/>
      <c r="M438" s="125"/>
      <c r="N438" s="126"/>
      <c r="O438" s="127"/>
      <c r="P438" s="128"/>
      <c r="Q438" s="129"/>
      <c r="R438" s="130"/>
      <c r="S438" s="127"/>
      <c r="T438" s="28">
        <f t="shared" si="37"/>
        <v>0</v>
      </c>
      <c r="U438" s="131"/>
      <c r="V438" s="132"/>
      <c r="W438" s="132"/>
      <c r="X438" s="132"/>
      <c r="Y438" s="118"/>
      <c r="Z438" s="118"/>
      <c r="AA438" s="24"/>
      <c r="AB438" s="125"/>
      <c r="AC438" s="125"/>
      <c r="AD438" s="125"/>
      <c r="AE438" s="125"/>
      <c r="AF438" s="29" t="str">
        <f t="shared" si="36"/>
        <v>-</v>
      </c>
      <c r="AG438" s="30">
        <f>IF(SUMPRODUCT((A$14:A438=A438)*(B$14:B438=B438)*(C$14:C438=C438))&gt;1,0,1)</f>
        <v>0</v>
      </c>
      <c r="AH438" s="31" t="str">
        <f t="shared" si="38"/>
        <v>NO</v>
      </c>
      <c r="AI438" s="31" t="str">
        <f t="shared" si="39"/>
        <v>NO</v>
      </c>
      <c r="AJ438" s="32" t="str">
        <f>IFERROR(VLOOKUP(F438,[1]Tipo!$C$12:$C$27,1,FALSE),"NO")</f>
        <v>NO</v>
      </c>
      <c r="AK438" s="31" t="str">
        <f t="shared" si="40"/>
        <v>NO</v>
      </c>
      <c r="AL438" s="31" t="str">
        <f t="shared" si="41"/>
        <v>NO</v>
      </c>
      <c r="AM438" s="51"/>
      <c r="AN438" s="51"/>
      <c r="AO438" s="51"/>
      <c r="AP438" s="1"/>
      <c r="AQ438" s="1"/>
      <c r="AR438" s="1"/>
      <c r="AS438" s="1"/>
      <c r="AT438" s="1"/>
      <c r="AU438" s="1"/>
      <c r="AV438" s="1"/>
      <c r="AW438" s="1"/>
      <c r="AX438" s="1"/>
      <c r="AY438" s="1"/>
      <c r="AZ438" s="1"/>
      <c r="BA438" s="1"/>
      <c r="BB438" s="1"/>
      <c r="BC438" s="1"/>
      <c r="BD438" s="1"/>
      <c r="BE438" s="1"/>
      <c r="BF438" s="1"/>
      <c r="BG438" s="1"/>
      <c r="BH438" s="1"/>
      <c r="BI438" s="1"/>
      <c r="BJ438" s="1"/>
      <c r="BK438" s="1"/>
      <c r="BL438" s="1"/>
      <c r="BM438" s="1"/>
      <c r="BN438" s="1"/>
      <c r="BO438" s="1"/>
      <c r="BP438" s="1"/>
      <c r="BQ438" s="1"/>
    </row>
    <row r="439" spans="1:69" ht="27" customHeight="1" x14ac:dyDescent="0.25">
      <c r="A439" s="125"/>
      <c r="B439" s="118"/>
      <c r="C439" s="119"/>
      <c r="D439" s="142"/>
      <c r="E439" s="119"/>
      <c r="F439" s="120"/>
      <c r="G439" s="121"/>
      <c r="H439" s="122"/>
      <c r="I439" s="123"/>
      <c r="J439" s="27" t="str">
        <f>IF(ISERROR(VLOOKUP(I439,[1]Eje_Pilar!$C$2:$E$47,2,FALSE))," ",VLOOKUP(I439,[1]Eje_Pilar!$C$2:$E$47,2,FALSE))</f>
        <v xml:space="preserve"> </v>
      </c>
      <c r="K439" s="27" t="str">
        <f>IF(ISERROR(VLOOKUP(I439,[1]Eje_Pilar!$C$2:$E$47,3,FALSE))," ",VLOOKUP(I439,[1]Eje_Pilar!$C$2:$E$47,3,FALSE))</f>
        <v xml:space="preserve"> </v>
      </c>
      <c r="L439" s="124"/>
      <c r="M439" s="125"/>
      <c r="N439" s="126"/>
      <c r="O439" s="127"/>
      <c r="P439" s="128"/>
      <c r="Q439" s="129"/>
      <c r="R439" s="130"/>
      <c r="S439" s="127"/>
      <c r="T439" s="28">
        <f t="shared" si="37"/>
        <v>0</v>
      </c>
      <c r="U439" s="131"/>
      <c r="V439" s="132"/>
      <c r="W439" s="132"/>
      <c r="X439" s="132"/>
      <c r="Y439" s="118"/>
      <c r="Z439" s="118"/>
      <c r="AA439" s="24"/>
      <c r="AB439" s="125"/>
      <c r="AC439" s="125"/>
      <c r="AD439" s="125"/>
      <c r="AE439" s="125"/>
      <c r="AF439" s="29" t="str">
        <f t="shared" si="36"/>
        <v>-</v>
      </c>
      <c r="AG439" s="30">
        <f>IF(SUMPRODUCT((A$14:A439=A439)*(B$14:B439=B439)*(C$14:C439=C439))&gt;1,0,1)</f>
        <v>0</v>
      </c>
      <c r="AH439" s="31" t="str">
        <f t="shared" si="38"/>
        <v>NO</v>
      </c>
      <c r="AI439" s="31" t="str">
        <f t="shared" si="39"/>
        <v>NO</v>
      </c>
      <c r="AJ439" s="32" t="str">
        <f>IFERROR(VLOOKUP(F439,[1]Tipo!$C$12:$C$27,1,FALSE),"NO")</f>
        <v>NO</v>
      </c>
      <c r="AK439" s="31" t="str">
        <f t="shared" si="40"/>
        <v>NO</v>
      </c>
      <c r="AL439" s="31" t="str">
        <f t="shared" si="41"/>
        <v>NO</v>
      </c>
      <c r="AM439" s="51"/>
      <c r="AN439" s="51"/>
      <c r="AO439" s="51"/>
      <c r="AP439" s="1"/>
      <c r="AQ439" s="1"/>
      <c r="AR439" s="1"/>
      <c r="AS439" s="1"/>
      <c r="AT439" s="1"/>
      <c r="AU439" s="1"/>
      <c r="AV439" s="1"/>
      <c r="AW439" s="1"/>
      <c r="AX439" s="1"/>
      <c r="AY439" s="1"/>
      <c r="AZ439" s="1"/>
      <c r="BA439" s="1"/>
      <c r="BB439" s="1"/>
      <c r="BC439" s="1"/>
      <c r="BD439" s="1"/>
      <c r="BE439" s="1"/>
      <c r="BF439" s="1"/>
      <c r="BG439" s="1"/>
      <c r="BH439" s="1"/>
      <c r="BI439" s="1"/>
      <c r="BJ439" s="1"/>
      <c r="BK439" s="1"/>
      <c r="BL439" s="1"/>
      <c r="BM439" s="1"/>
      <c r="BN439" s="1"/>
      <c r="BO439" s="1"/>
      <c r="BP439" s="1"/>
      <c r="BQ439" s="1"/>
    </row>
    <row r="440" spans="1:69" ht="27" customHeight="1" x14ac:dyDescent="0.25">
      <c r="A440" s="125"/>
      <c r="B440" s="118"/>
      <c r="C440" s="119"/>
      <c r="D440" s="142"/>
      <c r="E440" s="119"/>
      <c r="F440" s="120"/>
      <c r="G440" s="121"/>
      <c r="H440" s="122"/>
      <c r="I440" s="123"/>
      <c r="J440" s="27" t="str">
        <f>IF(ISERROR(VLOOKUP(I440,[1]Eje_Pilar!$C$2:$E$47,2,FALSE))," ",VLOOKUP(I440,[1]Eje_Pilar!$C$2:$E$47,2,FALSE))</f>
        <v xml:space="preserve"> </v>
      </c>
      <c r="K440" s="27" t="str">
        <f>IF(ISERROR(VLOOKUP(I440,[1]Eje_Pilar!$C$2:$E$47,3,FALSE))," ",VLOOKUP(I440,[1]Eje_Pilar!$C$2:$E$47,3,FALSE))</f>
        <v xml:space="preserve"> </v>
      </c>
      <c r="L440" s="124"/>
      <c r="M440" s="125"/>
      <c r="N440" s="126"/>
      <c r="O440" s="127"/>
      <c r="P440" s="128"/>
      <c r="Q440" s="129"/>
      <c r="R440" s="130"/>
      <c r="S440" s="127"/>
      <c r="T440" s="28">
        <f t="shared" si="37"/>
        <v>0</v>
      </c>
      <c r="U440" s="131"/>
      <c r="V440" s="132"/>
      <c r="W440" s="132"/>
      <c r="X440" s="132"/>
      <c r="Y440" s="118"/>
      <c r="Z440" s="118"/>
      <c r="AA440" s="24"/>
      <c r="AB440" s="125"/>
      <c r="AC440" s="125"/>
      <c r="AD440" s="125"/>
      <c r="AE440" s="125"/>
      <c r="AF440" s="29" t="str">
        <f t="shared" si="36"/>
        <v>-</v>
      </c>
      <c r="AG440" s="30">
        <f>IF(SUMPRODUCT((A$14:A440=A440)*(B$14:B440=B440)*(C$14:C440=C440))&gt;1,0,1)</f>
        <v>0</v>
      </c>
      <c r="AH440" s="31" t="str">
        <f t="shared" si="38"/>
        <v>NO</v>
      </c>
      <c r="AI440" s="31" t="str">
        <f t="shared" si="39"/>
        <v>NO</v>
      </c>
      <c r="AJ440" s="32" t="str">
        <f>IFERROR(VLOOKUP(F440,[1]Tipo!$C$12:$C$27,1,FALSE),"NO")</f>
        <v>NO</v>
      </c>
      <c r="AK440" s="31" t="str">
        <f t="shared" si="40"/>
        <v>NO</v>
      </c>
      <c r="AL440" s="31" t="str">
        <f t="shared" si="41"/>
        <v>NO</v>
      </c>
      <c r="AM440" s="51"/>
      <c r="AN440" s="51"/>
      <c r="AO440" s="51"/>
      <c r="AP440" s="1"/>
      <c r="AQ440" s="1"/>
      <c r="AR440" s="1"/>
      <c r="AS440" s="1"/>
      <c r="AT440" s="1"/>
      <c r="AU440" s="1"/>
      <c r="AV440" s="1"/>
      <c r="AW440" s="1"/>
      <c r="AX440" s="1"/>
      <c r="AY440" s="1"/>
      <c r="AZ440" s="1"/>
      <c r="BA440" s="1"/>
      <c r="BB440" s="1"/>
      <c r="BC440" s="1"/>
      <c r="BD440" s="1"/>
      <c r="BE440" s="1"/>
      <c r="BF440" s="1"/>
      <c r="BG440" s="1"/>
      <c r="BH440" s="1"/>
      <c r="BI440" s="1"/>
      <c r="BJ440" s="1"/>
      <c r="BK440" s="1"/>
      <c r="BL440" s="1"/>
      <c r="BM440" s="1"/>
      <c r="BN440" s="1"/>
      <c r="BO440" s="1"/>
      <c r="BP440" s="1"/>
      <c r="BQ440" s="1"/>
    </row>
    <row r="441" spans="1:69" ht="27" customHeight="1" x14ac:dyDescent="0.25">
      <c r="A441" s="125"/>
      <c r="B441" s="118"/>
      <c r="C441" s="119"/>
      <c r="D441" s="142"/>
      <c r="E441" s="119"/>
      <c r="F441" s="120"/>
      <c r="G441" s="121"/>
      <c r="H441" s="122"/>
      <c r="I441" s="123"/>
      <c r="J441" s="27" t="str">
        <f>IF(ISERROR(VLOOKUP(I441,[1]Eje_Pilar!$C$2:$E$47,2,FALSE))," ",VLOOKUP(I441,[1]Eje_Pilar!$C$2:$E$47,2,FALSE))</f>
        <v xml:space="preserve"> </v>
      </c>
      <c r="K441" s="27" t="str">
        <f>IF(ISERROR(VLOOKUP(I441,[1]Eje_Pilar!$C$2:$E$47,3,FALSE))," ",VLOOKUP(I441,[1]Eje_Pilar!$C$2:$E$47,3,FALSE))</f>
        <v xml:space="preserve"> </v>
      </c>
      <c r="L441" s="124"/>
      <c r="M441" s="125"/>
      <c r="N441" s="126"/>
      <c r="O441" s="127"/>
      <c r="P441" s="128"/>
      <c r="Q441" s="129"/>
      <c r="R441" s="130"/>
      <c r="S441" s="127"/>
      <c r="T441" s="28">
        <f t="shared" si="37"/>
        <v>0</v>
      </c>
      <c r="U441" s="131"/>
      <c r="V441" s="132"/>
      <c r="W441" s="132"/>
      <c r="X441" s="132"/>
      <c r="Y441" s="118"/>
      <c r="Z441" s="118"/>
      <c r="AA441" s="24"/>
      <c r="AB441" s="125"/>
      <c r="AC441" s="125"/>
      <c r="AD441" s="125"/>
      <c r="AE441" s="125"/>
      <c r="AF441" s="29" t="str">
        <f t="shared" si="36"/>
        <v>-</v>
      </c>
      <c r="AG441" s="30">
        <f>IF(SUMPRODUCT((A$14:A441=A441)*(B$14:B441=B441)*(C$14:C441=C441))&gt;1,0,1)</f>
        <v>0</v>
      </c>
      <c r="AH441" s="31" t="str">
        <f t="shared" si="38"/>
        <v>NO</v>
      </c>
      <c r="AI441" s="31" t="str">
        <f t="shared" si="39"/>
        <v>NO</v>
      </c>
      <c r="AJ441" s="32" t="str">
        <f>IFERROR(VLOOKUP(F441,[1]Tipo!$C$12:$C$27,1,FALSE),"NO")</f>
        <v>NO</v>
      </c>
      <c r="AK441" s="31" t="str">
        <f t="shared" si="40"/>
        <v>NO</v>
      </c>
      <c r="AL441" s="31" t="str">
        <f t="shared" si="41"/>
        <v>NO</v>
      </c>
      <c r="AM441" s="51"/>
      <c r="AN441" s="51"/>
      <c r="AO441" s="51"/>
      <c r="AP441" s="1"/>
      <c r="AQ441" s="1"/>
      <c r="AR441" s="1"/>
      <c r="AS441" s="1"/>
      <c r="AT441" s="1"/>
      <c r="AU441" s="1"/>
      <c r="AV441" s="1"/>
      <c r="AW441" s="1"/>
      <c r="AX441" s="1"/>
      <c r="AY441" s="1"/>
      <c r="AZ441" s="1"/>
      <c r="BA441" s="1"/>
      <c r="BB441" s="1"/>
      <c r="BC441" s="1"/>
      <c r="BD441" s="1"/>
      <c r="BE441" s="1"/>
      <c r="BF441" s="1"/>
      <c r="BG441" s="1"/>
      <c r="BH441" s="1"/>
      <c r="BI441" s="1"/>
      <c r="BJ441" s="1"/>
      <c r="BK441" s="1"/>
      <c r="BL441" s="1"/>
      <c r="BM441" s="1"/>
      <c r="BN441" s="1"/>
      <c r="BO441" s="1"/>
      <c r="BP441" s="1"/>
      <c r="BQ441" s="1"/>
    </row>
    <row r="442" spans="1:69" ht="27" customHeight="1" x14ac:dyDescent="0.25">
      <c r="A442" s="125"/>
      <c r="B442" s="118"/>
      <c r="C442" s="119"/>
      <c r="D442" s="142"/>
      <c r="E442" s="119"/>
      <c r="F442" s="120"/>
      <c r="G442" s="121"/>
      <c r="H442" s="122"/>
      <c r="I442" s="123"/>
      <c r="J442" s="27" t="str">
        <f>IF(ISERROR(VLOOKUP(I442,[1]Eje_Pilar!$C$2:$E$47,2,FALSE))," ",VLOOKUP(I442,[1]Eje_Pilar!$C$2:$E$47,2,FALSE))</f>
        <v xml:space="preserve"> </v>
      </c>
      <c r="K442" s="27" t="str">
        <f>IF(ISERROR(VLOOKUP(I442,[1]Eje_Pilar!$C$2:$E$47,3,FALSE))," ",VLOOKUP(I442,[1]Eje_Pilar!$C$2:$E$47,3,FALSE))</f>
        <v xml:space="preserve"> </v>
      </c>
      <c r="L442" s="124"/>
      <c r="M442" s="125"/>
      <c r="N442" s="126"/>
      <c r="O442" s="127"/>
      <c r="P442" s="128"/>
      <c r="Q442" s="129"/>
      <c r="R442" s="130"/>
      <c r="S442" s="127"/>
      <c r="T442" s="28">
        <f t="shared" si="37"/>
        <v>0</v>
      </c>
      <c r="U442" s="131"/>
      <c r="V442" s="132"/>
      <c r="W442" s="132"/>
      <c r="X442" s="132"/>
      <c r="Y442" s="118"/>
      <c r="Z442" s="118"/>
      <c r="AA442" s="24"/>
      <c r="AB442" s="125"/>
      <c r="AC442" s="125"/>
      <c r="AD442" s="125"/>
      <c r="AE442" s="125"/>
      <c r="AF442" s="29" t="str">
        <f t="shared" si="36"/>
        <v>-</v>
      </c>
      <c r="AG442" s="30">
        <f>IF(SUMPRODUCT((A$14:A442=A442)*(B$14:B442=B442)*(C$14:C442=C442))&gt;1,0,1)</f>
        <v>0</v>
      </c>
      <c r="AH442" s="31" t="str">
        <f t="shared" si="38"/>
        <v>NO</v>
      </c>
      <c r="AI442" s="31" t="str">
        <f t="shared" si="39"/>
        <v>NO</v>
      </c>
      <c r="AJ442" s="32" t="str">
        <f>IFERROR(VLOOKUP(F442,[1]Tipo!$C$12:$C$27,1,FALSE),"NO")</f>
        <v>NO</v>
      </c>
      <c r="AK442" s="31" t="str">
        <f t="shared" si="40"/>
        <v>NO</v>
      </c>
      <c r="AL442" s="31" t="str">
        <f t="shared" si="41"/>
        <v>NO</v>
      </c>
      <c r="AM442" s="51"/>
      <c r="AN442" s="51"/>
      <c r="AO442" s="51"/>
      <c r="AP442" s="1"/>
      <c r="AQ442" s="1"/>
      <c r="AR442" s="1"/>
      <c r="AS442" s="1"/>
      <c r="AT442" s="1"/>
      <c r="AU442" s="1"/>
      <c r="AV442" s="1"/>
      <c r="AW442" s="1"/>
      <c r="AX442" s="1"/>
      <c r="AY442" s="1"/>
      <c r="AZ442" s="1"/>
      <c r="BA442" s="1"/>
      <c r="BB442" s="1"/>
      <c r="BC442" s="1"/>
      <c r="BD442" s="1"/>
      <c r="BE442" s="1"/>
      <c r="BF442" s="1"/>
      <c r="BG442" s="1"/>
      <c r="BH442" s="1"/>
      <c r="BI442" s="1"/>
      <c r="BJ442" s="1"/>
      <c r="BK442" s="1"/>
      <c r="BL442" s="1"/>
      <c r="BM442" s="1"/>
      <c r="BN442" s="1"/>
      <c r="BO442" s="1"/>
      <c r="BP442" s="1"/>
      <c r="BQ442" s="1"/>
    </row>
    <row r="443" spans="1:69" ht="27" customHeight="1" x14ac:dyDescent="0.25">
      <c r="A443" s="125"/>
      <c r="B443" s="118"/>
      <c r="C443" s="119"/>
      <c r="D443" s="142"/>
      <c r="E443" s="119"/>
      <c r="F443" s="120"/>
      <c r="G443" s="121"/>
      <c r="H443" s="122"/>
      <c r="I443" s="123"/>
      <c r="J443" s="27" t="str">
        <f>IF(ISERROR(VLOOKUP(I443,[1]Eje_Pilar!$C$2:$E$47,2,FALSE))," ",VLOOKUP(I443,[1]Eje_Pilar!$C$2:$E$47,2,FALSE))</f>
        <v xml:space="preserve"> </v>
      </c>
      <c r="K443" s="27" t="str">
        <f>IF(ISERROR(VLOOKUP(I443,[1]Eje_Pilar!$C$2:$E$47,3,FALSE))," ",VLOOKUP(I443,[1]Eje_Pilar!$C$2:$E$47,3,FALSE))</f>
        <v xml:space="preserve"> </v>
      </c>
      <c r="L443" s="124"/>
      <c r="M443" s="125"/>
      <c r="N443" s="126"/>
      <c r="O443" s="127"/>
      <c r="P443" s="128"/>
      <c r="Q443" s="129"/>
      <c r="R443" s="130"/>
      <c r="S443" s="127"/>
      <c r="T443" s="28">
        <f t="shared" si="37"/>
        <v>0</v>
      </c>
      <c r="U443" s="131"/>
      <c r="V443" s="132"/>
      <c r="W443" s="132"/>
      <c r="X443" s="132"/>
      <c r="Y443" s="118"/>
      <c r="Z443" s="118"/>
      <c r="AA443" s="24"/>
      <c r="AB443" s="125"/>
      <c r="AC443" s="125"/>
      <c r="AD443" s="125"/>
      <c r="AE443" s="125"/>
      <c r="AF443" s="29" t="str">
        <f t="shared" si="36"/>
        <v>-</v>
      </c>
      <c r="AG443" s="30">
        <f>IF(SUMPRODUCT((A$14:A443=A443)*(B$14:B443=B443)*(C$14:C443=C443))&gt;1,0,1)</f>
        <v>0</v>
      </c>
      <c r="AH443" s="31" t="str">
        <f t="shared" si="38"/>
        <v>NO</v>
      </c>
      <c r="AI443" s="31" t="str">
        <f t="shared" si="39"/>
        <v>NO</v>
      </c>
      <c r="AJ443" s="32" t="str">
        <f>IFERROR(VLOOKUP(F443,[1]Tipo!$C$12:$C$27,1,FALSE),"NO")</f>
        <v>NO</v>
      </c>
      <c r="AK443" s="31" t="str">
        <f t="shared" si="40"/>
        <v>NO</v>
      </c>
      <c r="AL443" s="31" t="str">
        <f t="shared" si="41"/>
        <v>NO</v>
      </c>
      <c r="AM443" s="51"/>
      <c r="AN443" s="51"/>
      <c r="AO443" s="51"/>
      <c r="AP443" s="1"/>
      <c r="AQ443" s="1"/>
      <c r="AR443" s="1"/>
      <c r="AS443" s="1"/>
      <c r="AT443" s="1"/>
      <c r="AU443" s="1"/>
      <c r="AV443" s="1"/>
      <c r="AW443" s="1"/>
      <c r="AX443" s="1"/>
      <c r="AY443" s="1"/>
      <c r="AZ443" s="1"/>
      <c r="BA443" s="1"/>
      <c r="BB443" s="1"/>
      <c r="BC443" s="1"/>
      <c r="BD443" s="1"/>
      <c r="BE443" s="1"/>
      <c r="BF443" s="1"/>
      <c r="BG443" s="1"/>
      <c r="BH443" s="1"/>
      <c r="BI443" s="1"/>
      <c r="BJ443" s="1"/>
      <c r="BK443" s="1"/>
      <c r="BL443" s="1"/>
      <c r="BM443" s="1"/>
      <c r="BN443" s="1"/>
      <c r="BO443" s="1"/>
      <c r="BP443" s="1"/>
      <c r="BQ443" s="1"/>
    </row>
    <row r="444" spans="1:69" ht="27" customHeight="1" x14ac:dyDescent="0.25">
      <c r="A444" s="125"/>
      <c r="B444" s="118"/>
      <c r="C444" s="119"/>
      <c r="D444" s="142"/>
      <c r="E444" s="119"/>
      <c r="F444" s="120"/>
      <c r="G444" s="121"/>
      <c r="H444" s="122"/>
      <c r="I444" s="123"/>
      <c r="J444" s="27" t="str">
        <f>IF(ISERROR(VLOOKUP(I444,[1]Eje_Pilar!$C$2:$E$47,2,FALSE))," ",VLOOKUP(I444,[1]Eje_Pilar!$C$2:$E$47,2,FALSE))</f>
        <v xml:space="preserve"> </v>
      </c>
      <c r="K444" s="27" t="str">
        <f>IF(ISERROR(VLOOKUP(I444,[1]Eje_Pilar!$C$2:$E$47,3,FALSE))," ",VLOOKUP(I444,[1]Eje_Pilar!$C$2:$E$47,3,FALSE))</f>
        <v xml:space="preserve"> </v>
      </c>
      <c r="L444" s="124"/>
      <c r="M444" s="125"/>
      <c r="N444" s="126"/>
      <c r="O444" s="127"/>
      <c r="P444" s="128"/>
      <c r="Q444" s="129"/>
      <c r="R444" s="130"/>
      <c r="S444" s="127"/>
      <c r="T444" s="28">
        <f t="shared" si="37"/>
        <v>0</v>
      </c>
      <c r="U444" s="131"/>
      <c r="V444" s="132"/>
      <c r="W444" s="132"/>
      <c r="X444" s="132"/>
      <c r="Y444" s="118"/>
      <c r="Z444" s="118"/>
      <c r="AA444" s="24"/>
      <c r="AB444" s="125"/>
      <c r="AC444" s="125"/>
      <c r="AD444" s="125"/>
      <c r="AE444" s="125"/>
      <c r="AF444" s="29" t="str">
        <f t="shared" si="36"/>
        <v>-</v>
      </c>
      <c r="AG444" s="30">
        <f>IF(SUMPRODUCT((A$14:A444=A444)*(B$14:B444=B444)*(C$14:C444=C444))&gt;1,0,1)</f>
        <v>0</v>
      </c>
      <c r="AH444" s="31" t="str">
        <f t="shared" si="38"/>
        <v>NO</v>
      </c>
      <c r="AI444" s="31" t="str">
        <f t="shared" si="39"/>
        <v>NO</v>
      </c>
      <c r="AJ444" s="32" t="str">
        <f>IFERROR(VLOOKUP(F444,[1]Tipo!$C$12:$C$27,1,FALSE),"NO")</f>
        <v>NO</v>
      </c>
      <c r="AK444" s="31" t="str">
        <f t="shared" si="40"/>
        <v>NO</v>
      </c>
      <c r="AL444" s="31" t="str">
        <f t="shared" si="41"/>
        <v>NO</v>
      </c>
      <c r="AM444" s="51"/>
      <c r="AN444" s="51"/>
      <c r="AO444" s="51"/>
      <c r="AP444" s="1"/>
      <c r="AQ444" s="1"/>
      <c r="AR444" s="1"/>
      <c r="AS444" s="1"/>
      <c r="AT444" s="1"/>
      <c r="AU444" s="1"/>
      <c r="AV444" s="1"/>
      <c r="AW444" s="1"/>
      <c r="AX444" s="1"/>
      <c r="AY444" s="1"/>
      <c r="AZ444" s="1"/>
      <c r="BA444" s="1"/>
      <c r="BB444" s="1"/>
      <c r="BC444" s="1"/>
      <c r="BD444" s="1"/>
      <c r="BE444" s="1"/>
      <c r="BF444" s="1"/>
      <c r="BG444" s="1"/>
      <c r="BH444" s="1"/>
      <c r="BI444" s="1"/>
      <c r="BJ444" s="1"/>
      <c r="BK444" s="1"/>
      <c r="BL444" s="1"/>
      <c r="BM444" s="1"/>
      <c r="BN444" s="1"/>
      <c r="BO444" s="1"/>
      <c r="BP444" s="1"/>
      <c r="BQ444" s="1"/>
    </row>
    <row r="445" spans="1:69" ht="27" customHeight="1" x14ac:dyDescent="0.25">
      <c r="A445" s="125"/>
      <c r="B445" s="118"/>
      <c r="C445" s="119"/>
      <c r="D445" s="142"/>
      <c r="E445" s="119"/>
      <c r="F445" s="120"/>
      <c r="G445" s="121"/>
      <c r="H445" s="122"/>
      <c r="I445" s="123"/>
      <c r="J445" s="27" t="str">
        <f>IF(ISERROR(VLOOKUP(I445,[1]Eje_Pilar!$C$2:$E$47,2,FALSE))," ",VLOOKUP(I445,[1]Eje_Pilar!$C$2:$E$47,2,FALSE))</f>
        <v xml:space="preserve"> </v>
      </c>
      <c r="K445" s="27" t="str">
        <f>IF(ISERROR(VLOOKUP(I445,[1]Eje_Pilar!$C$2:$E$47,3,FALSE))," ",VLOOKUP(I445,[1]Eje_Pilar!$C$2:$E$47,3,FALSE))</f>
        <v xml:space="preserve"> </v>
      </c>
      <c r="L445" s="124"/>
      <c r="M445" s="125"/>
      <c r="N445" s="126"/>
      <c r="O445" s="127"/>
      <c r="P445" s="128"/>
      <c r="Q445" s="129"/>
      <c r="R445" s="130"/>
      <c r="S445" s="127"/>
      <c r="T445" s="28">
        <f t="shared" si="37"/>
        <v>0</v>
      </c>
      <c r="U445" s="131"/>
      <c r="V445" s="132"/>
      <c r="W445" s="132"/>
      <c r="X445" s="132"/>
      <c r="Y445" s="118"/>
      <c r="Z445" s="118"/>
      <c r="AA445" s="24"/>
      <c r="AB445" s="125"/>
      <c r="AC445" s="125"/>
      <c r="AD445" s="125"/>
      <c r="AE445" s="125"/>
      <c r="AF445" s="29" t="str">
        <f t="shared" si="36"/>
        <v>-</v>
      </c>
      <c r="AG445" s="30">
        <f>IF(SUMPRODUCT((A$14:A445=A445)*(B$14:B445=B445)*(C$14:C445=C445))&gt;1,0,1)</f>
        <v>0</v>
      </c>
      <c r="AH445" s="31" t="str">
        <f t="shared" si="38"/>
        <v>NO</v>
      </c>
      <c r="AI445" s="31" t="str">
        <f t="shared" si="39"/>
        <v>NO</v>
      </c>
      <c r="AJ445" s="32" t="str">
        <f>IFERROR(VLOOKUP(F445,[1]Tipo!$C$12:$C$27,1,FALSE),"NO")</f>
        <v>NO</v>
      </c>
      <c r="AK445" s="31" t="str">
        <f t="shared" si="40"/>
        <v>NO</v>
      </c>
      <c r="AL445" s="31" t="str">
        <f t="shared" si="41"/>
        <v>NO</v>
      </c>
      <c r="AM445" s="51"/>
      <c r="AN445" s="51"/>
      <c r="AO445" s="51"/>
      <c r="AP445" s="1"/>
      <c r="AQ445" s="1"/>
      <c r="AR445" s="1"/>
      <c r="AS445" s="1"/>
      <c r="AT445" s="1"/>
      <c r="AU445" s="1"/>
      <c r="AV445" s="1"/>
      <c r="AW445" s="1"/>
      <c r="AX445" s="1"/>
      <c r="AY445" s="1"/>
      <c r="AZ445" s="1"/>
      <c r="BA445" s="1"/>
      <c r="BB445" s="1"/>
      <c r="BC445" s="1"/>
      <c r="BD445" s="1"/>
      <c r="BE445" s="1"/>
      <c r="BF445" s="1"/>
      <c r="BG445" s="1"/>
      <c r="BH445" s="1"/>
      <c r="BI445" s="1"/>
      <c r="BJ445" s="1"/>
      <c r="BK445" s="1"/>
      <c r="BL445" s="1"/>
      <c r="BM445" s="1"/>
      <c r="BN445" s="1"/>
      <c r="BO445" s="1"/>
      <c r="BP445" s="1"/>
      <c r="BQ445" s="1"/>
    </row>
    <row r="446" spans="1:69" ht="27" customHeight="1" x14ac:dyDescent="0.25">
      <c r="A446" s="125"/>
      <c r="B446" s="118"/>
      <c r="C446" s="119"/>
      <c r="D446" s="142"/>
      <c r="E446" s="119"/>
      <c r="F446" s="120"/>
      <c r="G446" s="121"/>
      <c r="H446" s="122"/>
      <c r="I446" s="123"/>
      <c r="J446" s="27" t="str">
        <f>IF(ISERROR(VLOOKUP(I446,[1]Eje_Pilar!$C$2:$E$47,2,FALSE))," ",VLOOKUP(I446,[1]Eje_Pilar!$C$2:$E$47,2,FALSE))</f>
        <v xml:space="preserve"> </v>
      </c>
      <c r="K446" s="27" t="str">
        <f>IF(ISERROR(VLOOKUP(I446,[1]Eje_Pilar!$C$2:$E$47,3,FALSE))," ",VLOOKUP(I446,[1]Eje_Pilar!$C$2:$E$47,3,FALSE))</f>
        <v xml:space="preserve"> </v>
      </c>
      <c r="L446" s="124"/>
      <c r="M446" s="125"/>
      <c r="N446" s="126"/>
      <c r="O446" s="127"/>
      <c r="P446" s="128"/>
      <c r="Q446" s="129"/>
      <c r="R446" s="130"/>
      <c r="S446" s="127"/>
      <c r="T446" s="28">
        <f t="shared" si="37"/>
        <v>0</v>
      </c>
      <c r="U446" s="131"/>
      <c r="V446" s="132"/>
      <c r="W446" s="132"/>
      <c r="X446" s="132"/>
      <c r="Y446" s="118"/>
      <c r="Z446" s="118"/>
      <c r="AA446" s="24"/>
      <c r="AB446" s="125"/>
      <c r="AC446" s="125"/>
      <c r="AD446" s="125"/>
      <c r="AE446" s="125"/>
      <c r="AF446" s="29" t="str">
        <f t="shared" si="36"/>
        <v>-</v>
      </c>
      <c r="AG446" s="30">
        <f>IF(SUMPRODUCT((A$14:A446=A446)*(B$14:B446=B446)*(C$14:C446=C446))&gt;1,0,1)</f>
        <v>0</v>
      </c>
      <c r="AH446" s="31" t="str">
        <f t="shared" si="38"/>
        <v>NO</v>
      </c>
      <c r="AI446" s="31" t="str">
        <f t="shared" si="39"/>
        <v>NO</v>
      </c>
      <c r="AJ446" s="32" t="str">
        <f>IFERROR(VLOOKUP(F446,[1]Tipo!$C$12:$C$27,1,FALSE),"NO")</f>
        <v>NO</v>
      </c>
      <c r="AK446" s="31" t="str">
        <f t="shared" si="40"/>
        <v>NO</v>
      </c>
      <c r="AL446" s="31" t="str">
        <f t="shared" si="41"/>
        <v>NO</v>
      </c>
      <c r="AM446" s="51"/>
      <c r="AN446" s="51"/>
      <c r="AO446" s="51"/>
      <c r="AP446" s="1"/>
      <c r="AQ446" s="1"/>
      <c r="AR446" s="1"/>
      <c r="AS446" s="1"/>
      <c r="AT446" s="1"/>
      <c r="AU446" s="1"/>
      <c r="AV446" s="1"/>
      <c r="AW446" s="1"/>
      <c r="AX446" s="1"/>
      <c r="AY446" s="1"/>
      <c r="AZ446" s="1"/>
      <c r="BA446" s="1"/>
      <c r="BB446" s="1"/>
      <c r="BC446" s="1"/>
      <c r="BD446" s="1"/>
      <c r="BE446" s="1"/>
      <c r="BF446" s="1"/>
      <c r="BG446" s="1"/>
      <c r="BH446" s="1"/>
      <c r="BI446" s="1"/>
      <c r="BJ446" s="1"/>
      <c r="BK446" s="1"/>
      <c r="BL446" s="1"/>
      <c r="BM446" s="1"/>
      <c r="BN446" s="1"/>
      <c r="BO446" s="1"/>
      <c r="BP446" s="1"/>
      <c r="BQ446" s="1"/>
    </row>
    <row r="447" spans="1:69" ht="27" customHeight="1" x14ac:dyDescent="0.25">
      <c r="A447" s="125"/>
      <c r="B447" s="118"/>
      <c r="C447" s="119"/>
      <c r="D447" s="142"/>
      <c r="E447" s="119"/>
      <c r="F447" s="120"/>
      <c r="G447" s="121"/>
      <c r="H447" s="122"/>
      <c r="I447" s="123"/>
      <c r="J447" s="27" t="str">
        <f>IF(ISERROR(VLOOKUP(I447,[1]Eje_Pilar!$C$2:$E$47,2,FALSE))," ",VLOOKUP(I447,[1]Eje_Pilar!$C$2:$E$47,2,FALSE))</f>
        <v xml:space="preserve"> </v>
      </c>
      <c r="K447" s="27" t="str">
        <f>IF(ISERROR(VLOOKUP(I447,[1]Eje_Pilar!$C$2:$E$47,3,FALSE))," ",VLOOKUP(I447,[1]Eje_Pilar!$C$2:$E$47,3,FALSE))</f>
        <v xml:space="preserve"> </v>
      </c>
      <c r="L447" s="124"/>
      <c r="M447" s="125"/>
      <c r="N447" s="126"/>
      <c r="O447" s="127"/>
      <c r="P447" s="128"/>
      <c r="Q447" s="129"/>
      <c r="R447" s="130"/>
      <c r="S447" s="127"/>
      <c r="T447" s="28">
        <f t="shared" si="37"/>
        <v>0</v>
      </c>
      <c r="U447" s="131"/>
      <c r="V447" s="132"/>
      <c r="W447" s="132"/>
      <c r="X447" s="132"/>
      <c r="Y447" s="118"/>
      <c r="Z447" s="118"/>
      <c r="AA447" s="24"/>
      <c r="AB447" s="125"/>
      <c r="AC447" s="125"/>
      <c r="AD447" s="125"/>
      <c r="AE447" s="125"/>
      <c r="AF447" s="29" t="str">
        <f t="shared" si="36"/>
        <v>-</v>
      </c>
      <c r="AG447" s="30">
        <f>IF(SUMPRODUCT((A$14:A447=A447)*(B$14:B447=B447)*(C$14:C447=C447))&gt;1,0,1)</f>
        <v>0</v>
      </c>
      <c r="AH447" s="31" t="str">
        <f t="shared" si="38"/>
        <v>NO</v>
      </c>
      <c r="AI447" s="31" t="str">
        <f t="shared" si="39"/>
        <v>NO</v>
      </c>
      <c r="AJ447" s="32" t="str">
        <f>IFERROR(VLOOKUP(F447,[1]Tipo!$C$12:$C$27,1,FALSE),"NO")</f>
        <v>NO</v>
      </c>
      <c r="AK447" s="31" t="str">
        <f t="shared" si="40"/>
        <v>NO</v>
      </c>
      <c r="AL447" s="31" t="str">
        <f t="shared" si="41"/>
        <v>NO</v>
      </c>
      <c r="AM447" s="51"/>
      <c r="AN447" s="51"/>
      <c r="AO447" s="51"/>
      <c r="AP447" s="1"/>
      <c r="AQ447" s="1"/>
      <c r="AR447" s="1"/>
      <c r="AS447" s="1"/>
      <c r="AT447" s="1"/>
      <c r="AU447" s="1"/>
      <c r="AV447" s="1"/>
      <c r="AW447" s="1"/>
      <c r="AX447" s="1"/>
      <c r="AY447" s="1"/>
      <c r="AZ447" s="1"/>
      <c r="BA447" s="1"/>
      <c r="BB447" s="1"/>
      <c r="BC447" s="1"/>
      <c r="BD447" s="1"/>
      <c r="BE447" s="1"/>
      <c r="BF447" s="1"/>
      <c r="BG447" s="1"/>
      <c r="BH447" s="1"/>
      <c r="BI447" s="1"/>
      <c r="BJ447" s="1"/>
      <c r="BK447" s="1"/>
      <c r="BL447" s="1"/>
      <c r="BM447" s="1"/>
      <c r="BN447" s="1"/>
      <c r="BO447" s="1"/>
      <c r="BP447" s="1"/>
      <c r="BQ447" s="1"/>
    </row>
    <row r="448" spans="1:69" ht="27" customHeight="1" x14ac:dyDescent="0.25">
      <c r="A448" s="125"/>
      <c r="B448" s="118"/>
      <c r="C448" s="119"/>
      <c r="D448" s="142"/>
      <c r="E448" s="119"/>
      <c r="F448" s="120"/>
      <c r="G448" s="121"/>
      <c r="H448" s="122"/>
      <c r="I448" s="123"/>
      <c r="J448" s="27" t="str">
        <f>IF(ISERROR(VLOOKUP(I448,[1]Eje_Pilar!$C$2:$E$47,2,FALSE))," ",VLOOKUP(I448,[1]Eje_Pilar!$C$2:$E$47,2,FALSE))</f>
        <v xml:space="preserve"> </v>
      </c>
      <c r="K448" s="27" t="str">
        <f>IF(ISERROR(VLOOKUP(I448,[1]Eje_Pilar!$C$2:$E$47,3,FALSE))," ",VLOOKUP(I448,[1]Eje_Pilar!$C$2:$E$47,3,FALSE))</f>
        <v xml:space="preserve"> </v>
      </c>
      <c r="L448" s="124"/>
      <c r="M448" s="125"/>
      <c r="N448" s="126"/>
      <c r="O448" s="127"/>
      <c r="P448" s="128"/>
      <c r="Q448" s="129"/>
      <c r="R448" s="130"/>
      <c r="S448" s="127"/>
      <c r="T448" s="28">
        <f t="shared" si="37"/>
        <v>0</v>
      </c>
      <c r="U448" s="131"/>
      <c r="V448" s="132"/>
      <c r="W448" s="132"/>
      <c r="X448" s="132"/>
      <c r="Y448" s="118"/>
      <c r="Z448" s="118"/>
      <c r="AA448" s="24"/>
      <c r="AB448" s="125"/>
      <c r="AC448" s="125"/>
      <c r="AD448" s="125"/>
      <c r="AE448" s="125"/>
      <c r="AF448" s="29" t="str">
        <f t="shared" si="36"/>
        <v>-</v>
      </c>
      <c r="AG448" s="30">
        <f>IF(SUMPRODUCT((A$14:A448=A448)*(B$14:B448=B448)*(C$14:C448=C448))&gt;1,0,1)</f>
        <v>0</v>
      </c>
      <c r="AH448" s="31" t="str">
        <f t="shared" si="38"/>
        <v>NO</v>
      </c>
      <c r="AI448" s="31" t="str">
        <f t="shared" si="39"/>
        <v>NO</v>
      </c>
      <c r="AJ448" s="32" t="str">
        <f>IFERROR(VLOOKUP(F448,[1]Tipo!$C$12:$C$27,1,FALSE),"NO")</f>
        <v>NO</v>
      </c>
      <c r="AK448" s="31" t="str">
        <f t="shared" si="40"/>
        <v>NO</v>
      </c>
      <c r="AL448" s="31" t="str">
        <f t="shared" si="41"/>
        <v>NO</v>
      </c>
      <c r="AM448" s="51"/>
      <c r="AN448" s="51"/>
      <c r="AO448" s="51"/>
      <c r="AP448" s="1"/>
      <c r="AQ448" s="1"/>
      <c r="AR448" s="1"/>
      <c r="AS448" s="1"/>
      <c r="AT448" s="1"/>
      <c r="AU448" s="1"/>
      <c r="AV448" s="1"/>
      <c r="AW448" s="1"/>
      <c r="AX448" s="1"/>
      <c r="AY448" s="1"/>
      <c r="AZ448" s="1"/>
      <c r="BA448" s="1"/>
      <c r="BB448" s="1"/>
      <c r="BC448" s="1"/>
      <c r="BD448" s="1"/>
      <c r="BE448" s="1"/>
      <c r="BF448" s="1"/>
      <c r="BG448" s="1"/>
      <c r="BH448" s="1"/>
      <c r="BI448" s="1"/>
      <c r="BJ448" s="1"/>
      <c r="BK448" s="1"/>
      <c r="BL448" s="1"/>
      <c r="BM448" s="1"/>
      <c r="BN448" s="1"/>
      <c r="BO448" s="1"/>
      <c r="BP448" s="1"/>
      <c r="BQ448" s="1"/>
    </row>
    <row r="449" spans="1:69" ht="27" customHeight="1" x14ac:dyDescent="0.25">
      <c r="A449" s="125"/>
      <c r="B449" s="118"/>
      <c r="C449" s="119"/>
      <c r="D449" s="142"/>
      <c r="E449" s="119"/>
      <c r="F449" s="120"/>
      <c r="G449" s="121"/>
      <c r="H449" s="122"/>
      <c r="I449" s="123"/>
      <c r="J449" s="27" t="str">
        <f>IF(ISERROR(VLOOKUP(I449,[1]Eje_Pilar!$C$2:$E$47,2,FALSE))," ",VLOOKUP(I449,[1]Eje_Pilar!$C$2:$E$47,2,FALSE))</f>
        <v xml:space="preserve"> </v>
      </c>
      <c r="K449" s="27" t="str">
        <f>IF(ISERROR(VLOOKUP(I449,[1]Eje_Pilar!$C$2:$E$47,3,FALSE))," ",VLOOKUP(I449,[1]Eje_Pilar!$C$2:$E$47,3,FALSE))</f>
        <v xml:space="preserve"> </v>
      </c>
      <c r="L449" s="124"/>
      <c r="M449" s="125"/>
      <c r="N449" s="126"/>
      <c r="O449" s="127"/>
      <c r="P449" s="128"/>
      <c r="Q449" s="129"/>
      <c r="R449" s="130"/>
      <c r="S449" s="127"/>
      <c r="T449" s="28">
        <f t="shared" si="37"/>
        <v>0</v>
      </c>
      <c r="U449" s="131"/>
      <c r="V449" s="132"/>
      <c r="W449" s="132"/>
      <c r="X449" s="132"/>
      <c r="Y449" s="118"/>
      <c r="Z449" s="118"/>
      <c r="AA449" s="24"/>
      <c r="AB449" s="125"/>
      <c r="AC449" s="125"/>
      <c r="AD449" s="125"/>
      <c r="AE449" s="125"/>
      <c r="AF449" s="29" t="str">
        <f t="shared" si="36"/>
        <v>-</v>
      </c>
      <c r="AG449" s="30">
        <f>IF(SUMPRODUCT((A$14:A449=A449)*(B$14:B449=B449)*(C$14:C449=C449))&gt;1,0,1)</f>
        <v>0</v>
      </c>
      <c r="AH449" s="31" t="str">
        <f t="shared" si="38"/>
        <v>NO</v>
      </c>
      <c r="AI449" s="31" t="str">
        <f t="shared" si="39"/>
        <v>NO</v>
      </c>
      <c r="AJ449" s="32" t="str">
        <f>IFERROR(VLOOKUP(F449,[1]Tipo!$C$12:$C$27,1,FALSE),"NO")</f>
        <v>NO</v>
      </c>
      <c r="AK449" s="31" t="str">
        <f t="shared" si="40"/>
        <v>NO</v>
      </c>
      <c r="AL449" s="31" t="str">
        <f t="shared" si="41"/>
        <v>NO</v>
      </c>
      <c r="AM449" s="51"/>
      <c r="AN449" s="51"/>
      <c r="AO449" s="51"/>
      <c r="AP449" s="1"/>
      <c r="AQ449" s="1"/>
      <c r="AR449" s="1"/>
      <c r="AS449" s="1"/>
      <c r="AT449" s="1"/>
      <c r="AU449" s="1"/>
      <c r="AV449" s="1"/>
      <c r="AW449" s="1"/>
      <c r="AX449" s="1"/>
      <c r="AY449" s="1"/>
      <c r="AZ449" s="1"/>
      <c r="BA449" s="1"/>
      <c r="BB449" s="1"/>
      <c r="BC449" s="1"/>
      <c r="BD449" s="1"/>
      <c r="BE449" s="1"/>
      <c r="BF449" s="1"/>
      <c r="BG449" s="1"/>
      <c r="BH449" s="1"/>
      <c r="BI449" s="1"/>
      <c r="BJ449" s="1"/>
      <c r="BK449" s="1"/>
      <c r="BL449" s="1"/>
      <c r="BM449" s="1"/>
      <c r="BN449" s="1"/>
      <c r="BO449" s="1"/>
      <c r="BP449" s="1"/>
      <c r="BQ449" s="1"/>
    </row>
    <row r="450" spans="1:69" ht="27" customHeight="1" x14ac:dyDescent="0.25">
      <c r="A450" s="125"/>
      <c r="B450" s="118"/>
      <c r="C450" s="119"/>
      <c r="D450" s="142"/>
      <c r="E450" s="119"/>
      <c r="F450" s="120"/>
      <c r="G450" s="121"/>
      <c r="H450" s="122"/>
      <c r="I450" s="123"/>
      <c r="J450" s="27" t="str">
        <f>IF(ISERROR(VLOOKUP(I450,[1]Eje_Pilar!$C$2:$E$47,2,FALSE))," ",VLOOKUP(I450,[1]Eje_Pilar!$C$2:$E$47,2,FALSE))</f>
        <v xml:space="preserve"> </v>
      </c>
      <c r="K450" s="27" t="str">
        <f>IF(ISERROR(VLOOKUP(I450,[1]Eje_Pilar!$C$2:$E$47,3,FALSE))," ",VLOOKUP(I450,[1]Eje_Pilar!$C$2:$E$47,3,FALSE))</f>
        <v xml:space="preserve"> </v>
      </c>
      <c r="L450" s="124"/>
      <c r="M450" s="125"/>
      <c r="N450" s="126"/>
      <c r="O450" s="127"/>
      <c r="P450" s="128"/>
      <c r="Q450" s="129"/>
      <c r="R450" s="130"/>
      <c r="S450" s="127"/>
      <c r="T450" s="28">
        <f t="shared" si="37"/>
        <v>0</v>
      </c>
      <c r="U450" s="131"/>
      <c r="V450" s="132"/>
      <c r="W450" s="132"/>
      <c r="X450" s="132"/>
      <c r="Y450" s="118"/>
      <c r="Z450" s="118"/>
      <c r="AA450" s="24"/>
      <c r="AB450" s="125"/>
      <c r="AC450" s="125"/>
      <c r="AD450" s="125"/>
      <c r="AE450" s="125"/>
      <c r="AF450" s="29" t="str">
        <f t="shared" si="36"/>
        <v>-</v>
      </c>
      <c r="AG450" s="30">
        <f>IF(SUMPRODUCT((A$14:A450=A450)*(B$14:B450=B450)*(C$14:C450=C450))&gt;1,0,1)</f>
        <v>0</v>
      </c>
      <c r="AH450" s="31" t="str">
        <f t="shared" si="38"/>
        <v>NO</v>
      </c>
      <c r="AI450" s="31" t="str">
        <f t="shared" si="39"/>
        <v>NO</v>
      </c>
      <c r="AJ450" s="32" t="str">
        <f>IFERROR(VLOOKUP(F450,[1]Tipo!$C$12:$C$27,1,FALSE),"NO")</f>
        <v>NO</v>
      </c>
      <c r="AK450" s="31" t="str">
        <f t="shared" si="40"/>
        <v>NO</v>
      </c>
      <c r="AL450" s="31" t="str">
        <f t="shared" si="41"/>
        <v>NO</v>
      </c>
      <c r="AM450" s="51"/>
      <c r="AN450" s="51"/>
      <c r="AO450" s="51"/>
      <c r="AP450" s="1"/>
      <c r="AQ450" s="1"/>
      <c r="AR450" s="1"/>
      <c r="AS450" s="1"/>
      <c r="AT450" s="1"/>
      <c r="AU450" s="1"/>
      <c r="AV450" s="1"/>
      <c r="AW450" s="1"/>
      <c r="AX450" s="1"/>
      <c r="AY450" s="1"/>
      <c r="AZ450" s="1"/>
      <c r="BA450" s="1"/>
      <c r="BB450" s="1"/>
      <c r="BC450" s="1"/>
      <c r="BD450" s="1"/>
      <c r="BE450" s="1"/>
      <c r="BF450" s="1"/>
      <c r="BG450" s="1"/>
      <c r="BH450" s="1"/>
      <c r="BI450" s="1"/>
      <c r="BJ450" s="1"/>
      <c r="BK450" s="1"/>
      <c r="BL450" s="1"/>
      <c r="BM450" s="1"/>
      <c r="BN450" s="1"/>
      <c r="BO450" s="1"/>
      <c r="BP450" s="1"/>
      <c r="BQ450" s="1"/>
    </row>
    <row r="451" spans="1:69" ht="27" customHeight="1" x14ac:dyDescent="0.25">
      <c r="A451" s="125"/>
      <c r="B451" s="118"/>
      <c r="C451" s="119"/>
      <c r="D451" s="142"/>
      <c r="E451" s="119"/>
      <c r="F451" s="120"/>
      <c r="G451" s="121"/>
      <c r="H451" s="122"/>
      <c r="I451" s="123"/>
      <c r="J451" s="27" t="str">
        <f>IF(ISERROR(VLOOKUP(I451,[1]Eje_Pilar!$C$2:$E$47,2,FALSE))," ",VLOOKUP(I451,[1]Eje_Pilar!$C$2:$E$47,2,FALSE))</f>
        <v xml:space="preserve"> </v>
      </c>
      <c r="K451" s="27" t="str">
        <f>IF(ISERROR(VLOOKUP(I451,[1]Eje_Pilar!$C$2:$E$47,3,FALSE))," ",VLOOKUP(I451,[1]Eje_Pilar!$C$2:$E$47,3,FALSE))</f>
        <v xml:space="preserve"> </v>
      </c>
      <c r="L451" s="124"/>
      <c r="M451" s="125"/>
      <c r="N451" s="126"/>
      <c r="O451" s="127"/>
      <c r="P451" s="128"/>
      <c r="Q451" s="129"/>
      <c r="R451" s="130"/>
      <c r="S451" s="127"/>
      <c r="T451" s="28">
        <f t="shared" si="37"/>
        <v>0</v>
      </c>
      <c r="U451" s="131"/>
      <c r="V451" s="132"/>
      <c r="W451" s="132"/>
      <c r="X451" s="132"/>
      <c r="Y451" s="118"/>
      <c r="Z451" s="118"/>
      <c r="AA451" s="24"/>
      <c r="AB451" s="125"/>
      <c r="AC451" s="125"/>
      <c r="AD451" s="125"/>
      <c r="AE451" s="125"/>
      <c r="AF451" s="29" t="str">
        <f t="shared" si="36"/>
        <v>-</v>
      </c>
      <c r="AG451" s="30">
        <f>IF(SUMPRODUCT((A$14:A451=A451)*(B$14:B451=B451)*(C$14:C451=C451))&gt;1,0,1)</f>
        <v>0</v>
      </c>
      <c r="AH451" s="31" t="str">
        <f t="shared" si="38"/>
        <v>NO</v>
      </c>
      <c r="AI451" s="31" t="str">
        <f t="shared" si="39"/>
        <v>NO</v>
      </c>
      <c r="AJ451" s="32" t="str">
        <f>IFERROR(VLOOKUP(F451,[1]Tipo!$C$12:$C$27,1,FALSE),"NO")</f>
        <v>NO</v>
      </c>
      <c r="AK451" s="31" t="str">
        <f t="shared" si="40"/>
        <v>NO</v>
      </c>
      <c r="AL451" s="31" t="str">
        <f t="shared" si="41"/>
        <v>NO</v>
      </c>
      <c r="AM451" s="51"/>
      <c r="AN451" s="51"/>
      <c r="AO451" s="51"/>
      <c r="AP451" s="1"/>
      <c r="AQ451" s="1"/>
      <c r="AR451" s="1"/>
      <c r="AS451" s="1"/>
      <c r="AT451" s="1"/>
      <c r="AU451" s="1"/>
      <c r="AV451" s="1"/>
      <c r="AW451" s="1"/>
      <c r="AX451" s="1"/>
      <c r="AY451" s="1"/>
      <c r="AZ451" s="1"/>
      <c r="BA451" s="1"/>
      <c r="BB451" s="1"/>
      <c r="BC451" s="1"/>
      <c r="BD451" s="1"/>
      <c r="BE451" s="1"/>
      <c r="BF451" s="1"/>
      <c r="BG451" s="1"/>
      <c r="BH451" s="1"/>
      <c r="BI451" s="1"/>
      <c r="BJ451" s="1"/>
      <c r="BK451" s="1"/>
      <c r="BL451" s="1"/>
      <c r="BM451" s="1"/>
      <c r="BN451" s="1"/>
      <c r="BO451" s="1"/>
      <c r="BP451" s="1"/>
      <c r="BQ451" s="1"/>
    </row>
    <row r="452" spans="1:69" ht="27" customHeight="1" x14ac:dyDescent="0.25">
      <c r="A452" s="125"/>
      <c r="B452" s="118"/>
      <c r="C452" s="119"/>
      <c r="D452" s="142"/>
      <c r="E452" s="119"/>
      <c r="F452" s="120"/>
      <c r="G452" s="121"/>
      <c r="H452" s="122"/>
      <c r="I452" s="123"/>
      <c r="J452" s="27" t="str">
        <f>IF(ISERROR(VLOOKUP(I452,[1]Eje_Pilar!$C$2:$E$47,2,FALSE))," ",VLOOKUP(I452,[1]Eje_Pilar!$C$2:$E$47,2,FALSE))</f>
        <v xml:space="preserve"> </v>
      </c>
      <c r="K452" s="27" t="str">
        <f>IF(ISERROR(VLOOKUP(I452,[1]Eje_Pilar!$C$2:$E$47,3,FALSE))," ",VLOOKUP(I452,[1]Eje_Pilar!$C$2:$E$47,3,FALSE))</f>
        <v xml:space="preserve"> </v>
      </c>
      <c r="L452" s="124"/>
      <c r="M452" s="125"/>
      <c r="N452" s="126"/>
      <c r="O452" s="127"/>
      <c r="P452" s="128"/>
      <c r="Q452" s="129"/>
      <c r="R452" s="130"/>
      <c r="S452" s="127"/>
      <c r="T452" s="28">
        <f t="shared" si="37"/>
        <v>0</v>
      </c>
      <c r="U452" s="131"/>
      <c r="V452" s="132"/>
      <c r="W452" s="132"/>
      <c r="X452" s="132"/>
      <c r="Y452" s="118"/>
      <c r="Z452" s="118"/>
      <c r="AA452" s="24"/>
      <c r="AB452" s="125"/>
      <c r="AC452" s="125"/>
      <c r="AD452" s="125"/>
      <c r="AE452" s="125"/>
      <c r="AF452" s="29" t="str">
        <f t="shared" si="36"/>
        <v>-</v>
      </c>
      <c r="AG452" s="30">
        <f>IF(SUMPRODUCT((A$14:A452=A452)*(B$14:B452=B452)*(C$14:C452=C452))&gt;1,0,1)</f>
        <v>0</v>
      </c>
      <c r="AH452" s="31" t="str">
        <f t="shared" si="38"/>
        <v>NO</v>
      </c>
      <c r="AI452" s="31" t="str">
        <f t="shared" si="39"/>
        <v>NO</v>
      </c>
      <c r="AJ452" s="32" t="str">
        <f>IFERROR(VLOOKUP(F452,[1]Tipo!$C$12:$C$27,1,FALSE),"NO")</f>
        <v>NO</v>
      </c>
      <c r="AK452" s="31" t="str">
        <f t="shared" si="40"/>
        <v>NO</v>
      </c>
      <c r="AL452" s="31" t="str">
        <f t="shared" si="41"/>
        <v>NO</v>
      </c>
      <c r="AM452" s="51"/>
      <c r="AN452" s="51"/>
      <c r="AO452" s="51"/>
      <c r="AP452" s="1"/>
      <c r="AQ452" s="1"/>
      <c r="AR452" s="1"/>
      <c r="AS452" s="1"/>
      <c r="AT452" s="1"/>
      <c r="AU452" s="1"/>
      <c r="AV452" s="1"/>
      <c r="AW452" s="1"/>
      <c r="AX452" s="1"/>
      <c r="AY452" s="1"/>
      <c r="AZ452" s="1"/>
      <c r="BA452" s="1"/>
      <c r="BB452" s="1"/>
      <c r="BC452" s="1"/>
      <c r="BD452" s="1"/>
      <c r="BE452" s="1"/>
      <c r="BF452" s="1"/>
      <c r="BG452" s="1"/>
      <c r="BH452" s="1"/>
      <c r="BI452" s="1"/>
      <c r="BJ452" s="1"/>
      <c r="BK452" s="1"/>
      <c r="BL452" s="1"/>
      <c r="BM452" s="1"/>
      <c r="BN452" s="1"/>
      <c r="BO452" s="1"/>
      <c r="BP452" s="1"/>
      <c r="BQ452" s="1"/>
    </row>
    <row r="453" spans="1:69" ht="27" customHeight="1" x14ac:dyDescent="0.25">
      <c r="A453" s="125"/>
      <c r="B453" s="118"/>
      <c r="C453" s="119"/>
      <c r="D453" s="142"/>
      <c r="E453" s="119"/>
      <c r="F453" s="120"/>
      <c r="G453" s="121"/>
      <c r="H453" s="122"/>
      <c r="I453" s="123"/>
      <c r="J453" s="27" t="str">
        <f>IF(ISERROR(VLOOKUP(I453,[1]Eje_Pilar!$C$2:$E$47,2,FALSE))," ",VLOOKUP(I453,[1]Eje_Pilar!$C$2:$E$47,2,FALSE))</f>
        <v xml:space="preserve"> </v>
      </c>
      <c r="K453" s="27" t="str">
        <f>IF(ISERROR(VLOOKUP(I453,[1]Eje_Pilar!$C$2:$E$47,3,FALSE))," ",VLOOKUP(I453,[1]Eje_Pilar!$C$2:$E$47,3,FALSE))</f>
        <v xml:space="preserve"> </v>
      </c>
      <c r="L453" s="124"/>
      <c r="M453" s="125"/>
      <c r="N453" s="126"/>
      <c r="O453" s="127"/>
      <c r="P453" s="128"/>
      <c r="Q453" s="129"/>
      <c r="R453" s="130"/>
      <c r="S453" s="127"/>
      <c r="T453" s="28">
        <f t="shared" si="37"/>
        <v>0</v>
      </c>
      <c r="U453" s="131"/>
      <c r="V453" s="132"/>
      <c r="W453" s="132"/>
      <c r="X453" s="132"/>
      <c r="Y453" s="118"/>
      <c r="Z453" s="118"/>
      <c r="AA453" s="24"/>
      <c r="AB453" s="125"/>
      <c r="AC453" s="125"/>
      <c r="AD453" s="125"/>
      <c r="AE453" s="125"/>
      <c r="AF453" s="29" t="str">
        <f t="shared" si="36"/>
        <v>-</v>
      </c>
      <c r="AG453" s="30">
        <f>IF(SUMPRODUCT((A$14:A453=A453)*(B$14:B453=B453)*(C$14:C453=C453))&gt;1,0,1)</f>
        <v>0</v>
      </c>
      <c r="AH453" s="31" t="str">
        <f t="shared" si="38"/>
        <v>NO</v>
      </c>
      <c r="AI453" s="31" t="str">
        <f t="shared" si="39"/>
        <v>NO</v>
      </c>
      <c r="AJ453" s="32" t="str">
        <f>IFERROR(VLOOKUP(F453,[1]Tipo!$C$12:$C$27,1,FALSE),"NO")</f>
        <v>NO</v>
      </c>
      <c r="AK453" s="31" t="str">
        <f t="shared" si="40"/>
        <v>NO</v>
      </c>
      <c r="AL453" s="31" t="str">
        <f t="shared" si="41"/>
        <v>NO</v>
      </c>
      <c r="AM453" s="51"/>
      <c r="AN453" s="51"/>
      <c r="AO453" s="51"/>
      <c r="AP453" s="1"/>
      <c r="AQ453" s="1"/>
      <c r="AR453" s="1"/>
      <c r="AS453" s="1"/>
      <c r="AT453" s="1"/>
      <c r="AU453" s="1"/>
      <c r="AV453" s="1"/>
      <c r="AW453" s="1"/>
      <c r="AX453" s="1"/>
      <c r="AY453" s="1"/>
      <c r="AZ453" s="1"/>
      <c r="BA453" s="1"/>
      <c r="BB453" s="1"/>
      <c r="BC453" s="1"/>
      <c r="BD453" s="1"/>
      <c r="BE453" s="1"/>
      <c r="BF453" s="1"/>
      <c r="BG453" s="1"/>
      <c r="BH453" s="1"/>
      <c r="BI453" s="1"/>
      <c r="BJ453" s="1"/>
      <c r="BK453" s="1"/>
      <c r="BL453" s="1"/>
      <c r="BM453" s="1"/>
      <c r="BN453" s="1"/>
      <c r="BO453" s="1"/>
      <c r="BP453" s="1"/>
      <c r="BQ453" s="1"/>
    </row>
    <row r="454" spans="1:69" ht="27" customHeight="1" x14ac:dyDescent="0.25">
      <c r="A454" s="125"/>
      <c r="B454" s="118"/>
      <c r="C454" s="119"/>
      <c r="D454" s="142"/>
      <c r="E454" s="119"/>
      <c r="F454" s="120"/>
      <c r="G454" s="121"/>
      <c r="H454" s="122"/>
      <c r="I454" s="123"/>
      <c r="J454" s="27" t="str">
        <f>IF(ISERROR(VLOOKUP(I454,[1]Eje_Pilar!$C$2:$E$47,2,FALSE))," ",VLOOKUP(I454,[1]Eje_Pilar!$C$2:$E$47,2,FALSE))</f>
        <v xml:space="preserve"> </v>
      </c>
      <c r="K454" s="27" t="str">
        <f>IF(ISERROR(VLOOKUP(I454,[1]Eje_Pilar!$C$2:$E$47,3,FALSE))," ",VLOOKUP(I454,[1]Eje_Pilar!$C$2:$E$47,3,FALSE))</f>
        <v xml:space="preserve"> </v>
      </c>
      <c r="L454" s="124"/>
      <c r="M454" s="125"/>
      <c r="N454" s="126"/>
      <c r="O454" s="127"/>
      <c r="P454" s="128"/>
      <c r="Q454" s="129"/>
      <c r="R454" s="130"/>
      <c r="S454" s="127"/>
      <c r="T454" s="28">
        <f t="shared" si="37"/>
        <v>0</v>
      </c>
      <c r="U454" s="131"/>
      <c r="V454" s="132"/>
      <c r="W454" s="132"/>
      <c r="X454" s="132"/>
      <c r="Y454" s="118"/>
      <c r="Z454" s="118"/>
      <c r="AA454" s="24"/>
      <c r="AB454" s="125"/>
      <c r="AC454" s="125"/>
      <c r="AD454" s="125"/>
      <c r="AE454" s="125"/>
      <c r="AF454" s="29" t="str">
        <f t="shared" si="36"/>
        <v>-</v>
      </c>
      <c r="AG454" s="30">
        <f>IF(SUMPRODUCT((A$14:A454=A454)*(B$14:B454=B454)*(C$14:C454=C454))&gt;1,0,1)</f>
        <v>0</v>
      </c>
      <c r="AH454" s="31" t="str">
        <f t="shared" si="38"/>
        <v>NO</v>
      </c>
      <c r="AI454" s="31" t="str">
        <f t="shared" si="39"/>
        <v>NO</v>
      </c>
      <c r="AJ454" s="32" t="str">
        <f>IFERROR(VLOOKUP(F454,[1]Tipo!$C$12:$C$27,1,FALSE),"NO")</f>
        <v>NO</v>
      </c>
      <c r="AK454" s="31" t="str">
        <f t="shared" si="40"/>
        <v>NO</v>
      </c>
      <c r="AL454" s="31" t="str">
        <f t="shared" si="41"/>
        <v>NO</v>
      </c>
      <c r="AM454" s="51"/>
      <c r="AN454" s="51"/>
      <c r="AO454" s="51"/>
      <c r="AP454" s="1"/>
      <c r="AQ454" s="1"/>
      <c r="AR454" s="1"/>
      <c r="AS454" s="1"/>
      <c r="AT454" s="1"/>
      <c r="AU454" s="1"/>
      <c r="AV454" s="1"/>
      <c r="AW454" s="1"/>
      <c r="AX454" s="1"/>
      <c r="AY454" s="1"/>
      <c r="AZ454" s="1"/>
      <c r="BA454" s="1"/>
      <c r="BB454" s="1"/>
      <c r="BC454" s="1"/>
      <c r="BD454" s="1"/>
      <c r="BE454" s="1"/>
      <c r="BF454" s="1"/>
      <c r="BG454" s="1"/>
      <c r="BH454" s="1"/>
      <c r="BI454" s="1"/>
      <c r="BJ454" s="1"/>
      <c r="BK454" s="1"/>
      <c r="BL454" s="1"/>
      <c r="BM454" s="1"/>
      <c r="BN454" s="1"/>
      <c r="BO454" s="1"/>
      <c r="BP454" s="1"/>
      <c r="BQ454" s="1"/>
    </row>
    <row r="455" spans="1:69" ht="27" customHeight="1" x14ac:dyDescent="0.25">
      <c r="A455" s="125"/>
      <c r="B455" s="118"/>
      <c r="C455" s="119"/>
      <c r="D455" s="142"/>
      <c r="E455" s="119"/>
      <c r="F455" s="120"/>
      <c r="G455" s="121"/>
      <c r="H455" s="122"/>
      <c r="I455" s="123"/>
      <c r="J455" s="27" t="str">
        <f>IF(ISERROR(VLOOKUP(I455,[1]Eje_Pilar!$C$2:$E$47,2,FALSE))," ",VLOOKUP(I455,[1]Eje_Pilar!$C$2:$E$47,2,FALSE))</f>
        <v xml:space="preserve"> </v>
      </c>
      <c r="K455" s="27" t="str">
        <f>IF(ISERROR(VLOOKUP(I455,[1]Eje_Pilar!$C$2:$E$47,3,FALSE))," ",VLOOKUP(I455,[1]Eje_Pilar!$C$2:$E$47,3,FALSE))</f>
        <v xml:space="preserve"> </v>
      </c>
      <c r="L455" s="124"/>
      <c r="M455" s="125"/>
      <c r="N455" s="126"/>
      <c r="O455" s="127"/>
      <c r="P455" s="128"/>
      <c r="Q455" s="129"/>
      <c r="R455" s="130"/>
      <c r="S455" s="127"/>
      <c r="T455" s="28">
        <f t="shared" si="37"/>
        <v>0</v>
      </c>
      <c r="U455" s="131"/>
      <c r="V455" s="132"/>
      <c r="W455" s="132"/>
      <c r="X455" s="132"/>
      <c r="Y455" s="118"/>
      <c r="Z455" s="118"/>
      <c r="AA455" s="24"/>
      <c r="AB455" s="125"/>
      <c r="AC455" s="125"/>
      <c r="AD455" s="125"/>
      <c r="AE455" s="125"/>
      <c r="AF455" s="29" t="str">
        <f t="shared" si="36"/>
        <v>-</v>
      </c>
      <c r="AG455" s="30">
        <f>IF(SUMPRODUCT((A$14:A455=A455)*(B$14:B455=B455)*(C$14:C455=C455))&gt;1,0,1)</f>
        <v>0</v>
      </c>
      <c r="AH455" s="31" t="str">
        <f t="shared" si="38"/>
        <v>NO</v>
      </c>
      <c r="AI455" s="31" t="str">
        <f t="shared" si="39"/>
        <v>NO</v>
      </c>
      <c r="AJ455" s="32" t="str">
        <f>IFERROR(VLOOKUP(F455,[1]Tipo!$C$12:$C$27,1,FALSE),"NO")</f>
        <v>NO</v>
      </c>
      <c r="AK455" s="31" t="str">
        <f t="shared" si="40"/>
        <v>NO</v>
      </c>
      <c r="AL455" s="31" t="str">
        <f t="shared" si="41"/>
        <v>NO</v>
      </c>
      <c r="AM455" s="51"/>
      <c r="AN455" s="51"/>
      <c r="AO455" s="51"/>
      <c r="AP455" s="1"/>
      <c r="AQ455" s="1"/>
      <c r="AR455" s="1"/>
      <c r="AS455" s="1"/>
      <c r="AT455" s="1"/>
      <c r="AU455" s="1"/>
      <c r="AV455" s="1"/>
      <c r="AW455" s="1"/>
      <c r="AX455" s="1"/>
      <c r="AY455" s="1"/>
      <c r="AZ455" s="1"/>
      <c r="BA455" s="1"/>
      <c r="BB455" s="1"/>
      <c r="BC455" s="1"/>
      <c r="BD455" s="1"/>
      <c r="BE455" s="1"/>
      <c r="BF455" s="1"/>
      <c r="BG455" s="1"/>
      <c r="BH455" s="1"/>
      <c r="BI455" s="1"/>
      <c r="BJ455" s="1"/>
      <c r="BK455" s="1"/>
      <c r="BL455" s="1"/>
      <c r="BM455" s="1"/>
      <c r="BN455" s="1"/>
      <c r="BO455" s="1"/>
      <c r="BP455" s="1"/>
      <c r="BQ455" s="1"/>
    </row>
    <row r="456" spans="1:69" ht="27" customHeight="1" x14ac:dyDescent="0.25">
      <c r="A456" s="125"/>
      <c r="B456" s="118"/>
      <c r="C456" s="119"/>
      <c r="D456" s="142"/>
      <c r="E456" s="119"/>
      <c r="F456" s="120"/>
      <c r="G456" s="121"/>
      <c r="H456" s="122"/>
      <c r="I456" s="123"/>
      <c r="J456" s="27" t="str">
        <f>IF(ISERROR(VLOOKUP(I456,[1]Eje_Pilar!$C$2:$E$47,2,FALSE))," ",VLOOKUP(I456,[1]Eje_Pilar!$C$2:$E$47,2,FALSE))</f>
        <v xml:space="preserve"> </v>
      </c>
      <c r="K456" s="27" t="str">
        <f>IF(ISERROR(VLOOKUP(I456,[1]Eje_Pilar!$C$2:$E$47,3,FALSE))," ",VLOOKUP(I456,[1]Eje_Pilar!$C$2:$E$47,3,FALSE))</f>
        <v xml:space="preserve"> </v>
      </c>
      <c r="L456" s="124"/>
      <c r="M456" s="125"/>
      <c r="N456" s="126"/>
      <c r="O456" s="127"/>
      <c r="P456" s="128"/>
      <c r="Q456" s="129"/>
      <c r="R456" s="130"/>
      <c r="S456" s="127"/>
      <c r="T456" s="28">
        <f t="shared" si="37"/>
        <v>0</v>
      </c>
      <c r="U456" s="131"/>
      <c r="V456" s="132"/>
      <c r="W456" s="132"/>
      <c r="X456" s="132"/>
      <c r="Y456" s="118"/>
      <c r="Z456" s="118"/>
      <c r="AA456" s="24"/>
      <c r="AB456" s="125"/>
      <c r="AC456" s="125"/>
      <c r="AD456" s="125"/>
      <c r="AE456" s="125"/>
      <c r="AF456" s="29" t="str">
        <f t="shared" si="36"/>
        <v>-</v>
      </c>
      <c r="AG456" s="30">
        <f>IF(SUMPRODUCT((A$14:A456=A456)*(B$14:B456=B456)*(C$14:C456=C456))&gt;1,0,1)</f>
        <v>0</v>
      </c>
      <c r="AH456" s="31" t="str">
        <f t="shared" si="38"/>
        <v>NO</v>
      </c>
      <c r="AI456" s="31" t="str">
        <f t="shared" si="39"/>
        <v>NO</v>
      </c>
      <c r="AJ456" s="32" t="str">
        <f>IFERROR(VLOOKUP(F456,[1]Tipo!$C$12:$C$27,1,FALSE),"NO")</f>
        <v>NO</v>
      </c>
      <c r="AK456" s="31" t="str">
        <f t="shared" si="40"/>
        <v>NO</v>
      </c>
      <c r="AL456" s="31" t="str">
        <f t="shared" si="41"/>
        <v>NO</v>
      </c>
      <c r="AM456" s="51"/>
      <c r="AN456" s="51"/>
      <c r="AO456" s="51"/>
      <c r="AP456" s="1"/>
      <c r="AQ456" s="1"/>
      <c r="AR456" s="1"/>
      <c r="AS456" s="1"/>
      <c r="AT456" s="1"/>
      <c r="AU456" s="1"/>
      <c r="AV456" s="1"/>
      <c r="AW456" s="1"/>
      <c r="AX456" s="1"/>
      <c r="AY456" s="1"/>
      <c r="AZ456" s="1"/>
      <c r="BA456" s="1"/>
      <c r="BB456" s="1"/>
      <c r="BC456" s="1"/>
      <c r="BD456" s="1"/>
      <c r="BE456" s="1"/>
      <c r="BF456" s="1"/>
      <c r="BG456" s="1"/>
      <c r="BH456" s="1"/>
      <c r="BI456" s="1"/>
      <c r="BJ456" s="1"/>
      <c r="BK456" s="1"/>
      <c r="BL456" s="1"/>
      <c r="BM456" s="1"/>
      <c r="BN456" s="1"/>
      <c r="BO456" s="1"/>
      <c r="BP456" s="1"/>
      <c r="BQ456" s="1"/>
    </row>
    <row r="457" spans="1:69" ht="27" customHeight="1" x14ac:dyDescent="0.25">
      <c r="A457" s="125"/>
      <c r="B457" s="118"/>
      <c r="C457" s="119"/>
      <c r="D457" s="142"/>
      <c r="E457" s="119"/>
      <c r="F457" s="120"/>
      <c r="G457" s="121"/>
      <c r="H457" s="122"/>
      <c r="I457" s="123"/>
      <c r="J457" s="27" t="str">
        <f>IF(ISERROR(VLOOKUP(I457,[1]Eje_Pilar!$C$2:$E$47,2,FALSE))," ",VLOOKUP(I457,[1]Eje_Pilar!$C$2:$E$47,2,FALSE))</f>
        <v xml:space="preserve"> </v>
      </c>
      <c r="K457" s="27" t="str">
        <f>IF(ISERROR(VLOOKUP(I457,[1]Eje_Pilar!$C$2:$E$47,3,FALSE))," ",VLOOKUP(I457,[1]Eje_Pilar!$C$2:$E$47,3,FALSE))</f>
        <v xml:space="preserve"> </v>
      </c>
      <c r="L457" s="124"/>
      <c r="M457" s="125"/>
      <c r="N457" s="121"/>
      <c r="O457" s="127"/>
      <c r="P457" s="128"/>
      <c r="Q457" s="129"/>
      <c r="R457" s="130"/>
      <c r="S457" s="127"/>
      <c r="T457" s="28">
        <f t="shared" si="37"/>
        <v>0</v>
      </c>
      <c r="U457" s="131"/>
      <c r="V457" s="132"/>
      <c r="W457" s="132"/>
      <c r="X457" s="132"/>
      <c r="Y457" s="118"/>
      <c r="Z457" s="118"/>
      <c r="AA457" s="24"/>
      <c r="AB457" s="125"/>
      <c r="AC457" s="125"/>
      <c r="AD457" s="125"/>
      <c r="AE457" s="125"/>
      <c r="AF457" s="29" t="str">
        <f t="shared" si="36"/>
        <v>-</v>
      </c>
      <c r="AG457" s="30">
        <f>IF(SUMPRODUCT((A$14:A457=A457)*(B$14:B457=B457)*(C$14:C457=C457))&gt;1,0,1)</f>
        <v>0</v>
      </c>
      <c r="AH457" s="31" t="str">
        <f t="shared" si="38"/>
        <v>NO</v>
      </c>
      <c r="AI457" s="31" t="str">
        <f t="shared" si="39"/>
        <v>NO</v>
      </c>
      <c r="AJ457" s="32" t="str">
        <f>IFERROR(VLOOKUP(F457,[1]Tipo!$C$12:$C$27,1,FALSE),"NO")</f>
        <v>NO</v>
      </c>
      <c r="AK457" s="31" t="str">
        <f t="shared" si="40"/>
        <v>NO</v>
      </c>
      <c r="AL457" s="31" t="str">
        <f t="shared" si="41"/>
        <v>NO</v>
      </c>
      <c r="AM457" s="51"/>
      <c r="AN457" s="51"/>
      <c r="AO457" s="51"/>
      <c r="AP457" s="1"/>
      <c r="AQ457" s="1"/>
      <c r="AR457" s="1"/>
      <c r="AS457" s="1"/>
      <c r="AT457" s="1"/>
      <c r="AU457" s="1"/>
      <c r="AV457" s="1"/>
      <c r="AW457" s="1"/>
      <c r="AX457" s="1"/>
      <c r="AY457" s="1"/>
      <c r="AZ457" s="1"/>
      <c r="BA457" s="1"/>
      <c r="BB457" s="1"/>
      <c r="BC457" s="1"/>
      <c r="BD457" s="1"/>
      <c r="BE457" s="1"/>
      <c r="BF457" s="1"/>
      <c r="BG457" s="1"/>
      <c r="BH457" s="1"/>
      <c r="BI457" s="1"/>
      <c r="BJ457" s="1"/>
      <c r="BK457" s="1"/>
      <c r="BL457" s="1"/>
      <c r="BM457" s="1"/>
      <c r="BN457" s="1"/>
      <c r="BO457" s="1"/>
      <c r="BP457" s="1"/>
      <c r="BQ457" s="1"/>
    </row>
    <row r="458" spans="1:69" ht="27" customHeight="1" x14ac:dyDescent="0.25">
      <c r="A458" s="125"/>
      <c r="B458" s="118"/>
      <c r="C458" s="119"/>
      <c r="D458" s="142"/>
      <c r="E458" s="119"/>
      <c r="F458" s="120"/>
      <c r="G458" s="121"/>
      <c r="H458" s="122"/>
      <c r="I458" s="123"/>
      <c r="J458" s="27" t="str">
        <f>IF(ISERROR(VLOOKUP(I458,[1]Eje_Pilar!$C$2:$E$47,2,FALSE))," ",VLOOKUP(I458,[1]Eje_Pilar!$C$2:$E$47,2,FALSE))</f>
        <v xml:space="preserve"> </v>
      </c>
      <c r="K458" s="27" t="str">
        <f>IF(ISERROR(VLOOKUP(I458,[1]Eje_Pilar!$C$2:$E$47,3,FALSE))," ",VLOOKUP(I458,[1]Eje_Pilar!$C$2:$E$47,3,FALSE))</f>
        <v xml:space="preserve"> </v>
      </c>
      <c r="L458" s="124"/>
      <c r="M458" s="125"/>
      <c r="N458" s="121"/>
      <c r="O458" s="127"/>
      <c r="P458" s="128"/>
      <c r="Q458" s="129"/>
      <c r="R458" s="130"/>
      <c r="S458" s="127"/>
      <c r="T458" s="28">
        <f t="shared" si="37"/>
        <v>0</v>
      </c>
      <c r="U458" s="131"/>
      <c r="V458" s="132"/>
      <c r="W458" s="132"/>
      <c r="X458" s="132"/>
      <c r="Y458" s="118"/>
      <c r="Z458" s="118"/>
      <c r="AA458" s="24"/>
      <c r="AB458" s="125"/>
      <c r="AC458" s="125"/>
      <c r="AD458" s="125"/>
      <c r="AE458" s="125"/>
      <c r="AF458" s="29" t="str">
        <f t="shared" si="36"/>
        <v>-</v>
      </c>
      <c r="AG458" s="30">
        <f>IF(SUMPRODUCT((A$14:A458=A458)*(B$14:B458=B458)*(C$14:C458=C458))&gt;1,0,1)</f>
        <v>0</v>
      </c>
      <c r="AH458" s="31" t="str">
        <f t="shared" si="38"/>
        <v>NO</v>
      </c>
      <c r="AI458" s="31" t="str">
        <f t="shared" si="39"/>
        <v>NO</v>
      </c>
      <c r="AJ458" s="32" t="str">
        <f>IFERROR(VLOOKUP(F458,[1]Tipo!$C$12:$C$27,1,FALSE),"NO")</f>
        <v>NO</v>
      </c>
      <c r="AK458" s="31" t="str">
        <f t="shared" si="40"/>
        <v>NO</v>
      </c>
      <c r="AL458" s="31" t="str">
        <f t="shared" si="41"/>
        <v>NO</v>
      </c>
      <c r="AM458" s="51"/>
      <c r="AN458" s="51"/>
      <c r="AO458" s="51"/>
      <c r="AP458" s="1"/>
      <c r="AQ458" s="1"/>
      <c r="AR458" s="1"/>
      <c r="AS458" s="1"/>
      <c r="AT458" s="1"/>
      <c r="AU458" s="1"/>
      <c r="AV458" s="1"/>
      <c r="AW458" s="1"/>
      <c r="AX458" s="1"/>
      <c r="AY458" s="1"/>
      <c r="AZ458" s="1"/>
      <c r="BA458" s="1"/>
      <c r="BB458" s="1"/>
      <c r="BC458" s="1"/>
      <c r="BD458" s="1"/>
      <c r="BE458" s="1"/>
      <c r="BF458" s="1"/>
      <c r="BG458" s="1"/>
      <c r="BH458" s="1"/>
      <c r="BI458" s="1"/>
      <c r="BJ458" s="1"/>
      <c r="BK458" s="1"/>
      <c r="BL458" s="1"/>
      <c r="BM458" s="1"/>
      <c r="BN458" s="1"/>
      <c r="BO458" s="1"/>
      <c r="BP458" s="1"/>
      <c r="BQ458" s="1"/>
    </row>
    <row r="459" spans="1:69" ht="27" customHeight="1" x14ac:dyDescent="0.25">
      <c r="A459" s="125"/>
      <c r="B459" s="118"/>
      <c r="C459" s="119"/>
      <c r="D459" s="142"/>
      <c r="E459" s="119"/>
      <c r="F459" s="120"/>
      <c r="G459" s="121"/>
      <c r="H459" s="122"/>
      <c r="I459" s="123"/>
      <c r="J459" s="27" t="str">
        <f>IF(ISERROR(VLOOKUP(I459,[1]Eje_Pilar!$C$2:$E$47,2,FALSE))," ",VLOOKUP(I459,[1]Eje_Pilar!$C$2:$E$47,2,FALSE))</f>
        <v xml:space="preserve"> </v>
      </c>
      <c r="K459" s="27" t="str">
        <f>IF(ISERROR(VLOOKUP(I459,[1]Eje_Pilar!$C$2:$E$47,3,FALSE))," ",VLOOKUP(I459,[1]Eje_Pilar!$C$2:$E$47,3,FALSE))</f>
        <v xml:space="preserve"> </v>
      </c>
      <c r="L459" s="124"/>
      <c r="M459" s="125"/>
      <c r="N459" s="121"/>
      <c r="O459" s="127"/>
      <c r="P459" s="128"/>
      <c r="Q459" s="129"/>
      <c r="R459" s="130"/>
      <c r="S459" s="127"/>
      <c r="T459" s="28">
        <f t="shared" si="37"/>
        <v>0</v>
      </c>
      <c r="U459" s="131"/>
      <c r="V459" s="132"/>
      <c r="W459" s="132"/>
      <c r="X459" s="132"/>
      <c r="Y459" s="118"/>
      <c r="Z459" s="118"/>
      <c r="AA459" s="24"/>
      <c r="AB459" s="125"/>
      <c r="AC459" s="125"/>
      <c r="AD459" s="125"/>
      <c r="AE459" s="125"/>
      <c r="AF459" s="29" t="str">
        <f t="shared" si="36"/>
        <v>-</v>
      </c>
      <c r="AG459" s="30">
        <f>IF(SUMPRODUCT((A$14:A459=A459)*(B$14:B459=B459)*(C$14:C459=C459))&gt;1,0,1)</f>
        <v>0</v>
      </c>
      <c r="AH459" s="31" t="str">
        <f t="shared" si="38"/>
        <v>NO</v>
      </c>
      <c r="AI459" s="31" t="str">
        <f t="shared" si="39"/>
        <v>NO</v>
      </c>
      <c r="AJ459" s="32" t="str">
        <f>IFERROR(VLOOKUP(F459,[1]Tipo!$C$12:$C$27,1,FALSE),"NO")</f>
        <v>NO</v>
      </c>
      <c r="AK459" s="31" t="str">
        <f t="shared" si="40"/>
        <v>NO</v>
      </c>
      <c r="AL459" s="31" t="str">
        <f t="shared" si="41"/>
        <v>NO</v>
      </c>
      <c r="AM459" s="51"/>
      <c r="AN459" s="51"/>
      <c r="AO459" s="51"/>
      <c r="AP459" s="1"/>
      <c r="AQ459" s="1"/>
      <c r="AR459" s="1"/>
      <c r="AS459" s="1"/>
      <c r="AT459" s="1"/>
      <c r="AU459" s="1"/>
      <c r="AV459" s="1"/>
      <c r="AW459" s="1"/>
      <c r="AX459" s="1"/>
      <c r="AY459" s="1"/>
      <c r="AZ459" s="1"/>
      <c r="BA459" s="1"/>
      <c r="BB459" s="1"/>
      <c r="BC459" s="1"/>
      <c r="BD459" s="1"/>
      <c r="BE459" s="1"/>
      <c r="BF459" s="1"/>
      <c r="BG459" s="1"/>
      <c r="BH459" s="1"/>
      <c r="BI459" s="1"/>
      <c r="BJ459" s="1"/>
      <c r="BK459" s="1"/>
      <c r="BL459" s="1"/>
      <c r="BM459" s="1"/>
      <c r="BN459" s="1"/>
      <c r="BO459" s="1"/>
      <c r="BP459" s="1"/>
      <c r="BQ459" s="1"/>
    </row>
    <row r="460" spans="1:69" ht="27" customHeight="1" x14ac:dyDescent="0.25">
      <c r="A460" s="125"/>
      <c r="B460" s="118"/>
      <c r="C460" s="119"/>
      <c r="D460" s="142"/>
      <c r="E460" s="119"/>
      <c r="F460" s="120"/>
      <c r="G460" s="121"/>
      <c r="H460" s="122"/>
      <c r="I460" s="123"/>
      <c r="J460" s="27" t="str">
        <f>IF(ISERROR(VLOOKUP(I460,[1]Eje_Pilar!$C$2:$E$47,2,FALSE))," ",VLOOKUP(I460,[1]Eje_Pilar!$C$2:$E$47,2,FALSE))</f>
        <v xml:space="preserve"> </v>
      </c>
      <c r="K460" s="27" t="str">
        <f>IF(ISERROR(VLOOKUP(I460,[1]Eje_Pilar!$C$2:$E$47,3,FALSE))," ",VLOOKUP(I460,[1]Eje_Pilar!$C$2:$E$47,3,FALSE))</f>
        <v xml:space="preserve"> </v>
      </c>
      <c r="L460" s="124"/>
      <c r="M460" s="125"/>
      <c r="N460" s="121"/>
      <c r="O460" s="127"/>
      <c r="P460" s="128"/>
      <c r="Q460" s="129"/>
      <c r="R460" s="130"/>
      <c r="S460" s="127"/>
      <c r="T460" s="28">
        <f t="shared" si="37"/>
        <v>0</v>
      </c>
      <c r="U460" s="131"/>
      <c r="V460" s="132"/>
      <c r="W460" s="132"/>
      <c r="X460" s="132"/>
      <c r="Y460" s="118"/>
      <c r="Z460" s="118"/>
      <c r="AA460" s="24"/>
      <c r="AB460" s="125"/>
      <c r="AC460" s="125"/>
      <c r="AD460" s="125"/>
      <c r="AE460" s="125"/>
      <c r="AF460" s="29" t="str">
        <f t="shared" si="36"/>
        <v>-</v>
      </c>
      <c r="AG460" s="30">
        <f>IF(SUMPRODUCT((A$14:A460=A460)*(B$14:B460=B460)*(C$14:C460=C460))&gt;1,0,1)</f>
        <v>0</v>
      </c>
      <c r="AH460" s="31" t="str">
        <f t="shared" si="38"/>
        <v>NO</v>
      </c>
      <c r="AI460" s="31" t="str">
        <f t="shared" si="39"/>
        <v>NO</v>
      </c>
      <c r="AJ460" s="32" t="str">
        <f>IFERROR(VLOOKUP(F460,[1]Tipo!$C$12:$C$27,1,FALSE),"NO")</f>
        <v>NO</v>
      </c>
      <c r="AK460" s="31" t="str">
        <f t="shared" si="40"/>
        <v>NO</v>
      </c>
      <c r="AL460" s="31" t="str">
        <f t="shared" si="41"/>
        <v>NO</v>
      </c>
      <c r="AM460" s="51"/>
      <c r="AN460" s="51"/>
      <c r="AO460" s="51"/>
      <c r="AP460" s="1"/>
      <c r="AQ460" s="1"/>
      <c r="AR460" s="1"/>
      <c r="AS460" s="1"/>
      <c r="AT460" s="1"/>
      <c r="AU460" s="1"/>
      <c r="AV460" s="1"/>
      <c r="AW460" s="1"/>
      <c r="AX460" s="1"/>
      <c r="AY460" s="1"/>
      <c r="AZ460" s="1"/>
      <c r="BA460" s="1"/>
      <c r="BB460" s="1"/>
      <c r="BC460" s="1"/>
      <c r="BD460" s="1"/>
      <c r="BE460" s="1"/>
      <c r="BF460" s="1"/>
      <c r="BG460" s="1"/>
      <c r="BH460" s="1"/>
      <c r="BI460" s="1"/>
      <c r="BJ460" s="1"/>
      <c r="BK460" s="1"/>
      <c r="BL460" s="1"/>
      <c r="BM460" s="1"/>
      <c r="BN460" s="1"/>
      <c r="BO460" s="1"/>
      <c r="BP460" s="1"/>
      <c r="BQ460" s="1"/>
    </row>
    <row r="461" spans="1:69" ht="27" customHeight="1" x14ac:dyDescent="0.25">
      <c r="A461" s="125"/>
      <c r="B461" s="118"/>
      <c r="C461" s="119"/>
      <c r="D461" s="142"/>
      <c r="E461" s="119"/>
      <c r="F461" s="120"/>
      <c r="G461" s="121"/>
      <c r="H461" s="122"/>
      <c r="I461" s="123"/>
      <c r="J461" s="27" t="str">
        <f>IF(ISERROR(VLOOKUP(I461,[1]Eje_Pilar!$C$2:$E$47,2,FALSE))," ",VLOOKUP(I461,[1]Eje_Pilar!$C$2:$E$47,2,FALSE))</f>
        <v xml:space="preserve"> </v>
      </c>
      <c r="K461" s="27" t="str">
        <f>IF(ISERROR(VLOOKUP(I461,[1]Eje_Pilar!$C$2:$E$47,3,FALSE))," ",VLOOKUP(I461,[1]Eje_Pilar!$C$2:$E$47,3,FALSE))</f>
        <v xml:space="preserve"> </v>
      </c>
      <c r="L461" s="124"/>
      <c r="M461" s="125"/>
      <c r="N461" s="121"/>
      <c r="O461" s="127"/>
      <c r="P461" s="128"/>
      <c r="Q461" s="129"/>
      <c r="R461" s="130"/>
      <c r="S461" s="127"/>
      <c r="T461" s="28">
        <f t="shared" si="37"/>
        <v>0</v>
      </c>
      <c r="U461" s="131"/>
      <c r="V461" s="132"/>
      <c r="W461" s="132"/>
      <c r="X461" s="132"/>
      <c r="Y461" s="118"/>
      <c r="Z461" s="118"/>
      <c r="AA461" s="24"/>
      <c r="AB461" s="125"/>
      <c r="AC461" s="125"/>
      <c r="AD461" s="125"/>
      <c r="AE461" s="125"/>
      <c r="AF461" s="29" t="str">
        <f t="shared" si="36"/>
        <v>-</v>
      </c>
      <c r="AG461" s="30">
        <f>IF(SUMPRODUCT((A$14:A461=A461)*(B$14:B461=B461)*(C$14:C461=C461))&gt;1,0,1)</f>
        <v>0</v>
      </c>
      <c r="AH461" s="31" t="str">
        <f t="shared" si="38"/>
        <v>NO</v>
      </c>
      <c r="AI461" s="31" t="str">
        <f t="shared" si="39"/>
        <v>NO</v>
      </c>
      <c r="AJ461" s="32" t="str">
        <f>IFERROR(VLOOKUP(F461,[1]Tipo!$C$12:$C$27,1,FALSE),"NO")</f>
        <v>NO</v>
      </c>
      <c r="AK461" s="31" t="str">
        <f t="shared" si="40"/>
        <v>NO</v>
      </c>
      <c r="AL461" s="31" t="str">
        <f t="shared" si="41"/>
        <v>NO</v>
      </c>
      <c r="AM461" s="51"/>
      <c r="AN461" s="51"/>
      <c r="AO461" s="51"/>
      <c r="AP461" s="1"/>
      <c r="AQ461" s="1"/>
      <c r="AR461" s="1"/>
      <c r="AS461" s="1"/>
      <c r="AT461" s="1"/>
      <c r="AU461" s="1"/>
      <c r="AV461" s="1"/>
      <c r="AW461" s="1"/>
      <c r="AX461" s="1"/>
      <c r="AY461" s="1"/>
      <c r="AZ461" s="1"/>
      <c r="BA461" s="1"/>
      <c r="BB461" s="1"/>
      <c r="BC461" s="1"/>
      <c r="BD461" s="1"/>
      <c r="BE461" s="1"/>
      <c r="BF461" s="1"/>
      <c r="BG461" s="1"/>
      <c r="BH461" s="1"/>
      <c r="BI461" s="1"/>
      <c r="BJ461" s="1"/>
      <c r="BK461" s="1"/>
      <c r="BL461" s="1"/>
      <c r="BM461" s="1"/>
      <c r="BN461" s="1"/>
      <c r="BO461" s="1"/>
      <c r="BP461" s="1"/>
      <c r="BQ461" s="1"/>
    </row>
    <row r="462" spans="1:69" ht="27" customHeight="1" x14ac:dyDescent="0.25">
      <c r="A462" s="125"/>
      <c r="B462" s="118"/>
      <c r="C462" s="119"/>
      <c r="D462" s="142"/>
      <c r="E462" s="119"/>
      <c r="F462" s="120"/>
      <c r="G462" s="121"/>
      <c r="H462" s="122"/>
      <c r="I462" s="123"/>
      <c r="J462" s="27" t="str">
        <f>IF(ISERROR(VLOOKUP(I462,[1]Eje_Pilar!$C$2:$E$47,2,FALSE))," ",VLOOKUP(I462,[1]Eje_Pilar!$C$2:$E$47,2,FALSE))</f>
        <v xml:space="preserve"> </v>
      </c>
      <c r="K462" s="27" t="str">
        <f>IF(ISERROR(VLOOKUP(I462,[1]Eje_Pilar!$C$2:$E$47,3,FALSE))," ",VLOOKUP(I462,[1]Eje_Pilar!$C$2:$E$47,3,FALSE))</f>
        <v xml:space="preserve"> </v>
      </c>
      <c r="L462" s="124"/>
      <c r="M462" s="125"/>
      <c r="N462" s="121"/>
      <c r="O462" s="127"/>
      <c r="P462" s="128"/>
      <c r="Q462" s="129"/>
      <c r="R462" s="130"/>
      <c r="S462" s="127"/>
      <c r="T462" s="28">
        <f t="shared" si="37"/>
        <v>0</v>
      </c>
      <c r="U462" s="131"/>
      <c r="V462" s="132"/>
      <c r="W462" s="132"/>
      <c r="X462" s="132"/>
      <c r="Y462" s="118"/>
      <c r="Z462" s="118"/>
      <c r="AA462" s="24"/>
      <c r="AB462" s="125"/>
      <c r="AC462" s="125"/>
      <c r="AD462" s="125"/>
      <c r="AE462" s="125"/>
      <c r="AF462" s="29" t="str">
        <f t="shared" si="36"/>
        <v>-</v>
      </c>
      <c r="AG462" s="30">
        <f>IF(SUMPRODUCT((A$14:A462=A462)*(B$14:B462=B462)*(C$14:C462=C462))&gt;1,0,1)</f>
        <v>0</v>
      </c>
      <c r="AH462" s="31" t="str">
        <f t="shared" si="38"/>
        <v>NO</v>
      </c>
      <c r="AI462" s="31" t="str">
        <f t="shared" si="39"/>
        <v>NO</v>
      </c>
      <c r="AJ462" s="32" t="str">
        <f>IFERROR(VLOOKUP(F462,[1]Tipo!$C$12:$C$27,1,FALSE),"NO")</f>
        <v>NO</v>
      </c>
      <c r="AK462" s="31" t="str">
        <f t="shared" si="40"/>
        <v>NO</v>
      </c>
      <c r="AL462" s="31" t="str">
        <f t="shared" si="41"/>
        <v>NO</v>
      </c>
      <c r="AM462" s="51"/>
      <c r="AN462" s="51"/>
      <c r="AO462" s="51"/>
      <c r="AP462" s="1"/>
      <c r="AQ462" s="1"/>
      <c r="AR462" s="1"/>
      <c r="AS462" s="1"/>
      <c r="AT462" s="1"/>
      <c r="AU462" s="1"/>
      <c r="AV462" s="1"/>
      <c r="AW462" s="1"/>
      <c r="AX462" s="1"/>
      <c r="AY462" s="1"/>
      <c r="AZ462" s="1"/>
      <c r="BA462" s="1"/>
      <c r="BB462" s="1"/>
      <c r="BC462" s="1"/>
      <c r="BD462" s="1"/>
      <c r="BE462" s="1"/>
      <c r="BF462" s="1"/>
      <c r="BG462" s="1"/>
      <c r="BH462" s="1"/>
      <c r="BI462" s="1"/>
      <c r="BJ462" s="1"/>
      <c r="BK462" s="1"/>
      <c r="BL462" s="1"/>
      <c r="BM462" s="1"/>
      <c r="BN462" s="1"/>
      <c r="BO462" s="1"/>
      <c r="BP462" s="1"/>
      <c r="BQ462" s="1"/>
    </row>
    <row r="463" spans="1:69" ht="27" customHeight="1" x14ac:dyDescent="0.25">
      <c r="A463" s="125"/>
      <c r="B463" s="118"/>
      <c r="C463" s="119"/>
      <c r="D463" s="142"/>
      <c r="E463" s="119"/>
      <c r="F463" s="120"/>
      <c r="G463" s="121"/>
      <c r="H463" s="122"/>
      <c r="I463" s="123"/>
      <c r="J463" s="27" t="str">
        <f>IF(ISERROR(VLOOKUP(I463,[1]Eje_Pilar!$C$2:$E$47,2,FALSE))," ",VLOOKUP(I463,[1]Eje_Pilar!$C$2:$E$47,2,FALSE))</f>
        <v xml:space="preserve"> </v>
      </c>
      <c r="K463" s="27" t="str">
        <f>IF(ISERROR(VLOOKUP(I463,[1]Eje_Pilar!$C$2:$E$47,3,FALSE))," ",VLOOKUP(I463,[1]Eje_Pilar!$C$2:$E$47,3,FALSE))</f>
        <v xml:space="preserve"> </v>
      </c>
      <c r="L463" s="124"/>
      <c r="M463" s="125"/>
      <c r="N463" s="121"/>
      <c r="O463" s="127"/>
      <c r="P463" s="128"/>
      <c r="Q463" s="129"/>
      <c r="R463" s="130"/>
      <c r="S463" s="127"/>
      <c r="T463" s="28">
        <f t="shared" si="37"/>
        <v>0</v>
      </c>
      <c r="U463" s="131"/>
      <c r="V463" s="132"/>
      <c r="W463" s="132"/>
      <c r="X463" s="132"/>
      <c r="Y463" s="118"/>
      <c r="Z463" s="118"/>
      <c r="AA463" s="24"/>
      <c r="AB463" s="125"/>
      <c r="AC463" s="125"/>
      <c r="AD463" s="125"/>
      <c r="AE463" s="125"/>
      <c r="AF463" s="29" t="str">
        <f t="shared" si="36"/>
        <v>-</v>
      </c>
      <c r="AG463" s="30">
        <f>IF(SUMPRODUCT((A$14:A463=A463)*(B$14:B463=B463)*(C$14:C463=C463))&gt;1,0,1)</f>
        <v>0</v>
      </c>
      <c r="AH463" s="31" t="str">
        <f t="shared" si="38"/>
        <v>NO</v>
      </c>
      <c r="AI463" s="31" t="str">
        <f t="shared" si="39"/>
        <v>NO</v>
      </c>
      <c r="AJ463" s="32" t="str">
        <f>IFERROR(VLOOKUP(F463,[1]Tipo!$C$12:$C$27,1,FALSE),"NO")</f>
        <v>NO</v>
      </c>
      <c r="AK463" s="31" t="str">
        <f t="shared" si="40"/>
        <v>NO</v>
      </c>
      <c r="AL463" s="31" t="str">
        <f t="shared" si="41"/>
        <v>NO</v>
      </c>
      <c r="AM463" s="51"/>
      <c r="AN463" s="51"/>
      <c r="AO463" s="51"/>
      <c r="AP463" s="1"/>
      <c r="AQ463" s="1"/>
      <c r="AR463" s="1"/>
      <c r="AS463" s="1"/>
      <c r="AT463" s="1"/>
      <c r="AU463" s="1"/>
      <c r="AV463" s="1"/>
      <c r="AW463" s="1"/>
      <c r="AX463" s="1"/>
      <c r="AY463" s="1"/>
      <c r="AZ463" s="1"/>
      <c r="BA463" s="1"/>
      <c r="BB463" s="1"/>
      <c r="BC463" s="1"/>
      <c r="BD463" s="1"/>
      <c r="BE463" s="1"/>
      <c r="BF463" s="1"/>
      <c r="BG463" s="1"/>
      <c r="BH463" s="1"/>
      <c r="BI463" s="1"/>
      <c r="BJ463" s="1"/>
      <c r="BK463" s="1"/>
      <c r="BL463" s="1"/>
      <c r="BM463" s="1"/>
      <c r="BN463" s="1"/>
      <c r="BO463" s="1"/>
      <c r="BP463" s="1"/>
      <c r="BQ463" s="1"/>
    </row>
    <row r="464" spans="1:69" ht="27" customHeight="1" x14ac:dyDescent="0.25">
      <c r="A464" s="125"/>
      <c r="B464" s="118"/>
      <c r="C464" s="119"/>
      <c r="D464" s="142"/>
      <c r="E464" s="119"/>
      <c r="F464" s="120"/>
      <c r="G464" s="121"/>
      <c r="H464" s="122"/>
      <c r="I464" s="123"/>
      <c r="J464" s="27" t="str">
        <f>IF(ISERROR(VLOOKUP(I464,[1]Eje_Pilar!$C$2:$E$47,2,FALSE))," ",VLOOKUP(I464,[1]Eje_Pilar!$C$2:$E$47,2,FALSE))</f>
        <v xml:space="preserve"> </v>
      </c>
      <c r="K464" s="27" t="str">
        <f>IF(ISERROR(VLOOKUP(I464,[1]Eje_Pilar!$C$2:$E$47,3,FALSE))," ",VLOOKUP(I464,[1]Eje_Pilar!$C$2:$E$47,3,FALSE))</f>
        <v xml:space="preserve"> </v>
      </c>
      <c r="L464" s="124"/>
      <c r="M464" s="125"/>
      <c r="N464" s="121"/>
      <c r="O464" s="127"/>
      <c r="P464" s="128"/>
      <c r="Q464" s="129"/>
      <c r="R464" s="130"/>
      <c r="S464" s="127"/>
      <c r="T464" s="28">
        <f t="shared" si="37"/>
        <v>0</v>
      </c>
      <c r="U464" s="131"/>
      <c r="V464" s="132"/>
      <c r="W464" s="132"/>
      <c r="X464" s="132"/>
      <c r="Y464" s="118"/>
      <c r="Z464" s="118"/>
      <c r="AA464" s="24"/>
      <c r="AB464" s="125"/>
      <c r="AC464" s="125"/>
      <c r="AD464" s="125"/>
      <c r="AE464" s="125"/>
      <c r="AF464" s="29" t="str">
        <f t="shared" ref="AF464:AF527" si="42">IF(ISERROR(U464/T464),"-",(U464/T464))</f>
        <v>-</v>
      </c>
      <c r="AG464" s="30">
        <f>IF(SUMPRODUCT((A$14:A464=A464)*(B$14:B464=B464)*(C$14:C464=C464))&gt;1,0,1)</f>
        <v>0</v>
      </c>
      <c r="AH464" s="31" t="str">
        <f t="shared" si="38"/>
        <v>NO</v>
      </c>
      <c r="AI464" s="31" t="str">
        <f t="shared" si="39"/>
        <v>NO</v>
      </c>
      <c r="AJ464" s="32" t="str">
        <f>IFERROR(VLOOKUP(F464,[1]Tipo!$C$12:$C$27,1,FALSE),"NO")</f>
        <v>NO</v>
      </c>
      <c r="AK464" s="31" t="str">
        <f t="shared" si="40"/>
        <v>NO</v>
      </c>
      <c r="AL464" s="31" t="str">
        <f t="shared" si="41"/>
        <v>NO</v>
      </c>
      <c r="AM464" s="51"/>
      <c r="AN464" s="51"/>
      <c r="AO464" s="51"/>
      <c r="AP464" s="1"/>
      <c r="AQ464" s="1"/>
      <c r="AR464" s="1"/>
      <c r="AS464" s="1"/>
      <c r="AT464" s="1"/>
      <c r="AU464" s="1"/>
      <c r="AV464" s="1"/>
      <c r="AW464" s="1"/>
      <c r="AX464" s="1"/>
      <c r="AY464" s="1"/>
      <c r="AZ464" s="1"/>
      <c r="BA464" s="1"/>
      <c r="BB464" s="1"/>
      <c r="BC464" s="1"/>
      <c r="BD464" s="1"/>
      <c r="BE464" s="1"/>
      <c r="BF464" s="1"/>
      <c r="BG464" s="1"/>
      <c r="BH464" s="1"/>
      <c r="BI464" s="1"/>
      <c r="BJ464" s="1"/>
      <c r="BK464" s="1"/>
      <c r="BL464" s="1"/>
      <c r="BM464" s="1"/>
      <c r="BN464" s="1"/>
      <c r="BO464" s="1"/>
      <c r="BP464" s="1"/>
      <c r="BQ464" s="1"/>
    </row>
    <row r="465" spans="1:69" ht="27" customHeight="1" x14ac:dyDescent="0.25">
      <c r="A465" s="125"/>
      <c r="B465" s="118"/>
      <c r="C465" s="119"/>
      <c r="D465" s="142"/>
      <c r="E465" s="119"/>
      <c r="F465" s="120"/>
      <c r="G465" s="121"/>
      <c r="H465" s="122"/>
      <c r="I465" s="123"/>
      <c r="J465" s="27" t="str">
        <f>IF(ISERROR(VLOOKUP(I465,[1]Eje_Pilar!$C$2:$E$47,2,FALSE))," ",VLOOKUP(I465,[1]Eje_Pilar!$C$2:$E$47,2,FALSE))</f>
        <v xml:space="preserve"> </v>
      </c>
      <c r="K465" s="27" t="str">
        <f>IF(ISERROR(VLOOKUP(I465,[1]Eje_Pilar!$C$2:$E$47,3,FALSE))," ",VLOOKUP(I465,[1]Eje_Pilar!$C$2:$E$47,3,FALSE))</f>
        <v xml:space="preserve"> </v>
      </c>
      <c r="L465" s="124"/>
      <c r="M465" s="125"/>
      <c r="N465" s="121"/>
      <c r="O465" s="127"/>
      <c r="P465" s="128"/>
      <c r="Q465" s="129"/>
      <c r="R465" s="130"/>
      <c r="S465" s="127"/>
      <c r="T465" s="28">
        <f t="shared" ref="T465:T528" si="43">+O465+Q465+S465</f>
        <v>0</v>
      </c>
      <c r="U465" s="131"/>
      <c r="V465" s="132"/>
      <c r="W465" s="132"/>
      <c r="X465" s="132"/>
      <c r="Y465" s="118"/>
      <c r="Z465" s="118"/>
      <c r="AA465" s="24"/>
      <c r="AB465" s="125"/>
      <c r="AC465" s="125"/>
      <c r="AD465" s="125"/>
      <c r="AE465" s="125"/>
      <c r="AF465" s="29" t="str">
        <f t="shared" si="42"/>
        <v>-</v>
      </c>
      <c r="AG465" s="30">
        <f>IF(SUMPRODUCT((A$14:A465=A465)*(B$14:B465=B465)*(C$14:C465=C465))&gt;1,0,1)</f>
        <v>0</v>
      </c>
      <c r="AH465" s="31" t="str">
        <f t="shared" ref="AH465:AH528" si="44">IFERROR(VLOOKUP(D465,tipo,1,FALSE),"NO")</f>
        <v>NO</v>
      </c>
      <c r="AI465" s="31" t="str">
        <f t="shared" ref="AI465:AI528" si="45">IFERROR(VLOOKUP(E465,modal,1,FALSE),"NO")</f>
        <v>NO</v>
      </c>
      <c r="AJ465" s="32" t="str">
        <f>IFERROR(VLOOKUP(F465,[1]Tipo!$C$12:$C$27,1,FALSE),"NO")</f>
        <v>NO</v>
      </c>
      <c r="AK465" s="31" t="str">
        <f t="shared" ref="AK465:AK528" si="46">IFERROR(VLOOKUP(H465,afectacion,1,FALSE),"NO")</f>
        <v>NO</v>
      </c>
      <c r="AL465" s="31" t="str">
        <f t="shared" ref="AL465:AL528" si="47">IFERROR(VLOOKUP(I465,programa,1,FALSE),"NO")</f>
        <v>NO</v>
      </c>
      <c r="AM465" s="51"/>
      <c r="AN465" s="51"/>
      <c r="AO465" s="51"/>
      <c r="AP465" s="1"/>
      <c r="AQ465" s="1"/>
      <c r="AR465" s="1"/>
      <c r="AS465" s="1"/>
      <c r="AT465" s="1"/>
      <c r="AU465" s="1"/>
      <c r="AV465" s="1"/>
      <c r="AW465" s="1"/>
      <c r="AX465" s="1"/>
      <c r="AY465" s="1"/>
      <c r="AZ465" s="1"/>
      <c r="BA465" s="1"/>
      <c r="BB465" s="1"/>
      <c r="BC465" s="1"/>
      <c r="BD465" s="1"/>
      <c r="BE465" s="1"/>
      <c r="BF465" s="1"/>
      <c r="BG465" s="1"/>
      <c r="BH465" s="1"/>
      <c r="BI465" s="1"/>
      <c r="BJ465" s="1"/>
      <c r="BK465" s="1"/>
      <c r="BL465" s="1"/>
      <c r="BM465" s="1"/>
      <c r="BN465" s="1"/>
      <c r="BO465" s="1"/>
      <c r="BP465" s="1"/>
      <c r="BQ465" s="1"/>
    </row>
    <row r="466" spans="1:69" ht="27" customHeight="1" x14ac:dyDescent="0.25">
      <c r="A466" s="125"/>
      <c r="B466" s="118"/>
      <c r="C466" s="119"/>
      <c r="D466" s="142"/>
      <c r="E466" s="119"/>
      <c r="F466" s="120"/>
      <c r="G466" s="121"/>
      <c r="H466" s="122"/>
      <c r="I466" s="123"/>
      <c r="J466" s="27" t="str">
        <f>IF(ISERROR(VLOOKUP(I466,[1]Eje_Pilar!$C$2:$E$47,2,FALSE))," ",VLOOKUP(I466,[1]Eje_Pilar!$C$2:$E$47,2,FALSE))</f>
        <v xml:space="preserve"> </v>
      </c>
      <c r="K466" s="27" t="str">
        <f>IF(ISERROR(VLOOKUP(I466,[1]Eje_Pilar!$C$2:$E$47,3,FALSE))," ",VLOOKUP(I466,[1]Eje_Pilar!$C$2:$E$47,3,FALSE))</f>
        <v xml:space="preserve"> </v>
      </c>
      <c r="L466" s="124"/>
      <c r="M466" s="125"/>
      <c r="N466" s="121"/>
      <c r="O466" s="127"/>
      <c r="P466" s="128"/>
      <c r="Q466" s="129"/>
      <c r="R466" s="130"/>
      <c r="S466" s="127"/>
      <c r="T466" s="28">
        <f t="shared" si="43"/>
        <v>0</v>
      </c>
      <c r="U466" s="131"/>
      <c r="V466" s="132"/>
      <c r="W466" s="132"/>
      <c r="X466" s="132"/>
      <c r="Y466" s="118"/>
      <c r="Z466" s="118"/>
      <c r="AA466" s="24"/>
      <c r="AB466" s="125"/>
      <c r="AC466" s="125"/>
      <c r="AD466" s="125"/>
      <c r="AE466" s="125"/>
      <c r="AF466" s="29" t="str">
        <f t="shared" si="42"/>
        <v>-</v>
      </c>
      <c r="AG466" s="30">
        <f>IF(SUMPRODUCT((A$14:A466=A466)*(B$14:B466=B466)*(C$14:C466=C466))&gt;1,0,1)</f>
        <v>0</v>
      </c>
      <c r="AH466" s="31" t="str">
        <f t="shared" si="44"/>
        <v>NO</v>
      </c>
      <c r="AI466" s="31" t="str">
        <f t="shared" si="45"/>
        <v>NO</v>
      </c>
      <c r="AJ466" s="32" t="str">
        <f>IFERROR(VLOOKUP(F466,[1]Tipo!$C$12:$C$27,1,FALSE),"NO")</f>
        <v>NO</v>
      </c>
      <c r="AK466" s="31" t="str">
        <f t="shared" si="46"/>
        <v>NO</v>
      </c>
      <c r="AL466" s="31" t="str">
        <f t="shared" si="47"/>
        <v>NO</v>
      </c>
      <c r="AM466" s="51"/>
      <c r="AN466" s="51"/>
      <c r="AO466" s="51"/>
      <c r="AP466" s="1"/>
      <c r="AQ466" s="1"/>
      <c r="AR466" s="1"/>
      <c r="AS466" s="1"/>
      <c r="AT466" s="1"/>
      <c r="AU466" s="1"/>
      <c r="AV466" s="1"/>
      <c r="AW466" s="1"/>
      <c r="AX466" s="1"/>
      <c r="AY466" s="1"/>
      <c r="AZ466" s="1"/>
      <c r="BA466" s="1"/>
      <c r="BB466" s="1"/>
      <c r="BC466" s="1"/>
      <c r="BD466" s="1"/>
      <c r="BE466" s="1"/>
      <c r="BF466" s="1"/>
      <c r="BG466" s="1"/>
      <c r="BH466" s="1"/>
      <c r="BI466" s="1"/>
      <c r="BJ466" s="1"/>
      <c r="BK466" s="1"/>
      <c r="BL466" s="1"/>
      <c r="BM466" s="1"/>
      <c r="BN466" s="1"/>
      <c r="BO466" s="1"/>
      <c r="BP466" s="1"/>
      <c r="BQ466" s="1"/>
    </row>
    <row r="467" spans="1:69" ht="27" customHeight="1" x14ac:dyDescent="0.25">
      <c r="A467" s="125"/>
      <c r="B467" s="118"/>
      <c r="C467" s="119"/>
      <c r="D467" s="142"/>
      <c r="E467" s="119"/>
      <c r="F467" s="120"/>
      <c r="G467" s="121"/>
      <c r="H467" s="122"/>
      <c r="I467" s="123"/>
      <c r="J467" s="27" t="str">
        <f>IF(ISERROR(VLOOKUP(I467,[1]Eje_Pilar!$C$2:$E$47,2,FALSE))," ",VLOOKUP(I467,[1]Eje_Pilar!$C$2:$E$47,2,FALSE))</f>
        <v xml:space="preserve"> </v>
      </c>
      <c r="K467" s="27" t="str">
        <f>IF(ISERROR(VLOOKUP(I467,[1]Eje_Pilar!$C$2:$E$47,3,FALSE))," ",VLOOKUP(I467,[1]Eje_Pilar!$C$2:$E$47,3,FALSE))</f>
        <v xml:space="preserve"> </v>
      </c>
      <c r="L467" s="124"/>
      <c r="M467" s="125"/>
      <c r="N467" s="121"/>
      <c r="O467" s="127"/>
      <c r="P467" s="128"/>
      <c r="Q467" s="129"/>
      <c r="R467" s="130"/>
      <c r="S467" s="127"/>
      <c r="T467" s="28">
        <f t="shared" si="43"/>
        <v>0</v>
      </c>
      <c r="U467" s="131"/>
      <c r="V467" s="132"/>
      <c r="W467" s="132"/>
      <c r="X467" s="132"/>
      <c r="Y467" s="118"/>
      <c r="Z467" s="118"/>
      <c r="AA467" s="24"/>
      <c r="AB467" s="125"/>
      <c r="AC467" s="125"/>
      <c r="AD467" s="125"/>
      <c r="AE467" s="125"/>
      <c r="AF467" s="29" t="str">
        <f t="shared" si="42"/>
        <v>-</v>
      </c>
      <c r="AG467" s="30">
        <f>IF(SUMPRODUCT((A$14:A467=A467)*(B$14:B467=B467)*(C$14:C467=C467))&gt;1,0,1)</f>
        <v>0</v>
      </c>
      <c r="AH467" s="31" t="str">
        <f t="shared" si="44"/>
        <v>NO</v>
      </c>
      <c r="AI467" s="31" t="str">
        <f t="shared" si="45"/>
        <v>NO</v>
      </c>
      <c r="AJ467" s="32" t="str">
        <f>IFERROR(VLOOKUP(F467,[1]Tipo!$C$12:$C$27,1,FALSE),"NO")</f>
        <v>NO</v>
      </c>
      <c r="AK467" s="31" t="str">
        <f t="shared" si="46"/>
        <v>NO</v>
      </c>
      <c r="AL467" s="31" t="str">
        <f t="shared" si="47"/>
        <v>NO</v>
      </c>
      <c r="AM467" s="51"/>
      <c r="AN467" s="51"/>
      <c r="AO467" s="51"/>
      <c r="AP467" s="1"/>
      <c r="AQ467" s="1"/>
      <c r="AR467" s="1"/>
      <c r="AS467" s="1"/>
      <c r="AT467" s="1"/>
      <c r="AU467" s="1"/>
      <c r="AV467" s="1"/>
      <c r="AW467" s="1"/>
      <c r="AX467" s="1"/>
      <c r="AY467" s="1"/>
      <c r="AZ467" s="1"/>
      <c r="BA467" s="1"/>
      <c r="BB467" s="1"/>
      <c r="BC467" s="1"/>
      <c r="BD467" s="1"/>
      <c r="BE467" s="1"/>
      <c r="BF467" s="1"/>
      <c r="BG467" s="1"/>
      <c r="BH467" s="1"/>
      <c r="BI467" s="1"/>
      <c r="BJ467" s="1"/>
      <c r="BK467" s="1"/>
      <c r="BL467" s="1"/>
      <c r="BM467" s="1"/>
      <c r="BN467" s="1"/>
      <c r="BO467" s="1"/>
      <c r="BP467" s="1"/>
      <c r="BQ467" s="1"/>
    </row>
    <row r="468" spans="1:69" ht="27" customHeight="1" x14ac:dyDescent="0.25">
      <c r="A468" s="125"/>
      <c r="B468" s="118"/>
      <c r="C468" s="119"/>
      <c r="D468" s="142"/>
      <c r="E468" s="119"/>
      <c r="F468" s="120"/>
      <c r="G468" s="121"/>
      <c r="H468" s="122"/>
      <c r="I468" s="123"/>
      <c r="J468" s="27" t="str">
        <f>IF(ISERROR(VLOOKUP(I468,[1]Eje_Pilar!$C$2:$E$47,2,FALSE))," ",VLOOKUP(I468,[1]Eje_Pilar!$C$2:$E$47,2,FALSE))</f>
        <v xml:space="preserve"> </v>
      </c>
      <c r="K468" s="27" t="str">
        <f>IF(ISERROR(VLOOKUP(I468,[1]Eje_Pilar!$C$2:$E$47,3,FALSE))," ",VLOOKUP(I468,[1]Eje_Pilar!$C$2:$E$47,3,FALSE))</f>
        <v xml:space="preserve"> </v>
      </c>
      <c r="L468" s="124"/>
      <c r="M468" s="125"/>
      <c r="N468" s="121"/>
      <c r="O468" s="127"/>
      <c r="P468" s="128"/>
      <c r="Q468" s="129"/>
      <c r="R468" s="130"/>
      <c r="S468" s="127"/>
      <c r="T468" s="28">
        <f t="shared" si="43"/>
        <v>0</v>
      </c>
      <c r="U468" s="131"/>
      <c r="V468" s="132"/>
      <c r="W468" s="132"/>
      <c r="X468" s="132"/>
      <c r="Y468" s="118"/>
      <c r="Z468" s="118"/>
      <c r="AA468" s="24"/>
      <c r="AB468" s="125"/>
      <c r="AC468" s="125"/>
      <c r="AD468" s="125"/>
      <c r="AE468" s="125"/>
      <c r="AF468" s="29" t="str">
        <f t="shared" si="42"/>
        <v>-</v>
      </c>
      <c r="AG468" s="30">
        <f>IF(SUMPRODUCT((A$14:A468=A468)*(B$14:B468=B468)*(C$14:C468=C468))&gt;1,0,1)</f>
        <v>0</v>
      </c>
      <c r="AH468" s="31" t="str">
        <f t="shared" si="44"/>
        <v>NO</v>
      </c>
      <c r="AI468" s="31" t="str">
        <f t="shared" si="45"/>
        <v>NO</v>
      </c>
      <c r="AJ468" s="32" t="str">
        <f>IFERROR(VLOOKUP(F468,[1]Tipo!$C$12:$C$27,1,FALSE),"NO")</f>
        <v>NO</v>
      </c>
      <c r="AK468" s="31" t="str">
        <f t="shared" si="46"/>
        <v>NO</v>
      </c>
      <c r="AL468" s="31" t="str">
        <f t="shared" si="47"/>
        <v>NO</v>
      </c>
      <c r="AM468" s="51"/>
      <c r="AN468" s="51"/>
      <c r="AO468" s="51"/>
      <c r="AP468" s="1"/>
      <c r="AQ468" s="1"/>
      <c r="AR468" s="1"/>
      <c r="AS468" s="1"/>
      <c r="AT468" s="1"/>
      <c r="AU468" s="1"/>
      <c r="AV468" s="1"/>
      <c r="AW468" s="1"/>
      <c r="AX468" s="1"/>
      <c r="AY468" s="1"/>
      <c r="AZ468" s="1"/>
      <c r="BA468" s="1"/>
      <c r="BB468" s="1"/>
      <c r="BC468" s="1"/>
      <c r="BD468" s="1"/>
      <c r="BE468" s="1"/>
      <c r="BF468" s="1"/>
      <c r="BG468" s="1"/>
      <c r="BH468" s="1"/>
      <c r="BI468" s="1"/>
      <c r="BJ468" s="1"/>
      <c r="BK468" s="1"/>
      <c r="BL468" s="1"/>
      <c r="BM468" s="1"/>
      <c r="BN468" s="1"/>
      <c r="BO468" s="1"/>
      <c r="BP468" s="1"/>
      <c r="BQ468" s="1"/>
    </row>
    <row r="469" spans="1:69" ht="27" customHeight="1" x14ac:dyDescent="0.25">
      <c r="A469" s="125"/>
      <c r="B469" s="118"/>
      <c r="C469" s="119"/>
      <c r="D469" s="142"/>
      <c r="E469" s="119"/>
      <c r="F469" s="120"/>
      <c r="G469" s="121"/>
      <c r="H469" s="122"/>
      <c r="I469" s="123"/>
      <c r="J469" s="27" t="str">
        <f>IF(ISERROR(VLOOKUP(I469,[1]Eje_Pilar!$C$2:$E$47,2,FALSE))," ",VLOOKUP(I469,[1]Eje_Pilar!$C$2:$E$47,2,FALSE))</f>
        <v xml:space="preserve"> </v>
      </c>
      <c r="K469" s="27" t="str">
        <f>IF(ISERROR(VLOOKUP(I469,[1]Eje_Pilar!$C$2:$E$47,3,FALSE))," ",VLOOKUP(I469,[1]Eje_Pilar!$C$2:$E$47,3,FALSE))</f>
        <v xml:space="preserve"> </v>
      </c>
      <c r="L469" s="124"/>
      <c r="M469" s="125"/>
      <c r="N469" s="121"/>
      <c r="O469" s="127"/>
      <c r="P469" s="128"/>
      <c r="Q469" s="129"/>
      <c r="R469" s="130"/>
      <c r="S469" s="127"/>
      <c r="T469" s="28">
        <f t="shared" si="43"/>
        <v>0</v>
      </c>
      <c r="U469" s="131"/>
      <c r="V469" s="132"/>
      <c r="W469" s="132"/>
      <c r="X469" s="132"/>
      <c r="Y469" s="118"/>
      <c r="Z469" s="118"/>
      <c r="AA469" s="24"/>
      <c r="AB469" s="125"/>
      <c r="AC469" s="125"/>
      <c r="AD469" s="125"/>
      <c r="AE469" s="125"/>
      <c r="AF469" s="29" t="str">
        <f t="shared" si="42"/>
        <v>-</v>
      </c>
      <c r="AG469" s="30">
        <f>IF(SUMPRODUCT((A$14:A469=A469)*(B$14:B469=B469)*(C$14:C469=C469))&gt;1,0,1)</f>
        <v>0</v>
      </c>
      <c r="AH469" s="31" t="str">
        <f t="shared" si="44"/>
        <v>NO</v>
      </c>
      <c r="AI469" s="31" t="str">
        <f t="shared" si="45"/>
        <v>NO</v>
      </c>
      <c r="AJ469" s="32" t="str">
        <f>IFERROR(VLOOKUP(F469,[1]Tipo!$C$12:$C$27,1,FALSE),"NO")</f>
        <v>NO</v>
      </c>
      <c r="AK469" s="31" t="str">
        <f t="shared" si="46"/>
        <v>NO</v>
      </c>
      <c r="AL469" s="31" t="str">
        <f t="shared" si="47"/>
        <v>NO</v>
      </c>
      <c r="AM469" s="51"/>
      <c r="AN469" s="51"/>
      <c r="AO469" s="51"/>
      <c r="AP469" s="1"/>
      <c r="AQ469" s="1"/>
      <c r="AR469" s="1"/>
      <c r="AS469" s="1"/>
      <c r="AT469" s="1"/>
      <c r="AU469" s="1"/>
      <c r="AV469" s="1"/>
      <c r="AW469" s="1"/>
      <c r="AX469" s="1"/>
      <c r="AY469" s="1"/>
      <c r="AZ469" s="1"/>
      <c r="BA469" s="1"/>
      <c r="BB469" s="1"/>
      <c r="BC469" s="1"/>
      <c r="BD469" s="1"/>
      <c r="BE469" s="1"/>
      <c r="BF469" s="1"/>
      <c r="BG469" s="1"/>
      <c r="BH469" s="1"/>
      <c r="BI469" s="1"/>
      <c r="BJ469" s="1"/>
      <c r="BK469" s="1"/>
      <c r="BL469" s="1"/>
      <c r="BM469" s="1"/>
      <c r="BN469" s="1"/>
      <c r="BO469" s="1"/>
      <c r="BP469" s="1"/>
      <c r="BQ469" s="1"/>
    </row>
    <row r="470" spans="1:69" ht="27" customHeight="1" x14ac:dyDescent="0.25">
      <c r="A470" s="125"/>
      <c r="B470" s="118"/>
      <c r="C470" s="119"/>
      <c r="D470" s="142"/>
      <c r="E470" s="119"/>
      <c r="F470" s="120"/>
      <c r="G470" s="121"/>
      <c r="H470" s="122"/>
      <c r="I470" s="123"/>
      <c r="J470" s="27" t="str">
        <f>IF(ISERROR(VLOOKUP(I470,[1]Eje_Pilar!$C$2:$E$47,2,FALSE))," ",VLOOKUP(I470,[1]Eje_Pilar!$C$2:$E$47,2,FALSE))</f>
        <v xml:space="preserve"> </v>
      </c>
      <c r="K470" s="27" t="str">
        <f>IF(ISERROR(VLOOKUP(I470,[1]Eje_Pilar!$C$2:$E$47,3,FALSE))," ",VLOOKUP(I470,[1]Eje_Pilar!$C$2:$E$47,3,FALSE))</f>
        <v xml:space="preserve"> </v>
      </c>
      <c r="L470" s="124"/>
      <c r="M470" s="125"/>
      <c r="N470" s="121"/>
      <c r="O470" s="127"/>
      <c r="P470" s="128"/>
      <c r="Q470" s="129"/>
      <c r="R470" s="130"/>
      <c r="S470" s="127"/>
      <c r="T470" s="28">
        <f t="shared" si="43"/>
        <v>0</v>
      </c>
      <c r="U470" s="131"/>
      <c r="V470" s="132"/>
      <c r="W470" s="132"/>
      <c r="X470" s="132"/>
      <c r="Y470" s="118"/>
      <c r="Z470" s="118"/>
      <c r="AA470" s="24"/>
      <c r="AB470" s="125"/>
      <c r="AC470" s="125"/>
      <c r="AD470" s="125"/>
      <c r="AE470" s="125"/>
      <c r="AF470" s="29" t="str">
        <f t="shared" si="42"/>
        <v>-</v>
      </c>
      <c r="AG470" s="30">
        <f>IF(SUMPRODUCT((A$14:A470=A470)*(B$14:B470=B470)*(C$14:C470=C470))&gt;1,0,1)</f>
        <v>0</v>
      </c>
      <c r="AH470" s="31" t="str">
        <f t="shared" si="44"/>
        <v>NO</v>
      </c>
      <c r="AI470" s="31" t="str">
        <f t="shared" si="45"/>
        <v>NO</v>
      </c>
      <c r="AJ470" s="32" t="str">
        <f>IFERROR(VLOOKUP(F470,[1]Tipo!$C$12:$C$27,1,FALSE),"NO")</f>
        <v>NO</v>
      </c>
      <c r="AK470" s="31" t="str">
        <f t="shared" si="46"/>
        <v>NO</v>
      </c>
      <c r="AL470" s="31" t="str">
        <f t="shared" si="47"/>
        <v>NO</v>
      </c>
      <c r="AM470" s="51"/>
      <c r="AN470" s="51"/>
      <c r="AO470" s="51"/>
      <c r="AP470" s="1"/>
      <c r="AQ470" s="1"/>
      <c r="AR470" s="1"/>
      <c r="AS470" s="1"/>
      <c r="AT470" s="1"/>
      <c r="AU470" s="1"/>
      <c r="AV470" s="1"/>
      <c r="AW470" s="1"/>
      <c r="AX470" s="1"/>
      <c r="AY470" s="1"/>
      <c r="AZ470" s="1"/>
      <c r="BA470" s="1"/>
      <c r="BB470" s="1"/>
      <c r="BC470" s="1"/>
      <c r="BD470" s="1"/>
      <c r="BE470" s="1"/>
      <c r="BF470" s="1"/>
      <c r="BG470" s="1"/>
      <c r="BH470" s="1"/>
      <c r="BI470" s="1"/>
      <c r="BJ470" s="1"/>
      <c r="BK470" s="1"/>
      <c r="BL470" s="1"/>
      <c r="BM470" s="1"/>
      <c r="BN470" s="1"/>
      <c r="BO470" s="1"/>
      <c r="BP470" s="1"/>
      <c r="BQ470" s="1"/>
    </row>
    <row r="471" spans="1:69" ht="27" customHeight="1" x14ac:dyDescent="0.25">
      <c r="A471" s="125"/>
      <c r="B471" s="118"/>
      <c r="C471" s="119"/>
      <c r="D471" s="142"/>
      <c r="E471" s="119"/>
      <c r="F471" s="120"/>
      <c r="G471" s="121"/>
      <c r="H471" s="122"/>
      <c r="I471" s="123"/>
      <c r="J471" s="27" t="str">
        <f>IF(ISERROR(VLOOKUP(I471,[1]Eje_Pilar!$C$2:$E$47,2,FALSE))," ",VLOOKUP(I471,[1]Eje_Pilar!$C$2:$E$47,2,FALSE))</f>
        <v xml:space="preserve"> </v>
      </c>
      <c r="K471" s="27" t="str">
        <f>IF(ISERROR(VLOOKUP(I471,[1]Eje_Pilar!$C$2:$E$47,3,FALSE))," ",VLOOKUP(I471,[1]Eje_Pilar!$C$2:$E$47,3,FALSE))</f>
        <v xml:space="preserve"> </v>
      </c>
      <c r="L471" s="124"/>
      <c r="M471" s="125"/>
      <c r="N471" s="121"/>
      <c r="O471" s="127"/>
      <c r="P471" s="128"/>
      <c r="Q471" s="129"/>
      <c r="R471" s="130"/>
      <c r="S471" s="127"/>
      <c r="T471" s="28">
        <f t="shared" si="43"/>
        <v>0</v>
      </c>
      <c r="U471" s="131"/>
      <c r="V471" s="132"/>
      <c r="W471" s="132"/>
      <c r="X471" s="132"/>
      <c r="Y471" s="118"/>
      <c r="Z471" s="118"/>
      <c r="AA471" s="24"/>
      <c r="AB471" s="125"/>
      <c r="AC471" s="125"/>
      <c r="AD471" s="125"/>
      <c r="AE471" s="125"/>
      <c r="AF471" s="29" t="str">
        <f t="shared" si="42"/>
        <v>-</v>
      </c>
      <c r="AG471" s="30">
        <f>IF(SUMPRODUCT((A$14:A471=A471)*(B$14:B471=B471)*(C$14:C471=C471))&gt;1,0,1)</f>
        <v>0</v>
      </c>
      <c r="AH471" s="31" t="str">
        <f t="shared" si="44"/>
        <v>NO</v>
      </c>
      <c r="AI471" s="31" t="str">
        <f t="shared" si="45"/>
        <v>NO</v>
      </c>
      <c r="AJ471" s="32" t="str">
        <f>IFERROR(VLOOKUP(F471,[1]Tipo!$C$12:$C$27,1,FALSE),"NO")</f>
        <v>NO</v>
      </c>
      <c r="AK471" s="31" t="str">
        <f t="shared" si="46"/>
        <v>NO</v>
      </c>
      <c r="AL471" s="31" t="str">
        <f t="shared" si="47"/>
        <v>NO</v>
      </c>
      <c r="AM471" s="51"/>
      <c r="AN471" s="51"/>
      <c r="AO471" s="51"/>
      <c r="AP471" s="1"/>
      <c r="AQ471" s="1"/>
      <c r="AR471" s="1"/>
      <c r="AS471" s="1"/>
      <c r="AT471" s="1"/>
      <c r="AU471" s="1"/>
      <c r="AV471" s="1"/>
      <c r="AW471" s="1"/>
      <c r="AX471" s="1"/>
      <c r="AY471" s="1"/>
      <c r="AZ471" s="1"/>
      <c r="BA471" s="1"/>
      <c r="BB471" s="1"/>
      <c r="BC471" s="1"/>
      <c r="BD471" s="1"/>
      <c r="BE471" s="1"/>
      <c r="BF471" s="1"/>
      <c r="BG471" s="1"/>
      <c r="BH471" s="1"/>
      <c r="BI471" s="1"/>
      <c r="BJ471" s="1"/>
      <c r="BK471" s="1"/>
      <c r="BL471" s="1"/>
      <c r="BM471" s="1"/>
      <c r="BN471" s="1"/>
      <c r="BO471" s="1"/>
      <c r="BP471" s="1"/>
      <c r="BQ471" s="1"/>
    </row>
    <row r="472" spans="1:69" ht="27" customHeight="1" x14ac:dyDescent="0.25">
      <c r="A472" s="125"/>
      <c r="B472" s="118"/>
      <c r="C472" s="119"/>
      <c r="D472" s="142"/>
      <c r="E472" s="119"/>
      <c r="F472" s="120"/>
      <c r="G472" s="121"/>
      <c r="H472" s="122"/>
      <c r="I472" s="123"/>
      <c r="J472" s="27" t="str">
        <f>IF(ISERROR(VLOOKUP(I472,[1]Eje_Pilar!$C$2:$E$47,2,FALSE))," ",VLOOKUP(I472,[1]Eje_Pilar!$C$2:$E$47,2,FALSE))</f>
        <v xml:space="preserve"> </v>
      </c>
      <c r="K472" s="27" t="str">
        <f>IF(ISERROR(VLOOKUP(I472,[1]Eje_Pilar!$C$2:$E$47,3,FALSE))," ",VLOOKUP(I472,[1]Eje_Pilar!$C$2:$E$47,3,FALSE))</f>
        <v xml:space="preserve"> </v>
      </c>
      <c r="L472" s="124"/>
      <c r="M472" s="125"/>
      <c r="N472" s="121"/>
      <c r="O472" s="127"/>
      <c r="P472" s="128"/>
      <c r="Q472" s="129"/>
      <c r="R472" s="130"/>
      <c r="S472" s="127"/>
      <c r="T472" s="28">
        <f t="shared" si="43"/>
        <v>0</v>
      </c>
      <c r="U472" s="131"/>
      <c r="V472" s="132"/>
      <c r="W472" s="132"/>
      <c r="X472" s="132"/>
      <c r="Y472" s="118"/>
      <c r="Z472" s="118"/>
      <c r="AA472" s="24"/>
      <c r="AB472" s="125"/>
      <c r="AC472" s="125"/>
      <c r="AD472" s="125"/>
      <c r="AE472" s="125"/>
      <c r="AF472" s="29" t="str">
        <f t="shared" si="42"/>
        <v>-</v>
      </c>
      <c r="AG472" s="30">
        <f>IF(SUMPRODUCT((A$14:A472=A472)*(B$14:B472=B472)*(C$14:C472=C472))&gt;1,0,1)</f>
        <v>0</v>
      </c>
      <c r="AH472" s="31" t="str">
        <f t="shared" si="44"/>
        <v>NO</v>
      </c>
      <c r="AI472" s="31" t="str">
        <f t="shared" si="45"/>
        <v>NO</v>
      </c>
      <c r="AJ472" s="32" t="str">
        <f>IFERROR(VLOOKUP(F472,[1]Tipo!$C$12:$C$27,1,FALSE),"NO")</f>
        <v>NO</v>
      </c>
      <c r="AK472" s="31" t="str">
        <f t="shared" si="46"/>
        <v>NO</v>
      </c>
      <c r="AL472" s="31" t="str">
        <f t="shared" si="47"/>
        <v>NO</v>
      </c>
      <c r="AM472" s="51"/>
      <c r="AN472" s="51"/>
      <c r="AO472" s="51"/>
      <c r="AP472" s="1"/>
      <c r="AQ472" s="1"/>
      <c r="AR472" s="1"/>
      <c r="AS472" s="1"/>
      <c r="AT472" s="1"/>
      <c r="AU472" s="1"/>
      <c r="AV472" s="1"/>
      <c r="AW472" s="1"/>
      <c r="AX472" s="1"/>
      <c r="AY472" s="1"/>
      <c r="AZ472" s="1"/>
      <c r="BA472" s="1"/>
      <c r="BB472" s="1"/>
      <c r="BC472" s="1"/>
      <c r="BD472" s="1"/>
      <c r="BE472" s="1"/>
      <c r="BF472" s="1"/>
      <c r="BG472" s="1"/>
      <c r="BH472" s="1"/>
      <c r="BI472" s="1"/>
      <c r="BJ472" s="1"/>
      <c r="BK472" s="1"/>
      <c r="BL472" s="1"/>
      <c r="BM472" s="1"/>
      <c r="BN472" s="1"/>
      <c r="BO472" s="1"/>
      <c r="BP472" s="1"/>
      <c r="BQ472" s="1"/>
    </row>
    <row r="473" spans="1:69" ht="27" customHeight="1" x14ac:dyDescent="0.25">
      <c r="A473" s="125"/>
      <c r="B473" s="118"/>
      <c r="C473" s="119"/>
      <c r="D473" s="142"/>
      <c r="E473" s="119"/>
      <c r="F473" s="120"/>
      <c r="G473" s="121"/>
      <c r="H473" s="122"/>
      <c r="I473" s="123"/>
      <c r="J473" s="27" t="str">
        <f>IF(ISERROR(VLOOKUP(I473,[1]Eje_Pilar!$C$2:$E$47,2,FALSE))," ",VLOOKUP(I473,[1]Eje_Pilar!$C$2:$E$47,2,FALSE))</f>
        <v xml:space="preserve"> </v>
      </c>
      <c r="K473" s="27" t="str">
        <f>IF(ISERROR(VLOOKUP(I473,[1]Eje_Pilar!$C$2:$E$47,3,FALSE))," ",VLOOKUP(I473,[1]Eje_Pilar!$C$2:$E$47,3,FALSE))</f>
        <v xml:space="preserve"> </v>
      </c>
      <c r="L473" s="124"/>
      <c r="M473" s="125"/>
      <c r="N473" s="121"/>
      <c r="O473" s="127"/>
      <c r="P473" s="128"/>
      <c r="Q473" s="129"/>
      <c r="R473" s="130"/>
      <c r="S473" s="127"/>
      <c r="T473" s="28">
        <f t="shared" si="43"/>
        <v>0</v>
      </c>
      <c r="U473" s="131"/>
      <c r="V473" s="132"/>
      <c r="W473" s="132"/>
      <c r="X473" s="132"/>
      <c r="Y473" s="118"/>
      <c r="Z473" s="118"/>
      <c r="AA473" s="24"/>
      <c r="AB473" s="125"/>
      <c r="AC473" s="125"/>
      <c r="AD473" s="125"/>
      <c r="AE473" s="125"/>
      <c r="AF473" s="29" t="str">
        <f t="shared" si="42"/>
        <v>-</v>
      </c>
      <c r="AG473" s="30">
        <f>IF(SUMPRODUCT((A$14:A473=A473)*(B$14:B473=B473)*(C$14:C473=C473))&gt;1,0,1)</f>
        <v>0</v>
      </c>
      <c r="AH473" s="31" t="str">
        <f t="shared" si="44"/>
        <v>NO</v>
      </c>
      <c r="AI473" s="31" t="str">
        <f t="shared" si="45"/>
        <v>NO</v>
      </c>
      <c r="AJ473" s="32" t="str">
        <f>IFERROR(VLOOKUP(F473,[1]Tipo!$C$12:$C$27,1,FALSE),"NO")</f>
        <v>NO</v>
      </c>
      <c r="AK473" s="31" t="str">
        <f t="shared" si="46"/>
        <v>NO</v>
      </c>
      <c r="AL473" s="31" t="str">
        <f t="shared" si="47"/>
        <v>NO</v>
      </c>
      <c r="AM473" s="51"/>
      <c r="AN473" s="51"/>
      <c r="AO473" s="51"/>
      <c r="AP473" s="1"/>
      <c r="AQ473" s="1"/>
      <c r="AR473" s="1"/>
      <c r="AS473" s="1"/>
      <c r="AT473" s="1"/>
      <c r="AU473" s="1"/>
      <c r="AV473" s="1"/>
      <c r="AW473" s="1"/>
      <c r="AX473" s="1"/>
      <c r="AY473" s="1"/>
      <c r="AZ473" s="1"/>
      <c r="BA473" s="1"/>
      <c r="BB473" s="1"/>
      <c r="BC473" s="1"/>
      <c r="BD473" s="1"/>
      <c r="BE473" s="1"/>
      <c r="BF473" s="1"/>
      <c r="BG473" s="1"/>
      <c r="BH473" s="1"/>
      <c r="BI473" s="1"/>
      <c r="BJ473" s="1"/>
      <c r="BK473" s="1"/>
      <c r="BL473" s="1"/>
      <c r="BM473" s="1"/>
      <c r="BN473" s="1"/>
      <c r="BO473" s="1"/>
      <c r="BP473" s="1"/>
      <c r="BQ473" s="1"/>
    </row>
    <row r="474" spans="1:69" ht="27" customHeight="1" x14ac:dyDescent="0.25">
      <c r="A474" s="125"/>
      <c r="B474" s="118"/>
      <c r="C474" s="119"/>
      <c r="D474" s="142"/>
      <c r="E474" s="119"/>
      <c r="F474" s="120"/>
      <c r="G474" s="121"/>
      <c r="H474" s="122"/>
      <c r="I474" s="123"/>
      <c r="J474" s="27" t="str">
        <f>IF(ISERROR(VLOOKUP(I474,[1]Eje_Pilar!$C$2:$E$47,2,FALSE))," ",VLOOKUP(I474,[1]Eje_Pilar!$C$2:$E$47,2,FALSE))</f>
        <v xml:space="preserve"> </v>
      </c>
      <c r="K474" s="27" t="str">
        <f>IF(ISERROR(VLOOKUP(I474,[1]Eje_Pilar!$C$2:$E$47,3,FALSE))," ",VLOOKUP(I474,[1]Eje_Pilar!$C$2:$E$47,3,FALSE))</f>
        <v xml:space="preserve"> </v>
      </c>
      <c r="L474" s="124"/>
      <c r="M474" s="125"/>
      <c r="N474" s="121"/>
      <c r="O474" s="127"/>
      <c r="P474" s="128"/>
      <c r="Q474" s="129"/>
      <c r="R474" s="130"/>
      <c r="S474" s="127"/>
      <c r="T474" s="28">
        <f t="shared" si="43"/>
        <v>0</v>
      </c>
      <c r="U474" s="131"/>
      <c r="V474" s="132"/>
      <c r="W474" s="132"/>
      <c r="X474" s="132"/>
      <c r="Y474" s="118"/>
      <c r="Z474" s="118"/>
      <c r="AA474" s="24"/>
      <c r="AB474" s="125"/>
      <c r="AC474" s="125"/>
      <c r="AD474" s="125"/>
      <c r="AE474" s="125"/>
      <c r="AF474" s="29" t="str">
        <f t="shared" si="42"/>
        <v>-</v>
      </c>
      <c r="AG474" s="30">
        <f>IF(SUMPRODUCT((A$14:A474=A474)*(B$14:B474=B474)*(C$14:C474=C474))&gt;1,0,1)</f>
        <v>0</v>
      </c>
      <c r="AH474" s="31" t="str">
        <f t="shared" si="44"/>
        <v>NO</v>
      </c>
      <c r="AI474" s="31" t="str">
        <f t="shared" si="45"/>
        <v>NO</v>
      </c>
      <c r="AJ474" s="32" t="str">
        <f>IFERROR(VLOOKUP(F474,[1]Tipo!$C$12:$C$27,1,FALSE),"NO")</f>
        <v>NO</v>
      </c>
      <c r="AK474" s="31" t="str">
        <f t="shared" si="46"/>
        <v>NO</v>
      </c>
      <c r="AL474" s="31" t="str">
        <f t="shared" si="47"/>
        <v>NO</v>
      </c>
      <c r="AM474" s="51"/>
      <c r="AN474" s="51"/>
      <c r="AO474" s="51"/>
      <c r="AP474" s="1"/>
      <c r="AQ474" s="1"/>
      <c r="AR474" s="1"/>
      <c r="AS474" s="1"/>
      <c r="AT474" s="1"/>
      <c r="AU474" s="1"/>
      <c r="AV474" s="1"/>
      <c r="AW474" s="1"/>
      <c r="AX474" s="1"/>
      <c r="AY474" s="1"/>
      <c r="AZ474" s="1"/>
      <c r="BA474" s="1"/>
      <c r="BB474" s="1"/>
      <c r="BC474" s="1"/>
      <c r="BD474" s="1"/>
      <c r="BE474" s="1"/>
      <c r="BF474" s="1"/>
      <c r="BG474" s="1"/>
      <c r="BH474" s="1"/>
      <c r="BI474" s="1"/>
      <c r="BJ474" s="1"/>
      <c r="BK474" s="1"/>
      <c r="BL474" s="1"/>
      <c r="BM474" s="1"/>
      <c r="BN474" s="1"/>
      <c r="BO474" s="1"/>
      <c r="BP474" s="1"/>
      <c r="BQ474" s="1"/>
    </row>
    <row r="475" spans="1:69" ht="27" customHeight="1" x14ac:dyDescent="0.25">
      <c r="A475" s="125"/>
      <c r="B475" s="118"/>
      <c r="C475" s="119"/>
      <c r="D475" s="142"/>
      <c r="E475" s="119"/>
      <c r="F475" s="120"/>
      <c r="G475" s="121"/>
      <c r="H475" s="122"/>
      <c r="I475" s="123"/>
      <c r="J475" s="27" t="str">
        <f>IF(ISERROR(VLOOKUP(I475,[1]Eje_Pilar!$C$2:$E$47,2,FALSE))," ",VLOOKUP(I475,[1]Eje_Pilar!$C$2:$E$47,2,FALSE))</f>
        <v xml:space="preserve"> </v>
      </c>
      <c r="K475" s="27" t="str">
        <f>IF(ISERROR(VLOOKUP(I475,[1]Eje_Pilar!$C$2:$E$47,3,FALSE))," ",VLOOKUP(I475,[1]Eje_Pilar!$C$2:$E$47,3,FALSE))</f>
        <v xml:space="preserve"> </v>
      </c>
      <c r="L475" s="124"/>
      <c r="M475" s="125"/>
      <c r="N475" s="121"/>
      <c r="O475" s="127"/>
      <c r="P475" s="128"/>
      <c r="Q475" s="129"/>
      <c r="R475" s="130"/>
      <c r="S475" s="127"/>
      <c r="T475" s="28">
        <f t="shared" si="43"/>
        <v>0</v>
      </c>
      <c r="U475" s="131"/>
      <c r="V475" s="132"/>
      <c r="W475" s="132"/>
      <c r="X475" s="132"/>
      <c r="Y475" s="118"/>
      <c r="Z475" s="118"/>
      <c r="AA475" s="24"/>
      <c r="AB475" s="125"/>
      <c r="AC475" s="125"/>
      <c r="AD475" s="125"/>
      <c r="AE475" s="125"/>
      <c r="AF475" s="29" t="str">
        <f t="shared" si="42"/>
        <v>-</v>
      </c>
      <c r="AG475" s="30">
        <f>IF(SUMPRODUCT((A$14:A475=A475)*(B$14:B475=B475)*(C$14:C475=C475))&gt;1,0,1)</f>
        <v>0</v>
      </c>
      <c r="AH475" s="31" t="str">
        <f t="shared" si="44"/>
        <v>NO</v>
      </c>
      <c r="AI475" s="31" t="str">
        <f t="shared" si="45"/>
        <v>NO</v>
      </c>
      <c r="AJ475" s="32" t="str">
        <f>IFERROR(VLOOKUP(F475,[1]Tipo!$C$12:$C$27,1,FALSE),"NO")</f>
        <v>NO</v>
      </c>
      <c r="AK475" s="31" t="str">
        <f t="shared" si="46"/>
        <v>NO</v>
      </c>
      <c r="AL475" s="31" t="str">
        <f t="shared" si="47"/>
        <v>NO</v>
      </c>
      <c r="AM475" s="51"/>
      <c r="AN475" s="51"/>
      <c r="AO475" s="51"/>
      <c r="AP475" s="1"/>
      <c r="AQ475" s="1"/>
      <c r="AR475" s="1"/>
      <c r="AS475" s="1"/>
      <c r="AT475" s="1"/>
      <c r="AU475" s="1"/>
      <c r="AV475" s="1"/>
      <c r="AW475" s="1"/>
      <c r="AX475" s="1"/>
      <c r="AY475" s="1"/>
      <c r="AZ475" s="1"/>
      <c r="BA475" s="1"/>
      <c r="BB475" s="1"/>
      <c r="BC475" s="1"/>
      <c r="BD475" s="1"/>
      <c r="BE475" s="1"/>
      <c r="BF475" s="1"/>
      <c r="BG475" s="1"/>
      <c r="BH475" s="1"/>
      <c r="BI475" s="1"/>
      <c r="BJ475" s="1"/>
      <c r="BK475" s="1"/>
      <c r="BL475" s="1"/>
      <c r="BM475" s="1"/>
      <c r="BN475" s="1"/>
      <c r="BO475" s="1"/>
      <c r="BP475" s="1"/>
      <c r="BQ475" s="1"/>
    </row>
    <row r="476" spans="1:69" ht="27" customHeight="1" x14ac:dyDescent="0.25">
      <c r="A476" s="125"/>
      <c r="B476" s="118"/>
      <c r="C476" s="119"/>
      <c r="D476" s="142"/>
      <c r="E476" s="119"/>
      <c r="F476" s="120"/>
      <c r="G476" s="121"/>
      <c r="H476" s="122"/>
      <c r="I476" s="123"/>
      <c r="J476" s="27" t="str">
        <f>IF(ISERROR(VLOOKUP(I476,[1]Eje_Pilar!$C$2:$E$47,2,FALSE))," ",VLOOKUP(I476,[1]Eje_Pilar!$C$2:$E$47,2,FALSE))</f>
        <v xml:space="preserve"> </v>
      </c>
      <c r="K476" s="27" t="str">
        <f>IF(ISERROR(VLOOKUP(I476,[1]Eje_Pilar!$C$2:$E$47,3,FALSE))," ",VLOOKUP(I476,[1]Eje_Pilar!$C$2:$E$47,3,FALSE))</f>
        <v xml:space="preserve"> </v>
      </c>
      <c r="L476" s="124"/>
      <c r="M476" s="125"/>
      <c r="N476" s="121"/>
      <c r="O476" s="127"/>
      <c r="P476" s="128"/>
      <c r="Q476" s="129"/>
      <c r="R476" s="130"/>
      <c r="S476" s="127"/>
      <c r="T476" s="28">
        <f t="shared" si="43"/>
        <v>0</v>
      </c>
      <c r="U476" s="131"/>
      <c r="V476" s="132"/>
      <c r="W476" s="132"/>
      <c r="X476" s="132"/>
      <c r="Y476" s="118"/>
      <c r="Z476" s="118"/>
      <c r="AA476" s="24"/>
      <c r="AB476" s="125"/>
      <c r="AC476" s="125"/>
      <c r="AD476" s="125"/>
      <c r="AE476" s="125"/>
      <c r="AF476" s="29" t="str">
        <f t="shared" si="42"/>
        <v>-</v>
      </c>
      <c r="AG476" s="30">
        <f>IF(SUMPRODUCT((A$14:A476=A476)*(B$14:B476=B476)*(C$14:C476=C476))&gt;1,0,1)</f>
        <v>0</v>
      </c>
      <c r="AH476" s="31" t="str">
        <f t="shared" si="44"/>
        <v>NO</v>
      </c>
      <c r="AI476" s="31" t="str">
        <f t="shared" si="45"/>
        <v>NO</v>
      </c>
      <c r="AJ476" s="32" t="str">
        <f>IFERROR(VLOOKUP(F476,[1]Tipo!$C$12:$C$27,1,FALSE),"NO")</f>
        <v>NO</v>
      </c>
      <c r="AK476" s="31" t="str">
        <f t="shared" si="46"/>
        <v>NO</v>
      </c>
      <c r="AL476" s="31" t="str">
        <f t="shared" si="47"/>
        <v>NO</v>
      </c>
      <c r="AM476" s="51"/>
      <c r="AN476" s="51"/>
      <c r="AO476" s="51"/>
      <c r="AP476" s="1"/>
      <c r="AQ476" s="1"/>
      <c r="AR476" s="1"/>
      <c r="AS476" s="1"/>
      <c r="AT476" s="1"/>
      <c r="AU476" s="1"/>
      <c r="AV476" s="1"/>
      <c r="AW476" s="1"/>
      <c r="AX476" s="1"/>
      <c r="AY476" s="1"/>
      <c r="AZ476" s="1"/>
      <c r="BA476" s="1"/>
      <c r="BB476" s="1"/>
      <c r="BC476" s="1"/>
      <c r="BD476" s="1"/>
      <c r="BE476" s="1"/>
      <c r="BF476" s="1"/>
      <c r="BG476" s="1"/>
      <c r="BH476" s="1"/>
      <c r="BI476" s="1"/>
      <c r="BJ476" s="1"/>
      <c r="BK476" s="1"/>
      <c r="BL476" s="1"/>
      <c r="BM476" s="1"/>
      <c r="BN476" s="1"/>
      <c r="BO476" s="1"/>
      <c r="BP476" s="1"/>
      <c r="BQ476" s="1"/>
    </row>
    <row r="477" spans="1:69" ht="27" customHeight="1" x14ac:dyDescent="0.25">
      <c r="A477" s="125"/>
      <c r="B477" s="118"/>
      <c r="C477" s="119"/>
      <c r="D477" s="142"/>
      <c r="E477" s="119"/>
      <c r="F477" s="120"/>
      <c r="G477" s="121"/>
      <c r="H477" s="122"/>
      <c r="I477" s="123"/>
      <c r="J477" s="27" t="str">
        <f>IF(ISERROR(VLOOKUP(I477,[1]Eje_Pilar!$C$2:$E$47,2,FALSE))," ",VLOOKUP(I477,[1]Eje_Pilar!$C$2:$E$47,2,FALSE))</f>
        <v xml:space="preserve"> </v>
      </c>
      <c r="K477" s="27" t="str">
        <f>IF(ISERROR(VLOOKUP(I477,[1]Eje_Pilar!$C$2:$E$47,3,FALSE))," ",VLOOKUP(I477,[1]Eje_Pilar!$C$2:$E$47,3,FALSE))</f>
        <v xml:space="preserve"> </v>
      </c>
      <c r="L477" s="124"/>
      <c r="M477" s="125"/>
      <c r="N477" s="121"/>
      <c r="O477" s="127"/>
      <c r="P477" s="128"/>
      <c r="Q477" s="129"/>
      <c r="R477" s="130"/>
      <c r="S477" s="127"/>
      <c r="T477" s="28">
        <f t="shared" si="43"/>
        <v>0</v>
      </c>
      <c r="U477" s="131"/>
      <c r="V477" s="132"/>
      <c r="W477" s="132"/>
      <c r="X477" s="132"/>
      <c r="Y477" s="118"/>
      <c r="Z477" s="118"/>
      <c r="AA477" s="24"/>
      <c r="AB477" s="125"/>
      <c r="AC477" s="125"/>
      <c r="AD477" s="125"/>
      <c r="AE477" s="125"/>
      <c r="AF477" s="29" t="str">
        <f t="shared" si="42"/>
        <v>-</v>
      </c>
      <c r="AG477" s="30">
        <f>IF(SUMPRODUCT((A$14:A477=A477)*(B$14:B477=B477)*(C$14:C477=C477))&gt;1,0,1)</f>
        <v>0</v>
      </c>
      <c r="AH477" s="31" t="str">
        <f t="shared" si="44"/>
        <v>NO</v>
      </c>
      <c r="AI477" s="31" t="str">
        <f t="shared" si="45"/>
        <v>NO</v>
      </c>
      <c r="AJ477" s="32" t="str">
        <f>IFERROR(VLOOKUP(F477,[1]Tipo!$C$12:$C$27,1,FALSE),"NO")</f>
        <v>NO</v>
      </c>
      <c r="AK477" s="31" t="str">
        <f t="shared" si="46"/>
        <v>NO</v>
      </c>
      <c r="AL477" s="31" t="str">
        <f t="shared" si="47"/>
        <v>NO</v>
      </c>
      <c r="AM477" s="51"/>
      <c r="AN477" s="51"/>
      <c r="AO477" s="51"/>
      <c r="AP477" s="1"/>
      <c r="AQ477" s="1"/>
      <c r="AR477" s="1"/>
      <c r="AS477" s="1"/>
      <c r="AT477" s="1"/>
      <c r="AU477" s="1"/>
      <c r="AV477" s="1"/>
      <c r="AW477" s="1"/>
      <c r="AX477" s="1"/>
      <c r="AY477" s="1"/>
      <c r="AZ477" s="1"/>
      <c r="BA477" s="1"/>
      <c r="BB477" s="1"/>
      <c r="BC477" s="1"/>
      <c r="BD477" s="1"/>
      <c r="BE477" s="1"/>
      <c r="BF477" s="1"/>
      <c r="BG477" s="1"/>
      <c r="BH477" s="1"/>
      <c r="BI477" s="1"/>
      <c r="BJ477" s="1"/>
      <c r="BK477" s="1"/>
      <c r="BL477" s="1"/>
      <c r="BM477" s="1"/>
      <c r="BN477" s="1"/>
      <c r="BO477" s="1"/>
      <c r="BP477" s="1"/>
      <c r="BQ477" s="1"/>
    </row>
    <row r="478" spans="1:69" ht="27" customHeight="1" x14ac:dyDescent="0.25">
      <c r="A478" s="125"/>
      <c r="B478" s="118"/>
      <c r="C478" s="119"/>
      <c r="D478" s="142"/>
      <c r="E478" s="119"/>
      <c r="F478" s="120"/>
      <c r="G478" s="121"/>
      <c r="H478" s="122"/>
      <c r="I478" s="123"/>
      <c r="J478" s="27" t="str">
        <f>IF(ISERROR(VLOOKUP(I478,[1]Eje_Pilar!$C$2:$E$47,2,FALSE))," ",VLOOKUP(I478,[1]Eje_Pilar!$C$2:$E$47,2,FALSE))</f>
        <v xml:space="preserve"> </v>
      </c>
      <c r="K478" s="27" t="str">
        <f>IF(ISERROR(VLOOKUP(I478,[1]Eje_Pilar!$C$2:$E$47,3,FALSE))," ",VLOOKUP(I478,[1]Eje_Pilar!$C$2:$E$47,3,FALSE))</f>
        <v xml:space="preserve"> </v>
      </c>
      <c r="L478" s="124"/>
      <c r="M478" s="125"/>
      <c r="N478" s="121"/>
      <c r="O478" s="127"/>
      <c r="P478" s="128"/>
      <c r="Q478" s="129"/>
      <c r="R478" s="130"/>
      <c r="S478" s="127"/>
      <c r="T478" s="28">
        <f t="shared" si="43"/>
        <v>0</v>
      </c>
      <c r="U478" s="131"/>
      <c r="V478" s="132"/>
      <c r="W478" s="132"/>
      <c r="X478" s="132"/>
      <c r="Y478" s="118"/>
      <c r="Z478" s="118"/>
      <c r="AA478" s="24"/>
      <c r="AB478" s="125"/>
      <c r="AC478" s="125"/>
      <c r="AD478" s="125"/>
      <c r="AE478" s="125"/>
      <c r="AF478" s="29" t="str">
        <f t="shared" si="42"/>
        <v>-</v>
      </c>
      <c r="AG478" s="30">
        <f>IF(SUMPRODUCT((A$14:A478=A478)*(B$14:B478=B478)*(C$14:C478=C478))&gt;1,0,1)</f>
        <v>0</v>
      </c>
      <c r="AH478" s="31" t="str">
        <f t="shared" si="44"/>
        <v>NO</v>
      </c>
      <c r="AI478" s="31" t="str">
        <f t="shared" si="45"/>
        <v>NO</v>
      </c>
      <c r="AJ478" s="32" t="str">
        <f>IFERROR(VLOOKUP(F478,[1]Tipo!$C$12:$C$27,1,FALSE),"NO")</f>
        <v>NO</v>
      </c>
      <c r="AK478" s="31" t="str">
        <f t="shared" si="46"/>
        <v>NO</v>
      </c>
      <c r="AL478" s="31" t="str">
        <f t="shared" si="47"/>
        <v>NO</v>
      </c>
      <c r="AM478" s="51"/>
      <c r="AN478" s="51"/>
      <c r="AO478" s="51"/>
      <c r="AP478" s="1"/>
      <c r="AQ478" s="1"/>
      <c r="AR478" s="1"/>
      <c r="AS478" s="1"/>
      <c r="AT478" s="1"/>
      <c r="AU478" s="1"/>
      <c r="AV478" s="1"/>
      <c r="AW478" s="1"/>
      <c r="AX478" s="1"/>
      <c r="AY478" s="1"/>
      <c r="AZ478" s="1"/>
      <c r="BA478" s="1"/>
      <c r="BB478" s="1"/>
      <c r="BC478" s="1"/>
      <c r="BD478" s="1"/>
      <c r="BE478" s="1"/>
      <c r="BF478" s="1"/>
      <c r="BG478" s="1"/>
      <c r="BH478" s="1"/>
      <c r="BI478" s="1"/>
      <c r="BJ478" s="1"/>
      <c r="BK478" s="1"/>
      <c r="BL478" s="1"/>
      <c r="BM478" s="1"/>
      <c r="BN478" s="1"/>
      <c r="BO478" s="1"/>
      <c r="BP478" s="1"/>
      <c r="BQ478" s="1"/>
    </row>
    <row r="479" spans="1:69" ht="27" customHeight="1" x14ac:dyDescent="0.25">
      <c r="A479" s="125"/>
      <c r="B479" s="118"/>
      <c r="C479" s="119"/>
      <c r="D479" s="142"/>
      <c r="E479" s="119"/>
      <c r="F479" s="120"/>
      <c r="G479" s="121"/>
      <c r="H479" s="122"/>
      <c r="I479" s="123"/>
      <c r="J479" s="27" t="str">
        <f>IF(ISERROR(VLOOKUP(I479,[1]Eje_Pilar!$C$2:$E$47,2,FALSE))," ",VLOOKUP(I479,[1]Eje_Pilar!$C$2:$E$47,2,FALSE))</f>
        <v xml:space="preserve"> </v>
      </c>
      <c r="K479" s="27" t="str">
        <f>IF(ISERROR(VLOOKUP(I479,[1]Eje_Pilar!$C$2:$E$47,3,FALSE))," ",VLOOKUP(I479,[1]Eje_Pilar!$C$2:$E$47,3,FALSE))</f>
        <v xml:space="preserve"> </v>
      </c>
      <c r="L479" s="124"/>
      <c r="M479" s="125"/>
      <c r="N479" s="121"/>
      <c r="O479" s="127"/>
      <c r="P479" s="128"/>
      <c r="Q479" s="129"/>
      <c r="R479" s="130"/>
      <c r="S479" s="127"/>
      <c r="T479" s="28">
        <f t="shared" si="43"/>
        <v>0</v>
      </c>
      <c r="U479" s="131"/>
      <c r="V479" s="132"/>
      <c r="W479" s="132"/>
      <c r="X479" s="132"/>
      <c r="Y479" s="118"/>
      <c r="Z479" s="118"/>
      <c r="AA479" s="24"/>
      <c r="AB479" s="125"/>
      <c r="AC479" s="125"/>
      <c r="AD479" s="125"/>
      <c r="AE479" s="125"/>
      <c r="AF479" s="29" t="str">
        <f t="shared" si="42"/>
        <v>-</v>
      </c>
      <c r="AG479" s="30">
        <f>IF(SUMPRODUCT((A$14:A479=A479)*(B$14:B479=B479)*(C$14:C479=C479))&gt;1,0,1)</f>
        <v>0</v>
      </c>
      <c r="AH479" s="31" t="str">
        <f t="shared" si="44"/>
        <v>NO</v>
      </c>
      <c r="AI479" s="31" t="str">
        <f t="shared" si="45"/>
        <v>NO</v>
      </c>
      <c r="AJ479" s="32" t="str">
        <f>IFERROR(VLOOKUP(F479,[1]Tipo!$C$12:$C$27,1,FALSE),"NO")</f>
        <v>NO</v>
      </c>
      <c r="AK479" s="31" t="str">
        <f t="shared" si="46"/>
        <v>NO</v>
      </c>
      <c r="AL479" s="31" t="str">
        <f t="shared" si="47"/>
        <v>NO</v>
      </c>
      <c r="AM479" s="51"/>
      <c r="AN479" s="51"/>
      <c r="AO479" s="51"/>
      <c r="AP479" s="1"/>
      <c r="AQ479" s="1"/>
      <c r="AR479" s="1"/>
      <c r="AS479" s="1"/>
      <c r="AT479" s="1"/>
      <c r="AU479" s="1"/>
      <c r="AV479" s="1"/>
      <c r="AW479" s="1"/>
      <c r="AX479" s="1"/>
      <c r="AY479" s="1"/>
      <c r="AZ479" s="1"/>
      <c r="BA479" s="1"/>
      <c r="BB479" s="1"/>
      <c r="BC479" s="1"/>
      <c r="BD479" s="1"/>
      <c r="BE479" s="1"/>
      <c r="BF479" s="1"/>
      <c r="BG479" s="1"/>
      <c r="BH479" s="1"/>
      <c r="BI479" s="1"/>
      <c r="BJ479" s="1"/>
      <c r="BK479" s="1"/>
      <c r="BL479" s="1"/>
      <c r="BM479" s="1"/>
      <c r="BN479" s="1"/>
      <c r="BO479" s="1"/>
      <c r="BP479" s="1"/>
      <c r="BQ479" s="1"/>
    </row>
    <row r="480" spans="1:69" ht="27" customHeight="1" x14ac:dyDescent="0.25">
      <c r="A480" s="125"/>
      <c r="B480" s="118"/>
      <c r="C480" s="119"/>
      <c r="D480" s="142"/>
      <c r="E480" s="119"/>
      <c r="F480" s="120"/>
      <c r="G480" s="121"/>
      <c r="H480" s="122"/>
      <c r="I480" s="123"/>
      <c r="J480" s="27" t="str">
        <f>IF(ISERROR(VLOOKUP(I480,[1]Eje_Pilar!$C$2:$E$47,2,FALSE))," ",VLOOKUP(I480,[1]Eje_Pilar!$C$2:$E$47,2,FALSE))</f>
        <v xml:space="preserve"> </v>
      </c>
      <c r="K480" s="27" t="str">
        <f>IF(ISERROR(VLOOKUP(I480,[1]Eje_Pilar!$C$2:$E$47,3,FALSE))," ",VLOOKUP(I480,[1]Eje_Pilar!$C$2:$E$47,3,FALSE))</f>
        <v xml:space="preserve"> </v>
      </c>
      <c r="L480" s="124"/>
      <c r="M480" s="125"/>
      <c r="N480" s="121"/>
      <c r="O480" s="127"/>
      <c r="P480" s="128"/>
      <c r="Q480" s="129"/>
      <c r="R480" s="130"/>
      <c r="S480" s="127"/>
      <c r="T480" s="28">
        <f t="shared" si="43"/>
        <v>0</v>
      </c>
      <c r="U480" s="131"/>
      <c r="V480" s="132"/>
      <c r="W480" s="132"/>
      <c r="X480" s="132"/>
      <c r="Y480" s="118"/>
      <c r="Z480" s="118"/>
      <c r="AA480" s="24"/>
      <c r="AB480" s="125"/>
      <c r="AC480" s="125"/>
      <c r="AD480" s="125"/>
      <c r="AE480" s="125"/>
      <c r="AF480" s="29" t="str">
        <f t="shared" si="42"/>
        <v>-</v>
      </c>
      <c r="AG480" s="30">
        <f>IF(SUMPRODUCT((A$14:A480=A480)*(B$14:B480=B480)*(C$14:C480=C480))&gt;1,0,1)</f>
        <v>0</v>
      </c>
      <c r="AH480" s="31" t="str">
        <f t="shared" si="44"/>
        <v>NO</v>
      </c>
      <c r="AI480" s="31" t="str">
        <f t="shared" si="45"/>
        <v>NO</v>
      </c>
      <c r="AJ480" s="32" t="str">
        <f>IFERROR(VLOOKUP(F480,[1]Tipo!$C$12:$C$27,1,FALSE),"NO")</f>
        <v>NO</v>
      </c>
      <c r="AK480" s="31" t="str">
        <f t="shared" si="46"/>
        <v>NO</v>
      </c>
      <c r="AL480" s="31" t="str">
        <f t="shared" si="47"/>
        <v>NO</v>
      </c>
      <c r="AM480" s="51"/>
      <c r="AN480" s="51"/>
      <c r="AO480" s="51"/>
      <c r="AP480" s="1"/>
      <c r="AQ480" s="1"/>
      <c r="AR480" s="1"/>
      <c r="AS480" s="1"/>
      <c r="AT480" s="1"/>
      <c r="AU480" s="1"/>
      <c r="AV480" s="1"/>
      <c r="AW480" s="1"/>
      <c r="AX480" s="1"/>
      <c r="AY480" s="1"/>
      <c r="AZ480" s="1"/>
      <c r="BA480" s="1"/>
      <c r="BB480" s="1"/>
      <c r="BC480" s="1"/>
      <c r="BD480" s="1"/>
      <c r="BE480" s="1"/>
      <c r="BF480" s="1"/>
      <c r="BG480" s="1"/>
      <c r="BH480" s="1"/>
      <c r="BI480" s="1"/>
      <c r="BJ480" s="1"/>
      <c r="BK480" s="1"/>
      <c r="BL480" s="1"/>
      <c r="BM480" s="1"/>
      <c r="BN480" s="1"/>
      <c r="BO480" s="1"/>
      <c r="BP480" s="1"/>
      <c r="BQ480" s="1"/>
    </row>
    <row r="481" spans="1:69" ht="27" customHeight="1" x14ac:dyDescent="0.25">
      <c r="A481" s="125"/>
      <c r="B481" s="118"/>
      <c r="C481" s="119"/>
      <c r="D481" s="142"/>
      <c r="E481" s="119"/>
      <c r="F481" s="120"/>
      <c r="G481" s="121"/>
      <c r="H481" s="122"/>
      <c r="I481" s="123"/>
      <c r="J481" s="27" t="str">
        <f>IF(ISERROR(VLOOKUP(I481,[1]Eje_Pilar!$C$2:$E$47,2,FALSE))," ",VLOOKUP(I481,[1]Eje_Pilar!$C$2:$E$47,2,FALSE))</f>
        <v xml:space="preserve"> </v>
      </c>
      <c r="K481" s="27" t="str">
        <f>IF(ISERROR(VLOOKUP(I481,[1]Eje_Pilar!$C$2:$E$47,3,FALSE))," ",VLOOKUP(I481,[1]Eje_Pilar!$C$2:$E$47,3,FALSE))</f>
        <v xml:space="preserve"> </v>
      </c>
      <c r="L481" s="124"/>
      <c r="M481" s="125"/>
      <c r="N481" s="121"/>
      <c r="O481" s="127"/>
      <c r="P481" s="128"/>
      <c r="Q481" s="129"/>
      <c r="R481" s="130"/>
      <c r="S481" s="127"/>
      <c r="T481" s="28">
        <f t="shared" si="43"/>
        <v>0</v>
      </c>
      <c r="U481" s="131"/>
      <c r="V481" s="132"/>
      <c r="W481" s="132"/>
      <c r="X481" s="132"/>
      <c r="Y481" s="118"/>
      <c r="Z481" s="118"/>
      <c r="AA481" s="24"/>
      <c r="AB481" s="125"/>
      <c r="AC481" s="125"/>
      <c r="AD481" s="125"/>
      <c r="AE481" s="125"/>
      <c r="AF481" s="29" t="str">
        <f t="shared" si="42"/>
        <v>-</v>
      </c>
      <c r="AG481" s="30">
        <f>IF(SUMPRODUCT((A$14:A481=A481)*(B$14:B481=B481)*(C$14:C481=C481))&gt;1,0,1)</f>
        <v>0</v>
      </c>
      <c r="AH481" s="31" t="str">
        <f t="shared" si="44"/>
        <v>NO</v>
      </c>
      <c r="AI481" s="31" t="str">
        <f t="shared" si="45"/>
        <v>NO</v>
      </c>
      <c r="AJ481" s="32" t="str">
        <f>IFERROR(VLOOKUP(F481,[1]Tipo!$C$12:$C$27,1,FALSE),"NO")</f>
        <v>NO</v>
      </c>
      <c r="AK481" s="31" t="str">
        <f t="shared" si="46"/>
        <v>NO</v>
      </c>
      <c r="AL481" s="31" t="str">
        <f t="shared" si="47"/>
        <v>NO</v>
      </c>
      <c r="AM481" s="51"/>
      <c r="AN481" s="51"/>
      <c r="AO481" s="51"/>
      <c r="AP481" s="1"/>
      <c r="AQ481" s="1"/>
      <c r="AR481" s="1"/>
      <c r="AS481" s="1"/>
      <c r="AT481" s="1"/>
      <c r="AU481" s="1"/>
      <c r="AV481" s="1"/>
      <c r="AW481" s="1"/>
      <c r="AX481" s="1"/>
      <c r="AY481" s="1"/>
      <c r="AZ481" s="1"/>
      <c r="BA481" s="1"/>
      <c r="BB481" s="1"/>
      <c r="BC481" s="1"/>
      <c r="BD481" s="1"/>
      <c r="BE481" s="1"/>
      <c r="BF481" s="1"/>
      <c r="BG481" s="1"/>
      <c r="BH481" s="1"/>
      <c r="BI481" s="1"/>
      <c r="BJ481" s="1"/>
      <c r="BK481" s="1"/>
      <c r="BL481" s="1"/>
      <c r="BM481" s="1"/>
      <c r="BN481" s="1"/>
      <c r="BO481" s="1"/>
      <c r="BP481" s="1"/>
      <c r="BQ481" s="1"/>
    </row>
    <row r="482" spans="1:69" ht="27" customHeight="1" x14ac:dyDescent="0.25">
      <c r="A482" s="125"/>
      <c r="B482" s="118"/>
      <c r="C482" s="119"/>
      <c r="D482" s="142"/>
      <c r="E482" s="119"/>
      <c r="F482" s="120"/>
      <c r="G482" s="121"/>
      <c r="H482" s="122"/>
      <c r="I482" s="123"/>
      <c r="J482" s="27" t="str">
        <f>IF(ISERROR(VLOOKUP(I482,[1]Eje_Pilar!$C$2:$E$47,2,FALSE))," ",VLOOKUP(I482,[1]Eje_Pilar!$C$2:$E$47,2,FALSE))</f>
        <v xml:space="preserve"> </v>
      </c>
      <c r="K482" s="27" t="str">
        <f>IF(ISERROR(VLOOKUP(I482,[1]Eje_Pilar!$C$2:$E$47,3,FALSE))," ",VLOOKUP(I482,[1]Eje_Pilar!$C$2:$E$47,3,FALSE))</f>
        <v xml:space="preserve"> </v>
      </c>
      <c r="L482" s="124"/>
      <c r="M482" s="125"/>
      <c r="N482" s="121"/>
      <c r="O482" s="127"/>
      <c r="P482" s="128"/>
      <c r="Q482" s="129"/>
      <c r="R482" s="130"/>
      <c r="S482" s="127"/>
      <c r="T482" s="28">
        <f t="shared" si="43"/>
        <v>0</v>
      </c>
      <c r="U482" s="131"/>
      <c r="V482" s="132"/>
      <c r="W482" s="132"/>
      <c r="X482" s="132"/>
      <c r="Y482" s="118"/>
      <c r="Z482" s="118"/>
      <c r="AA482" s="24"/>
      <c r="AB482" s="125"/>
      <c r="AC482" s="125"/>
      <c r="AD482" s="125"/>
      <c r="AE482" s="125"/>
      <c r="AF482" s="29" t="str">
        <f t="shared" si="42"/>
        <v>-</v>
      </c>
      <c r="AG482" s="30">
        <f>IF(SUMPRODUCT((A$14:A482=A482)*(B$14:B482=B482)*(C$14:C482=C482))&gt;1,0,1)</f>
        <v>0</v>
      </c>
      <c r="AH482" s="31" t="str">
        <f t="shared" si="44"/>
        <v>NO</v>
      </c>
      <c r="AI482" s="31" t="str">
        <f t="shared" si="45"/>
        <v>NO</v>
      </c>
      <c r="AJ482" s="32" t="str">
        <f>IFERROR(VLOOKUP(F482,[1]Tipo!$C$12:$C$27,1,FALSE),"NO")</f>
        <v>NO</v>
      </c>
      <c r="AK482" s="31" t="str">
        <f t="shared" si="46"/>
        <v>NO</v>
      </c>
      <c r="AL482" s="31" t="str">
        <f t="shared" si="47"/>
        <v>NO</v>
      </c>
      <c r="AM482" s="51"/>
      <c r="AN482" s="51"/>
      <c r="AO482" s="51"/>
      <c r="AP482" s="1"/>
      <c r="AQ482" s="1"/>
      <c r="AR482" s="1"/>
      <c r="AS482" s="1"/>
      <c r="AT482" s="1"/>
      <c r="AU482" s="1"/>
      <c r="AV482" s="1"/>
      <c r="AW482" s="1"/>
      <c r="AX482" s="1"/>
      <c r="AY482" s="1"/>
      <c r="AZ482" s="1"/>
      <c r="BA482" s="1"/>
      <c r="BB482" s="1"/>
      <c r="BC482" s="1"/>
      <c r="BD482" s="1"/>
      <c r="BE482" s="1"/>
      <c r="BF482" s="1"/>
      <c r="BG482" s="1"/>
      <c r="BH482" s="1"/>
      <c r="BI482" s="1"/>
      <c r="BJ482" s="1"/>
      <c r="BK482" s="1"/>
      <c r="BL482" s="1"/>
      <c r="BM482" s="1"/>
      <c r="BN482" s="1"/>
      <c r="BO482" s="1"/>
      <c r="BP482" s="1"/>
      <c r="BQ482" s="1"/>
    </row>
    <row r="483" spans="1:69" ht="27" customHeight="1" x14ac:dyDescent="0.25">
      <c r="A483" s="125"/>
      <c r="B483" s="118"/>
      <c r="C483" s="119"/>
      <c r="D483" s="142"/>
      <c r="E483" s="119"/>
      <c r="F483" s="120"/>
      <c r="G483" s="121"/>
      <c r="H483" s="122"/>
      <c r="I483" s="123"/>
      <c r="J483" s="27" t="str">
        <f>IF(ISERROR(VLOOKUP(I483,[1]Eje_Pilar!$C$2:$E$47,2,FALSE))," ",VLOOKUP(I483,[1]Eje_Pilar!$C$2:$E$47,2,FALSE))</f>
        <v xml:space="preserve"> </v>
      </c>
      <c r="K483" s="27" t="str">
        <f>IF(ISERROR(VLOOKUP(I483,[1]Eje_Pilar!$C$2:$E$47,3,FALSE))," ",VLOOKUP(I483,[1]Eje_Pilar!$C$2:$E$47,3,FALSE))</f>
        <v xml:space="preserve"> </v>
      </c>
      <c r="L483" s="124"/>
      <c r="M483" s="125"/>
      <c r="N483" s="121"/>
      <c r="O483" s="127"/>
      <c r="P483" s="128"/>
      <c r="Q483" s="129"/>
      <c r="R483" s="130"/>
      <c r="S483" s="127"/>
      <c r="T483" s="28">
        <f t="shared" si="43"/>
        <v>0</v>
      </c>
      <c r="U483" s="131"/>
      <c r="V483" s="132"/>
      <c r="W483" s="132"/>
      <c r="X483" s="132"/>
      <c r="Y483" s="118"/>
      <c r="Z483" s="118"/>
      <c r="AA483" s="24"/>
      <c r="AB483" s="125"/>
      <c r="AC483" s="125"/>
      <c r="AD483" s="125"/>
      <c r="AE483" s="125"/>
      <c r="AF483" s="29" t="str">
        <f t="shared" si="42"/>
        <v>-</v>
      </c>
      <c r="AG483" s="30">
        <f>IF(SUMPRODUCT((A$14:A483=A483)*(B$14:B483=B483)*(C$14:C483=C483))&gt;1,0,1)</f>
        <v>0</v>
      </c>
      <c r="AH483" s="31" t="str">
        <f t="shared" si="44"/>
        <v>NO</v>
      </c>
      <c r="AI483" s="31" t="str">
        <f t="shared" si="45"/>
        <v>NO</v>
      </c>
      <c r="AJ483" s="32" t="str">
        <f>IFERROR(VLOOKUP(F483,[1]Tipo!$C$12:$C$27,1,FALSE),"NO")</f>
        <v>NO</v>
      </c>
      <c r="AK483" s="31" t="str">
        <f t="shared" si="46"/>
        <v>NO</v>
      </c>
      <c r="AL483" s="31" t="str">
        <f t="shared" si="47"/>
        <v>NO</v>
      </c>
      <c r="AM483" s="51"/>
      <c r="AN483" s="51"/>
      <c r="AO483" s="51"/>
      <c r="AP483" s="1"/>
      <c r="AQ483" s="1"/>
      <c r="AR483" s="1"/>
      <c r="AS483" s="1"/>
      <c r="AT483" s="1"/>
      <c r="AU483" s="1"/>
      <c r="AV483" s="1"/>
      <c r="AW483" s="1"/>
      <c r="AX483" s="1"/>
      <c r="AY483" s="1"/>
      <c r="AZ483" s="1"/>
      <c r="BA483" s="1"/>
      <c r="BB483" s="1"/>
      <c r="BC483" s="1"/>
      <c r="BD483" s="1"/>
      <c r="BE483" s="1"/>
      <c r="BF483" s="1"/>
      <c r="BG483" s="1"/>
      <c r="BH483" s="1"/>
      <c r="BI483" s="1"/>
      <c r="BJ483" s="1"/>
      <c r="BK483" s="1"/>
      <c r="BL483" s="1"/>
      <c r="BM483" s="1"/>
      <c r="BN483" s="1"/>
      <c r="BO483" s="1"/>
      <c r="BP483" s="1"/>
      <c r="BQ483" s="1"/>
    </row>
    <row r="484" spans="1:69" ht="27" customHeight="1" x14ac:dyDescent="0.25">
      <c r="A484" s="125"/>
      <c r="B484" s="118"/>
      <c r="C484" s="119"/>
      <c r="D484" s="142"/>
      <c r="E484" s="119"/>
      <c r="F484" s="120"/>
      <c r="G484" s="121"/>
      <c r="H484" s="122"/>
      <c r="I484" s="123"/>
      <c r="J484" s="27" t="str">
        <f>IF(ISERROR(VLOOKUP(I484,[1]Eje_Pilar!$C$2:$E$47,2,FALSE))," ",VLOOKUP(I484,[1]Eje_Pilar!$C$2:$E$47,2,FALSE))</f>
        <v xml:space="preserve"> </v>
      </c>
      <c r="K484" s="27" t="str">
        <f>IF(ISERROR(VLOOKUP(I484,[1]Eje_Pilar!$C$2:$E$47,3,FALSE))," ",VLOOKUP(I484,[1]Eje_Pilar!$C$2:$E$47,3,FALSE))</f>
        <v xml:space="preserve"> </v>
      </c>
      <c r="L484" s="124"/>
      <c r="M484" s="125"/>
      <c r="N484" s="121"/>
      <c r="O484" s="127"/>
      <c r="P484" s="128"/>
      <c r="Q484" s="129"/>
      <c r="R484" s="130"/>
      <c r="S484" s="127"/>
      <c r="T484" s="28">
        <f t="shared" si="43"/>
        <v>0</v>
      </c>
      <c r="U484" s="131"/>
      <c r="V484" s="132"/>
      <c r="W484" s="132"/>
      <c r="X484" s="132"/>
      <c r="Y484" s="118"/>
      <c r="Z484" s="118"/>
      <c r="AA484" s="24"/>
      <c r="AB484" s="125"/>
      <c r="AC484" s="125"/>
      <c r="AD484" s="125"/>
      <c r="AE484" s="125"/>
      <c r="AF484" s="29" t="str">
        <f t="shared" si="42"/>
        <v>-</v>
      </c>
      <c r="AG484" s="30">
        <f>IF(SUMPRODUCT((A$14:A484=A484)*(B$14:B484=B484)*(C$14:C484=C484))&gt;1,0,1)</f>
        <v>0</v>
      </c>
      <c r="AH484" s="31" t="str">
        <f t="shared" si="44"/>
        <v>NO</v>
      </c>
      <c r="AI484" s="31" t="str">
        <f t="shared" si="45"/>
        <v>NO</v>
      </c>
      <c r="AJ484" s="32" t="str">
        <f>IFERROR(VLOOKUP(F484,[1]Tipo!$C$12:$C$27,1,FALSE),"NO")</f>
        <v>NO</v>
      </c>
      <c r="AK484" s="31" t="str">
        <f t="shared" si="46"/>
        <v>NO</v>
      </c>
      <c r="AL484" s="31" t="str">
        <f t="shared" si="47"/>
        <v>NO</v>
      </c>
      <c r="AM484" s="51"/>
      <c r="AN484" s="51"/>
      <c r="AO484" s="51"/>
      <c r="AP484" s="1"/>
      <c r="AQ484" s="1"/>
      <c r="AR484" s="1"/>
      <c r="AS484" s="1"/>
      <c r="AT484" s="1"/>
      <c r="AU484" s="1"/>
      <c r="AV484" s="1"/>
      <c r="AW484" s="1"/>
      <c r="AX484" s="1"/>
      <c r="AY484" s="1"/>
      <c r="AZ484" s="1"/>
      <c r="BA484" s="1"/>
      <c r="BB484" s="1"/>
      <c r="BC484" s="1"/>
      <c r="BD484" s="1"/>
      <c r="BE484" s="1"/>
      <c r="BF484" s="1"/>
      <c r="BG484" s="1"/>
      <c r="BH484" s="1"/>
      <c r="BI484" s="1"/>
      <c r="BJ484" s="1"/>
      <c r="BK484" s="1"/>
      <c r="BL484" s="1"/>
      <c r="BM484" s="1"/>
      <c r="BN484" s="1"/>
      <c r="BO484" s="1"/>
      <c r="BP484" s="1"/>
      <c r="BQ484" s="1"/>
    </row>
    <row r="485" spans="1:69" ht="27" customHeight="1" x14ac:dyDescent="0.25">
      <c r="A485" s="125"/>
      <c r="B485" s="118"/>
      <c r="C485" s="119"/>
      <c r="D485" s="142"/>
      <c r="E485" s="119"/>
      <c r="F485" s="120"/>
      <c r="G485" s="121"/>
      <c r="H485" s="122"/>
      <c r="I485" s="123"/>
      <c r="J485" s="27" t="str">
        <f>IF(ISERROR(VLOOKUP(I485,[1]Eje_Pilar!$C$2:$E$47,2,FALSE))," ",VLOOKUP(I485,[1]Eje_Pilar!$C$2:$E$47,2,FALSE))</f>
        <v xml:space="preserve"> </v>
      </c>
      <c r="K485" s="27" t="str">
        <f>IF(ISERROR(VLOOKUP(I485,[1]Eje_Pilar!$C$2:$E$47,3,FALSE))," ",VLOOKUP(I485,[1]Eje_Pilar!$C$2:$E$47,3,FALSE))</f>
        <v xml:space="preserve"> </v>
      </c>
      <c r="L485" s="124"/>
      <c r="M485" s="125"/>
      <c r="N485" s="121"/>
      <c r="O485" s="127"/>
      <c r="P485" s="128"/>
      <c r="Q485" s="129"/>
      <c r="R485" s="130"/>
      <c r="S485" s="127"/>
      <c r="T485" s="28">
        <f t="shared" si="43"/>
        <v>0</v>
      </c>
      <c r="U485" s="131"/>
      <c r="V485" s="132"/>
      <c r="W485" s="132"/>
      <c r="X485" s="132"/>
      <c r="Y485" s="118"/>
      <c r="Z485" s="118"/>
      <c r="AA485" s="24"/>
      <c r="AB485" s="125"/>
      <c r="AC485" s="125"/>
      <c r="AD485" s="125"/>
      <c r="AE485" s="125"/>
      <c r="AF485" s="29" t="str">
        <f t="shared" si="42"/>
        <v>-</v>
      </c>
      <c r="AG485" s="30">
        <f>IF(SUMPRODUCT((A$14:A485=A485)*(B$14:B485=B485)*(C$14:C485=C485))&gt;1,0,1)</f>
        <v>0</v>
      </c>
      <c r="AH485" s="31" t="str">
        <f t="shared" si="44"/>
        <v>NO</v>
      </c>
      <c r="AI485" s="31" t="str">
        <f t="shared" si="45"/>
        <v>NO</v>
      </c>
      <c r="AJ485" s="32" t="str">
        <f>IFERROR(VLOOKUP(F485,[1]Tipo!$C$12:$C$27,1,FALSE),"NO")</f>
        <v>NO</v>
      </c>
      <c r="AK485" s="31" t="str">
        <f t="shared" si="46"/>
        <v>NO</v>
      </c>
      <c r="AL485" s="31" t="str">
        <f t="shared" si="47"/>
        <v>NO</v>
      </c>
      <c r="AM485" s="51"/>
      <c r="AN485" s="51"/>
      <c r="AO485" s="51"/>
      <c r="AP485" s="1"/>
      <c r="AQ485" s="1"/>
      <c r="AR485" s="1"/>
      <c r="AS485" s="1"/>
      <c r="AT485" s="1"/>
      <c r="AU485" s="1"/>
      <c r="AV485" s="1"/>
      <c r="AW485" s="1"/>
      <c r="AX485" s="1"/>
      <c r="AY485" s="1"/>
      <c r="AZ485" s="1"/>
      <c r="BA485" s="1"/>
      <c r="BB485" s="1"/>
      <c r="BC485" s="1"/>
      <c r="BD485" s="1"/>
      <c r="BE485" s="1"/>
      <c r="BF485" s="1"/>
      <c r="BG485" s="1"/>
      <c r="BH485" s="1"/>
      <c r="BI485" s="1"/>
      <c r="BJ485" s="1"/>
      <c r="BK485" s="1"/>
      <c r="BL485" s="1"/>
      <c r="BM485" s="1"/>
      <c r="BN485" s="1"/>
      <c r="BO485" s="1"/>
      <c r="BP485" s="1"/>
      <c r="BQ485" s="1"/>
    </row>
    <row r="486" spans="1:69" ht="27" customHeight="1" x14ac:dyDescent="0.25">
      <c r="A486" s="125"/>
      <c r="B486" s="118"/>
      <c r="C486" s="119"/>
      <c r="D486" s="142"/>
      <c r="E486" s="119"/>
      <c r="F486" s="120"/>
      <c r="G486" s="121"/>
      <c r="H486" s="122"/>
      <c r="I486" s="123"/>
      <c r="J486" s="27" t="str">
        <f>IF(ISERROR(VLOOKUP(I486,[1]Eje_Pilar!$C$2:$E$47,2,FALSE))," ",VLOOKUP(I486,[1]Eje_Pilar!$C$2:$E$47,2,FALSE))</f>
        <v xml:space="preserve"> </v>
      </c>
      <c r="K486" s="27" t="str">
        <f>IF(ISERROR(VLOOKUP(I486,[1]Eje_Pilar!$C$2:$E$47,3,FALSE))," ",VLOOKUP(I486,[1]Eje_Pilar!$C$2:$E$47,3,FALSE))</f>
        <v xml:space="preserve"> </v>
      </c>
      <c r="L486" s="124"/>
      <c r="M486" s="125"/>
      <c r="N486" s="121"/>
      <c r="O486" s="127"/>
      <c r="P486" s="128"/>
      <c r="Q486" s="129"/>
      <c r="R486" s="130"/>
      <c r="S486" s="127"/>
      <c r="T486" s="28">
        <f t="shared" si="43"/>
        <v>0</v>
      </c>
      <c r="U486" s="131"/>
      <c r="V486" s="132"/>
      <c r="W486" s="132"/>
      <c r="X486" s="132"/>
      <c r="Y486" s="118"/>
      <c r="Z486" s="118"/>
      <c r="AA486" s="24"/>
      <c r="AB486" s="125"/>
      <c r="AC486" s="125"/>
      <c r="AD486" s="125"/>
      <c r="AE486" s="125"/>
      <c r="AF486" s="29" t="str">
        <f t="shared" si="42"/>
        <v>-</v>
      </c>
      <c r="AG486" s="30">
        <f>IF(SUMPRODUCT((A$14:A486=A486)*(B$14:B486=B486)*(C$14:C486=C486))&gt;1,0,1)</f>
        <v>0</v>
      </c>
      <c r="AH486" s="31" t="str">
        <f t="shared" si="44"/>
        <v>NO</v>
      </c>
      <c r="AI486" s="31" t="str">
        <f t="shared" si="45"/>
        <v>NO</v>
      </c>
      <c r="AJ486" s="32" t="str">
        <f>IFERROR(VLOOKUP(F486,[1]Tipo!$C$12:$C$27,1,FALSE),"NO")</f>
        <v>NO</v>
      </c>
      <c r="AK486" s="31" t="str">
        <f t="shared" si="46"/>
        <v>NO</v>
      </c>
      <c r="AL486" s="31" t="str">
        <f t="shared" si="47"/>
        <v>NO</v>
      </c>
      <c r="AM486" s="51"/>
      <c r="AN486" s="51"/>
      <c r="AO486" s="51"/>
      <c r="AP486" s="1"/>
      <c r="AQ486" s="1"/>
      <c r="AR486" s="1"/>
      <c r="AS486" s="1"/>
      <c r="AT486" s="1"/>
      <c r="AU486" s="1"/>
      <c r="AV486" s="1"/>
      <c r="AW486" s="1"/>
      <c r="AX486" s="1"/>
      <c r="AY486" s="1"/>
      <c r="AZ486" s="1"/>
      <c r="BA486" s="1"/>
      <c r="BB486" s="1"/>
      <c r="BC486" s="1"/>
      <c r="BD486" s="1"/>
      <c r="BE486" s="1"/>
      <c r="BF486" s="1"/>
      <c r="BG486" s="1"/>
      <c r="BH486" s="1"/>
      <c r="BI486" s="1"/>
      <c r="BJ486" s="1"/>
      <c r="BK486" s="1"/>
      <c r="BL486" s="1"/>
      <c r="BM486" s="1"/>
      <c r="BN486" s="1"/>
      <c r="BO486" s="1"/>
      <c r="BP486" s="1"/>
      <c r="BQ486" s="1"/>
    </row>
    <row r="487" spans="1:69" ht="27" customHeight="1" x14ac:dyDescent="0.25">
      <c r="A487" s="125"/>
      <c r="B487" s="118"/>
      <c r="C487" s="119"/>
      <c r="D487" s="142"/>
      <c r="E487" s="119"/>
      <c r="F487" s="120"/>
      <c r="G487" s="121"/>
      <c r="H487" s="122"/>
      <c r="I487" s="123"/>
      <c r="J487" s="27" t="str">
        <f>IF(ISERROR(VLOOKUP(I487,[1]Eje_Pilar!$C$2:$E$47,2,FALSE))," ",VLOOKUP(I487,[1]Eje_Pilar!$C$2:$E$47,2,FALSE))</f>
        <v xml:space="preserve"> </v>
      </c>
      <c r="K487" s="27" t="str">
        <f>IF(ISERROR(VLOOKUP(I487,[1]Eje_Pilar!$C$2:$E$47,3,FALSE))," ",VLOOKUP(I487,[1]Eje_Pilar!$C$2:$E$47,3,FALSE))</f>
        <v xml:space="preserve"> </v>
      </c>
      <c r="L487" s="124"/>
      <c r="M487" s="125"/>
      <c r="N487" s="121"/>
      <c r="O487" s="127"/>
      <c r="P487" s="128"/>
      <c r="Q487" s="129"/>
      <c r="R487" s="130"/>
      <c r="S487" s="127"/>
      <c r="T487" s="28">
        <f t="shared" si="43"/>
        <v>0</v>
      </c>
      <c r="U487" s="131"/>
      <c r="V487" s="132"/>
      <c r="W487" s="132"/>
      <c r="X487" s="132"/>
      <c r="Y487" s="118"/>
      <c r="Z487" s="118"/>
      <c r="AA487" s="24"/>
      <c r="AB487" s="125"/>
      <c r="AC487" s="125"/>
      <c r="AD487" s="125"/>
      <c r="AE487" s="125"/>
      <c r="AF487" s="29" t="str">
        <f t="shared" si="42"/>
        <v>-</v>
      </c>
      <c r="AG487" s="30">
        <f>IF(SUMPRODUCT((A$14:A487=A487)*(B$14:B487=B487)*(C$14:C487=C487))&gt;1,0,1)</f>
        <v>0</v>
      </c>
      <c r="AH487" s="31" t="str">
        <f t="shared" si="44"/>
        <v>NO</v>
      </c>
      <c r="AI487" s="31" t="str">
        <f t="shared" si="45"/>
        <v>NO</v>
      </c>
      <c r="AJ487" s="32" t="str">
        <f>IFERROR(VLOOKUP(F487,[1]Tipo!$C$12:$C$27,1,FALSE),"NO")</f>
        <v>NO</v>
      </c>
      <c r="AK487" s="31" t="str">
        <f t="shared" si="46"/>
        <v>NO</v>
      </c>
      <c r="AL487" s="31" t="str">
        <f t="shared" si="47"/>
        <v>NO</v>
      </c>
      <c r="AM487" s="51"/>
      <c r="AN487" s="51"/>
      <c r="AO487" s="51"/>
      <c r="AP487" s="1"/>
      <c r="AQ487" s="1"/>
      <c r="AR487" s="1"/>
      <c r="AS487" s="1"/>
      <c r="AT487" s="1"/>
      <c r="AU487" s="1"/>
      <c r="AV487" s="1"/>
      <c r="AW487" s="1"/>
      <c r="AX487" s="1"/>
      <c r="AY487" s="1"/>
      <c r="AZ487" s="1"/>
      <c r="BA487" s="1"/>
      <c r="BB487" s="1"/>
      <c r="BC487" s="1"/>
      <c r="BD487" s="1"/>
      <c r="BE487" s="1"/>
      <c r="BF487" s="1"/>
      <c r="BG487" s="1"/>
      <c r="BH487" s="1"/>
      <c r="BI487" s="1"/>
      <c r="BJ487" s="1"/>
      <c r="BK487" s="1"/>
      <c r="BL487" s="1"/>
      <c r="BM487" s="1"/>
      <c r="BN487" s="1"/>
      <c r="BO487" s="1"/>
      <c r="BP487" s="1"/>
      <c r="BQ487" s="1"/>
    </row>
    <row r="488" spans="1:69" ht="27" customHeight="1" x14ac:dyDescent="0.25">
      <c r="A488" s="125"/>
      <c r="B488" s="118"/>
      <c r="C488" s="119"/>
      <c r="D488" s="142"/>
      <c r="E488" s="119"/>
      <c r="F488" s="120"/>
      <c r="G488" s="121"/>
      <c r="H488" s="122"/>
      <c r="I488" s="123"/>
      <c r="J488" s="27" t="str">
        <f>IF(ISERROR(VLOOKUP(I488,[1]Eje_Pilar!$C$2:$E$47,2,FALSE))," ",VLOOKUP(I488,[1]Eje_Pilar!$C$2:$E$47,2,FALSE))</f>
        <v xml:space="preserve"> </v>
      </c>
      <c r="K488" s="27" t="str">
        <f>IF(ISERROR(VLOOKUP(I488,[1]Eje_Pilar!$C$2:$E$47,3,FALSE))," ",VLOOKUP(I488,[1]Eje_Pilar!$C$2:$E$47,3,FALSE))</f>
        <v xml:space="preserve"> </v>
      </c>
      <c r="L488" s="124"/>
      <c r="M488" s="125"/>
      <c r="N488" s="121"/>
      <c r="O488" s="127"/>
      <c r="P488" s="128"/>
      <c r="Q488" s="129"/>
      <c r="R488" s="130"/>
      <c r="S488" s="127"/>
      <c r="T488" s="28">
        <f t="shared" si="43"/>
        <v>0</v>
      </c>
      <c r="U488" s="131"/>
      <c r="V488" s="132"/>
      <c r="W488" s="132"/>
      <c r="X488" s="132"/>
      <c r="Y488" s="118"/>
      <c r="Z488" s="118"/>
      <c r="AA488" s="24"/>
      <c r="AB488" s="125"/>
      <c r="AC488" s="125"/>
      <c r="AD488" s="125"/>
      <c r="AE488" s="125"/>
      <c r="AF488" s="29" t="str">
        <f t="shared" si="42"/>
        <v>-</v>
      </c>
      <c r="AG488" s="30">
        <f>IF(SUMPRODUCT((A$14:A488=A488)*(B$14:B488=B488)*(C$14:C488=C488))&gt;1,0,1)</f>
        <v>0</v>
      </c>
      <c r="AH488" s="31" t="str">
        <f t="shared" si="44"/>
        <v>NO</v>
      </c>
      <c r="AI488" s="31" t="str">
        <f t="shared" si="45"/>
        <v>NO</v>
      </c>
      <c r="AJ488" s="32" t="str">
        <f>IFERROR(VLOOKUP(F488,[1]Tipo!$C$12:$C$27,1,FALSE),"NO")</f>
        <v>NO</v>
      </c>
      <c r="AK488" s="31" t="str">
        <f t="shared" si="46"/>
        <v>NO</v>
      </c>
      <c r="AL488" s="31" t="str">
        <f t="shared" si="47"/>
        <v>NO</v>
      </c>
      <c r="AM488" s="51"/>
      <c r="AN488" s="51"/>
      <c r="AO488" s="51"/>
      <c r="AP488" s="1"/>
      <c r="AQ488" s="1"/>
      <c r="AR488" s="1"/>
      <c r="AS488" s="1"/>
      <c r="AT488" s="1"/>
      <c r="AU488" s="1"/>
      <c r="AV488" s="1"/>
      <c r="AW488" s="1"/>
      <c r="AX488" s="1"/>
      <c r="AY488" s="1"/>
      <c r="AZ488" s="1"/>
      <c r="BA488" s="1"/>
      <c r="BB488" s="1"/>
      <c r="BC488" s="1"/>
      <c r="BD488" s="1"/>
      <c r="BE488" s="1"/>
      <c r="BF488" s="1"/>
      <c r="BG488" s="1"/>
      <c r="BH488" s="1"/>
      <c r="BI488" s="1"/>
      <c r="BJ488" s="1"/>
      <c r="BK488" s="1"/>
      <c r="BL488" s="1"/>
      <c r="BM488" s="1"/>
      <c r="BN488" s="1"/>
      <c r="BO488" s="1"/>
      <c r="BP488" s="1"/>
      <c r="BQ488" s="1"/>
    </row>
    <row r="489" spans="1:69" ht="27" customHeight="1" x14ac:dyDescent="0.25">
      <c r="A489" s="125"/>
      <c r="B489" s="118"/>
      <c r="C489" s="119"/>
      <c r="D489" s="142"/>
      <c r="E489" s="119"/>
      <c r="F489" s="120"/>
      <c r="G489" s="121"/>
      <c r="H489" s="122"/>
      <c r="I489" s="123"/>
      <c r="J489" s="27" t="str">
        <f>IF(ISERROR(VLOOKUP(I489,[1]Eje_Pilar!$C$2:$E$47,2,FALSE))," ",VLOOKUP(I489,[1]Eje_Pilar!$C$2:$E$47,2,FALSE))</f>
        <v xml:space="preserve"> </v>
      </c>
      <c r="K489" s="27" t="str">
        <f>IF(ISERROR(VLOOKUP(I489,[1]Eje_Pilar!$C$2:$E$47,3,FALSE))," ",VLOOKUP(I489,[1]Eje_Pilar!$C$2:$E$47,3,FALSE))</f>
        <v xml:space="preserve"> </v>
      </c>
      <c r="L489" s="124"/>
      <c r="M489" s="125"/>
      <c r="N489" s="121"/>
      <c r="O489" s="127"/>
      <c r="P489" s="128"/>
      <c r="Q489" s="129"/>
      <c r="R489" s="130"/>
      <c r="S489" s="127"/>
      <c r="T489" s="28">
        <f t="shared" si="43"/>
        <v>0</v>
      </c>
      <c r="U489" s="131"/>
      <c r="V489" s="132"/>
      <c r="W489" s="132"/>
      <c r="X489" s="132"/>
      <c r="Y489" s="118"/>
      <c r="Z489" s="118"/>
      <c r="AA489" s="24"/>
      <c r="AB489" s="125"/>
      <c r="AC489" s="125"/>
      <c r="AD489" s="125"/>
      <c r="AE489" s="125"/>
      <c r="AF489" s="29" t="str">
        <f t="shared" si="42"/>
        <v>-</v>
      </c>
      <c r="AG489" s="30">
        <f>IF(SUMPRODUCT((A$14:A489=A489)*(B$14:B489=B489)*(C$14:C489=C489))&gt;1,0,1)</f>
        <v>0</v>
      </c>
      <c r="AH489" s="31" t="str">
        <f t="shared" si="44"/>
        <v>NO</v>
      </c>
      <c r="AI489" s="31" t="str">
        <f t="shared" si="45"/>
        <v>NO</v>
      </c>
      <c r="AJ489" s="32" t="str">
        <f>IFERROR(VLOOKUP(F489,[1]Tipo!$C$12:$C$27,1,FALSE),"NO")</f>
        <v>NO</v>
      </c>
      <c r="AK489" s="31" t="str">
        <f t="shared" si="46"/>
        <v>NO</v>
      </c>
      <c r="AL489" s="31" t="str">
        <f t="shared" si="47"/>
        <v>NO</v>
      </c>
      <c r="AM489" s="51"/>
      <c r="AN489" s="51"/>
      <c r="AO489" s="51"/>
      <c r="AP489" s="1"/>
      <c r="AQ489" s="1"/>
      <c r="AR489" s="1"/>
      <c r="AS489" s="1"/>
      <c r="AT489" s="1"/>
      <c r="AU489" s="1"/>
      <c r="AV489" s="1"/>
      <c r="AW489" s="1"/>
      <c r="AX489" s="1"/>
      <c r="AY489" s="1"/>
      <c r="AZ489" s="1"/>
      <c r="BA489" s="1"/>
      <c r="BB489" s="1"/>
      <c r="BC489" s="1"/>
      <c r="BD489" s="1"/>
      <c r="BE489" s="1"/>
      <c r="BF489" s="1"/>
      <c r="BG489" s="1"/>
      <c r="BH489" s="1"/>
      <c r="BI489" s="1"/>
      <c r="BJ489" s="1"/>
      <c r="BK489" s="1"/>
      <c r="BL489" s="1"/>
      <c r="BM489" s="1"/>
      <c r="BN489" s="1"/>
      <c r="BO489" s="1"/>
      <c r="BP489" s="1"/>
      <c r="BQ489" s="1"/>
    </row>
    <row r="490" spans="1:69" ht="27" customHeight="1" x14ac:dyDescent="0.25">
      <c r="A490" s="125"/>
      <c r="B490" s="118"/>
      <c r="C490" s="119"/>
      <c r="D490" s="142"/>
      <c r="E490" s="119"/>
      <c r="F490" s="120"/>
      <c r="G490" s="121"/>
      <c r="H490" s="122"/>
      <c r="I490" s="123"/>
      <c r="J490" s="27" t="str">
        <f>IF(ISERROR(VLOOKUP(I490,[1]Eje_Pilar!$C$2:$E$47,2,FALSE))," ",VLOOKUP(I490,[1]Eje_Pilar!$C$2:$E$47,2,FALSE))</f>
        <v xml:space="preserve"> </v>
      </c>
      <c r="K490" s="27" t="str">
        <f>IF(ISERROR(VLOOKUP(I490,[1]Eje_Pilar!$C$2:$E$47,3,FALSE))," ",VLOOKUP(I490,[1]Eje_Pilar!$C$2:$E$47,3,FALSE))</f>
        <v xml:space="preserve"> </v>
      </c>
      <c r="L490" s="124"/>
      <c r="M490" s="125"/>
      <c r="N490" s="121"/>
      <c r="O490" s="127"/>
      <c r="P490" s="128"/>
      <c r="Q490" s="129"/>
      <c r="R490" s="130"/>
      <c r="S490" s="127"/>
      <c r="T490" s="28">
        <f t="shared" si="43"/>
        <v>0</v>
      </c>
      <c r="U490" s="131"/>
      <c r="V490" s="132"/>
      <c r="W490" s="132"/>
      <c r="X490" s="132"/>
      <c r="Y490" s="118"/>
      <c r="Z490" s="118"/>
      <c r="AA490" s="24"/>
      <c r="AB490" s="125"/>
      <c r="AC490" s="125"/>
      <c r="AD490" s="125"/>
      <c r="AE490" s="125"/>
      <c r="AF490" s="29" t="str">
        <f t="shared" si="42"/>
        <v>-</v>
      </c>
      <c r="AG490" s="30">
        <f>IF(SUMPRODUCT((A$14:A490=A490)*(B$14:B490=B490)*(C$14:C490=C490))&gt;1,0,1)</f>
        <v>0</v>
      </c>
      <c r="AH490" s="31" t="str">
        <f t="shared" si="44"/>
        <v>NO</v>
      </c>
      <c r="AI490" s="31" t="str">
        <f t="shared" si="45"/>
        <v>NO</v>
      </c>
      <c r="AJ490" s="32" t="str">
        <f>IFERROR(VLOOKUP(F490,[1]Tipo!$C$12:$C$27,1,FALSE),"NO")</f>
        <v>NO</v>
      </c>
      <c r="AK490" s="31" t="str">
        <f t="shared" si="46"/>
        <v>NO</v>
      </c>
      <c r="AL490" s="31" t="str">
        <f t="shared" si="47"/>
        <v>NO</v>
      </c>
      <c r="AM490" s="51"/>
      <c r="AN490" s="51"/>
      <c r="AO490" s="51"/>
      <c r="AP490" s="1"/>
      <c r="AQ490" s="1"/>
      <c r="AR490" s="1"/>
      <c r="AS490" s="1"/>
      <c r="AT490" s="1"/>
      <c r="AU490" s="1"/>
      <c r="AV490" s="1"/>
      <c r="AW490" s="1"/>
      <c r="AX490" s="1"/>
      <c r="AY490" s="1"/>
      <c r="AZ490" s="1"/>
      <c r="BA490" s="1"/>
      <c r="BB490" s="1"/>
      <c r="BC490" s="1"/>
      <c r="BD490" s="1"/>
      <c r="BE490" s="1"/>
      <c r="BF490" s="1"/>
      <c r="BG490" s="1"/>
      <c r="BH490" s="1"/>
      <c r="BI490" s="1"/>
      <c r="BJ490" s="1"/>
      <c r="BK490" s="1"/>
      <c r="BL490" s="1"/>
      <c r="BM490" s="1"/>
      <c r="BN490" s="1"/>
      <c r="BO490" s="1"/>
      <c r="BP490" s="1"/>
      <c r="BQ490" s="1"/>
    </row>
    <row r="491" spans="1:69" ht="27" customHeight="1" x14ac:dyDescent="0.25">
      <c r="A491" s="125"/>
      <c r="B491" s="118"/>
      <c r="C491" s="119"/>
      <c r="D491" s="142"/>
      <c r="E491" s="119"/>
      <c r="F491" s="120"/>
      <c r="G491" s="121"/>
      <c r="H491" s="122"/>
      <c r="I491" s="123"/>
      <c r="J491" s="27" t="str">
        <f>IF(ISERROR(VLOOKUP(I491,[1]Eje_Pilar!$C$2:$E$47,2,FALSE))," ",VLOOKUP(I491,[1]Eje_Pilar!$C$2:$E$47,2,FALSE))</f>
        <v xml:space="preserve"> </v>
      </c>
      <c r="K491" s="27" t="str">
        <f>IF(ISERROR(VLOOKUP(I491,[1]Eje_Pilar!$C$2:$E$47,3,FALSE))," ",VLOOKUP(I491,[1]Eje_Pilar!$C$2:$E$47,3,FALSE))</f>
        <v xml:space="preserve"> </v>
      </c>
      <c r="L491" s="124"/>
      <c r="M491" s="125"/>
      <c r="N491" s="121"/>
      <c r="O491" s="127"/>
      <c r="P491" s="128"/>
      <c r="Q491" s="129"/>
      <c r="R491" s="130"/>
      <c r="S491" s="127"/>
      <c r="T491" s="28">
        <f t="shared" si="43"/>
        <v>0</v>
      </c>
      <c r="U491" s="131"/>
      <c r="V491" s="132"/>
      <c r="W491" s="132"/>
      <c r="X491" s="132"/>
      <c r="Y491" s="118"/>
      <c r="Z491" s="118"/>
      <c r="AA491" s="24"/>
      <c r="AB491" s="125"/>
      <c r="AC491" s="125"/>
      <c r="AD491" s="125"/>
      <c r="AE491" s="125"/>
      <c r="AF491" s="29" t="str">
        <f t="shared" si="42"/>
        <v>-</v>
      </c>
      <c r="AG491" s="30">
        <f>IF(SUMPRODUCT((A$14:A491=A491)*(B$14:B491=B491)*(C$14:C491=C491))&gt;1,0,1)</f>
        <v>0</v>
      </c>
      <c r="AH491" s="31" t="str">
        <f t="shared" si="44"/>
        <v>NO</v>
      </c>
      <c r="AI491" s="31" t="str">
        <f t="shared" si="45"/>
        <v>NO</v>
      </c>
      <c r="AJ491" s="32" t="str">
        <f>IFERROR(VLOOKUP(F491,[1]Tipo!$C$12:$C$27,1,FALSE),"NO")</f>
        <v>NO</v>
      </c>
      <c r="AK491" s="31" t="str">
        <f t="shared" si="46"/>
        <v>NO</v>
      </c>
      <c r="AL491" s="31" t="str">
        <f t="shared" si="47"/>
        <v>NO</v>
      </c>
      <c r="AM491" s="51"/>
      <c r="AN491" s="51"/>
      <c r="AO491" s="51"/>
      <c r="AP491" s="1"/>
      <c r="AQ491" s="1"/>
      <c r="AR491" s="1"/>
      <c r="AS491" s="1"/>
      <c r="AT491" s="1"/>
      <c r="AU491" s="1"/>
      <c r="AV491" s="1"/>
      <c r="AW491" s="1"/>
      <c r="AX491" s="1"/>
      <c r="AY491" s="1"/>
      <c r="AZ491" s="1"/>
      <c r="BA491" s="1"/>
      <c r="BB491" s="1"/>
      <c r="BC491" s="1"/>
      <c r="BD491" s="1"/>
      <c r="BE491" s="1"/>
      <c r="BF491" s="1"/>
      <c r="BG491" s="1"/>
      <c r="BH491" s="1"/>
      <c r="BI491" s="1"/>
      <c r="BJ491" s="1"/>
      <c r="BK491" s="1"/>
      <c r="BL491" s="1"/>
      <c r="BM491" s="1"/>
      <c r="BN491" s="1"/>
      <c r="BO491" s="1"/>
      <c r="BP491" s="1"/>
      <c r="BQ491" s="1"/>
    </row>
    <row r="492" spans="1:69" ht="27" customHeight="1" x14ac:dyDescent="0.25">
      <c r="A492" s="125"/>
      <c r="B492" s="118"/>
      <c r="C492" s="119"/>
      <c r="D492" s="142"/>
      <c r="E492" s="119"/>
      <c r="F492" s="120"/>
      <c r="G492" s="121"/>
      <c r="H492" s="122"/>
      <c r="I492" s="123"/>
      <c r="J492" s="27" t="str">
        <f>IF(ISERROR(VLOOKUP(I492,[1]Eje_Pilar!$C$2:$E$47,2,FALSE))," ",VLOOKUP(I492,[1]Eje_Pilar!$C$2:$E$47,2,FALSE))</f>
        <v xml:space="preserve"> </v>
      </c>
      <c r="K492" s="27" t="str">
        <f>IF(ISERROR(VLOOKUP(I492,[1]Eje_Pilar!$C$2:$E$47,3,FALSE))," ",VLOOKUP(I492,[1]Eje_Pilar!$C$2:$E$47,3,FALSE))</f>
        <v xml:space="preserve"> </v>
      </c>
      <c r="L492" s="124"/>
      <c r="M492" s="125"/>
      <c r="N492" s="121"/>
      <c r="O492" s="127"/>
      <c r="P492" s="128"/>
      <c r="Q492" s="129"/>
      <c r="R492" s="130"/>
      <c r="S492" s="127"/>
      <c r="T492" s="28">
        <f t="shared" si="43"/>
        <v>0</v>
      </c>
      <c r="U492" s="131"/>
      <c r="V492" s="132"/>
      <c r="W492" s="132"/>
      <c r="X492" s="132"/>
      <c r="Y492" s="118"/>
      <c r="Z492" s="118"/>
      <c r="AA492" s="24"/>
      <c r="AB492" s="125"/>
      <c r="AC492" s="125"/>
      <c r="AD492" s="125"/>
      <c r="AE492" s="125"/>
      <c r="AF492" s="29" t="str">
        <f t="shared" si="42"/>
        <v>-</v>
      </c>
      <c r="AG492" s="30">
        <f>IF(SUMPRODUCT((A$14:A492=A492)*(B$14:B492=B492)*(C$14:C492=C492))&gt;1,0,1)</f>
        <v>0</v>
      </c>
      <c r="AH492" s="31" t="str">
        <f t="shared" si="44"/>
        <v>NO</v>
      </c>
      <c r="AI492" s="31" t="str">
        <f t="shared" si="45"/>
        <v>NO</v>
      </c>
      <c r="AJ492" s="32" t="str">
        <f>IFERROR(VLOOKUP(F492,[1]Tipo!$C$12:$C$27,1,FALSE),"NO")</f>
        <v>NO</v>
      </c>
      <c r="AK492" s="31" t="str">
        <f t="shared" si="46"/>
        <v>NO</v>
      </c>
      <c r="AL492" s="31" t="str">
        <f t="shared" si="47"/>
        <v>NO</v>
      </c>
      <c r="AM492" s="51"/>
      <c r="AN492" s="51"/>
      <c r="AO492" s="51"/>
      <c r="AP492" s="1"/>
      <c r="AQ492" s="1"/>
      <c r="AR492" s="1"/>
      <c r="AS492" s="1"/>
      <c r="AT492" s="1"/>
      <c r="AU492" s="1"/>
      <c r="AV492" s="1"/>
      <c r="AW492" s="1"/>
      <c r="AX492" s="1"/>
      <c r="AY492" s="1"/>
      <c r="AZ492" s="1"/>
      <c r="BA492" s="1"/>
      <c r="BB492" s="1"/>
      <c r="BC492" s="1"/>
      <c r="BD492" s="1"/>
      <c r="BE492" s="1"/>
      <c r="BF492" s="1"/>
      <c r="BG492" s="1"/>
      <c r="BH492" s="1"/>
      <c r="BI492" s="1"/>
      <c r="BJ492" s="1"/>
      <c r="BK492" s="1"/>
      <c r="BL492" s="1"/>
      <c r="BM492" s="1"/>
      <c r="BN492" s="1"/>
      <c r="BO492" s="1"/>
      <c r="BP492" s="1"/>
      <c r="BQ492" s="1"/>
    </row>
    <row r="493" spans="1:69" ht="27" customHeight="1" x14ac:dyDescent="0.25">
      <c r="A493" s="125"/>
      <c r="B493" s="118"/>
      <c r="C493" s="119"/>
      <c r="D493" s="142"/>
      <c r="E493" s="119"/>
      <c r="F493" s="120"/>
      <c r="G493" s="121"/>
      <c r="H493" s="122"/>
      <c r="I493" s="123"/>
      <c r="J493" s="27" t="str">
        <f>IF(ISERROR(VLOOKUP(I493,[1]Eje_Pilar!$C$2:$E$47,2,FALSE))," ",VLOOKUP(I493,[1]Eje_Pilar!$C$2:$E$47,2,FALSE))</f>
        <v xml:space="preserve"> </v>
      </c>
      <c r="K493" s="27" t="str">
        <f>IF(ISERROR(VLOOKUP(I493,[1]Eje_Pilar!$C$2:$E$47,3,FALSE))," ",VLOOKUP(I493,[1]Eje_Pilar!$C$2:$E$47,3,FALSE))</f>
        <v xml:space="preserve"> </v>
      </c>
      <c r="L493" s="124"/>
      <c r="M493" s="125"/>
      <c r="N493" s="121"/>
      <c r="O493" s="127"/>
      <c r="P493" s="128"/>
      <c r="Q493" s="129"/>
      <c r="R493" s="130"/>
      <c r="S493" s="127"/>
      <c r="T493" s="28">
        <f t="shared" si="43"/>
        <v>0</v>
      </c>
      <c r="U493" s="131"/>
      <c r="V493" s="132"/>
      <c r="W493" s="132"/>
      <c r="X493" s="132"/>
      <c r="Y493" s="118"/>
      <c r="Z493" s="118"/>
      <c r="AA493" s="24"/>
      <c r="AB493" s="125"/>
      <c r="AC493" s="125"/>
      <c r="AD493" s="125"/>
      <c r="AE493" s="125"/>
      <c r="AF493" s="29" t="str">
        <f t="shared" si="42"/>
        <v>-</v>
      </c>
      <c r="AG493" s="30">
        <f>IF(SUMPRODUCT((A$14:A493=A493)*(B$14:B493=B493)*(C$14:C493=C493))&gt;1,0,1)</f>
        <v>0</v>
      </c>
      <c r="AH493" s="31" t="str">
        <f t="shared" si="44"/>
        <v>NO</v>
      </c>
      <c r="AI493" s="31" t="str">
        <f t="shared" si="45"/>
        <v>NO</v>
      </c>
      <c r="AJ493" s="32" t="str">
        <f>IFERROR(VLOOKUP(F493,[1]Tipo!$C$12:$C$27,1,FALSE),"NO")</f>
        <v>NO</v>
      </c>
      <c r="AK493" s="31" t="str">
        <f t="shared" si="46"/>
        <v>NO</v>
      </c>
      <c r="AL493" s="31" t="str">
        <f t="shared" si="47"/>
        <v>NO</v>
      </c>
      <c r="AM493" s="51"/>
      <c r="AN493" s="51"/>
      <c r="AO493" s="51"/>
      <c r="AP493" s="1"/>
      <c r="AQ493" s="1"/>
      <c r="AR493" s="1"/>
      <c r="AS493" s="1"/>
      <c r="AT493" s="1"/>
      <c r="AU493" s="1"/>
      <c r="AV493" s="1"/>
      <c r="AW493" s="1"/>
      <c r="AX493" s="1"/>
      <c r="AY493" s="1"/>
      <c r="AZ493" s="1"/>
      <c r="BA493" s="1"/>
      <c r="BB493" s="1"/>
      <c r="BC493" s="1"/>
      <c r="BD493" s="1"/>
      <c r="BE493" s="1"/>
      <c r="BF493" s="1"/>
      <c r="BG493" s="1"/>
      <c r="BH493" s="1"/>
      <c r="BI493" s="1"/>
      <c r="BJ493" s="1"/>
      <c r="BK493" s="1"/>
      <c r="BL493" s="1"/>
      <c r="BM493" s="1"/>
      <c r="BN493" s="1"/>
      <c r="BO493" s="1"/>
      <c r="BP493" s="1"/>
      <c r="BQ493" s="1"/>
    </row>
    <row r="494" spans="1:69" ht="27" customHeight="1" x14ac:dyDescent="0.25">
      <c r="A494" s="125"/>
      <c r="B494" s="118"/>
      <c r="C494" s="119"/>
      <c r="D494" s="142"/>
      <c r="E494" s="119"/>
      <c r="F494" s="120"/>
      <c r="G494" s="121"/>
      <c r="H494" s="122"/>
      <c r="I494" s="123"/>
      <c r="J494" s="27" t="str">
        <f>IF(ISERROR(VLOOKUP(I494,[1]Eje_Pilar!$C$2:$E$47,2,FALSE))," ",VLOOKUP(I494,[1]Eje_Pilar!$C$2:$E$47,2,FALSE))</f>
        <v xml:space="preserve"> </v>
      </c>
      <c r="K494" s="27" t="str">
        <f>IF(ISERROR(VLOOKUP(I494,[1]Eje_Pilar!$C$2:$E$47,3,FALSE))," ",VLOOKUP(I494,[1]Eje_Pilar!$C$2:$E$47,3,FALSE))</f>
        <v xml:space="preserve"> </v>
      </c>
      <c r="L494" s="124"/>
      <c r="M494" s="125"/>
      <c r="N494" s="121"/>
      <c r="O494" s="127"/>
      <c r="P494" s="128"/>
      <c r="Q494" s="129"/>
      <c r="R494" s="130"/>
      <c r="S494" s="127"/>
      <c r="T494" s="28">
        <f t="shared" si="43"/>
        <v>0</v>
      </c>
      <c r="U494" s="131"/>
      <c r="V494" s="132"/>
      <c r="W494" s="132"/>
      <c r="X494" s="132"/>
      <c r="Y494" s="118"/>
      <c r="Z494" s="118"/>
      <c r="AA494" s="24"/>
      <c r="AB494" s="125"/>
      <c r="AC494" s="125"/>
      <c r="AD494" s="125"/>
      <c r="AE494" s="125"/>
      <c r="AF494" s="29" t="str">
        <f t="shared" si="42"/>
        <v>-</v>
      </c>
      <c r="AG494" s="30">
        <f>IF(SUMPRODUCT((A$14:A494=A494)*(B$14:B494=B494)*(C$14:C494=C494))&gt;1,0,1)</f>
        <v>0</v>
      </c>
      <c r="AH494" s="31" t="str">
        <f t="shared" si="44"/>
        <v>NO</v>
      </c>
      <c r="AI494" s="31" t="str">
        <f t="shared" si="45"/>
        <v>NO</v>
      </c>
      <c r="AJ494" s="32" t="str">
        <f>IFERROR(VLOOKUP(F494,[1]Tipo!$C$12:$C$27,1,FALSE),"NO")</f>
        <v>NO</v>
      </c>
      <c r="AK494" s="31" t="str">
        <f t="shared" si="46"/>
        <v>NO</v>
      </c>
      <c r="AL494" s="31" t="str">
        <f t="shared" si="47"/>
        <v>NO</v>
      </c>
      <c r="AM494" s="51"/>
      <c r="AN494" s="51"/>
      <c r="AO494" s="51"/>
      <c r="AP494" s="1"/>
      <c r="AQ494" s="1"/>
      <c r="AR494" s="1"/>
      <c r="AS494" s="1"/>
      <c r="AT494" s="1"/>
      <c r="AU494" s="1"/>
      <c r="AV494" s="1"/>
      <c r="AW494" s="1"/>
      <c r="AX494" s="1"/>
      <c r="AY494" s="1"/>
      <c r="AZ494" s="1"/>
      <c r="BA494" s="1"/>
      <c r="BB494" s="1"/>
      <c r="BC494" s="1"/>
      <c r="BD494" s="1"/>
      <c r="BE494" s="1"/>
      <c r="BF494" s="1"/>
      <c r="BG494" s="1"/>
      <c r="BH494" s="1"/>
      <c r="BI494" s="1"/>
      <c r="BJ494" s="1"/>
      <c r="BK494" s="1"/>
      <c r="BL494" s="1"/>
      <c r="BM494" s="1"/>
      <c r="BN494" s="1"/>
      <c r="BO494" s="1"/>
      <c r="BP494" s="1"/>
      <c r="BQ494" s="1"/>
    </row>
    <row r="495" spans="1:69" ht="27" customHeight="1" x14ac:dyDescent="0.25">
      <c r="A495" s="125"/>
      <c r="B495" s="118"/>
      <c r="C495" s="119"/>
      <c r="D495" s="142"/>
      <c r="E495" s="119"/>
      <c r="F495" s="120"/>
      <c r="G495" s="121"/>
      <c r="H495" s="122"/>
      <c r="I495" s="123"/>
      <c r="J495" s="27" t="str">
        <f>IF(ISERROR(VLOOKUP(I495,[1]Eje_Pilar!$C$2:$E$47,2,FALSE))," ",VLOOKUP(I495,[1]Eje_Pilar!$C$2:$E$47,2,FALSE))</f>
        <v xml:space="preserve"> </v>
      </c>
      <c r="K495" s="27" t="str">
        <f>IF(ISERROR(VLOOKUP(I495,[1]Eje_Pilar!$C$2:$E$47,3,FALSE))," ",VLOOKUP(I495,[1]Eje_Pilar!$C$2:$E$47,3,FALSE))</f>
        <v xml:space="preserve"> </v>
      </c>
      <c r="L495" s="124"/>
      <c r="M495" s="125"/>
      <c r="N495" s="121"/>
      <c r="O495" s="127"/>
      <c r="P495" s="128"/>
      <c r="Q495" s="129"/>
      <c r="R495" s="130"/>
      <c r="S495" s="127"/>
      <c r="T495" s="28">
        <f t="shared" si="43"/>
        <v>0</v>
      </c>
      <c r="U495" s="131"/>
      <c r="V495" s="132"/>
      <c r="W495" s="132"/>
      <c r="X495" s="132"/>
      <c r="Y495" s="118"/>
      <c r="Z495" s="118"/>
      <c r="AA495" s="24"/>
      <c r="AB495" s="125"/>
      <c r="AC495" s="125"/>
      <c r="AD495" s="125"/>
      <c r="AE495" s="125"/>
      <c r="AF495" s="29" t="str">
        <f t="shared" si="42"/>
        <v>-</v>
      </c>
      <c r="AG495" s="30">
        <f>IF(SUMPRODUCT((A$14:A495=A495)*(B$14:B495=B495)*(C$14:C495=C495))&gt;1,0,1)</f>
        <v>0</v>
      </c>
      <c r="AH495" s="31" t="str">
        <f t="shared" si="44"/>
        <v>NO</v>
      </c>
      <c r="AI495" s="31" t="str">
        <f t="shared" si="45"/>
        <v>NO</v>
      </c>
      <c r="AJ495" s="32" t="str">
        <f>IFERROR(VLOOKUP(F495,[1]Tipo!$C$12:$C$27,1,FALSE),"NO")</f>
        <v>NO</v>
      </c>
      <c r="AK495" s="31" t="str">
        <f t="shared" si="46"/>
        <v>NO</v>
      </c>
      <c r="AL495" s="31" t="str">
        <f t="shared" si="47"/>
        <v>NO</v>
      </c>
      <c r="AM495" s="51"/>
      <c r="AN495" s="51"/>
      <c r="AO495" s="51"/>
      <c r="AP495" s="1"/>
      <c r="AQ495" s="1"/>
      <c r="AR495" s="1"/>
      <c r="AS495" s="1"/>
      <c r="AT495" s="1"/>
      <c r="AU495" s="1"/>
      <c r="AV495" s="1"/>
      <c r="AW495" s="1"/>
      <c r="AX495" s="1"/>
      <c r="AY495" s="1"/>
      <c r="AZ495" s="1"/>
      <c r="BA495" s="1"/>
      <c r="BB495" s="1"/>
      <c r="BC495" s="1"/>
      <c r="BD495" s="1"/>
      <c r="BE495" s="1"/>
      <c r="BF495" s="1"/>
      <c r="BG495" s="1"/>
      <c r="BH495" s="1"/>
      <c r="BI495" s="1"/>
      <c r="BJ495" s="1"/>
      <c r="BK495" s="1"/>
      <c r="BL495" s="1"/>
      <c r="BM495" s="1"/>
      <c r="BN495" s="1"/>
      <c r="BO495" s="1"/>
      <c r="BP495" s="1"/>
      <c r="BQ495" s="1"/>
    </row>
    <row r="496" spans="1:69" ht="27" customHeight="1" x14ac:dyDescent="0.25">
      <c r="A496" s="125"/>
      <c r="B496" s="118"/>
      <c r="C496" s="119"/>
      <c r="D496" s="142"/>
      <c r="E496" s="119"/>
      <c r="F496" s="120"/>
      <c r="G496" s="121"/>
      <c r="H496" s="122"/>
      <c r="I496" s="123"/>
      <c r="J496" s="27" t="str">
        <f>IF(ISERROR(VLOOKUP(I496,[1]Eje_Pilar!$C$2:$E$47,2,FALSE))," ",VLOOKUP(I496,[1]Eje_Pilar!$C$2:$E$47,2,FALSE))</f>
        <v xml:space="preserve"> </v>
      </c>
      <c r="K496" s="27" t="str">
        <f>IF(ISERROR(VLOOKUP(I496,[1]Eje_Pilar!$C$2:$E$47,3,FALSE))," ",VLOOKUP(I496,[1]Eje_Pilar!$C$2:$E$47,3,FALSE))</f>
        <v xml:space="preserve"> </v>
      </c>
      <c r="L496" s="124"/>
      <c r="M496" s="125"/>
      <c r="N496" s="121"/>
      <c r="O496" s="127"/>
      <c r="P496" s="128"/>
      <c r="Q496" s="129"/>
      <c r="R496" s="130"/>
      <c r="S496" s="127"/>
      <c r="T496" s="28">
        <f t="shared" si="43"/>
        <v>0</v>
      </c>
      <c r="U496" s="131"/>
      <c r="V496" s="132"/>
      <c r="W496" s="132"/>
      <c r="X496" s="132"/>
      <c r="Y496" s="118"/>
      <c r="Z496" s="118"/>
      <c r="AA496" s="24"/>
      <c r="AB496" s="125"/>
      <c r="AC496" s="125"/>
      <c r="AD496" s="125"/>
      <c r="AE496" s="125"/>
      <c r="AF496" s="29" t="str">
        <f t="shared" si="42"/>
        <v>-</v>
      </c>
      <c r="AG496" s="30">
        <f>IF(SUMPRODUCT((A$14:A496=A496)*(B$14:B496=B496)*(C$14:C496=C496))&gt;1,0,1)</f>
        <v>0</v>
      </c>
      <c r="AH496" s="31" t="str">
        <f t="shared" si="44"/>
        <v>NO</v>
      </c>
      <c r="AI496" s="31" t="str">
        <f t="shared" si="45"/>
        <v>NO</v>
      </c>
      <c r="AJ496" s="32" t="str">
        <f>IFERROR(VLOOKUP(F496,[1]Tipo!$C$12:$C$27,1,FALSE),"NO")</f>
        <v>NO</v>
      </c>
      <c r="AK496" s="31" t="str">
        <f t="shared" si="46"/>
        <v>NO</v>
      </c>
      <c r="AL496" s="31" t="str">
        <f t="shared" si="47"/>
        <v>NO</v>
      </c>
      <c r="AM496" s="51"/>
      <c r="AN496" s="51"/>
      <c r="AO496" s="51"/>
      <c r="AP496" s="1"/>
      <c r="AQ496" s="1"/>
      <c r="AR496" s="1"/>
      <c r="AS496" s="1"/>
      <c r="AT496" s="1"/>
      <c r="AU496" s="1"/>
      <c r="AV496" s="1"/>
      <c r="AW496" s="1"/>
      <c r="AX496" s="1"/>
      <c r="AY496" s="1"/>
      <c r="AZ496" s="1"/>
      <c r="BA496" s="1"/>
      <c r="BB496" s="1"/>
      <c r="BC496" s="1"/>
      <c r="BD496" s="1"/>
      <c r="BE496" s="1"/>
      <c r="BF496" s="1"/>
      <c r="BG496" s="1"/>
      <c r="BH496" s="1"/>
      <c r="BI496" s="1"/>
      <c r="BJ496" s="1"/>
      <c r="BK496" s="1"/>
      <c r="BL496" s="1"/>
      <c r="BM496" s="1"/>
      <c r="BN496" s="1"/>
      <c r="BO496" s="1"/>
      <c r="BP496" s="1"/>
      <c r="BQ496" s="1"/>
    </row>
    <row r="497" spans="1:69" ht="27" customHeight="1" x14ac:dyDescent="0.25">
      <c r="A497" s="125"/>
      <c r="B497" s="118"/>
      <c r="C497" s="119"/>
      <c r="D497" s="142"/>
      <c r="E497" s="119"/>
      <c r="F497" s="120"/>
      <c r="G497" s="121"/>
      <c r="H497" s="122"/>
      <c r="I497" s="123"/>
      <c r="J497" s="27" t="str">
        <f>IF(ISERROR(VLOOKUP(I497,[1]Eje_Pilar!$C$2:$E$47,2,FALSE))," ",VLOOKUP(I497,[1]Eje_Pilar!$C$2:$E$47,2,FALSE))</f>
        <v xml:space="preserve"> </v>
      </c>
      <c r="K497" s="27" t="str">
        <f>IF(ISERROR(VLOOKUP(I497,[1]Eje_Pilar!$C$2:$E$47,3,FALSE))," ",VLOOKUP(I497,[1]Eje_Pilar!$C$2:$E$47,3,FALSE))</f>
        <v xml:space="preserve"> </v>
      </c>
      <c r="L497" s="124"/>
      <c r="M497" s="125"/>
      <c r="N497" s="121"/>
      <c r="O497" s="127"/>
      <c r="P497" s="128"/>
      <c r="Q497" s="129"/>
      <c r="R497" s="130"/>
      <c r="S497" s="127"/>
      <c r="T497" s="28">
        <f t="shared" si="43"/>
        <v>0</v>
      </c>
      <c r="U497" s="131"/>
      <c r="V497" s="132"/>
      <c r="W497" s="132"/>
      <c r="X497" s="132"/>
      <c r="Y497" s="118"/>
      <c r="Z497" s="118"/>
      <c r="AA497" s="24"/>
      <c r="AB497" s="125"/>
      <c r="AC497" s="125"/>
      <c r="AD497" s="125"/>
      <c r="AE497" s="125"/>
      <c r="AF497" s="29" t="str">
        <f t="shared" si="42"/>
        <v>-</v>
      </c>
      <c r="AG497" s="30">
        <f>IF(SUMPRODUCT((A$14:A497=A497)*(B$14:B497=B497)*(C$14:C497=C497))&gt;1,0,1)</f>
        <v>0</v>
      </c>
      <c r="AH497" s="31" t="str">
        <f t="shared" si="44"/>
        <v>NO</v>
      </c>
      <c r="AI497" s="31" t="str">
        <f t="shared" si="45"/>
        <v>NO</v>
      </c>
      <c r="AJ497" s="32" t="str">
        <f>IFERROR(VLOOKUP(F497,[1]Tipo!$C$12:$C$27,1,FALSE),"NO")</f>
        <v>NO</v>
      </c>
      <c r="AK497" s="31" t="str">
        <f t="shared" si="46"/>
        <v>NO</v>
      </c>
      <c r="AL497" s="31" t="str">
        <f t="shared" si="47"/>
        <v>NO</v>
      </c>
      <c r="AM497" s="51"/>
      <c r="AN497" s="51"/>
      <c r="AO497" s="51"/>
      <c r="AP497" s="1"/>
      <c r="AQ497" s="1"/>
      <c r="AR497" s="1"/>
      <c r="AS497" s="1"/>
      <c r="AT497" s="1"/>
      <c r="AU497" s="1"/>
      <c r="AV497" s="1"/>
      <c r="AW497" s="1"/>
      <c r="AX497" s="1"/>
      <c r="AY497" s="1"/>
      <c r="AZ497" s="1"/>
      <c r="BA497" s="1"/>
      <c r="BB497" s="1"/>
      <c r="BC497" s="1"/>
      <c r="BD497" s="1"/>
      <c r="BE497" s="1"/>
      <c r="BF497" s="1"/>
      <c r="BG497" s="1"/>
      <c r="BH497" s="1"/>
      <c r="BI497" s="1"/>
      <c r="BJ497" s="1"/>
      <c r="BK497" s="1"/>
      <c r="BL497" s="1"/>
      <c r="BM497" s="1"/>
      <c r="BN497" s="1"/>
      <c r="BO497" s="1"/>
      <c r="BP497" s="1"/>
      <c r="BQ497" s="1"/>
    </row>
    <row r="498" spans="1:69" ht="27" customHeight="1" x14ac:dyDescent="0.25">
      <c r="A498" s="125"/>
      <c r="B498" s="118"/>
      <c r="C498" s="119"/>
      <c r="D498" s="142"/>
      <c r="E498" s="119"/>
      <c r="F498" s="120"/>
      <c r="G498" s="121"/>
      <c r="H498" s="122"/>
      <c r="I498" s="123"/>
      <c r="J498" s="27" t="str">
        <f>IF(ISERROR(VLOOKUP(I498,[1]Eje_Pilar!$C$2:$E$47,2,FALSE))," ",VLOOKUP(I498,[1]Eje_Pilar!$C$2:$E$47,2,FALSE))</f>
        <v xml:space="preserve"> </v>
      </c>
      <c r="K498" s="27" t="str">
        <f>IF(ISERROR(VLOOKUP(I498,[1]Eje_Pilar!$C$2:$E$47,3,FALSE))," ",VLOOKUP(I498,[1]Eje_Pilar!$C$2:$E$47,3,FALSE))</f>
        <v xml:space="preserve"> </v>
      </c>
      <c r="L498" s="124"/>
      <c r="M498" s="125"/>
      <c r="N498" s="121"/>
      <c r="O498" s="127"/>
      <c r="P498" s="128"/>
      <c r="Q498" s="129"/>
      <c r="R498" s="130"/>
      <c r="S498" s="127"/>
      <c r="T498" s="28">
        <f t="shared" si="43"/>
        <v>0</v>
      </c>
      <c r="U498" s="131"/>
      <c r="V498" s="132"/>
      <c r="W498" s="132"/>
      <c r="X498" s="132"/>
      <c r="Y498" s="118"/>
      <c r="Z498" s="118"/>
      <c r="AA498" s="24"/>
      <c r="AB498" s="125"/>
      <c r="AC498" s="125"/>
      <c r="AD498" s="125"/>
      <c r="AE498" s="125"/>
      <c r="AF498" s="29" t="str">
        <f t="shared" si="42"/>
        <v>-</v>
      </c>
      <c r="AG498" s="30">
        <f>IF(SUMPRODUCT((A$14:A498=A498)*(B$14:B498=B498)*(C$14:C498=C498))&gt;1,0,1)</f>
        <v>0</v>
      </c>
      <c r="AH498" s="31" t="str">
        <f t="shared" si="44"/>
        <v>NO</v>
      </c>
      <c r="AI498" s="31" t="str">
        <f t="shared" si="45"/>
        <v>NO</v>
      </c>
      <c r="AJ498" s="32" t="str">
        <f>IFERROR(VLOOKUP(F498,[1]Tipo!$C$12:$C$27,1,FALSE),"NO")</f>
        <v>NO</v>
      </c>
      <c r="AK498" s="31" t="str">
        <f t="shared" si="46"/>
        <v>NO</v>
      </c>
      <c r="AL498" s="31" t="str">
        <f t="shared" si="47"/>
        <v>NO</v>
      </c>
      <c r="AM498" s="51"/>
      <c r="AN498" s="51"/>
      <c r="AO498" s="51"/>
      <c r="AP498" s="1"/>
      <c r="AQ498" s="1"/>
      <c r="AR498" s="1"/>
      <c r="AS498" s="1"/>
      <c r="AT498" s="1"/>
      <c r="AU498" s="1"/>
      <c r="AV498" s="1"/>
      <c r="AW498" s="1"/>
      <c r="AX498" s="1"/>
      <c r="AY498" s="1"/>
      <c r="AZ498" s="1"/>
      <c r="BA498" s="1"/>
      <c r="BB498" s="1"/>
      <c r="BC498" s="1"/>
      <c r="BD498" s="1"/>
      <c r="BE498" s="1"/>
      <c r="BF498" s="1"/>
      <c r="BG498" s="1"/>
      <c r="BH498" s="1"/>
      <c r="BI498" s="1"/>
      <c r="BJ498" s="1"/>
      <c r="BK498" s="1"/>
      <c r="BL498" s="1"/>
      <c r="BM498" s="1"/>
      <c r="BN498" s="1"/>
      <c r="BO498" s="1"/>
      <c r="BP498" s="1"/>
      <c r="BQ498" s="1"/>
    </row>
    <row r="499" spans="1:69" ht="27" customHeight="1" x14ac:dyDescent="0.25">
      <c r="A499" s="125"/>
      <c r="B499" s="118"/>
      <c r="C499" s="119"/>
      <c r="D499" s="142"/>
      <c r="E499" s="119"/>
      <c r="F499" s="120"/>
      <c r="G499" s="121"/>
      <c r="H499" s="122"/>
      <c r="I499" s="123"/>
      <c r="J499" s="27" t="str">
        <f>IF(ISERROR(VLOOKUP(I499,[1]Eje_Pilar!$C$2:$E$47,2,FALSE))," ",VLOOKUP(I499,[1]Eje_Pilar!$C$2:$E$47,2,FALSE))</f>
        <v xml:space="preserve"> </v>
      </c>
      <c r="K499" s="27" t="str">
        <f>IF(ISERROR(VLOOKUP(I499,[1]Eje_Pilar!$C$2:$E$47,3,FALSE))," ",VLOOKUP(I499,[1]Eje_Pilar!$C$2:$E$47,3,FALSE))</f>
        <v xml:space="preserve"> </v>
      </c>
      <c r="L499" s="124"/>
      <c r="M499" s="125"/>
      <c r="N499" s="121"/>
      <c r="O499" s="127"/>
      <c r="P499" s="128"/>
      <c r="Q499" s="129"/>
      <c r="R499" s="130"/>
      <c r="S499" s="127"/>
      <c r="T499" s="28">
        <f t="shared" si="43"/>
        <v>0</v>
      </c>
      <c r="U499" s="131"/>
      <c r="V499" s="132"/>
      <c r="W499" s="132"/>
      <c r="X499" s="132"/>
      <c r="Y499" s="118"/>
      <c r="Z499" s="118"/>
      <c r="AA499" s="24"/>
      <c r="AB499" s="125"/>
      <c r="AC499" s="125"/>
      <c r="AD499" s="125"/>
      <c r="AE499" s="125"/>
      <c r="AF499" s="29" t="str">
        <f t="shared" si="42"/>
        <v>-</v>
      </c>
      <c r="AG499" s="30">
        <f>IF(SUMPRODUCT((A$14:A499=A499)*(B$14:B499=B499)*(C$14:C499=C499))&gt;1,0,1)</f>
        <v>0</v>
      </c>
      <c r="AH499" s="31" t="str">
        <f t="shared" si="44"/>
        <v>NO</v>
      </c>
      <c r="AI499" s="31" t="str">
        <f t="shared" si="45"/>
        <v>NO</v>
      </c>
      <c r="AJ499" s="32" t="str">
        <f>IFERROR(VLOOKUP(F499,[1]Tipo!$C$12:$C$27,1,FALSE),"NO")</f>
        <v>NO</v>
      </c>
      <c r="AK499" s="31" t="str">
        <f t="shared" si="46"/>
        <v>NO</v>
      </c>
      <c r="AL499" s="31" t="str">
        <f t="shared" si="47"/>
        <v>NO</v>
      </c>
      <c r="AM499" s="51"/>
      <c r="AN499" s="51"/>
      <c r="AO499" s="51"/>
      <c r="AP499" s="1"/>
      <c r="AQ499" s="1"/>
      <c r="AR499" s="1"/>
      <c r="AS499" s="1"/>
      <c r="AT499" s="1"/>
      <c r="AU499" s="1"/>
      <c r="AV499" s="1"/>
      <c r="AW499" s="1"/>
      <c r="AX499" s="1"/>
      <c r="AY499" s="1"/>
      <c r="AZ499" s="1"/>
      <c r="BA499" s="1"/>
      <c r="BB499" s="1"/>
      <c r="BC499" s="1"/>
      <c r="BD499" s="1"/>
      <c r="BE499" s="1"/>
      <c r="BF499" s="1"/>
      <c r="BG499" s="1"/>
      <c r="BH499" s="1"/>
      <c r="BI499" s="1"/>
      <c r="BJ499" s="1"/>
      <c r="BK499" s="1"/>
      <c r="BL499" s="1"/>
      <c r="BM499" s="1"/>
      <c r="BN499" s="1"/>
      <c r="BO499" s="1"/>
      <c r="BP499" s="1"/>
      <c r="BQ499" s="1"/>
    </row>
    <row r="500" spans="1:69" ht="27" customHeight="1" x14ac:dyDescent="0.25">
      <c r="A500" s="125"/>
      <c r="B500" s="118"/>
      <c r="C500" s="119"/>
      <c r="D500" s="142"/>
      <c r="E500" s="119"/>
      <c r="F500" s="120"/>
      <c r="G500" s="121"/>
      <c r="H500" s="122"/>
      <c r="I500" s="123"/>
      <c r="J500" s="27" t="str">
        <f>IF(ISERROR(VLOOKUP(I500,[1]Eje_Pilar!$C$2:$E$47,2,FALSE))," ",VLOOKUP(I500,[1]Eje_Pilar!$C$2:$E$47,2,FALSE))</f>
        <v xml:space="preserve"> </v>
      </c>
      <c r="K500" s="27" t="str">
        <f>IF(ISERROR(VLOOKUP(I500,[1]Eje_Pilar!$C$2:$E$47,3,FALSE))," ",VLOOKUP(I500,[1]Eje_Pilar!$C$2:$E$47,3,FALSE))</f>
        <v xml:space="preserve"> </v>
      </c>
      <c r="L500" s="124"/>
      <c r="M500" s="125"/>
      <c r="N500" s="121"/>
      <c r="O500" s="127"/>
      <c r="P500" s="128"/>
      <c r="Q500" s="129"/>
      <c r="R500" s="130"/>
      <c r="S500" s="127"/>
      <c r="T500" s="28">
        <f t="shared" si="43"/>
        <v>0</v>
      </c>
      <c r="U500" s="131"/>
      <c r="V500" s="132"/>
      <c r="W500" s="132"/>
      <c r="X500" s="132"/>
      <c r="Y500" s="118"/>
      <c r="Z500" s="118"/>
      <c r="AA500" s="24"/>
      <c r="AB500" s="125"/>
      <c r="AC500" s="125"/>
      <c r="AD500" s="125"/>
      <c r="AE500" s="125"/>
      <c r="AF500" s="29" t="str">
        <f t="shared" si="42"/>
        <v>-</v>
      </c>
      <c r="AG500" s="30">
        <f>IF(SUMPRODUCT((A$14:A500=A500)*(B$14:B500=B500)*(C$14:C500=C500))&gt;1,0,1)</f>
        <v>0</v>
      </c>
      <c r="AH500" s="31" t="str">
        <f t="shared" si="44"/>
        <v>NO</v>
      </c>
      <c r="AI500" s="31" t="str">
        <f t="shared" si="45"/>
        <v>NO</v>
      </c>
      <c r="AJ500" s="32" t="str">
        <f>IFERROR(VLOOKUP(F500,[1]Tipo!$C$12:$C$27,1,FALSE),"NO")</f>
        <v>NO</v>
      </c>
      <c r="AK500" s="31" t="str">
        <f t="shared" si="46"/>
        <v>NO</v>
      </c>
      <c r="AL500" s="31" t="str">
        <f t="shared" si="47"/>
        <v>NO</v>
      </c>
      <c r="AM500" s="51"/>
      <c r="AN500" s="51"/>
      <c r="AO500" s="51"/>
      <c r="AP500" s="1"/>
      <c r="AQ500" s="1"/>
      <c r="AR500" s="1"/>
      <c r="AS500" s="1"/>
      <c r="AT500" s="1"/>
      <c r="AU500" s="1"/>
      <c r="AV500" s="1"/>
      <c r="AW500" s="1"/>
      <c r="AX500" s="1"/>
      <c r="AY500" s="1"/>
      <c r="AZ500" s="1"/>
      <c r="BA500" s="1"/>
      <c r="BB500" s="1"/>
      <c r="BC500" s="1"/>
      <c r="BD500" s="1"/>
      <c r="BE500" s="1"/>
      <c r="BF500" s="1"/>
      <c r="BG500" s="1"/>
      <c r="BH500" s="1"/>
      <c r="BI500" s="1"/>
      <c r="BJ500" s="1"/>
      <c r="BK500" s="1"/>
      <c r="BL500" s="1"/>
      <c r="BM500" s="1"/>
      <c r="BN500" s="1"/>
      <c r="BO500" s="1"/>
      <c r="BP500" s="1"/>
      <c r="BQ500" s="1"/>
    </row>
    <row r="501" spans="1:69" ht="27" customHeight="1" x14ac:dyDescent="0.25">
      <c r="A501" s="125"/>
      <c r="B501" s="118"/>
      <c r="C501" s="119"/>
      <c r="D501" s="142"/>
      <c r="E501" s="119"/>
      <c r="F501" s="120"/>
      <c r="G501" s="121"/>
      <c r="H501" s="122"/>
      <c r="I501" s="123"/>
      <c r="J501" s="27" t="str">
        <f>IF(ISERROR(VLOOKUP(I501,[1]Eje_Pilar!$C$2:$E$47,2,FALSE))," ",VLOOKUP(I501,[1]Eje_Pilar!$C$2:$E$47,2,FALSE))</f>
        <v xml:space="preserve"> </v>
      </c>
      <c r="K501" s="27" t="str">
        <f>IF(ISERROR(VLOOKUP(I501,[1]Eje_Pilar!$C$2:$E$47,3,FALSE))," ",VLOOKUP(I501,[1]Eje_Pilar!$C$2:$E$47,3,FALSE))</f>
        <v xml:space="preserve"> </v>
      </c>
      <c r="L501" s="124"/>
      <c r="M501" s="125"/>
      <c r="N501" s="121"/>
      <c r="O501" s="127"/>
      <c r="P501" s="128"/>
      <c r="Q501" s="129"/>
      <c r="R501" s="130"/>
      <c r="S501" s="127"/>
      <c r="T501" s="28">
        <f t="shared" si="43"/>
        <v>0</v>
      </c>
      <c r="U501" s="131"/>
      <c r="V501" s="132"/>
      <c r="W501" s="132"/>
      <c r="X501" s="132"/>
      <c r="Y501" s="118"/>
      <c r="Z501" s="118"/>
      <c r="AA501" s="24"/>
      <c r="AB501" s="125"/>
      <c r="AC501" s="125"/>
      <c r="AD501" s="125"/>
      <c r="AE501" s="125"/>
      <c r="AF501" s="29" t="str">
        <f t="shared" si="42"/>
        <v>-</v>
      </c>
      <c r="AG501" s="30">
        <f>IF(SUMPRODUCT((A$14:A501=A501)*(B$14:B501=B501)*(C$14:C501=C501))&gt;1,0,1)</f>
        <v>0</v>
      </c>
      <c r="AH501" s="31" t="str">
        <f t="shared" si="44"/>
        <v>NO</v>
      </c>
      <c r="AI501" s="31" t="str">
        <f t="shared" si="45"/>
        <v>NO</v>
      </c>
      <c r="AJ501" s="32" t="str">
        <f>IFERROR(VLOOKUP(F501,[1]Tipo!$C$12:$C$27,1,FALSE),"NO")</f>
        <v>NO</v>
      </c>
      <c r="AK501" s="31" t="str">
        <f t="shared" si="46"/>
        <v>NO</v>
      </c>
      <c r="AL501" s="31" t="str">
        <f t="shared" si="47"/>
        <v>NO</v>
      </c>
      <c r="AM501" s="51"/>
      <c r="AN501" s="51"/>
      <c r="AO501" s="51"/>
      <c r="AP501" s="1"/>
      <c r="AQ501" s="1"/>
      <c r="AR501" s="1"/>
      <c r="AS501" s="1"/>
      <c r="AT501" s="1"/>
      <c r="AU501" s="1"/>
      <c r="AV501" s="1"/>
      <c r="AW501" s="1"/>
      <c r="AX501" s="1"/>
      <c r="AY501" s="1"/>
      <c r="AZ501" s="1"/>
      <c r="BA501" s="1"/>
      <c r="BB501" s="1"/>
      <c r="BC501" s="1"/>
      <c r="BD501" s="1"/>
      <c r="BE501" s="1"/>
      <c r="BF501" s="1"/>
      <c r="BG501" s="1"/>
      <c r="BH501" s="1"/>
      <c r="BI501" s="1"/>
      <c r="BJ501" s="1"/>
      <c r="BK501" s="1"/>
      <c r="BL501" s="1"/>
      <c r="BM501" s="1"/>
      <c r="BN501" s="1"/>
      <c r="BO501" s="1"/>
      <c r="BP501" s="1"/>
      <c r="BQ501" s="1"/>
    </row>
    <row r="502" spans="1:69" ht="27" customHeight="1" x14ac:dyDescent="0.25">
      <c r="A502" s="125"/>
      <c r="B502" s="118"/>
      <c r="C502" s="119"/>
      <c r="D502" s="142"/>
      <c r="E502" s="119"/>
      <c r="F502" s="120"/>
      <c r="G502" s="121"/>
      <c r="H502" s="122"/>
      <c r="I502" s="123"/>
      <c r="J502" s="27" t="str">
        <f>IF(ISERROR(VLOOKUP(I502,[1]Eje_Pilar!$C$2:$E$47,2,FALSE))," ",VLOOKUP(I502,[1]Eje_Pilar!$C$2:$E$47,2,FALSE))</f>
        <v xml:space="preserve"> </v>
      </c>
      <c r="K502" s="27" t="str">
        <f>IF(ISERROR(VLOOKUP(I502,[1]Eje_Pilar!$C$2:$E$47,3,FALSE))," ",VLOOKUP(I502,[1]Eje_Pilar!$C$2:$E$47,3,FALSE))</f>
        <v xml:space="preserve"> </v>
      </c>
      <c r="L502" s="124"/>
      <c r="M502" s="125"/>
      <c r="N502" s="121"/>
      <c r="O502" s="127"/>
      <c r="P502" s="128"/>
      <c r="Q502" s="129"/>
      <c r="R502" s="130"/>
      <c r="S502" s="127"/>
      <c r="T502" s="28">
        <f t="shared" si="43"/>
        <v>0</v>
      </c>
      <c r="U502" s="131"/>
      <c r="V502" s="132"/>
      <c r="W502" s="132"/>
      <c r="X502" s="132"/>
      <c r="Y502" s="118"/>
      <c r="Z502" s="118"/>
      <c r="AA502" s="24"/>
      <c r="AB502" s="125"/>
      <c r="AC502" s="125"/>
      <c r="AD502" s="125"/>
      <c r="AE502" s="125"/>
      <c r="AF502" s="29" t="str">
        <f t="shared" si="42"/>
        <v>-</v>
      </c>
      <c r="AG502" s="30">
        <f>IF(SUMPRODUCT((A$14:A502=A502)*(B$14:B502=B502)*(C$14:C502=C502))&gt;1,0,1)</f>
        <v>0</v>
      </c>
      <c r="AH502" s="31" t="str">
        <f t="shared" si="44"/>
        <v>NO</v>
      </c>
      <c r="AI502" s="31" t="str">
        <f t="shared" si="45"/>
        <v>NO</v>
      </c>
      <c r="AJ502" s="32" t="str">
        <f>IFERROR(VLOOKUP(F502,[1]Tipo!$C$12:$C$27,1,FALSE),"NO")</f>
        <v>NO</v>
      </c>
      <c r="AK502" s="31" t="str">
        <f t="shared" si="46"/>
        <v>NO</v>
      </c>
      <c r="AL502" s="31" t="str">
        <f t="shared" si="47"/>
        <v>NO</v>
      </c>
      <c r="AM502" s="51"/>
      <c r="AN502" s="51"/>
      <c r="AO502" s="51"/>
      <c r="AP502" s="1"/>
      <c r="AQ502" s="1"/>
      <c r="AR502" s="1"/>
      <c r="AS502" s="1"/>
      <c r="AT502" s="1"/>
      <c r="AU502" s="1"/>
      <c r="AV502" s="1"/>
      <c r="AW502" s="1"/>
      <c r="AX502" s="1"/>
      <c r="AY502" s="1"/>
      <c r="AZ502" s="1"/>
      <c r="BA502" s="1"/>
      <c r="BB502" s="1"/>
      <c r="BC502" s="1"/>
      <c r="BD502" s="1"/>
      <c r="BE502" s="1"/>
      <c r="BF502" s="1"/>
      <c r="BG502" s="1"/>
      <c r="BH502" s="1"/>
      <c r="BI502" s="1"/>
      <c r="BJ502" s="1"/>
      <c r="BK502" s="1"/>
      <c r="BL502" s="1"/>
      <c r="BM502" s="1"/>
      <c r="BN502" s="1"/>
      <c r="BO502" s="1"/>
      <c r="BP502" s="1"/>
      <c r="BQ502" s="1"/>
    </row>
    <row r="503" spans="1:69" ht="27" customHeight="1" x14ac:dyDescent="0.25">
      <c r="A503" s="125"/>
      <c r="B503" s="118"/>
      <c r="C503" s="119"/>
      <c r="D503" s="142"/>
      <c r="E503" s="119"/>
      <c r="F503" s="120"/>
      <c r="G503" s="121"/>
      <c r="H503" s="122"/>
      <c r="I503" s="123"/>
      <c r="J503" s="27" t="str">
        <f>IF(ISERROR(VLOOKUP(I503,[1]Eje_Pilar!$C$2:$E$47,2,FALSE))," ",VLOOKUP(I503,[1]Eje_Pilar!$C$2:$E$47,2,FALSE))</f>
        <v xml:space="preserve"> </v>
      </c>
      <c r="K503" s="27" t="str">
        <f>IF(ISERROR(VLOOKUP(I503,[1]Eje_Pilar!$C$2:$E$47,3,FALSE))," ",VLOOKUP(I503,[1]Eje_Pilar!$C$2:$E$47,3,FALSE))</f>
        <v xml:space="preserve"> </v>
      </c>
      <c r="L503" s="124"/>
      <c r="M503" s="125"/>
      <c r="N503" s="121"/>
      <c r="O503" s="127"/>
      <c r="P503" s="128"/>
      <c r="Q503" s="129"/>
      <c r="R503" s="130"/>
      <c r="S503" s="127"/>
      <c r="T503" s="28">
        <f t="shared" si="43"/>
        <v>0</v>
      </c>
      <c r="U503" s="131"/>
      <c r="V503" s="132"/>
      <c r="W503" s="132"/>
      <c r="X503" s="132"/>
      <c r="Y503" s="118"/>
      <c r="Z503" s="118"/>
      <c r="AA503" s="24"/>
      <c r="AB503" s="125"/>
      <c r="AC503" s="125"/>
      <c r="AD503" s="125"/>
      <c r="AE503" s="125"/>
      <c r="AF503" s="29" t="str">
        <f t="shared" si="42"/>
        <v>-</v>
      </c>
      <c r="AG503" s="30">
        <f>IF(SUMPRODUCT((A$14:A503=A503)*(B$14:B503=B503)*(C$14:C503=C503))&gt;1,0,1)</f>
        <v>0</v>
      </c>
      <c r="AH503" s="31" t="str">
        <f t="shared" si="44"/>
        <v>NO</v>
      </c>
      <c r="AI503" s="31" t="str">
        <f t="shared" si="45"/>
        <v>NO</v>
      </c>
      <c r="AJ503" s="32" t="str">
        <f>IFERROR(VLOOKUP(F503,[1]Tipo!$C$12:$C$27,1,FALSE),"NO")</f>
        <v>NO</v>
      </c>
      <c r="AK503" s="31" t="str">
        <f t="shared" si="46"/>
        <v>NO</v>
      </c>
      <c r="AL503" s="31" t="str">
        <f t="shared" si="47"/>
        <v>NO</v>
      </c>
      <c r="AM503" s="51"/>
      <c r="AN503" s="51"/>
      <c r="AO503" s="51"/>
      <c r="AP503" s="1"/>
      <c r="AQ503" s="1"/>
      <c r="AR503" s="1"/>
      <c r="AS503" s="1"/>
      <c r="AT503" s="1"/>
      <c r="AU503" s="1"/>
      <c r="AV503" s="1"/>
      <c r="AW503" s="1"/>
      <c r="AX503" s="1"/>
      <c r="AY503" s="1"/>
      <c r="AZ503" s="1"/>
      <c r="BA503" s="1"/>
      <c r="BB503" s="1"/>
      <c r="BC503" s="1"/>
      <c r="BD503" s="1"/>
      <c r="BE503" s="1"/>
      <c r="BF503" s="1"/>
      <c r="BG503" s="1"/>
      <c r="BH503" s="1"/>
      <c r="BI503" s="1"/>
      <c r="BJ503" s="1"/>
      <c r="BK503" s="1"/>
      <c r="BL503" s="1"/>
      <c r="BM503" s="1"/>
      <c r="BN503" s="1"/>
      <c r="BO503" s="1"/>
      <c r="BP503" s="1"/>
      <c r="BQ503" s="1"/>
    </row>
    <row r="504" spans="1:69" ht="27" customHeight="1" x14ac:dyDescent="0.25">
      <c r="A504" s="125"/>
      <c r="B504" s="118"/>
      <c r="C504" s="119"/>
      <c r="D504" s="142"/>
      <c r="E504" s="119"/>
      <c r="F504" s="120"/>
      <c r="G504" s="121"/>
      <c r="H504" s="122"/>
      <c r="I504" s="123"/>
      <c r="J504" s="27" t="str">
        <f>IF(ISERROR(VLOOKUP(I504,[1]Eje_Pilar!$C$2:$E$47,2,FALSE))," ",VLOOKUP(I504,[1]Eje_Pilar!$C$2:$E$47,2,FALSE))</f>
        <v xml:space="preserve"> </v>
      </c>
      <c r="K504" s="27" t="str">
        <f>IF(ISERROR(VLOOKUP(I504,[1]Eje_Pilar!$C$2:$E$47,3,FALSE))," ",VLOOKUP(I504,[1]Eje_Pilar!$C$2:$E$47,3,FALSE))</f>
        <v xml:space="preserve"> </v>
      </c>
      <c r="L504" s="124"/>
      <c r="M504" s="125"/>
      <c r="N504" s="121"/>
      <c r="O504" s="127"/>
      <c r="P504" s="128"/>
      <c r="Q504" s="129"/>
      <c r="R504" s="130"/>
      <c r="S504" s="127"/>
      <c r="T504" s="28">
        <f t="shared" si="43"/>
        <v>0</v>
      </c>
      <c r="U504" s="131"/>
      <c r="V504" s="132"/>
      <c r="W504" s="132"/>
      <c r="X504" s="132"/>
      <c r="Y504" s="118"/>
      <c r="Z504" s="118"/>
      <c r="AA504" s="24"/>
      <c r="AB504" s="125"/>
      <c r="AC504" s="125"/>
      <c r="AD504" s="125"/>
      <c r="AE504" s="125"/>
      <c r="AF504" s="29" t="str">
        <f t="shared" si="42"/>
        <v>-</v>
      </c>
      <c r="AG504" s="30">
        <f>IF(SUMPRODUCT((A$14:A504=A504)*(B$14:B504=B504)*(C$14:C504=C504))&gt;1,0,1)</f>
        <v>0</v>
      </c>
      <c r="AH504" s="31" t="str">
        <f t="shared" si="44"/>
        <v>NO</v>
      </c>
      <c r="AI504" s="31" t="str">
        <f t="shared" si="45"/>
        <v>NO</v>
      </c>
      <c r="AJ504" s="32" t="str">
        <f>IFERROR(VLOOKUP(F504,[1]Tipo!$C$12:$C$27,1,FALSE),"NO")</f>
        <v>NO</v>
      </c>
      <c r="AK504" s="31" t="str">
        <f t="shared" si="46"/>
        <v>NO</v>
      </c>
      <c r="AL504" s="31" t="str">
        <f t="shared" si="47"/>
        <v>NO</v>
      </c>
      <c r="AM504" s="51"/>
      <c r="AN504" s="51"/>
      <c r="AO504" s="51"/>
      <c r="AP504" s="1"/>
      <c r="AQ504" s="1"/>
      <c r="AR504" s="1"/>
      <c r="AS504" s="1"/>
      <c r="AT504" s="1"/>
      <c r="AU504" s="1"/>
      <c r="AV504" s="1"/>
      <c r="AW504" s="1"/>
      <c r="AX504" s="1"/>
      <c r="AY504" s="1"/>
      <c r="AZ504" s="1"/>
      <c r="BA504" s="1"/>
      <c r="BB504" s="1"/>
      <c r="BC504" s="1"/>
      <c r="BD504" s="1"/>
      <c r="BE504" s="1"/>
      <c r="BF504" s="1"/>
      <c r="BG504" s="1"/>
      <c r="BH504" s="1"/>
      <c r="BI504" s="1"/>
      <c r="BJ504" s="1"/>
      <c r="BK504" s="1"/>
      <c r="BL504" s="1"/>
      <c r="BM504" s="1"/>
      <c r="BN504" s="1"/>
      <c r="BO504" s="1"/>
      <c r="BP504" s="1"/>
      <c r="BQ504" s="1"/>
    </row>
    <row r="505" spans="1:69" ht="27" customHeight="1" x14ac:dyDescent="0.25">
      <c r="A505" s="125"/>
      <c r="B505" s="118"/>
      <c r="C505" s="119"/>
      <c r="D505" s="142"/>
      <c r="E505" s="119"/>
      <c r="F505" s="120"/>
      <c r="G505" s="121"/>
      <c r="H505" s="122"/>
      <c r="I505" s="123"/>
      <c r="J505" s="27" t="str">
        <f>IF(ISERROR(VLOOKUP(I505,[1]Eje_Pilar!$C$2:$E$47,2,FALSE))," ",VLOOKUP(I505,[1]Eje_Pilar!$C$2:$E$47,2,FALSE))</f>
        <v xml:space="preserve"> </v>
      </c>
      <c r="K505" s="27" t="str">
        <f>IF(ISERROR(VLOOKUP(I505,[1]Eje_Pilar!$C$2:$E$47,3,FALSE))," ",VLOOKUP(I505,[1]Eje_Pilar!$C$2:$E$47,3,FALSE))</f>
        <v xml:space="preserve"> </v>
      </c>
      <c r="L505" s="124"/>
      <c r="M505" s="125"/>
      <c r="N505" s="121"/>
      <c r="O505" s="127"/>
      <c r="P505" s="128"/>
      <c r="Q505" s="129"/>
      <c r="R505" s="130"/>
      <c r="S505" s="127"/>
      <c r="T505" s="28">
        <f t="shared" si="43"/>
        <v>0</v>
      </c>
      <c r="U505" s="131"/>
      <c r="V505" s="132"/>
      <c r="W505" s="132"/>
      <c r="X505" s="132"/>
      <c r="Y505" s="118"/>
      <c r="Z505" s="118"/>
      <c r="AA505" s="24"/>
      <c r="AB505" s="125"/>
      <c r="AC505" s="125"/>
      <c r="AD505" s="125"/>
      <c r="AE505" s="125"/>
      <c r="AF505" s="29" t="str">
        <f t="shared" si="42"/>
        <v>-</v>
      </c>
      <c r="AG505" s="30">
        <f>IF(SUMPRODUCT((A$14:A505=A505)*(B$14:B505=B505)*(C$14:C505=C505))&gt;1,0,1)</f>
        <v>0</v>
      </c>
      <c r="AH505" s="31" t="str">
        <f t="shared" si="44"/>
        <v>NO</v>
      </c>
      <c r="AI505" s="31" t="str">
        <f t="shared" si="45"/>
        <v>NO</v>
      </c>
      <c r="AJ505" s="32" t="str">
        <f>IFERROR(VLOOKUP(F505,[1]Tipo!$C$12:$C$27,1,FALSE),"NO")</f>
        <v>NO</v>
      </c>
      <c r="AK505" s="31" t="str">
        <f t="shared" si="46"/>
        <v>NO</v>
      </c>
      <c r="AL505" s="31" t="str">
        <f t="shared" si="47"/>
        <v>NO</v>
      </c>
      <c r="AM505" s="51"/>
      <c r="AN505" s="51"/>
      <c r="AO505" s="51"/>
      <c r="AP505" s="1"/>
      <c r="AQ505" s="1"/>
      <c r="AR505" s="1"/>
      <c r="AS505" s="1"/>
      <c r="AT505" s="1"/>
      <c r="AU505" s="1"/>
      <c r="AV505" s="1"/>
      <c r="AW505" s="1"/>
      <c r="AX505" s="1"/>
      <c r="AY505" s="1"/>
      <c r="AZ505" s="1"/>
      <c r="BA505" s="1"/>
      <c r="BB505" s="1"/>
      <c r="BC505" s="1"/>
      <c r="BD505" s="1"/>
      <c r="BE505" s="1"/>
      <c r="BF505" s="1"/>
      <c r="BG505" s="1"/>
      <c r="BH505" s="1"/>
      <c r="BI505" s="1"/>
      <c r="BJ505" s="1"/>
      <c r="BK505" s="1"/>
      <c r="BL505" s="1"/>
      <c r="BM505" s="1"/>
      <c r="BN505" s="1"/>
      <c r="BO505" s="1"/>
      <c r="BP505" s="1"/>
      <c r="BQ505" s="1"/>
    </row>
    <row r="506" spans="1:69" ht="27" customHeight="1" x14ac:dyDescent="0.25">
      <c r="A506" s="125"/>
      <c r="B506" s="118"/>
      <c r="C506" s="119"/>
      <c r="D506" s="142"/>
      <c r="E506" s="119"/>
      <c r="F506" s="120"/>
      <c r="G506" s="121"/>
      <c r="H506" s="122"/>
      <c r="I506" s="123"/>
      <c r="J506" s="27" t="str">
        <f>IF(ISERROR(VLOOKUP(I506,[1]Eje_Pilar!$C$2:$E$47,2,FALSE))," ",VLOOKUP(I506,[1]Eje_Pilar!$C$2:$E$47,2,FALSE))</f>
        <v xml:space="preserve"> </v>
      </c>
      <c r="K506" s="27" t="str">
        <f>IF(ISERROR(VLOOKUP(I506,[1]Eje_Pilar!$C$2:$E$47,3,FALSE))," ",VLOOKUP(I506,[1]Eje_Pilar!$C$2:$E$47,3,FALSE))</f>
        <v xml:space="preserve"> </v>
      </c>
      <c r="L506" s="124"/>
      <c r="M506" s="125"/>
      <c r="N506" s="121"/>
      <c r="O506" s="127"/>
      <c r="P506" s="128"/>
      <c r="Q506" s="129"/>
      <c r="R506" s="130"/>
      <c r="S506" s="127"/>
      <c r="T506" s="28">
        <f t="shared" si="43"/>
        <v>0</v>
      </c>
      <c r="U506" s="131"/>
      <c r="V506" s="132"/>
      <c r="W506" s="132"/>
      <c r="X506" s="132"/>
      <c r="Y506" s="118"/>
      <c r="Z506" s="118"/>
      <c r="AA506" s="24"/>
      <c r="AB506" s="125"/>
      <c r="AC506" s="125"/>
      <c r="AD506" s="125"/>
      <c r="AE506" s="125"/>
      <c r="AF506" s="29" t="str">
        <f t="shared" si="42"/>
        <v>-</v>
      </c>
      <c r="AG506" s="30">
        <f>IF(SUMPRODUCT((A$14:A506=A506)*(B$14:B506=B506)*(C$14:C506=C506))&gt;1,0,1)</f>
        <v>0</v>
      </c>
      <c r="AH506" s="31" t="str">
        <f t="shared" si="44"/>
        <v>NO</v>
      </c>
      <c r="AI506" s="31" t="str">
        <f t="shared" si="45"/>
        <v>NO</v>
      </c>
      <c r="AJ506" s="32" t="str">
        <f>IFERROR(VLOOKUP(F506,[1]Tipo!$C$12:$C$27,1,FALSE),"NO")</f>
        <v>NO</v>
      </c>
      <c r="AK506" s="31" t="str">
        <f t="shared" si="46"/>
        <v>NO</v>
      </c>
      <c r="AL506" s="31" t="str">
        <f t="shared" si="47"/>
        <v>NO</v>
      </c>
      <c r="AM506" s="51"/>
      <c r="AN506" s="51"/>
      <c r="AO506" s="51"/>
      <c r="AP506" s="1"/>
      <c r="AQ506" s="1"/>
      <c r="AR506" s="1"/>
      <c r="AS506" s="1"/>
      <c r="AT506" s="1"/>
      <c r="AU506" s="1"/>
      <c r="AV506" s="1"/>
      <c r="AW506" s="1"/>
      <c r="AX506" s="1"/>
      <c r="AY506" s="1"/>
      <c r="AZ506" s="1"/>
      <c r="BA506" s="1"/>
      <c r="BB506" s="1"/>
      <c r="BC506" s="1"/>
      <c r="BD506" s="1"/>
      <c r="BE506" s="1"/>
      <c r="BF506" s="1"/>
      <c r="BG506" s="1"/>
      <c r="BH506" s="1"/>
      <c r="BI506" s="1"/>
      <c r="BJ506" s="1"/>
      <c r="BK506" s="1"/>
      <c r="BL506" s="1"/>
      <c r="BM506" s="1"/>
      <c r="BN506" s="1"/>
      <c r="BO506" s="1"/>
      <c r="BP506" s="1"/>
      <c r="BQ506" s="1"/>
    </row>
    <row r="507" spans="1:69" ht="27" customHeight="1" x14ac:dyDescent="0.25">
      <c r="A507" s="125"/>
      <c r="B507" s="118"/>
      <c r="C507" s="119"/>
      <c r="D507" s="142"/>
      <c r="E507" s="119"/>
      <c r="F507" s="120"/>
      <c r="G507" s="121"/>
      <c r="H507" s="122"/>
      <c r="I507" s="123"/>
      <c r="J507" s="27" t="str">
        <f>IF(ISERROR(VLOOKUP(I507,[1]Eje_Pilar!$C$2:$E$47,2,FALSE))," ",VLOOKUP(I507,[1]Eje_Pilar!$C$2:$E$47,2,FALSE))</f>
        <v xml:space="preserve"> </v>
      </c>
      <c r="K507" s="27" t="str">
        <f>IF(ISERROR(VLOOKUP(I507,[1]Eje_Pilar!$C$2:$E$47,3,FALSE))," ",VLOOKUP(I507,[1]Eje_Pilar!$C$2:$E$47,3,FALSE))</f>
        <v xml:space="preserve"> </v>
      </c>
      <c r="L507" s="124"/>
      <c r="M507" s="125"/>
      <c r="N507" s="121"/>
      <c r="O507" s="127"/>
      <c r="P507" s="128"/>
      <c r="Q507" s="129"/>
      <c r="R507" s="130"/>
      <c r="S507" s="127"/>
      <c r="T507" s="28">
        <f t="shared" si="43"/>
        <v>0</v>
      </c>
      <c r="U507" s="131"/>
      <c r="V507" s="132"/>
      <c r="W507" s="132"/>
      <c r="X507" s="132"/>
      <c r="Y507" s="118"/>
      <c r="Z507" s="118"/>
      <c r="AA507" s="24"/>
      <c r="AB507" s="125"/>
      <c r="AC507" s="125"/>
      <c r="AD507" s="125"/>
      <c r="AE507" s="125"/>
      <c r="AF507" s="29" t="str">
        <f t="shared" si="42"/>
        <v>-</v>
      </c>
      <c r="AG507" s="30">
        <f>IF(SUMPRODUCT((A$14:A507=A507)*(B$14:B507=B507)*(C$14:C507=C507))&gt;1,0,1)</f>
        <v>0</v>
      </c>
      <c r="AH507" s="31" t="str">
        <f t="shared" si="44"/>
        <v>NO</v>
      </c>
      <c r="AI507" s="31" t="str">
        <f t="shared" si="45"/>
        <v>NO</v>
      </c>
      <c r="AJ507" s="32" t="str">
        <f>IFERROR(VLOOKUP(F507,[1]Tipo!$C$12:$C$27,1,FALSE),"NO")</f>
        <v>NO</v>
      </c>
      <c r="AK507" s="31" t="str">
        <f t="shared" si="46"/>
        <v>NO</v>
      </c>
      <c r="AL507" s="31" t="str">
        <f t="shared" si="47"/>
        <v>NO</v>
      </c>
      <c r="AM507" s="51"/>
      <c r="AN507" s="51"/>
      <c r="AO507" s="51"/>
      <c r="AP507" s="1"/>
      <c r="AQ507" s="1"/>
      <c r="AR507" s="1"/>
      <c r="AS507" s="1"/>
      <c r="AT507" s="1"/>
      <c r="AU507" s="1"/>
      <c r="AV507" s="1"/>
      <c r="AW507" s="1"/>
      <c r="AX507" s="1"/>
      <c r="AY507" s="1"/>
      <c r="AZ507" s="1"/>
      <c r="BA507" s="1"/>
      <c r="BB507" s="1"/>
      <c r="BC507" s="1"/>
      <c r="BD507" s="1"/>
      <c r="BE507" s="1"/>
      <c r="BF507" s="1"/>
      <c r="BG507" s="1"/>
      <c r="BH507" s="1"/>
      <c r="BI507" s="1"/>
      <c r="BJ507" s="1"/>
      <c r="BK507" s="1"/>
      <c r="BL507" s="1"/>
      <c r="BM507" s="1"/>
      <c r="BN507" s="1"/>
      <c r="BO507" s="1"/>
      <c r="BP507" s="1"/>
      <c r="BQ507" s="1"/>
    </row>
    <row r="508" spans="1:69" ht="27" customHeight="1" x14ac:dyDescent="0.25">
      <c r="A508" s="125"/>
      <c r="B508" s="118"/>
      <c r="C508" s="119"/>
      <c r="D508" s="142"/>
      <c r="E508" s="119"/>
      <c r="F508" s="120"/>
      <c r="G508" s="121"/>
      <c r="H508" s="122"/>
      <c r="I508" s="123"/>
      <c r="J508" s="27" t="str">
        <f>IF(ISERROR(VLOOKUP(I508,[1]Eje_Pilar!$C$2:$E$47,2,FALSE))," ",VLOOKUP(I508,[1]Eje_Pilar!$C$2:$E$47,2,FALSE))</f>
        <v xml:space="preserve"> </v>
      </c>
      <c r="K508" s="27" t="str">
        <f>IF(ISERROR(VLOOKUP(I508,[1]Eje_Pilar!$C$2:$E$47,3,FALSE))," ",VLOOKUP(I508,[1]Eje_Pilar!$C$2:$E$47,3,FALSE))</f>
        <v xml:space="preserve"> </v>
      </c>
      <c r="L508" s="124"/>
      <c r="M508" s="125"/>
      <c r="N508" s="121"/>
      <c r="O508" s="127"/>
      <c r="P508" s="128"/>
      <c r="Q508" s="129"/>
      <c r="R508" s="130"/>
      <c r="S508" s="127"/>
      <c r="T508" s="28">
        <f t="shared" si="43"/>
        <v>0</v>
      </c>
      <c r="U508" s="131"/>
      <c r="V508" s="132"/>
      <c r="W508" s="132"/>
      <c r="X508" s="132"/>
      <c r="Y508" s="118"/>
      <c r="Z508" s="118"/>
      <c r="AA508" s="24"/>
      <c r="AB508" s="125"/>
      <c r="AC508" s="125"/>
      <c r="AD508" s="125"/>
      <c r="AE508" s="125"/>
      <c r="AF508" s="29" t="str">
        <f t="shared" si="42"/>
        <v>-</v>
      </c>
      <c r="AG508" s="30">
        <f>IF(SUMPRODUCT((A$14:A508=A508)*(B$14:B508=B508)*(C$14:C508=C508))&gt;1,0,1)</f>
        <v>0</v>
      </c>
      <c r="AH508" s="31" t="str">
        <f t="shared" si="44"/>
        <v>NO</v>
      </c>
      <c r="AI508" s="31" t="str">
        <f t="shared" si="45"/>
        <v>NO</v>
      </c>
      <c r="AJ508" s="32" t="str">
        <f>IFERROR(VLOOKUP(F508,[1]Tipo!$C$12:$C$27,1,FALSE),"NO")</f>
        <v>NO</v>
      </c>
      <c r="AK508" s="31" t="str">
        <f t="shared" si="46"/>
        <v>NO</v>
      </c>
      <c r="AL508" s="31" t="str">
        <f t="shared" si="47"/>
        <v>NO</v>
      </c>
      <c r="AM508" s="51"/>
      <c r="AN508" s="51"/>
      <c r="AO508" s="51"/>
      <c r="AP508" s="1"/>
      <c r="AQ508" s="1"/>
      <c r="AR508" s="1"/>
      <c r="AS508" s="1"/>
      <c r="AT508" s="1"/>
      <c r="AU508" s="1"/>
      <c r="AV508" s="1"/>
      <c r="AW508" s="1"/>
      <c r="AX508" s="1"/>
      <c r="AY508" s="1"/>
      <c r="AZ508" s="1"/>
      <c r="BA508" s="1"/>
      <c r="BB508" s="1"/>
      <c r="BC508" s="1"/>
      <c r="BD508" s="1"/>
      <c r="BE508" s="1"/>
      <c r="BF508" s="1"/>
      <c r="BG508" s="1"/>
      <c r="BH508" s="1"/>
      <c r="BI508" s="1"/>
      <c r="BJ508" s="1"/>
      <c r="BK508" s="1"/>
      <c r="BL508" s="1"/>
      <c r="BM508" s="1"/>
      <c r="BN508" s="1"/>
      <c r="BO508" s="1"/>
      <c r="BP508" s="1"/>
      <c r="BQ508" s="1"/>
    </row>
    <row r="509" spans="1:69" ht="27" customHeight="1" x14ac:dyDescent="0.25">
      <c r="A509" s="125"/>
      <c r="B509" s="118"/>
      <c r="C509" s="119"/>
      <c r="D509" s="142"/>
      <c r="E509" s="119"/>
      <c r="F509" s="120"/>
      <c r="G509" s="121"/>
      <c r="H509" s="122"/>
      <c r="I509" s="123"/>
      <c r="J509" s="27" t="str">
        <f>IF(ISERROR(VLOOKUP(I509,[1]Eje_Pilar!$C$2:$E$47,2,FALSE))," ",VLOOKUP(I509,[1]Eje_Pilar!$C$2:$E$47,2,FALSE))</f>
        <v xml:space="preserve"> </v>
      </c>
      <c r="K509" s="27" t="str">
        <f>IF(ISERROR(VLOOKUP(I509,[1]Eje_Pilar!$C$2:$E$47,3,FALSE))," ",VLOOKUP(I509,[1]Eje_Pilar!$C$2:$E$47,3,FALSE))</f>
        <v xml:space="preserve"> </v>
      </c>
      <c r="L509" s="124"/>
      <c r="M509" s="125"/>
      <c r="N509" s="121"/>
      <c r="O509" s="127"/>
      <c r="P509" s="128"/>
      <c r="Q509" s="129"/>
      <c r="R509" s="130"/>
      <c r="S509" s="127"/>
      <c r="T509" s="28">
        <f t="shared" si="43"/>
        <v>0</v>
      </c>
      <c r="U509" s="131"/>
      <c r="V509" s="132"/>
      <c r="W509" s="132"/>
      <c r="X509" s="132"/>
      <c r="Y509" s="118"/>
      <c r="Z509" s="118"/>
      <c r="AA509" s="24"/>
      <c r="AB509" s="125"/>
      <c r="AC509" s="125"/>
      <c r="AD509" s="125"/>
      <c r="AE509" s="125"/>
      <c r="AF509" s="29" t="str">
        <f t="shared" si="42"/>
        <v>-</v>
      </c>
      <c r="AG509" s="30">
        <f>IF(SUMPRODUCT((A$14:A509=A509)*(B$14:B509=B509)*(C$14:C509=C509))&gt;1,0,1)</f>
        <v>0</v>
      </c>
      <c r="AH509" s="31" t="str">
        <f t="shared" si="44"/>
        <v>NO</v>
      </c>
      <c r="AI509" s="31" t="str">
        <f t="shared" si="45"/>
        <v>NO</v>
      </c>
      <c r="AJ509" s="32" t="str">
        <f>IFERROR(VLOOKUP(F509,[1]Tipo!$C$12:$C$27,1,FALSE),"NO")</f>
        <v>NO</v>
      </c>
      <c r="AK509" s="31" t="str">
        <f t="shared" si="46"/>
        <v>NO</v>
      </c>
      <c r="AL509" s="31" t="str">
        <f t="shared" si="47"/>
        <v>NO</v>
      </c>
      <c r="AM509" s="51"/>
      <c r="AN509" s="51"/>
      <c r="AO509" s="51"/>
      <c r="AP509" s="1"/>
      <c r="AQ509" s="1"/>
      <c r="AR509" s="1"/>
      <c r="AS509" s="1"/>
      <c r="AT509" s="1"/>
      <c r="AU509" s="1"/>
      <c r="AV509" s="1"/>
      <c r="AW509" s="1"/>
      <c r="AX509" s="1"/>
      <c r="AY509" s="1"/>
      <c r="AZ509" s="1"/>
      <c r="BA509" s="1"/>
      <c r="BB509" s="1"/>
      <c r="BC509" s="1"/>
      <c r="BD509" s="1"/>
      <c r="BE509" s="1"/>
      <c r="BF509" s="1"/>
      <c r="BG509" s="1"/>
      <c r="BH509" s="1"/>
      <c r="BI509" s="1"/>
      <c r="BJ509" s="1"/>
      <c r="BK509" s="1"/>
      <c r="BL509" s="1"/>
      <c r="BM509" s="1"/>
      <c r="BN509" s="1"/>
      <c r="BO509" s="1"/>
      <c r="BP509" s="1"/>
      <c r="BQ509" s="1"/>
    </row>
    <row r="510" spans="1:69" ht="27" customHeight="1" x14ac:dyDescent="0.25">
      <c r="A510" s="125"/>
      <c r="B510" s="118"/>
      <c r="C510" s="119"/>
      <c r="D510" s="142"/>
      <c r="E510" s="119"/>
      <c r="F510" s="120"/>
      <c r="G510" s="121"/>
      <c r="H510" s="122"/>
      <c r="I510" s="123"/>
      <c r="J510" s="27" t="str">
        <f>IF(ISERROR(VLOOKUP(I510,[1]Eje_Pilar!$C$2:$E$47,2,FALSE))," ",VLOOKUP(I510,[1]Eje_Pilar!$C$2:$E$47,2,FALSE))</f>
        <v xml:space="preserve"> </v>
      </c>
      <c r="K510" s="27" t="str">
        <f>IF(ISERROR(VLOOKUP(I510,[1]Eje_Pilar!$C$2:$E$47,3,FALSE))," ",VLOOKUP(I510,[1]Eje_Pilar!$C$2:$E$47,3,FALSE))</f>
        <v xml:space="preserve"> </v>
      </c>
      <c r="L510" s="124"/>
      <c r="M510" s="125"/>
      <c r="N510" s="121"/>
      <c r="O510" s="127"/>
      <c r="P510" s="128"/>
      <c r="Q510" s="129"/>
      <c r="R510" s="130"/>
      <c r="S510" s="127"/>
      <c r="T510" s="28">
        <f t="shared" si="43"/>
        <v>0</v>
      </c>
      <c r="U510" s="131"/>
      <c r="V510" s="132"/>
      <c r="W510" s="132"/>
      <c r="X510" s="132"/>
      <c r="Y510" s="118"/>
      <c r="Z510" s="118"/>
      <c r="AA510" s="24"/>
      <c r="AB510" s="125"/>
      <c r="AC510" s="125"/>
      <c r="AD510" s="125"/>
      <c r="AE510" s="125"/>
      <c r="AF510" s="29" t="str">
        <f t="shared" si="42"/>
        <v>-</v>
      </c>
      <c r="AG510" s="30">
        <f>IF(SUMPRODUCT((A$14:A510=A510)*(B$14:B510=B510)*(C$14:C510=C510))&gt;1,0,1)</f>
        <v>0</v>
      </c>
      <c r="AH510" s="31" t="str">
        <f t="shared" si="44"/>
        <v>NO</v>
      </c>
      <c r="AI510" s="31" t="str">
        <f t="shared" si="45"/>
        <v>NO</v>
      </c>
      <c r="AJ510" s="32" t="str">
        <f>IFERROR(VLOOKUP(F510,[1]Tipo!$C$12:$C$27,1,FALSE),"NO")</f>
        <v>NO</v>
      </c>
      <c r="AK510" s="31" t="str">
        <f t="shared" si="46"/>
        <v>NO</v>
      </c>
      <c r="AL510" s="31" t="str">
        <f t="shared" si="47"/>
        <v>NO</v>
      </c>
      <c r="AM510" s="51"/>
      <c r="AN510" s="51"/>
      <c r="AO510" s="51"/>
      <c r="AP510" s="1"/>
      <c r="AQ510" s="1"/>
      <c r="AR510" s="1"/>
      <c r="AS510" s="1"/>
      <c r="AT510" s="1"/>
      <c r="AU510" s="1"/>
      <c r="AV510" s="1"/>
      <c r="AW510" s="1"/>
      <c r="AX510" s="1"/>
      <c r="AY510" s="1"/>
      <c r="AZ510" s="1"/>
      <c r="BA510" s="1"/>
      <c r="BB510" s="1"/>
      <c r="BC510" s="1"/>
      <c r="BD510" s="1"/>
      <c r="BE510" s="1"/>
      <c r="BF510" s="1"/>
      <c r="BG510" s="1"/>
      <c r="BH510" s="1"/>
      <c r="BI510" s="1"/>
      <c r="BJ510" s="1"/>
      <c r="BK510" s="1"/>
      <c r="BL510" s="1"/>
      <c r="BM510" s="1"/>
      <c r="BN510" s="1"/>
      <c r="BO510" s="1"/>
      <c r="BP510" s="1"/>
      <c r="BQ510" s="1"/>
    </row>
    <row r="511" spans="1:69" ht="27" customHeight="1" x14ac:dyDescent="0.25">
      <c r="A511" s="125"/>
      <c r="B511" s="118"/>
      <c r="C511" s="119"/>
      <c r="D511" s="142"/>
      <c r="E511" s="119"/>
      <c r="F511" s="120"/>
      <c r="G511" s="121"/>
      <c r="H511" s="122"/>
      <c r="I511" s="123"/>
      <c r="J511" s="27" t="str">
        <f>IF(ISERROR(VLOOKUP(I511,[1]Eje_Pilar!$C$2:$E$47,2,FALSE))," ",VLOOKUP(I511,[1]Eje_Pilar!$C$2:$E$47,2,FALSE))</f>
        <v xml:space="preserve"> </v>
      </c>
      <c r="K511" s="27" t="str">
        <f>IF(ISERROR(VLOOKUP(I511,[1]Eje_Pilar!$C$2:$E$47,3,FALSE))," ",VLOOKUP(I511,[1]Eje_Pilar!$C$2:$E$47,3,FALSE))</f>
        <v xml:space="preserve"> </v>
      </c>
      <c r="L511" s="124"/>
      <c r="M511" s="125"/>
      <c r="N511" s="121"/>
      <c r="O511" s="127"/>
      <c r="P511" s="128"/>
      <c r="Q511" s="129"/>
      <c r="R511" s="130"/>
      <c r="S511" s="127"/>
      <c r="T511" s="28">
        <f t="shared" si="43"/>
        <v>0</v>
      </c>
      <c r="U511" s="131"/>
      <c r="V511" s="132"/>
      <c r="W511" s="132"/>
      <c r="X511" s="132"/>
      <c r="Y511" s="118"/>
      <c r="Z511" s="118"/>
      <c r="AA511" s="24"/>
      <c r="AB511" s="125"/>
      <c r="AC511" s="125"/>
      <c r="AD511" s="125"/>
      <c r="AE511" s="125"/>
      <c r="AF511" s="29" t="str">
        <f t="shared" si="42"/>
        <v>-</v>
      </c>
      <c r="AG511" s="30">
        <f>IF(SUMPRODUCT((A$14:A511=A511)*(B$14:B511=B511)*(C$14:C511=C511))&gt;1,0,1)</f>
        <v>0</v>
      </c>
      <c r="AH511" s="31" t="str">
        <f t="shared" si="44"/>
        <v>NO</v>
      </c>
      <c r="AI511" s="31" t="str">
        <f t="shared" si="45"/>
        <v>NO</v>
      </c>
      <c r="AJ511" s="32" t="str">
        <f>IFERROR(VLOOKUP(F511,[1]Tipo!$C$12:$C$27,1,FALSE),"NO")</f>
        <v>NO</v>
      </c>
      <c r="AK511" s="31" t="str">
        <f t="shared" si="46"/>
        <v>NO</v>
      </c>
      <c r="AL511" s="31" t="str">
        <f t="shared" si="47"/>
        <v>NO</v>
      </c>
      <c r="AM511" s="51"/>
      <c r="AN511" s="51"/>
      <c r="AO511" s="51"/>
      <c r="AP511" s="1"/>
      <c r="AQ511" s="1"/>
      <c r="AR511" s="1"/>
      <c r="AS511" s="1"/>
      <c r="AT511" s="1"/>
      <c r="AU511" s="1"/>
      <c r="AV511" s="1"/>
      <c r="AW511" s="1"/>
      <c r="AX511" s="1"/>
      <c r="AY511" s="1"/>
      <c r="AZ511" s="1"/>
      <c r="BA511" s="1"/>
      <c r="BB511" s="1"/>
      <c r="BC511" s="1"/>
      <c r="BD511" s="1"/>
      <c r="BE511" s="1"/>
      <c r="BF511" s="1"/>
      <c r="BG511" s="1"/>
      <c r="BH511" s="1"/>
      <c r="BI511" s="1"/>
      <c r="BJ511" s="1"/>
      <c r="BK511" s="1"/>
      <c r="BL511" s="1"/>
      <c r="BM511" s="1"/>
      <c r="BN511" s="1"/>
      <c r="BO511" s="1"/>
      <c r="BP511" s="1"/>
      <c r="BQ511" s="1"/>
    </row>
    <row r="512" spans="1:69" ht="27" customHeight="1" x14ac:dyDescent="0.25">
      <c r="A512" s="125"/>
      <c r="B512" s="118"/>
      <c r="C512" s="119"/>
      <c r="D512" s="142"/>
      <c r="E512" s="119"/>
      <c r="F512" s="120"/>
      <c r="G512" s="121"/>
      <c r="H512" s="122"/>
      <c r="I512" s="123"/>
      <c r="J512" s="27" t="str">
        <f>IF(ISERROR(VLOOKUP(I512,[1]Eje_Pilar!$C$2:$E$47,2,FALSE))," ",VLOOKUP(I512,[1]Eje_Pilar!$C$2:$E$47,2,FALSE))</f>
        <v xml:space="preserve"> </v>
      </c>
      <c r="K512" s="27" t="str">
        <f>IF(ISERROR(VLOOKUP(I512,[1]Eje_Pilar!$C$2:$E$47,3,FALSE))," ",VLOOKUP(I512,[1]Eje_Pilar!$C$2:$E$47,3,FALSE))</f>
        <v xml:space="preserve"> </v>
      </c>
      <c r="L512" s="124"/>
      <c r="M512" s="125"/>
      <c r="N512" s="121"/>
      <c r="O512" s="127"/>
      <c r="P512" s="128"/>
      <c r="Q512" s="129"/>
      <c r="R512" s="130"/>
      <c r="S512" s="127"/>
      <c r="T512" s="28">
        <f t="shared" si="43"/>
        <v>0</v>
      </c>
      <c r="U512" s="131"/>
      <c r="V512" s="132"/>
      <c r="W512" s="132"/>
      <c r="X512" s="132"/>
      <c r="Y512" s="118"/>
      <c r="Z512" s="118"/>
      <c r="AA512" s="24"/>
      <c r="AB512" s="125"/>
      <c r="AC512" s="125"/>
      <c r="AD512" s="125"/>
      <c r="AE512" s="125"/>
      <c r="AF512" s="29" t="str">
        <f t="shared" si="42"/>
        <v>-</v>
      </c>
      <c r="AG512" s="30">
        <f>IF(SUMPRODUCT((A$14:A512=A512)*(B$14:B512=B512)*(C$14:C512=C512))&gt;1,0,1)</f>
        <v>0</v>
      </c>
      <c r="AH512" s="31" t="str">
        <f t="shared" si="44"/>
        <v>NO</v>
      </c>
      <c r="AI512" s="31" t="str">
        <f t="shared" si="45"/>
        <v>NO</v>
      </c>
      <c r="AJ512" s="32" t="str">
        <f>IFERROR(VLOOKUP(F512,[1]Tipo!$C$12:$C$27,1,FALSE),"NO")</f>
        <v>NO</v>
      </c>
      <c r="AK512" s="31" t="str">
        <f t="shared" si="46"/>
        <v>NO</v>
      </c>
      <c r="AL512" s="31" t="str">
        <f t="shared" si="47"/>
        <v>NO</v>
      </c>
      <c r="AM512" s="51"/>
      <c r="AN512" s="51"/>
      <c r="AO512" s="51"/>
      <c r="AP512" s="1"/>
      <c r="AQ512" s="1"/>
      <c r="AR512" s="1"/>
      <c r="AS512" s="1"/>
      <c r="AT512" s="1"/>
      <c r="AU512" s="1"/>
      <c r="AV512" s="1"/>
      <c r="AW512" s="1"/>
      <c r="AX512" s="1"/>
      <c r="AY512" s="1"/>
      <c r="AZ512" s="1"/>
      <c r="BA512" s="1"/>
      <c r="BB512" s="1"/>
      <c r="BC512" s="1"/>
      <c r="BD512" s="1"/>
      <c r="BE512" s="1"/>
      <c r="BF512" s="1"/>
      <c r="BG512" s="1"/>
      <c r="BH512" s="1"/>
      <c r="BI512" s="1"/>
      <c r="BJ512" s="1"/>
      <c r="BK512" s="1"/>
      <c r="BL512" s="1"/>
      <c r="BM512" s="1"/>
      <c r="BN512" s="1"/>
      <c r="BO512" s="1"/>
      <c r="BP512" s="1"/>
      <c r="BQ512" s="1"/>
    </row>
    <row r="513" spans="1:69" ht="27" customHeight="1" x14ac:dyDescent="0.25">
      <c r="A513" s="125"/>
      <c r="B513" s="118"/>
      <c r="C513" s="119"/>
      <c r="D513" s="142"/>
      <c r="E513" s="119"/>
      <c r="F513" s="120"/>
      <c r="G513" s="121"/>
      <c r="H513" s="122"/>
      <c r="I513" s="123"/>
      <c r="J513" s="27" t="str">
        <f>IF(ISERROR(VLOOKUP(I513,[1]Eje_Pilar!$C$2:$E$47,2,FALSE))," ",VLOOKUP(I513,[1]Eje_Pilar!$C$2:$E$47,2,FALSE))</f>
        <v xml:space="preserve"> </v>
      </c>
      <c r="K513" s="27" t="str">
        <f>IF(ISERROR(VLOOKUP(I513,[1]Eje_Pilar!$C$2:$E$47,3,FALSE))," ",VLOOKUP(I513,[1]Eje_Pilar!$C$2:$E$47,3,FALSE))</f>
        <v xml:space="preserve"> </v>
      </c>
      <c r="L513" s="124"/>
      <c r="M513" s="125"/>
      <c r="N513" s="121"/>
      <c r="O513" s="127"/>
      <c r="P513" s="128"/>
      <c r="Q513" s="129"/>
      <c r="R513" s="130"/>
      <c r="S513" s="127"/>
      <c r="T513" s="28">
        <f t="shared" si="43"/>
        <v>0</v>
      </c>
      <c r="U513" s="131"/>
      <c r="V513" s="132"/>
      <c r="W513" s="132"/>
      <c r="X513" s="132"/>
      <c r="Y513" s="118"/>
      <c r="Z513" s="118"/>
      <c r="AA513" s="24"/>
      <c r="AB513" s="125"/>
      <c r="AC513" s="125"/>
      <c r="AD513" s="125"/>
      <c r="AE513" s="125"/>
      <c r="AF513" s="29" t="str">
        <f t="shared" si="42"/>
        <v>-</v>
      </c>
      <c r="AG513" s="30">
        <f>IF(SUMPRODUCT((A$14:A513=A513)*(B$14:B513=B513)*(C$14:C513=C513))&gt;1,0,1)</f>
        <v>0</v>
      </c>
      <c r="AH513" s="31" t="str">
        <f t="shared" si="44"/>
        <v>NO</v>
      </c>
      <c r="AI513" s="31" t="str">
        <f t="shared" si="45"/>
        <v>NO</v>
      </c>
      <c r="AJ513" s="32" t="str">
        <f>IFERROR(VLOOKUP(F513,[1]Tipo!$C$12:$C$27,1,FALSE),"NO")</f>
        <v>NO</v>
      </c>
      <c r="AK513" s="31" t="str">
        <f t="shared" si="46"/>
        <v>NO</v>
      </c>
      <c r="AL513" s="31" t="str">
        <f t="shared" si="47"/>
        <v>NO</v>
      </c>
      <c r="AM513" s="51"/>
      <c r="AN513" s="51"/>
      <c r="AO513" s="51"/>
      <c r="AP513" s="1"/>
      <c r="AQ513" s="1"/>
      <c r="AR513" s="1"/>
      <c r="AS513" s="1"/>
      <c r="AT513" s="1"/>
      <c r="AU513" s="1"/>
      <c r="AV513" s="1"/>
      <c r="AW513" s="1"/>
      <c r="AX513" s="1"/>
      <c r="AY513" s="1"/>
      <c r="AZ513" s="1"/>
      <c r="BA513" s="1"/>
      <c r="BB513" s="1"/>
      <c r="BC513" s="1"/>
      <c r="BD513" s="1"/>
      <c r="BE513" s="1"/>
      <c r="BF513" s="1"/>
      <c r="BG513" s="1"/>
      <c r="BH513" s="1"/>
      <c r="BI513" s="1"/>
      <c r="BJ513" s="1"/>
      <c r="BK513" s="1"/>
      <c r="BL513" s="1"/>
      <c r="BM513" s="1"/>
      <c r="BN513" s="1"/>
      <c r="BO513" s="1"/>
      <c r="BP513" s="1"/>
      <c r="BQ513" s="1"/>
    </row>
    <row r="514" spans="1:69" ht="27" customHeight="1" x14ac:dyDescent="0.25">
      <c r="A514" s="125"/>
      <c r="B514" s="118"/>
      <c r="C514" s="119"/>
      <c r="D514" s="142"/>
      <c r="E514" s="119"/>
      <c r="F514" s="120"/>
      <c r="G514" s="121"/>
      <c r="H514" s="122"/>
      <c r="I514" s="123"/>
      <c r="J514" s="27" t="str">
        <f>IF(ISERROR(VLOOKUP(I514,[1]Eje_Pilar!$C$2:$E$47,2,FALSE))," ",VLOOKUP(I514,[1]Eje_Pilar!$C$2:$E$47,2,FALSE))</f>
        <v xml:space="preserve"> </v>
      </c>
      <c r="K514" s="27" t="str">
        <f>IF(ISERROR(VLOOKUP(I514,[1]Eje_Pilar!$C$2:$E$47,3,FALSE))," ",VLOOKUP(I514,[1]Eje_Pilar!$C$2:$E$47,3,FALSE))</f>
        <v xml:space="preserve"> </v>
      </c>
      <c r="L514" s="124"/>
      <c r="M514" s="125"/>
      <c r="N514" s="121"/>
      <c r="O514" s="127"/>
      <c r="P514" s="128"/>
      <c r="Q514" s="129"/>
      <c r="R514" s="130"/>
      <c r="S514" s="127"/>
      <c r="T514" s="28">
        <f t="shared" si="43"/>
        <v>0</v>
      </c>
      <c r="U514" s="131"/>
      <c r="V514" s="132"/>
      <c r="W514" s="132"/>
      <c r="X514" s="132"/>
      <c r="Y514" s="118"/>
      <c r="Z514" s="118"/>
      <c r="AA514" s="24"/>
      <c r="AB514" s="125"/>
      <c r="AC514" s="125"/>
      <c r="AD514" s="125"/>
      <c r="AE514" s="125"/>
      <c r="AF514" s="29" t="str">
        <f t="shared" si="42"/>
        <v>-</v>
      </c>
      <c r="AG514" s="30">
        <f>IF(SUMPRODUCT((A$14:A514=A514)*(B$14:B514=B514)*(C$14:C514=C514))&gt;1,0,1)</f>
        <v>0</v>
      </c>
      <c r="AH514" s="31" t="str">
        <f t="shared" si="44"/>
        <v>NO</v>
      </c>
      <c r="AI514" s="31" t="str">
        <f t="shared" si="45"/>
        <v>NO</v>
      </c>
      <c r="AJ514" s="32" t="str">
        <f>IFERROR(VLOOKUP(F514,[1]Tipo!$C$12:$C$27,1,FALSE),"NO")</f>
        <v>NO</v>
      </c>
      <c r="AK514" s="31" t="str">
        <f t="shared" si="46"/>
        <v>NO</v>
      </c>
      <c r="AL514" s="31" t="str">
        <f t="shared" si="47"/>
        <v>NO</v>
      </c>
      <c r="AM514" s="51"/>
      <c r="AN514" s="51"/>
      <c r="AO514" s="51"/>
      <c r="AP514" s="1"/>
      <c r="AQ514" s="1"/>
      <c r="AR514" s="1"/>
      <c r="AS514" s="1"/>
      <c r="AT514" s="1"/>
      <c r="AU514" s="1"/>
      <c r="AV514" s="1"/>
      <c r="AW514" s="1"/>
      <c r="AX514" s="1"/>
      <c r="AY514" s="1"/>
      <c r="AZ514" s="1"/>
      <c r="BA514" s="1"/>
      <c r="BB514" s="1"/>
      <c r="BC514" s="1"/>
      <c r="BD514" s="1"/>
      <c r="BE514" s="1"/>
      <c r="BF514" s="1"/>
      <c r="BG514" s="1"/>
      <c r="BH514" s="1"/>
      <c r="BI514" s="1"/>
      <c r="BJ514" s="1"/>
      <c r="BK514" s="1"/>
      <c r="BL514" s="1"/>
      <c r="BM514" s="1"/>
      <c r="BN514" s="1"/>
      <c r="BO514" s="1"/>
      <c r="BP514" s="1"/>
      <c r="BQ514" s="1"/>
    </row>
    <row r="515" spans="1:69" ht="27" customHeight="1" x14ac:dyDescent="0.25">
      <c r="A515" s="125"/>
      <c r="B515" s="118"/>
      <c r="C515" s="119"/>
      <c r="D515" s="142"/>
      <c r="E515" s="119"/>
      <c r="F515" s="120"/>
      <c r="G515" s="121"/>
      <c r="H515" s="122"/>
      <c r="I515" s="123"/>
      <c r="J515" s="27" t="str">
        <f>IF(ISERROR(VLOOKUP(I515,[1]Eje_Pilar!$C$2:$E$47,2,FALSE))," ",VLOOKUP(I515,[1]Eje_Pilar!$C$2:$E$47,2,FALSE))</f>
        <v xml:space="preserve"> </v>
      </c>
      <c r="K515" s="27" t="str">
        <f>IF(ISERROR(VLOOKUP(I515,[1]Eje_Pilar!$C$2:$E$47,3,FALSE))," ",VLOOKUP(I515,[1]Eje_Pilar!$C$2:$E$47,3,FALSE))</f>
        <v xml:space="preserve"> </v>
      </c>
      <c r="L515" s="124"/>
      <c r="M515" s="125"/>
      <c r="N515" s="121"/>
      <c r="O515" s="127"/>
      <c r="P515" s="128"/>
      <c r="Q515" s="129"/>
      <c r="R515" s="130"/>
      <c r="S515" s="127"/>
      <c r="T515" s="28">
        <f t="shared" si="43"/>
        <v>0</v>
      </c>
      <c r="U515" s="131"/>
      <c r="V515" s="132"/>
      <c r="W515" s="132"/>
      <c r="X515" s="132"/>
      <c r="Y515" s="118"/>
      <c r="Z515" s="118"/>
      <c r="AA515" s="24"/>
      <c r="AB515" s="125"/>
      <c r="AC515" s="125"/>
      <c r="AD515" s="125"/>
      <c r="AE515" s="125"/>
      <c r="AF515" s="29" t="str">
        <f t="shared" si="42"/>
        <v>-</v>
      </c>
      <c r="AG515" s="30">
        <f>IF(SUMPRODUCT((A$14:A515=A515)*(B$14:B515=B515)*(C$14:C515=C515))&gt;1,0,1)</f>
        <v>0</v>
      </c>
      <c r="AH515" s="31" t="str">
        <f t="shared" si="44"/>
        <v>NO</v>
      </c>
      <c r="AI515" s="31" t="str">
        <f t="shared" si="45"/>
        <v>NO</v>
      </c>
      <c r="AJ515" s="32" t="str">
        <f>IFERROR(VLOOKUP(F515,[1]Tipo!$C$12:$C$27,1,FALSE),"NO")</f>
        <v>NO</v>
      </c>
      <c r="AK515" s="31" t="str">
        <f t="shared" si="46"/>
        <v>NO</v>
      </c>
      <c r="AL515" s="31" t="str">
        <f t="shared" si="47"/>
        <v>NO</v>
      </c>
      <c r="AM515" s="51"/>
      <c r="AN515" s="51"/>
      <c r="AO515" s="51"/>
      <c r="AP515" s="1"/>
      <c r="AQ515" s="1"/>
      <c r="AR515" s="1"/>
      <c r="AS515" s="1"/>
      <c r="AT515" s="1"/>
      <c r="AU515" s="1"/>
      <c r="AV515" s="1"/>
      <c r="AW515" s="1"/>
      <c r="AX515" s="1"/>
      <c r="AY515" s="1"/>
      <c r="AZ515" s="1"/>
      <c r="BA515" s="1"/>
      <c r="BB515" s="1"/>
      <c r="BC515" s="1"/>
      <c r="BD515" s="1"/>
      <c r="BE515" s="1"/>
      <c r="BF515" s="1"/>
      <c r="BG515" s="1"/>
      <c r="BH515" s="1"/>
      <c r="BI515" s="1"/>
      <c r="BJ515" s="1"/>
      <c r="BK515" s="1"/>
      <c r="BL515" s="1"/>
      <c r="BM515" s="1"/>
      <c r="BN515" s="1"/>
      <c r="BO515" s="1"/>
      <c r="BP515" s="1"/>
      <c r="BQ515" s="1"/>
    </row>
    <row r="516" spans="1:69" ht="27" customHeight="1" x14ac:dyDescent="0.25">
      <c r="A516" s="125"/>
      <c r="B516" s="118"/>
      <c r="C516" s="119"/>
      <c r="D516" s="142"/>
      <c r="E516" s="119"/>
      <c r="F516" s="120"/>
      <c r="G516" s="121"/>
      <c r="H516" s="122"/>
      <c r="I516" s="123"/>
      <c r="J516" s="27" t="str">
        <f>IF(ISERROR(VLOOKUP(I516,[1]Eje_Pilar!$C$2:$E$47,2,FALSE))," ",VLOOKUP(I516,[1]Eje_Pilar!$C$2:$E$47,2,FALSE))</f>
        <v xml:space="preserve"> </v>
      </c>
      <c r="K516" s="27" t="str">
        <f>IF(ISERROR(VLOOKUP(I516,[1]Eje_Pilar!$C$2:$E$47,3,FALSE))," ",VLOOKUP(I516,[1]Eje_Pilar!$C$2:$E$47,3,FALSE))</f>
        <v xml:space="preserve"> </v>
      </c>
      <c r="L516" s="124"/>
      <c r="M516" s="125"/>
      <c r="N516" s="121"/>
      <c r="O516" s="127"/>
      <c r="P516" s="128"/>
      <c r="Q516" s="129"/>
      <c r="R516" s="130"/>
      <c r="S516" s="127"/>
      <c r="T516" s="28">
        <f t="shared" si="43"/>
        <v>0</v>
      </c>
      <c r="U516" s="131"/>
      <c r="V516" s="132"/>
      <c r="W516" s="132"/>
      <c r="X516" s="132"/>
      <c r="Y516" s="118"/>
      <c r="Z516" s="118"/>
      <c r="AA516" s="24"/>
      <c r="AB516" s="125"/>
      <c r="AC516" s="125"/>
      <c r="AD516" s="125"/>
      <c r="AE516" s="125"/>
      <c r="AF516" s="29" t="str">
        <f t="shared" si="42"/>
        <v>-</v>
      </c>
      <c r="AG516" s="30">
        <f>IF(SUMPRODUCT((A$14:A516=A516)*(B$14:B516=B516)*(C$14:C516=C516))&gt;1,0,1)</f>
        <v>0</v>
      </c>
      <c r="AH516" s="31" t="str">
        <f t="shared" si="44"/>
        <v>NO</v>
      </c>
      <c r="AI516" s="31" t="str">
        <f t="shared" si="45"/>
        <v>NO</v>
      </c>
      <c r="AJ516" s="32" t="str">
        <f>IFERROR(VLOOKUP(F516,[1]Tipo!$C$12:$C$27,1,FALSE),"NO")</f>
        <v>NO</v>
      </c>
      <c r="AK516" s="31" t="str">
        <f t="shared" si="46"/>
        <v>NO</v>
      </c>
      <c r="AL516" s="31" t="str">
        <f t="shared" si="47"/>
        <v>NO</v>
      </c>
      <c r="AM516" s="51"/>
      <c r="AN516" s="51"/>
      <c r="AO516" s="51"/>
      <c r="AP516" s="1"/>
      <c r="AQ516" s="1"/>
      <c r="AR516" s="1"/>
      <c r="AS516" s="1"/>
      <c r="AT516" s="1"/>
      <c r="AU516" s="1"/>
      <c r="AV516" s="1"/>
      <c r="AW516" s="1"/>
      <c r="AX516" s="1"/>
      <c r="AY516" s="1"/>
      <c r="AZ516" s="1"/>
      <c r="BA516" s="1"/>
      <c r="BB516" s="1"/>
      <c r="BC516" s="1"/>
      <c r="BD516" s="1"/>
      <c r="BE516" s="1"/>
      <c r="BF516" s="1"/>
      <c r="BG516" s="1"/>
      <c r="BH516" s="1"/>
      <c r="BI516" s="1"/>
      <c r="BJ516" s="1"/>
      <c r="BK516" s="1"/>
      <c r="BL516" s="1"/>
      <c r="BM516" s="1"/>
      <c r="BN516" s="1"/>
      <c r="BO516" s="1"/>
      <c r="BP516" s="1"/>
      <c r="BQ516" s="1"/>
    </row>
    <row r="517" spans="1:69" ht="27" customHeight="1" x14ac:dyDescent="0.25">
      <c r="A517" s="125"/>
      <c r="B517" s="118"/>
      <c r="C517" s="119"/>
      <c r="D517" s="142"/>
      <c r="E517" s="119"/>
      <c r="F517" s="120"/>
      <c r="G517" s="121"/>
      <c r="H517" s="122"/>
      <c r="I517" s="123"/>
      <c r="J517" s="27" t="str">
        <f>IF(ISERROR(VLOOKUP(I517,[1]Eje_Pilar!$C$2:$E$47,2,FALSE))," ",VLOOKUP(I517,[1]Eje_Pilar!$C$2:$E$47,2,FALSE))</f>
        <v xml:space="preserve"> </v>
      </c>
      <c r="K517" s="27" t="str">
        <f>IF(ISERROR(VLOOKUP(I517,[1]Eje_Pilar!$C$2:$E$47,3,FALSE))," ",VLOOKUP(I517,[1]Eje_Pilar!$C$2:$E$47,3,FALSE))</f>
        <v xml:space="preserve"> </v>
      </c>
      <c r="L517" s="124"/>
      <c r="M517" s="125"/>
      <c r="N517" s="121"/>
      <c r="O517" s="127"/>
      <c r="P517" s="128"/>
      <c r="Q517" s="129"/>
      <c r="R517" s="130"/>
      <c r="S517" s="127"/>
      <c r="T517" s="28">
        <f t="shared" si="43"/>
        <v>0</v>
      </c>
      <c r="U517" s="131"/>
      <c r="V517" s="132"/>
      <c r="W517" s="132"/>
      <c r="X517" s="132"/>
      <c r="Y517" s="118"/>
      <c r="Z517" s="118"/>
      <c r="AA517" s="24"/>
      <c r="AB517" s="125"/>
      <c r="AC517" s="125"/>
      <c r="AD517" s="125"/>
      <c r="AE517" s="125"/>
      <c r="AF517" s="29" t="str">
        <f t="shared" si="42"/>
        <v>-</v>
      </c>
      <c r="AG517" s="30">
        <f>IF(SUMPRODUCT((A$14:A517=A517)*(B$14:B517=B517)*(C$14:C517=C517))&gt;1,0,1)</f>
        <v>0</v>
      </c>
      <c r="AH517" s="31" t="str">
        <f t="shared" si="44"/>
        <v>NO</v>
      </c>
      <c r="AI517" s="31" t="str">
        <f t="shared" si="45"/>
        <v>NO</v>
      </c>
      <c r="AJ517" s="32" t="str">
        <f>IFERROR(VLOOKUP(F517,[1]Tipo!$C$12:$C$27,1,FALSE),"NO")</f>
        <v>NO</v>
      </c>
      <c r="AK517" s="31" t="str">
        <f t="shared" si="46"/>
        <v>NO</v>
      </c>
      <c r="AL517" s="31" t="str">
        <f t="shared" si="47"/>
        <v>NO</v>
      </c>
      <c r="AM517" s="51"/>
      <c r="AN517" s="51"/>
      <c r="AO517" s="51"/>
      <c r="AP517" s="1"/>
      <c r="AQ517" s="1"/>
      <c r="AR517" s="1"/>
      <c r="AS517" s="1"/>
      <c r="AT517" s="1"/>
      <c r="AU517" s="1"/>
      <c r="AV517" s="1"/>
      <c r="AW517" s="1"/>
      <c r="AX517" s="1"/>
      <c r="AY517" s="1"/>
      <c r="AZ517" s="1"/>
      <c r="BA517" s="1"/>
      <c r="BB517" s="1"/>
      <c r="BC517" s="1"/>
      <c r="BD517" s="1"/>
      <c r="BE517" s="1"/>
      <c r="BF517" s="1"/>
      <c r="BG517" s="1"/>
      <c r="BH517" s="1"/>
      <c r="BI517" s="1"/>
      <c r="BJ517" s="1"/>
      <c r="BK517" s="1"/>
      <c r="BL517" s="1"/>
      <c r="BM517" s="1"/>
      <c r="BN517" s="1"/>
      <c r="BO517" s="1"/>
      <c r="BP517" s="1"/>
      <c r="BQ517" s="1"/>
    </row>
    <row r="518" spans="1:69" ht="27" customHeight="1" x14ac:dyDescent="0.25">
      <c r="A518" s="125"/>
      <c r="B518" s="118"/>
      <c r="C518" s="119"/>
      <c r="D518" s="142"/>
      <c r="E518" s="119"/>
      <c r="F518" s="120"/>
      <c r="G518" s="121"/>
      <c r="H518" s="122"/>
      <c r="I518" s="123"/>
      <c r="J518" s="27" t="str">
        <f>IF(ISERROR(VLOOKUP(I518,[1]Eje_Pilar!$C$2:$E$47,2,FALSE))," ",VLOOKUP(I518,[1]Eje_Pilar!$C$2:$E$47,2,FALSE))</f>
        <v xml:space="preserve"> </v>
      </c>
      <c r="K518" s="27" t="str">
        <f>IF(ISERROR(VLOOKUP(I518,[1]Eje_Pilar!$C$2:$E$47,3,FALSE))," ",VLOOKUP(I518,[1]Eje_Pilar!$C$2:$E$47,3,FALSE))</f>
        <v xml:space="preserve"> </v>
      </c>
      <c r="L518" s="124"/>
      <c r="M518" s="125"/>
      <c r="N518" s="121"/>
      <c r="O518" s="127"/>
      <c r="P518" s="128"/>
      <c r="Q518" s="129"/>
      <c r="R518" s="130"/>
      <c r="S518" s="127"/>
      <c r="T518" s="28">
        <f t="shared" si="43"/>
        <v>0</v>
      </c>
      <c r="U518" s="131"/>
      <c r="V518" s="132"/>
      <c r="W518" s="132"/>
      <c r="X518" s="132"/>
      <c r="Y518" s="118"/>
      <c r="Z518" s="118"/>
      <c r="AA518" s="24"/>
      <c r="AB518" s="125"/>
      <c r="AC518" s="125"/>
      <c r="AD518" s="125"/>
      <c r="AE518" s="125"/>
      <c r="AF518" s="29" t="str">
        <f t="shared" si="42"/>
        <v>-</v>
      </c>
      <c r="AG518" s="30">
        <f>IF(SUMPRODUCT((A$14:A518=A518)*(B$14:B518=B518)*(C$14:C518=C518))&gt;1,0,1)</f>
        <v>0</v>
      </c>
      <c r="AH518" s="31" t="str">
        <f t="shared" si="44"/>
        <v>NO</v>
      </c>
      <c r="AI518" s="31" t="str">
        <f t="shared" si="45"/>
        <v>NO</v>
      </c>
      <c r="AJ518" s="32" t="str">
        <f>IFERROR(VLOOKUP(F518,[1]Tipo!$C$12:$C$27,1,FALSE),"NO")</f>
        <v>NO</v>
      </c>
      <c r="AK518" s="31" t="str">
        <f t="shared" si="46"/>
        <v>NO</v>
      </c>
      <c r="AL518" s="31" t="str">
        <f t="shared" si="47"/>
        <v>NO</v>
      </c>
      <c r="AM518" s="51"/>
      <c r="AN518" s="51"/>
      <c r="AO518" s="51"/>
      <c r="AP518" s="1"/>
      <c r="AQ518" s="1"/>
      <c r="AR518" s="1"/>
      <c r="AS518" s="1"/>
      <c r="AT518" s="1"/>
      <c r="AU518" s="1"/>
      <c r="AV518" s="1"/>
      <c r="AW518" s="1"/>
      <c r="AX518" s="1"/>
      <c r="AY518" s="1"/>
      <c r="AZ518" s="1"/>
      <c r="BA518" s="1"/>
      <c r="BB518" s="1"/>
      <c r="BC518" s="1"/>
      <c r="BD518" s="1"/>
      <c r="BE518" s="1"/>
      <c r="BF518" s="1"/>
      <c r="BG518" s="1"/>
      <c r="BH518" s="1"/>
      <c r="BI518" s="1"/>
      <c r="BJ518" s="1"/>
      <c r="BK518" s="1"/>
      <c r="BL518" s="1"/>
      <c r="BM518" s="1"/>
      <c r="BN518" s="1"/>
      <c r="BO518" s="1"/>
      <c r="BP518" s="1"/>
      <c r="BQ518" s="1"/>
    </row>
    <row r="519" spans="1:69" ht="27" customHeight="1" x14ac:dyDescent="0.25">
      <c r="A519" s="125"/>
      <c r="B519" s="118"/>
      <c r="C519" s="119"/>
      <c r="D519" s="142"/>
      <c r="E519" s="119"/>
      <c r="F519" s="120"/>
      <c r="G519" s="121"/>
      <c r="H519" s="122"/>
      <c r="I519" s="123"/>
      <c r="J519" s="27" t="str">
        <f>IF(ISERROR(VLOOKUP(I519,[1]Eje_Pilar!$C$2:$E$47,2,FALSE))," ",VLOOKUP(I519,[1]Eje_Pilar!$C$2:$E$47,2,FALSE))</f>
        <v xml:space="preserve"> </v>
      </c>
      <c r="K519" s="27" t="str">
        <f>IF(ISERROR(VLOOKUP(I519,[1]Eje_Pilar!$C$2:$E$47,3,FALSE))," ",VLOOKUP(I519,[1]Eje_Pilar!$C$2:$E$47,3,FALSE))</f>
        <v xml:space="preserve"> </v>
      </c>
      <c r="L519" s="124"/>
      <c r="M519" s="125"/>
      <c r="N519" s="121"/>
      <c r="O519" s="127"/>
      <c r="P519" s="128"/>
      <c r="Q519" s="129"/>
      <c r="R519" s="130"/>
      <c r="S519" s="127"/>
      <c r="T519" s="28">
        <f t="shared" si="43"/>
        <v>0</v>
      </c>
      <c r="U519" s="131"/>
      <c r="V519" s="132"/>
      <c r="W519" s="132"/>
      <c r="X519" s="132"/>
      <c r="Y519" s="118"/>
      <c r="Z519" s="118"/>
      <c r="AA519" s="24"/>
      <c r="AB519" s="125"/>
      <c r="AC519" s="125"/>
      <c r="AD519" s="125"/>
      <c r="AE519" s="125"/>
      <c r="AF519" s="29" t="str">
        <f t="shared" si="42"/>
        <v>-</v>
      </c>
      <c r="AG519" s="30">
        <f>IF(SUMPRODUCT((A$14:A519=A519)*(B$14:B519=B519)*(C$14:C519=C519))&gt;1,0,1)</f>
        <v>0</v>
      </c>
      <c r="AH519" s="31" t="str">
        <f t="shared" si="44"/>
        <v>NO</v>
      </c>
      <c r="AI519" s="31" t="str">
        <f t="shared" si="45"/>
        <v>NO</v>
      </c>
      <c r="AJ519" s="32" t="str">
        <f>IFERROR(VLOOKUP(F519,[1]Tipo!$C$12:$C$27,1,FALSE),"NO")</f>
        <v>NO</v>
      </c>
      <c r="AK519" s="31" t="str">
        <f t="shared" si="46"/>
        <v>NO</v>
      </c>
      <c r="AL519" s="31" t="str">
        <f t="shared" si="47"/>
        <v>NO</v>
      </c>
      <c r="AM519" s="51"/>
      <c r="AN519" s="51"/>
      <c r="AO519" s="51"/>
      <c r="AP519" s="1"/>
      <c r="AQ519" s="1"/>
      <c r="AR519" s="1"/>
      <c r="AS519" s="1"/>
      <c r="AT519" s="1"/>
      <c r="AU519" s="1"/>
      <c r="AV519" s="1"/>
      <c r="AW519" s="1"/>
      <c r="AX519" s="1"/>
      <c r="AY519" s="1"/>
      <c r="AZ519" s="1"/>
      <c r="BA519" s="1"/>
      <c r="BB519" s="1"/>
      <c r="BC519" s="1"/>
      <c r="BD519" s="1"/>
      <c r="BE519" s="1"/>
      <c r="BF519" s="1"/>
      <c r="BG519" s="1"/>
      <c r="BH519" s="1"/>
      <c r="BI519" s="1"/>
      <c r="BJ519" s="1"/>
      <c r="BK519" s="1"/>
      <c r="BL519" s="1"/>
      <c r="BM519" s="1"/>
      <c r="BN519" s="1"/>
      <c r="BO519" s="1"/>
      <c r="BP519" s="1"/>
      <c r="BQ519" s="1"/>
    </row>
    <row r="520" spans="1:69" ht="27" customHeight="1" x14ac:dyDescent="0.25">
      <c r="A520" s="125"/>
      <c r="B520" s="118"/>
      <c r="C520" s="119"/>
      <c r="D520" s="142"/>
      <c r="E520" s="119"/>
      <c r="F520" s="120"/>
      <c r="G520" s="121"/>
      <c r="H520" s="122"/>
      <c r="I520" s="123"/>
      <c r="J520" s="27" t="str">
        <f>IF(ISERROR(VLOOKUP(I520,[1]Eje_Pilar!$C$2:$E$47,2,FALSE))," ",VLOOKUP(I520,[1]Eje_Pilar!$C$2:$E$47,2,FALSE))</f>
        <v xml:space="preserve"> </v>
      </c>
      <c r="K520" s="27" t="str">
        <f>IF(ISERROR(VLOOKUP(I520,[1]Eje_Pilar!$C$2:$E$47,3,FALSE))," ",VLOOKUP(I520,[1]Eje_Pilar!$C$2:$E$47,3,FALSE))</f>
        <v xml:space="preserve"> </v>
      </c>
      <c r="L520" s="124"/>
      <c r="M520" s="125"/>
      <c r="N520" s="121"/>
      <c r="O520" s="127"/>
      <c r="P520" s="128"/>
      <c r="Q520" s="129"/>
      <c r="R520" s="130"/>
      <c r="S520" s="127"/>
      <c r="T520" s="28">
        <f t="shared" si="43"/>
        <v>0</v>
      </c>
      <c r="U520" s="131"/>
      <c r="V520" s="132"/>
      <c r="W520" s="132"/>
      <c r="X520" s="132"/>
      <c r="Y520" s="118"/>
      <c r="Z520" s="118"/>
      <c r="AA520" s="24"/>
      <c r="AB520" s="125"/>
      <c r="AC520" s="125"/>
      <c r="AD520" s="125"/>
      <c r="AE520" s="125"/>
      <c r="AF520" s="29" t="str">
        <f t="shared" si="42"/>
        <v>-</v>
      </c>
      <c r="AG520" s="30">
        <f>IF(SUMPRODUCT((A$14:A520=A520)*(B$14:B520=B520)*(C$14:C520=C520))&gt;1,0,1)</f>
        <v>0</v>
      </c>
      <c r="AH520" s="31" t="str">
        <f t="shared" si="44"/>
        <v>NO</v>
      </c>
      <c r="AI520" s="31" t="str">
        <f t="shared" si="45"/>
        <v>NO</v>
      </c>
      <c r="AJ520" s="32" t="str">
        <f>IFERROR(VLOOKUP(F520,[1]Tipo!$C$12:$C$27,1,FALSE),"NO")</f>
        <v>NO</v>
      </c>
      <c r="AK520" s="31" t="str">
        <f t="shared" si="46"/>
        <v>NO</v>
      </c>
      <c r="AL520" s="31" t="str">
        <f t="shared" si="47"/>
        <v>NO</v>
      </c>
      <c r="AM520" s="51"/>
      <c r="AN520" s="51"/>
      <c r="AO520" s="51"/>
      <c r="AP520" s="1"/>
      <c r="AQ520" s="1"/>
      <c r="AR520" s="1"/>
      <c r="AS520" s="1"/>
      <c r="AT520" s="1"/>
      <c r="AU520" s="1"/>
      <c r="AV520" s="1"/>
      <c r="AW520" s="1"/>
      <c r="AX520" s="1"/>
      <c r="AY520" s="1"/>
      <c r="AZ520" s="1"/>
      <c r="BA520" s="1"/>
      <c r="BB520" s="1"/>
      <c r="BC520" s="1"/>
      <c r="BD520" s="1"/>
      <c r="BE520" s="1"/>
      <c r="BF520" s="1"/>
      <c r="BG520" s="1"/>
      <c r="BH520" s="1"/>
      <c r="BI520" s="1"/>
      <c r="BJ520" s="1"/>
      <c r="BK520" s="1"/>
      <c r="BL520" s="1"/>
      <c r="BM520" s="1"/>
      <c r="BN520" s="1"/>
      <c r="BO520" s="1"/>
      <c r="BP520" s="1"/>
      <c r="BQ520" s="1"/>
    </row>
    <row r="521" spans="1:69" ht="27" customHeight="1" x14ac:dyDescent="0.25">
      <c r="A521" s="125"/>
      <c r="B521" s="118"/>
      <c r="C521" s="119"/>
      <c r="D521" s="142"/>
      <c r="E521" s="119"/>
      <c r="F521" s="120"/>
      <c r="G521" s="121"/>
      <c r="H521" s="122"/>
      <c r="I521" s="123"/>
      <c r="J521" s="27" t="str">
        <f>IF(ISERROR(VLOOKUP(I521,[1]Eje_Pilar!$C$2:$E$47,2,FALSE))," ",VLOOKUP(I521,[1]Eje_Pilar!$C$2:$E$47,2,FALSE))</f>
        <v xml:space="preserve"> </v>
      </c>
      <c r="K521" s="27" t="str">
        <f>IF(ISERROR(VLOOKUP(I521,[1]Eje_Pilar!$C$2:$E$47,3,FALSE))," ",VLOOKUP(I521,[1]Eje_Pilar!$C$2:$E$47,3,FALSE))</f>
        <v xml:space="preserve"> </v>
      </c>
      <c r="L521" s="124"/>
      <c r="M521" s="125"/>
      <c r="N521" s="121"/>
      <c r="O521" s="127"/>
      <c r="P521" s="128"/>
      <c r="Q521" s="129"/>
      <c r="R521" s="130"/>
      <c r="S521" s="127"/>
      <c r="T521" s="28">
        <f t="shared" si="43"/>
        <v>0</v>
      </c>
      <c r="U521" s="131"/>
      <c r="V521" s="132"/>
      <c r="W521" s="132"/>
      <c r="X521" s="132"/>
      <c r="Y521" s="118"/>
      <c r="Z521" s="118"/>
      <c r="AA521" s="24"/>
      <c r="AB521" s="125"/>
      <c r="AC521" s="125"/>
      <c r="AD521" s="125"/>
      <c r="AE521" s="125"/>
      <c r="AF521" s="29" t="str">
        <f t="shared" si="42"/>
        <v>-</v>
      </c>
      <c r="AG521" s="30">
        <f>IF(SUMPRODUCT((A$14:A521=A521)*(B$14:B521=B521)*(C$14:C521=C521))&gt;1,0,1)</f>
        <v>0</v>
      </c>
      <c r="AH521" s="31" t="str">
        <f t="shared" si="44"/>
        <v>NO</v>
      </c>
      <c r="AI521" s="31" t="str">
        <f t="shared" si="45"/>
        <v>NO</v>
      </c>
      <c r="AJ521" s="32" t="str">
        <f>IFERROR(VLOOKUP(F521,[1]Tipo!$C$12:$C$27,1,FALSE),"NO")</f>
        <v>NO</v>
      </c>
      <c r="AK521" s="31" t="str">
        <f t="shared" si="46"/>
        <v>NO</v>
      </c>
      <c r="AL521" s="31" t="str">
        <f t="shared" si="47"/>
        <v>NO</v>
      </c>
      <c r="AM521" s="51"/>
      <c r="AN521" s="51"/>
      <c r="AO521" s="51"/>
      <c r="AP521" s="1"/>
      <c r="AQ521" s="1"/>
      <c r="AR521" s="1"/>
      <c r="AS521" s="1"/>
      <c r="AT521" s="1"/>
      <c r="AU521" s="1"/>
      <c r="AV521" s="1"/>
      <c r="AW521" s="1"/>
      <c r="AX521" s="1"/>
      <c r="AY521" s="1"/>
      <c r="AZ521" s="1"/>
      <c r="BA521" s="1"/>
      <c r="BB521" s="1"/>
      <c r="BC521" s="1"/>
      <c r="BD521" s="1"/>
      <c r="BE521" s="1"/>
      <c r="BF521" s="1"/>
      <c r="BG521" s="1"/>
      <c r="BH521" s="1"/>
      <c r="BI521" s="1"/>
      <c r="BJ521" s="1"/>
      <c r="BK521" s="1"/>
      <c r="BL521" s="1"/>
      <c r="BM521" s="1"/>
      <c r="BN521" s="1"/>
      <c r="BO521" s="1"/>
      <c r="BP521" s="1"/>
      <c r="BQ521" s="1"/>
    </row>
    <row r="522" spans="1:69" ht="27" customHeight="1" x14ac:dyDescent="0.25">
      <c r="A522" s="125"/>
      <c r="B522" s="118"/>
      <c r="C522" s="119"/>
      <c r="D522" s="142"/>
      <c r="E522" s="119"/>
      <c r="F522" s="120"/>
      <c r="G522" s="121"/>
      <c r="H522" s="122"/>
      <c r="I522" s="123"/>
      <c r="J522" s="27" t="str">
        <f>IF(ISERROR(VLOOKUP(I522,[1]Eje_Pilar!$C$2:$E$47,2,FALSE))," ",VLOOKUP(I522,[1]Eje_Pilar!$C$2:$E$47,2,FALSE))</f>
        <v xml:space="preserve"> </v>
      </c>
      <c r="K522" s="27" t="str">
        <f>IF(ISERROR(VLOOKUP(I522,[1]Eje_Pilar!$C$2:$E$47,3,FALSE))," ",VLOOKUP(I522,[1]Eje_Pilar!$C$2:$E$47,3,FALSE))</f>
        <v xml:space="preserve"> </v>
      </c>
      <c r="L522" s="124"/>
      <c r="M522" s="125"/>
      <c r="N522" s="121"/>
      <c r="O522" s="127"/>
      <c r="P522" s="128"/>
      <c r="Q522" s="129"/>
      <c r="R522" s="130"/>
      <c r="S522" s="127"/>
      <c r="T522" s="28">
        <f t="shared" si="43"/>
        <v>0</v>
      </c>
      <c r="U522" s="131"/>
      <c r="V522" s="132"/>
      <c r="W522" s="132"/>
      <c r="X522" s="132"/>
      <c r="Y522" s="118"/>
      <c r="Z522" s="118"/>
      <c r="AA522" s="24"/>
      <c r="AB522" s="125"/>
      <c r="AC522" s="125"/>
      <c r="AD522" s="125"/>
      <c r="AE522" s="125"/>
      <c r="AF522" s="29" t="str">
        <f t="shared" si="42"/>
        <v>-</v>
      </c>
      <c r="AG522" s="30">
        <f>IF(SUMPRODUCT((A$14:A522=A522)*(B$14:B522=B522)*(C$14:C522=C522))&gt;1,0,1)</f>
        <v>0</v>
      </c>
      <c r="AH522" s="31" t="str">
        <f t="shared" si="44"/>
        <v>NO</v>
      </c>
      <c r="AI522" s="31" t="str">
        <f t="shared" si="45"/>
        <v>NO</v>
      </c>
      <c r="AJ522" s="32" t="str">
        <f>IFERROR(VLOOKUP(F522,[1]Tipo!$C$12:$C$27,1,FALSE),"NO")</f>
        <v>NO</v>
      </c>
      <c r="AK522" s="31" t="str">
        <f t="shared" si="46"/>
        <v>NO</v>
      </c>
      <c r="AL522" s="31" t="str">
        <f t="shared" si="47"/>
        <v>NO</v>
      </c>
      <c r="AM522" s="51"/>
      <c r="AN522" s="51"/>
      <c r="AO522" s="51"/>
      <c r="AP522" s="1"/>
      <c r="AQ522" s="1"/>
      <c r="AR522" s="1"/>
      <c r="AS522" s="1"/>
      <c r="AT522" s="1"/>
      <c r="AU522" s="1"/>
      <c r="AV522" s="1"/>
      <c r="AW522" s="1"/>
      <c r="AX522" s="1"/>
      <c r="AY522" s="1"/>
      <c r="AZ522" s="1"/>
      <c r="BA522" s="1"/>
      <c r="BB522" s="1"/>
      <c r="BC522" s="1"/>
      <c r="BD522" s="1"/>
      <c r="BE522" s="1"/>
      <c r="BF522" s="1"/>
      <c r="BG522" s="1"/>
      <c r="BH522" s="1"/>
      <c r="BI522" s="1"/>
      <c r="BJ522" s="1"/>
      <c r="BK522" s="1"/>
      <c r="BL522" s="1"/>
      <c r="BM522" s="1"/>
      <c r="BN522" s="1"/>
      <c r="BO522" s="1"/>
      <c r="BP522" s="1"/>
      <c r="BQ522" s="1"/>
    </row>
    <row r="523" spans="1:69" ht="27" customHeight="1" x14ac:dyDescent="0.25">
      <c r="A523" s="125"/>
      <c r="B523" s="118"/>
      <c r="C523" s="119"/>
      <c r="D523" s="142"/>
      <c r="E523" s="119"/>
      <c r="F523" s="120"/>
      <c r="G523" s="121"/>
      <c r="H523" s="122"/>
      <c r="I523" s="123"/>
      <c r="J523" s="27" t="str">
        <f>IF(ISERROR(VLOOKUP(I523,[1]Eje_Pilar!$C$2:$E$47,2,FALSE))," ",VLOOKUP(I523,[1]Eje_Pilar!$C$2:$E$47,2,FALSE))</f>
        <v xml:space="preserve"> </v>
      </c>
      <c r="K523" s="27" t="str">
        <f>IF(ISERROR(VLOOKUP(I523,[1]Eje_Pilar!$C$2:$E$47,3,FALSE))," ",VLOOKUP(I523,[1]Eje_Pilar!$C$2:$E$47,3,FALSE))</f>
        <v xml:space="preserve"> </v>
      </c>
      <c r="L523" s="124"/>
      <c r="M523" s="125"/>
      <c r="N523" s="121"/>
      <c r="O523" s="127"/>
      <c r="P523" s="128"/>
      <c r="Q523" s="129"/>
      <c r="R523" s="130"/>
      <c r="S523" s="127"/>
      <c r="T523" s="28">
        <f t="shared" si="43"/>
        <v>0</v>
      </c>
      <c r="U523" s="131"/>
      <c r="V523" s="132"/>
      <c r="W523" s="132"/>
      <c r="X523" s="132"/>
      <c r="Y523" s="118"/>
      <c r="Z523" s="118"/>
      <c r="AA523" s="24"/>
      <c r="AB523" s="125"/>
      <c r="AC523" s="125"/>
      <c r="AD523" s="125"/>
      <c r="AE523" s="125"/>
      <c r="AF523" s="29" t="str">
        <f t="shared" si="42"/>
        <v>-</v>
      </c>
      <c r="AG523" s="30">
        <f>IF(SUMPRODUCT((A$14:A523=A523)*(B$14:B523=B523)*(C$14:C523=C523))&gt;1,0,1)</f>
        <v>0</v>
      </c>
      <c r="AH523" s="31" t="str">
        <f t="shared" si="44"/>
        <v>NO</v>
      </c>
      <c r="AI523" s="31" t="str">
        <f t="shared" si="45"/>
        <v>NO</v>
      </c>
      <c r="AJ523" s="32" t="str">
        <f>IFERROR(VLOOKUP(F523,[1]Tipo!$C$12:$C$27,1,FALSE),"NO")</f>
        <v>NO</v>
      </c>
      <c r="AK523" s="31" t="str">
        <f t="shared" si="46"/>
        <v>NO</v>
      </c>
      <c r="AL523" s="31" t="str">
        <f t="shared" si="47"/>
        <v>NO</v>
      </c>
      <c r="AM523" s="51"/>
      <c r="AN523" s="51"/>
      <c r="AO523" s="51"/>
      <c r="AP523" s="1"/>
      <c r="AQ523" s="1"/>
      <c r="AR523" s="1"/>
      <c r="AS523" s="1"/>
      <c r="AT523" s="1"/>
      <c r="AU523" s="1"/>
      <c r="AV523" s="1"/>
      <c r="AW523" s="1"/>
      <c r="AX523" s="1"/>
      <c r="AY523" s="1"/>
      <c r="AZ523" s="1"/>
      <c r="BA523" s="1"/>
      <c r="BB523" s="1"/>
      <c r="BC523" s="1"/>
      <c r="BD523" s="1"/>
      <c r="BE523" s="1"/>
      <c r="BF523" s="1"/>
      <c r="BG523" s="1"/>
      <c r="BH523" s="1"/>
      <c r="BI523" s="1"/>
      <c r="BJ523" s="1"/>
      <c r="BK523" s="1"/>
      <c r="BL523" s="1"/>
      <c r="BM523" s="1"/>
      <c r="BN523" s="1"/>
      <c r="BO523" s="1"/>
      <c r="BP523" s="1"/>
      <c r="BQ523" s="1"/>
    </row>
    <row r="524" spans="1:69" ht="27" customHeight="1" x14ac:dyDescent="0.25">
      <c r="A524" s="125"/>
      <c r="B524" s="118"/>
      <c r="C524" s="119"/>
      <c r="D524" s="142"/>
      <c r="E524" s="119"/>
      <c r="F524" s="120"/>
      <c r="G524" s="121"/>
      <c r="H524" s="122"/>
      <c r="I524" s="123"/>
      <c r="J524" s="27" t="str">
        <f>IF(ISERROR(VLOOKUP(I524,[1]Eje_Pilar!$C$2:$E$47,2,FALSE))," ",VLOOKUP(I524,[1]Eje_Pilar!$C$2:$E$47,2,FALSE))</f>
        <v xml:space="preserve"> </v>
      </c>
      <c r="K524" s="27" t="str">
        <f>IF(ISERROR(VLOOKUP(I524,[1]Eje_Pilar!$C$2:$E$47,3,FALSE))," ",VLOOKUP(I524,[1]Eje_Pilar!$C$2:$E$47,3,FALSE))</f>
        <v xml:space="preserve"> </v>
      </c>
      <c r="L524" s="124"/>
      <c r="M524" s="125"/>
      <c r="N524" s="121"/>
      <c r="O524" s="127"/>
      <c r="P524" s="128"/>
      <c r="Q524" s="129"/>
      <c r="R524" s="130"/>
      <c r="S524" s="127"/>
      <c r="T524" s="28">
        <f t="shared" si="43"/>
        <v>0</v>
      </c>
      <c r="U524" s="131"/>
      <c r="V524" s="132"/>
      <c r="W524" s="132"/>
      <c r="X524" s="132"/>
      <c r="Y524" s="118"/>
      <c r="Z524" s="118"/>
      <c r="AA524" s="24"/>
      <c r="AB524" s="125"/>
      <c r="AC524" s="125"/>
      <c r="AD524" s="125"/>
      <c r="AE524" s="125"/>
      <c r="AF524" s="29" t="str">
        <f t="shared" si="42"/>
        <v>-</v>
      </c>
      <c r="AG524" s="30">
        <f>IF(SUMPRODUCT((A$14:A524=A524)*(B$14:B524=B524)*(C$14:C524=C524))&gt;1,0,1)</f>
        <v>0</v>
      </c>
      <c r="AH524" s="31" t="str">
        <f t="shared" si="44"/>
        <v>NO</v>
      </c>
      <c r="AI524" s="31" t="str">
        <f t="shared" si="45"/>
        <v>NO</v>
      </c>
      <c r="AJ524" s="32" t="str">
        <f>IFERROR(VLOOKUP(F524,[1]Tipo!$C$12:$C$27,1,FALSE),"NO")</f>
        <v>NO</v>
      </c>
      <c r="AK524" s="31" t="str">
        <f t="shared" si="46"/>
        <v>NO</v>
      </c>
      <c r="AL524" s="31" t="str">
        <f t="shared" si="47"/>
        <v>NO</v>
      </c>
      <c r="AM524" s="51"/>
      <c r="AN524" s="51"/>
      <c r="AO524" s="51"/>
      <c r="AP524" s="1"/>
      <c r="AQ524" s="1"/>
      <c r="AR524" s="1"/>
      <c r="AS524" s="1"/>
      <c r="AT524" s="1"/>
      <c r="AU524" s="1"/>
      <c r="AV524" s="1"/>
      <c r="AW524" s="1"/>
      <c r="AX524" s="1"/>
      <c r="AY524" s="1"/>
      <c r="AZ524" s="1"/>
      <c r="BA524" s="1"/>
      <c r="BB524" s="1"/>
      <c r="BC524" s="1"/>
      <c r="BD524" s="1"/>
      <c r="BE524" s="1"/>
      <c r="BF524" s="1"/>
      <c r="BG524" s="1"/>
      <c r="BH524" s="1"/>
      <c r="BI524" s="1"/>
      <c r="BJ524" s="1"/>
      <c r="BK524" s="1"/>
      <c r="BL524" s="1"/>
      <c r="BM524" s="1"/>
      <c r="BN524" s="1"/>
      <c r="BO524" s="1"/>
      <c r="BP524" s="1"/>
      <c r="BQ524" s="1"/>
    </row>
    <row r="525" spans="1:69" ht="27" customHeight="1" x14ac:dyDescent="0.25">
      <c r="A525" s="125"/>
      <c r="B525" s="118"/>
      <c r="C525" s="119"/>
      <c r="D525" s="142"/>
      <c r="E525" s="119"/>
      <c r="F525" s="120"/>
      <c r="G525" s="121"/>
      <c r="H525" s="122"/>
      <c r="I525" s="123"/>
      <c r="J525" s="27" t="str">
        <f>IF(ISERROR(VLOOKUP(I525,[1]Eje_Pilar!$C$2:$E$47,2,FALSE))," ",VLOOKUP(I525,[1]Eje_Pilar!$C$2:$E$47,2,FALSE))</f>
        <v xml:space="preserve"> </v>
      </c>
      <c r="K525" s="27" t="str">
        <f>IF(ISERROR(VLOOKUP(I525,[1]Eje_Pilar!$C$2:$E$47,3,FALSE))," ",VLOOKUP(I525,[1]Eje_Pilar!$C$2:$E$47,3,FALSE))</f>
        <v xml:space="preserve"> </v>
      </c>
      <c r="L525" s="124"/>
      <c r="M525" s="125"/>
      <c r="N525" s="121"/>
      <c r="O525" s="127"/>
      <c r="P525" s="128"/>
      <c r="Q525" s="129"/>
      <c r="R525" s="130"/>
      <c r="S525" s="127"/>
      <c r="T525" s="28">
        <f t="shared" si="43"/>
        <v>0</v>
      </c>
      <c r="U525" s="131"/>
      <c r="V525" s="132"/>
      <c r="W525" s="132"/>
      <c r="X525" s="132"/>
      <c r="Y525" s="118"/>
      <c r="Z525" s="118"/>
      <c r="AA525" s="24"/>
      <c r="AB525" s="125"/>
      <c r="AC525" s="125"/>
      <c r="AD525" s="125"/>
      <c r="AE525" s="125"/>
      <c r="AF525" s="29" t="str">
        <f t="shared" si="42"/>
        <v>-</v>
      </c>
      <c r="AG525" s="30">
        <f>IF(SUMPRODUCT((A$14:A525=A525)*(B$14:B525=B525)*(C$14:C525=C525))&gt;1,0,1)</f>
        <v>0</v>
      </c>
      <c r="AH525" s="31" t="str">
        <f t="shared" si="44"/>
        <v>NO</v>
      </c>
      <c r="AI525" s="31" t="str">
        <f t="shared" si="45"/>
        <v>NO</v>
      </c>
      <c r="AJ525" s="32" t="str">
        <f>IFERROR(VLOOKUP(F525,[1]Tipo!$C$12:$C$27,1,FALSE),"NO")</f>
        <v>NO</v>
      </c>
      <c r="AK525" s="31" t="str">
        <f t="shared" si="46"/>
        <v>NO</v>
      </c>
      <c r="AL525" s="31" t="str">
        <f t="shared" si="47"/>
        <v>NO</v>
      </c>
      <c r="AM525" s="51"/>
      <c r="AN525" s="51"/>
      <c r="AO525" s="51"/>
      <c r="AP525" s="1"/>
      <c r="AQ525" s="1"/>
      <c r="AR525" s="1"/>
      <c r="AS525" s="1"/>
      <c r="AT525" s="1"/>
      <c r="AU525" s="1"/>
      <c r="AV525" s="1"/>
      <c r="AW525" s="1"/>
      <c r="AX525" s="1"/>
      <c r="AY525" s="1"/>
      <c r="AZ525" s="1"/>
      <c r="BA525" s="1"/>
      <c r="BB525" s="1"/>
      <c r="BC525" s="1"/>
      <c r="BD525" s="1"/>
      <c r="BE525" s="1"/>
      <c r="BF525" s="1"/>
      <c r="BG525" s="1"/>
      <c r="BH525" s="1"/>
      <c r="BI525" s="1"/>
      <c r="BJ525" s="1"/>
      <c r="BK525" s="1"/>
      <c r="BL525" s="1"/>
      <c r="BM525" s="1"/>
      <c r="BN525" s="1"/>
      <c r="BO525" s="1"/>
      <c r="BP525" s="1"/>
      <c r="BQ525" s="1"/>
    </row>
    <row r="526" spans="1:69" ht="27" customHeight="1" x14ac:dyDescent="0.25">
      <c r="A526" s="125"/>
      <c r="B526" s="118"/>
      <c r="C526" s="119"/>
      <c r="D526" s="142"/>
      <c r="E526" s="119"/>
      <c r="F526" s="120"/>
      <c r="G526" s="121"/>
      <c r="H526" s="122"/>
      <c r="I526" s="123"/>
      <c r="J526" s="27" t="str">
        <f>IF(ISERROR(VLOOKUP(I526,[1]Eje_Pilar!$C$2:$E$47,2,FALSE))," ",VLOOKUP(I526,[1]Eje_Pilar!$C$2:$E$47,2,FALSE))</f>
        <v xml:space="preserve"> </v>
      </c>
      <c r="K526" s="27" t="str">
        <f>IF(ISERROR(VLOOKUP(I526,[1]Eje_Pilar!$C$2:$E$47,3,FALSE))," ",VLOOKUP(I526,[1]Eje_Pilar!$C$2:$E$47,3,FALSE))</f>
        <v xml:space="preserve"> </v>
      </c>
      <c r="L526" s="124"/>
      <c r="M526" s="125"/>
      <c r="N526" s="121"/>
      <c r="O526" s="127"/>
      <c r="P526" s="128"/>
      <c r="Q526" s="129"/>
      <c r="R526" s="130"/>
      <c r="S526" s="127"/>
      <c r="T526" s="28">
        <f t="shared" si="43"/>
        <v>0</v>
      </c>
      <c r="U526" s="131"/>
      <c r="V526" s="132"/>
      <c r="W526" s="132"/>
      <c r="X526" s="132"/>
      <c r="Y526" s="118"/>
      <c r="Z526" s="118"/>
      <c r="AA526" s="24"/>
      <c r="AB526" s="125"/>
      <c r="AC526" s="125"/>
      <c r="AD526" s="125"/>
      <c r="AE526" s="125"/>
      <c r="AF526" s="29" t="str">
        <f t="shared" si="42"/>
        <v>-</v>
      </c>
      <c r="AG526" s="30">
        <f>IF(SUMPRODUCT((A$14:A526=A526)*(B$14:B526=B526)*(C$14:C526=C526))&gt;1,0,1)</f>
        <v>0</v>
      </c>
      <c r="AH526" s="31" t="str">
        <f t="shared" si="44"/>
        <v>NO</v>
      </c>
      <c r="AI526" s="31" t="str">
        <f t="shared" si="45"/>
        <v>NO</v>
      </c>
      <c r="AJ526" s="32" t="str">
        <f>IFERROR(VLOOKUP(F526,[1]Tipo!$C$12:$C$27,1,FALSE),"NO")</f>
        <v>NO</v>
      </c>
      <c r="AK526" s="31" t="str">
        <f t="shared" si="46"/>
        <v>NO</v>
      </c>
      <c r="AL526" s="31" t="str">
        <f t="shared" si="47"/>
        <v>NO</v>
      </c>
      <c r="AM526" s="51"/>
      <c r="AN526" s="51"/>
      <c r="AO526" s="51"/>
      <c r="AP526" s="1"/>
      <c r="AQ526" s="1"/>
      <c r="AR526" s="1"/>
      <c r="AS526" s="1"/>
      <c r="AT526" s="1"/>
      <c r="AU526" s="1"/>
      <c r="AV526" s="1"/>
      <c r="AW526" s="1"/>
      <c r="AX526" s="1"/>
      <c r="AY526" s="1"/>
      <c r="AZ526" s="1"/>
      <c r="BA526" s="1"/>
      <c r="BB526" s="1"/>
      <c r="BC526" s="1"/>
      <c r="BD526" s="1"/>
      <c r="BE526" s="1"/>
      <c r="BF526" s="1"/>
      <c r="BG526" s="1"/>
      <c r="BH526" s="1"/>
      <c r="BI526" s="1"/>
      <c r="BJ526" s="1"/>
      <c r="BK526" s="1"/>
      <c r="BL526" s="1"/>
      <c r="BM526" s="1"/>
      <c r="BN526" s="1"/>
      <c r="BO526" s="1"/>
      <c r="BP526" s="1"/>
      <c r="BQ526" s="1"/>
    </row>
    <row r="527" spans="1:69" ht="27" customHeight="1" x14ac:dyDescent="0.25">
      <c r="A527" s="125"/>
      <c r="B527" s="118"/>
      <c r="C527" s="119"/>
      <c r="D527" s="142"/>
      <c r="E527" s="119"/>
      <c r="F527" s="120"/>
      <c r="G527" s="121"/>
      <c r="H527" s="122"/>
      <c r="I527" s="123"/>
      <c r="J527" s="27" t="str">
        <f>IF(ISERROR(VLOOKUP(I527,[1]Eje_Pilar!$C$2:$E$47,2,FALSE))," ",VLOOKUP(I527,[1]Eje_Pilar!$C$2:$E$47,2,FALSE))</f>
        <v xml:space="preserve"> </v>
      </c>
      <c r="K527" s="27" t="str">
        <f>IF(ISERROR(VLOOKUP(I527,[1]Eje_Pilar!$C$2:$E$47,3,FALSE))," ",VLOOKUP(I527,[1]Eje_Pilar!$C$2:$E$47,3,FALSE))</f>
        <v xml:space="preserve"> </v>
      </c>
      <c r="L527" s="124"/>
      <c r="M527" s="125"/>
      <c r="N527" s="121"/>
      <c r="O527" s="127"/>
      <c r="P527" s="128"/>
      <c r="Q527" s="129"/>
      <c r="R527" s="130"/>
      <c r="S527" s="127"/>
      <c r="T527" s="28">
        <f t="shared" si="43"/>
        <v>0</v>
      </c>
      <c r="U527" s="131"/>
      <c r="V527" s="132"/>
      <c r="W527" s="132"/>
      <c r="X527" s="132"/>
      <c r="Y527" s="118"/>
      <c r="Z527" s="118"/>
      <c r="AA527" s="24"/>
      <c r="AB527" s="125"/>
      <c r="AC527" s="125"/>
      <c r="AD527" s="125"/>
      <c r="AE527" s="125"/>
      <c r="AF527" s="29" t="str">
        <f t="shared" si="42"/>
        <v>-</v>
      </c>
      <c r="AG527" s="30">
        <f>IF(SUMPRODUCT((A$14:A527=A527)*(B$14:B527=B527)*(C$14:C527=C527))&gt;1,0,1)</f>
        <v>0</v>
      </c>
      <c r="AH527" s="31" t="str">
        <f t="shared" si="44"/>
        <v>NO</v>
      </c>
      <c r="AI527" s="31" t="str">
        <f t="shared" si="45"/>
        <v>NO</v>
      </c>
      <c r="AJ527" s="32" t="str">
        <f>IFERROR(VLOOKUP(F527,[1]Tipo!$C$12:$C$27,1,FALSE),"NO")</f>
        <v>NO</v>
      </c>
      <c r="AK527" s="31" t="str">
        <f t="shared" si="46"/>
        <v>NO</v>
      </c>
      <c r="AL527" s="31" t="str">
        <f t="shared" si="47"/>
        <v>NO</v>
      </c>
      <c r="AM527" s="51"/>
      <c r="AN527" s="51"/>
      <c r="AO527" s="51"/>
      <c r="AP527" s="1"/>
      <c r="AQ527" s="1"/>
      <c r="AR527" s="1"/>
      <c r="AS527" s="1"/>
      <c r="AT527" s="1"/>
      <c r="AU527" s="1"/>
      <c r="AV527" s="1"/>
      <c r="AW527" s="1"/>
      <c r="AX527" s="1"/>
      <c r="AY527" s="1"/>
      <c r="AZ527" s="1"/>
      <c r="BA527" s="1"/>
      <c r="BB527" s="1"/>
      <c r="BC527" s="1"/>
      <c r="BD527" s="1"/>
      <c r="BE527" s="1"/>
      <c r="BF527" s="1"/>
      <c r="BG527" s="1"/>
      <c r="BH527" s="1"/>
      <c r="BI527" s="1"/>
      <c r="BJ527" s="1"/>
      <c r="BK527" s="1"/>
      <c r="BL527" s="1"/>
      <c r="BM527" s="1"/>
      <c r="BN527" s="1"/>
      <c r="BO527" s="1"/>
      <c r="BP527" s="1"/>
      <c r="BQ527" s="1"/>
    </row>
    <row r="528" spans="1:69" ht="27" customHeight="1" x14ac:dyDescent="0.25">
      <c r="A528" s="125"/>
      <c r="B528" s="118"/>
      <c r="C528" s="119"/>
      <c r="D528" s="142"/>
      <c r="E528" s="119"/>
      <c r="F528" s="120"/>
      <c r="G528" s="121"/>
      <c r="H528" s="122"/>
      <c r="I528" s="123"/>
      <c r="J528" s="27" t="str">
        <f>IF(ISERROR(VLOOKUP(I528,[1]Eje_Pilar!$C$2:$E$47,2,FALSE))," ",VLOOKUP(I528,[1]Eje_Pilar!$C$2:$E$47,2,FALSE))</f>
        <v xml:space="preserve"> </v>
      </c>
      <c r="K528" s="27" t="str">
        <f>IF(ISERROR(VLOOKUP(I528,[1]Eje_Pilar!$C$2:$E$47,3,FALSE))," ",VLOOKUP(I528,[1]Eje_Pilar!$C$2:$E$47,3,FALSE))</f>
        <v xml:space="preserve"> </v>
      </c>
      <c r="L528" s="124"/>
      <c r="M528" s="125"/>
      <c r="N528" s="121"/>
      <c r="O528" s="127"/>
      <c r="P528" s="128"/>
      <c r="Q528" s="129"/>
      <c r="R528" s="130"/>
      <c r="S528" s="127"/>
      <c r="T528" s="28">
        <f t="shared" si="43"/>
        <v>0</v>
      </c>
      <c r="U528" s="131"/>
      <c r="V528" s="132"/>
      <c r="W528" s="132"/>
      <c r="X528" s="132"/>
      <c r="Y528" s="118"/>
      <c r="Z528" s="118"/>
      <c r="AA528" s="24"/>
      <c r="AB528" s="125"/>
      <c r="AC528" s="125"/>
      <c r="AD528" s="125"/>
      <c r="AE528" s="125"/>
      <c r="AF528" s="29" t="str">
        <f t="shared" ref="AF528:AF546" si="48">IF(ISERROR(U528/T528),"-",(U528/T528))</f>
        <v>-</v>
      </c>
      <c r="AG528" s="30">
        <f>IF(SUMPRODUCT((A$14:A528=A528)*(B$14:B528=B528)*(C$14:C528=C528))&gt;1,0,1)</f>
        <v>0</v>
      </c>
      <c r="AH528" s="31" t="str">
        <f t="shared" si="44"/>
        <v>NO</v>
      </c>
      <c r="AI528" s="31" t="str">
        <f t="shared" si="45"/>
        <v>NO</v>
      </c>
      <c r="AJ528" s="32" t="str">
        <f>IFERROR(VLOOKUP(F528,[1]Tipo!$C$12:$C$27,1,FALSE),"NO")</f>
        <v>NO</v>
      </c>
      <c r="AK528" s="31" t="str">
        <f t="shared" si="46"/>
        <v>NO</v>
      </c>
      <c r="AL528" s="31" t="str">
        <f t="shared" si="47"/>
        <v>NO</v>
      </c>
      <c r="AM528" s="51"/>
      <c r="AN528" s="51"/>
      <c r="AO528" s="51"/>
      <c r="AP528" s="1"/>
      <c r="AQ528" s="1"/>
      <c r="AR528" s="1"/>
      <c r="AS528" s="1"/>
      <c r="AT528" s="1"/>
      <c r="AU528" s="1"/>
      <c r="AV528" s="1"/>
      <c r="AW528" s="1"/>
      <c r="AX528" s="1"/>
      <c r="AY528" s="1"/>
      <c r="AZ528" s="1"/>
      <c r="BA528" s="1"/>
      <c r="BB528" s="1"/>
      <c r="BC528" s="1"/>
      <c r="BD528" s="1"/>
      <c r="BE528" s="1"/>
      <c r="BF528" s="1"/>
      <c r="BG528" s="1"/>
      <c r="BH528" s="1"/>
      <c r="BI528" s="1"/>
      <c r="BJ528" s="1"/>
      <c r="BK528" s="1"/>
      <c r="BL528" s="1"/>
      <c r="BM528" s="1"/>
      <c r="BN528" s="1"/>
      <c r="BO528" s="1"/>
      <c r="BP528" s="1"/>
      <c r="BQ528" s="1"/>
    </row>
    <row r="529" spans="1:69" ht="63.75" customHeight="1" x14ac:dyDescent="0.25">
      <c r="A529" s="125"/>
      <c r="B529" s="118"/>
      <c r="C529" s="119"/>
      <c r="D529" s="142"/>
      <c r="E529" s="119"/>
      <c r="F529" s="120"/>
      <c r="G529" s="121"/>
      <c r="H529" s="122"/>
      <c r="I529" s="123"/>
      <c r="J529" s="27" t="str">
        <f>IF(ISERROR(VLOOKUP(I529,[1]Eje_Pilar!$C$2:$E$47,2,FALSE))," ",VLOOKUP(I529,[1]Eje_Pilar!$C$2:$E$47,2,FALSE))</f>
        <v xml:space="preserve"> </v>
      </c>
      <c r="K529" s="27" t="str">
        <f>IF(ISERROR(VLOOKUP(I529,[1]Eje_Pilar!$C$2:$E$47,3,FALSE))," ",VLOOKUP(I529,[1]Eje_Pilar!$C$2:$E$47,3,FALSE))</f>
        <v xml:space="preserve"> </v>
      </c>
      <c r="L529" s="124"/>
      <c r="M529" s="125"/>
      <c r="N529" s="121"/>
      <c r="O529" s="127"/>
      <c r="P529" s="128"/>
      <c r="Q529" s="129"/>
      <c r="R529" s="130"/>
      <c r="S529" s="127"/>
      <c r="T529" s="28">
        <f t="shared" ref="T529:T546" si="49">+O529+Q529+S529</f>
        <v>0</v>
      </c>
      <c r="U529" s="131"/>
      <c r="V529" s="132"/>
      <c r="W529" s="132"/>
      <c r="X529" s="132"/>
      <c r="Y529" s="118"/>
      <c r="Z529" s="118"/>
      <c r="AA529" s="24"/>
      <c r="AB529" s="125"/>
      <c r="AC529" s="125"/>
      <c r="AD529" s="125"/>
      <c r="AE529" s="125"/>
      <c r="AF529" s="29" t="str">
        <f t="shared" si="48"/>
        <v>-</v>
      </c>
      <c r="AG529" s="30">
        <f>IF(SUMPRODUCT((A$14:A529=A529)*(B$14:B529=B529)*(C$14:C529=C529))&gt;1,0,1)</f>
        <v>0</v>
      </c>
      <c r="AH529" s="31" t="str">
        <f t="shared" ref="AH529:AH546" si="50">IFERROR(VLOOKUP(D529,tipo,1,FALSE),"NO")</f>
        <v>NO</v>
      </c>
      <c r="AI529" s="31" t="str">
        <f t="shared" ref="AI529:AI546" si="51">IFERROR(VLOOKUP(E529,modal,1,FALSE),"NO")</f>
        <v>NO</v>
      </c>
      <c r="AJ529" s="32" t="str">
        <f>IFERROR(VLOOKUP(F529,[1]Tipo!$C$12:$C$27,1,FALSE),"NO")</f>
        <v>NO</v>
      </c>
      <c r="AK529" s="31" t="str">
        <f t="shared" ref="AK529:AK546" si="52">IFERROR(VLOOKUP(H529,afectacion,1,FALSE),"NO")</f>
        <v>NO</v>
      </c>
      <c r="AL529" s="31" t="str">
        <f t="shared" ref="AL529:AL546" si="53">IFERROR(VLOOKUP(I529,programa,1,FALSE),"NO")</f>
        <v>NO</v>
      </c>
      <c r="AM529" s="51"/>
      <c r="AN529" s="51"/>
      <c r="AO529" s="51"/>
      <c r="AP529" s="1"/>
      <c r="AQ529" s="1"/>
      <c r="AR529" s="1"/>
      <c r="AS529" s="1"/>
      <c r="AT529" s="1"/>
      <c r="AU529" s="1"/>
      <c r="AV529" s="1"/>
      <c r="AW529" s="1"/>
      <c r="AX529" s="1"/>
      <c r="AY529" s="1"/>
      <c r="AZ529" s="1"/>
      <c r="BA529" s="1"/>
      <c r="BB529" s="1"/>
      <c r="BC529" s="1"/>
      <c r="BD529" s="1"/>
      <c r="BE529" s="1"/>
      <c r="BF529" s="1"/>
      <c r="BG529" s="1"/>
      <c r="BH529" s="1"/>
      <c r="BI529" s="1"/>
      <c r="BJ529" s="1"/>
      <c r="BK529" s="1"/>
      <c r="BL529" s="1"/>
      <c r="BM529" s="1"/>
      <c r="BN529" s="1"/>
      <c r="BO529" s="1"/>
      <c r="BP529" s="1"/>
      <c r="BQ529" s="1"/>
    </row>
    <row r="530" spans="1:69" ht="13.5" customHeight="1" x14ac:dyDescent="0.25">
      <c r="A530" s="125"/>
      <c r="B530" s="118"/>
      <c r="C530" s="119"/>
      <c r="D530" s="142"/>
      <c r="E530" s="119"/>
      <c r="F530" s="120"/>
      <c r="G530" s="121"/>
      <c r="H530" s="122"/>
      <c r="I530" s="123"/>
      <c r="J530" s="27" t="str">
        <f>IF(ISERROR(VLOOKUP(I530,[1]Eje_Pilar!$C$2:$E$47,2,FALSE))," ",VLOOKUP(I530,[1]Eje_Pilar!$C$2:$E$47,2,FALSE))</f>
        <v xml:space="preserve"> </v>
      </c>
      <c r="K530" s="27" t="str">
        <f>IF(ISERROR(VLOOKUP(I530,[1]Eje_Pilar!$C$2:$E$47,3,FALSE))," ",VLOOKUP(I530,[1]Eje_Pilar!$C$2:$E$47,3,FALSE))</f>
        <v xml:space="preserve"> </v>
      </c>
      <c r="L530" s="124"/>
      <c r="M530" s="125"/>
      <c r="N530" s="121"/>
      <c r="O530" s="127"/>
      <c r="P530" s="128"/>
      <c r="Q530" s="129"/>
      <c r="R530" s="130"/>
      <c r="S530" s="127"/>
      <c r="T530" s="28">
        <f t="shared" si="49"/>
        <v>0</v>
      </c>
      <c r="U530" s="131"/>
      <c r="V530" s="132"/>
      <c r="W530" s="132"/>
      <c r="X530" s="132"/>
      <c r="Y530" s="118"/>
      <c r="Z530" s="118"/>
      <c r="AA530" s="24"/>
      <c r="AB530" s="125"/>
      <c r="AC530" s="125"/>
      <c r="AD530" s="125"/>
      <c r="AE530" s="125"/>
      <c r="AF530" s="29" t="str">
        <f t="shared" si="48"/>
        <v>-</v>
      </c>
      <c r="AG530" s="30">
        <f>IF(SUMPRODUCT((A$14:A530=A530)*(B$14:B530=B530)*(C$14:C530=C530))&gt;1,0,1)</f>
        <v>0</v>
      </c>
      <c r="AH530" s="31" t="str">
        <f t="shared" si="50"/>
        <v>NO</v>
      </c>
      <c r="AI530" s="31" t="str">
        <f t="shared" si="51"/>
        <v>NO</v>
      </c>
      <c r="AJ530" s="32" t="str">
        <f>IFERROR(VLOOKUP(F530,[1]Tipo!$C$12:$C$27,1,FALSE),"NO")</f>
        <v>NO</v>
      </c>
      <c r="AK530" s="31" t="str">
        <f t="shared" si="52"/>
        <v>NO</v>
      </c>
      <c r="AL530" s="31" t="str">
        <f t="shared" si="53"/>
        <v>NO</v>
      </c>
      <c r="AM530" s="51"/>
      <c r="AN530" s="51"/>
      <c r="AO530" s="51"/>
      <c r="AP530" s="1"/>
      <c r="AQ530" s="1"/>
      <c r="AR530" s="1"/>
      <c r="AS530" s="1"/>
      <c r="AT530" s="1"/>
      <c r="AU530" s="1"/>
      <c r="AV530" s="1"/>
      <c r="AW530" s="1"/>
      <c r="AX530" s="1"/>
      <c r="AY530" s="1"/>
      <c r="AZ530" s="1"/>
      <c r="BA530" s="1"/>
      <c r="BB530" s="1"/>
      <c r="BC530" s="1"/>
      <c r="BD530" s="1"/>
      <c r="BE530" s="1"/>
      <c r="BF530" s="1"/>
      <c r="BG530" s="1"/>
      <c r="BH530" s="1"/>
      <c r="BI530" s="1"/>
      <c r="BJ530" s="1"/>
      <c r="BK530" s="1"/>
      <c r="BL530" s="1"/>
      <c r="BM530" s="1"/>
      <c r="BN530" s="1"/>
      <c r="BO530" s="1"/>
      <c r="BP530" s="1"/>
      <c r="BQ530" s="1"/>
    </row>
    <row r="531" spans="1:69" ht="21.75" customHeight="1" x14ac:dyDescent="0.25">
      <c r="A531" s="125"/>
      <c r="B531" s="118"/>
      <c r="C531" s="119"/>
      <c r="D531" s="142"/>
      <c r="E531" s="119"/>
      <c r="F531" s="120"/>
      <c r="G531" s="121"/>
      <c r="H531" s="122"/>
      <c r="I531" s="123"/>
      <c r="J531" s="27" t="str">
        <f>IF(ISERROR(VLOOKUP(I531,[1]Eje_Pilar!$C$2:$E$47,2,FALSE))," ",VLOOKUP(I531,[1]Eje_Pilar!$C$2:$E$47,2,FALSE))</f>
        <v xml:space="preserve"> </v>
      </c>
      <c r="K531" s="27" t="str">
        <f>IF(ISERROR(VLOOKUP(I531,[1]Eje_Pilar!$C$2:$E$47,3,FALSE))," ",VLOOKUP(I531,[1]Eje_Pilar!$C$2:$E$47,3,FALSE))</f>
        <v xml:space="preserve"> </v>
      </c>
      <c r="L531" s="124"/>
      <c r="M531" s="125"/>
      <c r="N531" s="121"/>
      <c r="O531" s="127"/>
      <c r="P531" s="128"/>
      <c r="Q531" s="129"/>
      <c r="R531" s="130"/>
      <c r="S531" s="127"/>
      <c r="T531" s="28">
        <f t="shared" si="49"/>
        <v>0</v>
      </c>
      <c r="U531" s="131"/>
      <c r="V531" s="132"/>
      <c r="W531" s="132"/>
      <c r="X531" s="132"/>
      <c r="Y531" s="118"/>
      <c r="Z531" s="118"/>
      <c r="AA531" s="24"/>
      <c r="AB531" s="125"/>
      <c r="AC531" s="125"/>
      <c r="AD531" s="125"/>
      <c r="AE531" s="125"/>
      <c r="AF531" s="29" t="str">
        <f t="shared" si="48"/>
        <v>-</v>
      </c>
      <c r="AG531" s="30">
        <f>IF(SUMPRODUCT((A$14:A531=A531)*(B$14:B531=B531)*(C$14:C531=C531))&gt;1,0,1)</f>
        <v>0</v>
      </c>
      <c r="AH531" s="31" t="str">
        <f t="shared" si="50"/>
        <v>NO</v>
      </c>
      <c r="AI531" s="31" t="str">
        <f t="shared" si="51"/>
        <v>NO</v>
      </c>
      <c r="AJ531" s="32" t="str">
        <f>IFERROR(VLOOKUP(F531,[1]Tipo!$C$12:$C$27,1,FALSE),"NO")</f>
        <v>NO</v>
      </c>
      <c r="AK531" s="31" t="str">
        <f t="shared" si="52"/>
        <v>NO</v>
      </c>
      <c r="AL531" s="31" t="str">
        <f t="shared" si="53"/>
        <v>NO</v>
      </c>
      <c r="AM531" s="51"/>
      <c r="AN531" s="51"/>
      <c r="AO531" s="51"/>
      <c r="AP531" s="1"/>
      <c r="AQ531" s="1"/>
      <c r="AR531" s="1"/>
      <c r="AS531" s="1"/>
      <c r="AT531" s="1"/>
      <c r="AU531" s="1"/>
      <c r="AV531" s="1"/>
      <c r="AW531" s="1"/>
      <c r="AX531" s="1"/>
      <c r="AY531" s="1"/>
      <c r="AZ531" s="1"/>
      <c r="BA531" s="1"/>
      <c r="BB531" s="1"/>
      <c r="BC531" s="1"/>
      <c r="BD531" s="1"/>
      <c r="BE531" s="1"/>
      <c r="BF531" s="1"/>
      <c r="BG531" s="1"/>
      <c r="BH531" s="1"/>
      <c r="BI531" s="1"/>
      <c r="BJ531" s="1"/>
      <c r="BK531" s="1"/>
      <c r="BL531" s="1"/>
      <c r="BM531" s="1"/>
      <c r="BN531" s="1"/>
      <c r="BO531" s="1"/>
      <c r="BP531" s="1"/>
      <c r="BQ531" s="1"/>
    </row>
    <row r="532" spans="1:69" ht="24.75" customHeight="1" x14ac:dyDescent="0.25">
      <c r="A532" s="125"/>
      <c r="B532" s="118"/>
      <c r="C532" s="119"/>
      <c r="D532" s="142"/>
      <c r="E532" s="119"/>
      <c r="F532" s="120"/>
      <c r="G532" s="121"/>
      <c r="H532" s="122"/>
      <c r="I532" s="123"/>
      <c r="J532" s="27" t="str">
        <f>IF(ISERROR(VLOOKUP(I532,[1]Eje_Pilar!$C$2:$E$47,2,FALSE))," ",VLOOKUP(I532,[1]Eje_Pilar!$C$2:$E$47,2,FALSE))</f>
        <v xml:space="preserve"> </v>
      </c>
      <c r="K532" s="27" t="str">
        <f>IF(ISERROR(VLOOKUP(I532,[1]Eje_Pilar!$C$2:$E$47,3,FALSE))," ",VLOOKUP(I532,[1]Eje_Pilar!$C$2:$E$47,3,FALSE))</f>
        <v xml:space="preserve"> </v>
      </c>
      <c r="L532" s="124"/>
      <c r="M532" s="125"/>
      <c r="N532" s="121"/>
      <c r="O532" s="127"/>
      <c r="P532" s="128"/>
      <c r="Q532" s="129"/>
      <c r="R532" s="130"/>
      <c r="S532" s="127"/>
      <c r="T532" s="28">
        <f t="shared" si="49"/>
        <v>0</v>
      </c>
      <c r="U532" s="131"/>
      <c r="V532" s="132"/>
      <c r="W532" s="132"/>
      <c r="X532" s="132"/>
      <c r="Y532" s="118"/>
      <c r="Z532" s="118"/>
      <c r="AA532" s="24"/>
      <c r="AB532" s="125"/>
      <c r="AC532" s="125"/>
      <c r="AD532" s="125"/>
      <c r="AE532" s="125"/>
      <c r="AF532" s="29" t="str">
        <f t="shared" si="48"/>
        <v>-</v>
      </c>
      <c r="AG532" s="30">
        <f>IF(SUMPRODUCT((A$14:A532=A532)*(B$14:B532=B532)*(C$14:C532=C532))&gt;1,0,1)</f>
        <v>0</v>
      </c>
      <c r="AH532" s="31" t="str">
        <f t="shared" si="50"/>
        <v>NO</v>
      </c>
      <c r="AI532" s="31" t="str">
        <f t="shared" si="51"/>
        <v>NO</v>
      </c>
      <c r="AJ532" s="32" t="str">
        <f>IFERROR(VLOOKUP(F532,[1]Tipo!$C$12:$C$27,1,FALSE),"NO")</f>
        <v>NO</v>
      </c>
      <c r="AK532" s="31" t="str">
        <f t="shared" si="52"/>
        <v>NO</v>
      </c>
      <c r="AL532" s="31" t="str">
        <f t="shared" si="53"/>
        <v>NO</v>
      </c>
      <c r="AM532" s="51"/>
      <c r="AN532" s="51"/>
      <c r="AO532" s="51"/>
      <c r="AP532" s="1"/>
      <c r="AQ532" s="1"/>
      <c r="AR532" s="1"/>
      <c r="AS532" s="1"/>
      <c r="AT532" s="1"/>
      <c r="AU532" s="1"/>
      <c r="AV532" s="1"/>
      <c r="AW532" s="1"/>
      <c r="AX532" s="1"/>
      <c r="AY532" s="1"/>
      <c r="AZ532" s="1"/>
      <c r="BA532" s="1"/>
      <c r="BB532" s="1"/>
      <c r="BC532" s="1"/>
      <c r="BD532" s="1"/>
      <c r="BE532" s="1"/>
      <c r="BF532" s="1"/>
      <c r="BG532" s="1"/>
      <c r="BH532" s="1"/>
      <c r="BI532" s="1"/>
      <c r="BJ532" s="1"/>
      <c r="BK532" s="1"/>
      <c r="BL532" s="1"/>
      <c r="BM532" s="1"/>
      <c r="BN532" s="1"/>
      <c r="BO532" s="1"/>
      <c r="BP532" s="1"/>
      <c r="BQ532" s="1"/>
    </row>
    <row r="533" spans="1:69" ht="24.75" customHeight="1" x14ac:dyDescent="0.25">
      <c r="A533" s="125"/>
      <c r="B533" s="118"/>
      <c r="C533" s="119"/>
      <c r="D533" s="142"/>
      <c r="E533" s="119"/>
      <c r="F533" s="120"/>
      <c r="G533" s="121"/>
      <c r="H533" s="122"/>
      <c r="I533" s="123"/>
      <c r="J533" s="27" t="str">
        <f>IF(ISERROR(VLOOKUP(I533,[1]Eje_Pilar!$C$2:$E$47,2,FALSE))," ",VLOOKUP(I533,[1]Eje_Pilar!$C$2:$E$47,2,FALSE))</f>
        <v xml:space="preserve"> </v>
      </c>
      <c r="K533" s="27" t="str">
        <f>IF(ISERROR(VLOOKUP(I533,[1]Eje_Pilar!$C$2:$E$47,3,FALSE))," ",VLOOKUP(I533,[1]Eje_Pilar!$C$2:$E$47,3,FALSE))</f>
        <v xml:space="preserve"> </v>
      </c>
      <c r="L533" s="124"/>
      <c r="M533" s="125"/>
      <c r="N533" s="121"/>
      <c r="O533" s="127"/>
      <c r="P533" s="128"/>
      <c r="Q533" s="129"/>
      <c r="R533" s="130"/>
      <c r="S533" s="127"/>
      <c r="T533" s="28">
        <f t="shared" si="49"/>
        <v>0</v>
      </c>
      <c r="U533" s="131"/>
      <c r="V533" s="132"/>
      <c r="W533" s="132"/>
      <c r="X533" s="132"/>
      <c r="Y533" s="118"/>
      <c r="Z533" s="118"/>
      <c r="AA533" s="24"/>
      <c r="AB533" s="125"/>
      <c r="AC533" s="125"/>
      <c r="AD533" s="125"/>
      <c r="AE533" s="125"/>
      <c r="AF533" s="29" t="str">
        <f t="shared" si="48"/>
        <v>-</v>
      </c>
      <c r="AG533" s="30">
        <f>IF(SUMPRODUCT((A$14:A533=A533)*(B$14:B533=B533)*(C$14:C533=C533))&gt;1,0,1)</f>
        <v>0</v>
      </c>
      <c r="AH533" s="31" t="str">
        <f t="shared" si="50"/>
        <v>NO</v>
      </c>
      <c r="AI533" s="31" t="str">
        <f t="shared" si="51"/>
        <v>NO</v>
      </c>
      <c r="AJ533" s="32" t="str">
        <f>IFERROR(VLOOKUP(F533,[1]Tipo!$C$12:$C$27,1,FALSE),"NO")</f>
        <v>NO</v>
      </c>
      <c r="AK533" s="31" t="str">
        <f t="shared" si="52"/>
        <v>NO</v>
      </c>
      <c r="AL533" s="31" t="str">
        <f t="shared" si="53"/>
        <v>NO</v>
      </c>
      <c r="AM533" s="51"/>
      <c r="AN533" s="51"/>
      <c r="AO533" s="51"/>
      <c r="AP533" s="1"/>
      <c r="AQ533" s="1"/>
      <c r="AR533" s="1"/>
      <c r="AS533" s="1"/>
      <c r="AT533" s="1"/>
      <c r="AU533" s="1"/>
      <c r="AV533" s="1"/>
      <c r="AW533" s="1"/>
      <c r="AX533" s="1"/>
      <c r="AY533" s="1"/>
      <c r="AZ533" s="1"/>
      <c r="BA533" s="1"/>
      <c r="BB533" s="1"/>
      <c r="BC533" s="1"/>
      <c r="BD533" s="1"/>
      <c r="BE533" s="1"/>
      <c r="BF533" s="1"/>
      <c r="BG533" s="1"/>
      <c r="BH533" s="1"/>
      <c r="BI533" s="1"/>
      <c r="BJ533" s="1"/>
      <c r="BK533" s="1"/>
      <c r="BL533" s="1"/>
      <c r="BM533" s="1"/>
      <c r="BN533" s="1"/>
      <c r="BO533" s="1"/>
      <c r="BP533" s="1"/>
      <c r="BQ533" s="1"/>
    </row>
    <row r="534" spans="1:69" ht="19.5" customHeight="1" x14ac:dyDescent="0.25">
      <c r="A534" s="125"/>
      <c r="B534" s="118"/>
      <c r="C534" s="119"/>
      <c r="D534" s="142"/>
      <c r="E534" s="119"/>
      <c r="F534" s="120"/>
      <c r="G534" s="121"/>
      <c r="H534" s="122"/>
      <c r="I534" s="123"/>
      <c r="J534" s="27" t="str">
        <f>IF(ISERROR(VLOOKUP(I534,[1]Eje_Pilar!$C$2:$E$47,2,FALSE))," ",VLOOKUP(I534,[1]Eje_Pilar!$C$2:$E$47,2,FALSE))</f>
        <v xml:space="preserve"> </v>
      </c>
      <c r="K534" s="27" t="str">
        <f>IF(ISERROR(VLOOKUP(I534,[1]Eje_Pilar!$C$2:$E$47,3,FALSE))," ",VLOOKUP(I534,[1]Eje_Pilar!$C$2:$E$47,3,FALSE))</f>
        <v xml:space="preserve"> </v>
      </c>
      <c r="L534" s="124"/>
      <c r="M534" s="125"/>
      <c r="N534" s="121"/>
      <c r="O534" s="127"/>
      <c r="P534" s="128"/>
      <c r="Q534" s="129"/>
      <c r="R534" s="130"/>
      <c r="S534" s="127"/>
      <c r="T534" s="28">
        <f t="shared" si="49"/>
        <v>0</v>
      </c>
      <c r="U534" s="131"/>
      <c r="V534" s="132"/>
      <c r="W534" s="132"/>
      <c r="X534" s="132"/>
      <c r="Y534" s="118"/>
      <c r="Z534" s="118"/>
      <c r="AA534" s="24"/>
      <c r="AB534" s="125"/>
      <c r="AC534" s="125"/>
      <c r="AD534" s="125"/>
      <c r="AE534" s="125"/>
      <c r="AF534" s="29" t="str">
        <f t="shared" si="48"/>
        <v>-</v>
      </c>
      <c r="AG534" s="30">
        <f>IF(SUMPRODUCT((A$14:A534=A534)*(B$14:B534=B534)*(C$14:C534=C534))&gt;1,0,1)</f>
        <v>0</v>
      </c>
      <c r="AH534" s="31" t="str">
        <f t="shared" si="50"/>
        <v>NO</v>
      </c>
      <c r="AI534" s="31" t="str">
        <f t="shared" si="51"/>
        <v>NO</v>
      </c>
      <c r="AJ534" s="32" t="str">
        <f>IFERROR(VLOOKUP(F534,[1]Tipo!$C$12:$C$27,1,FALSE),"NO")</f>
        <v>NO</v>
      </c>
      <c r="AK534" s="31" t="str">
        <f t="shared" si="52"/>
        <v>NO</v>
      </c>
      <c r="AL534" s="31" t="str">
        <f t="shared" si="53"/>
        <v>NO</v>
      </c>
      <c r="AM534" s="51"/>
      <c r="AN534" s="51"/>
      <c r="AO534" s="51"/>
      <c r="AP534" s="1"/>
      <c r="AQ534" s="1"/>
      <c r="AR534" s="1"/>
      <c r="AS534" s="1"/>
      <c r="AT534" s="1"/>
      <c r="AU534" s="1"/>
      <c r="AV534" s="1"/>
      <c r="AW534" s="1"/>
      <c r="AX534" s="1"/>
      <c r="AY534" s="1"/>
      <c r="AZ534" s="1"/>
      <c r="BA534" s="1"/>
      <c r="BB534" s="1"/>
      <c r="BC534" s="1"/>
      <c r="BD534" s="1"/>
      <c r="BE534" s="1"/>
      <c r="BF534" s="1"/>
      <c r="BG534" s="1"/>
      <c r="BH534" s="1"/>
      <c r="BI534" s="1"/>
      <c r="BJ534" s="1"/>
      <c r="BK534" s="1"/>
      <c r="BL534" s="1"/>
      <c r="BM534" s="1"/>
      <c r="BN534" s="1"/>
      <c r="BO534" s="1"/>
      <c r="BP534" s="1"/>
      <c r="BQ534" s="1"/>
    </row>
    <row r="535" spans="1:69" ht="17.25" customHeight="1" x14ac:dyDescent="0.25">
      <c r="A535" s="125"/>
      <c r="B535" s="118"/>
      <c r="C535" s="119"/>
      <c r="D535" s="142"/>
      <c r="E535" s="119"/>
      <c r="F535" s="120"/>
      <c r="G535" s="121"/>
      <c r="H535" s="122"/>
      <c r="I535" s="123"/>
      <c r="J535" s="27" t="str">
        <f>IF(ISERROR(VLOOKUP(I535,[1]Eje_Pilar!$C$2:$E$47,2,FALSE))," ",VLOOKUP(I535,[1]Eje_Pilar!$C$2:$E$47,2,FALSE))</f>
        <v xml:space="preserve"> </v>
      </c>
      <c r="K535" s="27" t="str">
        <f>IF(ISERROR(VLOOKUP(I535,[1]Eje_Pilar!$C$2:$E$47,3,FALSE))," ",VLOOKUP(I535,[1]Eje_Pilar!$C$2:$E$47,3,FALSE))</f>
        <v xml:space="preserve"> </v>
      </c>
      <c r="L535" s="124"/>
      <c r="M535" s="125"/>
      <c r="N535" s="121"/>
      <c r="O535" s="127"/>
      <c r="P535" s="128"/>
      <c r="Q535" s="129"/>
      <c r="R535" s="130"/>
      <c r="S535" s="127"/>
      <c r="T535" s="28">
        <f t="shared" si="49"/>
        <v>0</v>
      </c>
      <c r="U535" s="131"/>
      <c r="V535" s="132"/>
      <c r="W535" s="132"/>
      <c r="X535" s="132"/>
      <c r="Y535" s="118"/>
      <c r="Z535" s="118"/>
      <c r="AA535" s="24"/>
      <c r="AB535" s="125"/>
      <c r="AC535" s="125"/>
      <c r="AD535" s="125"/>
      <c r="AE535" s="125"/>
      <c r="AF535" s="29" t="str">
        <f t="shared" si="48"/>
        <v>-</v>
      </c>
      <c r="AG535" s="30">
        <f>IF(SUMPRODUCT((A$14:A535=A535)*(B$14:B535=B535)*(C$14:C535=C535))&gt;1,0,1)</f>
        <v>0</v>
      </c>
      <c r="AH535" s="31" t="str">
        <f t="shared" si="50"/>
        <v>NO</v>
      </c>
      <c r="AI535" s="31" t="str">
        <f t="shared" si="51"/>
        <v>NO</v>
      </c>
      <c r="AJ535" s="32" t="str">
        <f>IFERROR(VLOOKUP(F535,[1]Tipo!$C$12:$C$27,1,FALSE),"NO")</f>
        <v>NO</v>
      </c>
      <c r="AK535" s="31" t="str">
        <f t="shared" si="52"/>
        <v>NO</v>
      </c>
      <c r="AL535" s="31" t="str">
        <f t="shared" si="53"/>
        <v>NO</v>
      </c>
      <c r="AM535" s="51"/>
      <c r="AN535" s="51"/>
      <c r="AO535" s="51"/>
      <c r="AP535" s="1"/>
      <c r="AQ535" s="1"/>
      <c r="AR535" s="1"/>
      <c r="AS535" s="1"/>
      <c r="AT535" s="1"/>
      <c r="AU535" s="1"/>
      <c r="AV535" s="1"/>
      <c r="AW535" s="1"/>
      <c r="AX535" s="1"/>
      <c r="AY535" s="1"/>
      <c r="AZ535" s="1"/>
      <c r="BA535" s="1"/>
      <c r="BB535" s="1"/>
      <c r="BC535" s="1"/>
      <c r="BD535" s="1"/>
      <c r="BE535" s="1"/>
      <c r="BF535" s="1"/>
      <c r="BG535" s="1"/>
      <c r="BH535" s="1"/>
      <c r="BI535" s="1"/>
      <c r="BJ535" s="1"/>
      <c r="BK535" s="1"/>
      <c r="BL535" s="1"/>
      <c r="BM535" s="1"/>
      <c r="BN535" s="1"/>
      <c r="BO535" s="1"/>
      <c r="BP535" s="1"/>
      <c r="BQ535" s="1"/>
    </row>
    <row r="536" spans="1:69" ht="26.25" customHeight="1" x14ac:dyDescent="0.25">
      <c r="A536" s="125"/>
      <c r="B536" s="118"/>
      <c r="C536" s="119"/>
      <c r="D536" s="142"/>
      <c r="E536" s="119"/>
      <c r="F536" s="120"/>
      <c r="G536" s="121"/>
      <c r="H536" s="122"/>
      <c r="I536" s="123"/>
      <c r="J536" s="27" t="str">
        <f>IF(ISERROR(VLOOKUP(I536,[1]Eje_Pilar!$C$2:$E$47,2,FALSE))," ",VLOOKUP(I536,[1]Eje_Pilar!$C$2:$E$47,2,FALSE))</f>
        <v xml:space="preserve"> </v>
      </c>
      <c r="K536" s="27" t="str">
        <f>IF(ISERROR(VLOOKUP(I536,[1]Eje_Pilar!$C$2:$E$47,3,FALSE))," ",VLOOKUP(I536,[1]Eje_Pilar!$C$2:$E$47,3,FALSE))</f>
        <v xml:space="preserve"> </v>
      </c>
      <c r="L536" s="124"/>
      <c r="M536" s="125"/>
      <c r="N536" s="121"/>
      <c r="O536" s="127"/>
      <c r="P536" s="128"/>
      <c r="Q536" s="129"/>
      <c r="R536" s="130"/>
      <c r="S536" s="127"/>
      <c r="T536" s="28">
        <f t="shared" si="49"/>
        <v>0</v>
      </c>
      <c r="U536" s="131"/>
      <c r="V536" s="132"/>
      <c r="W536" s="132"/>
      <c r="X536" s="132"/>
      <c r="Y536" s="118"/>
      <c r="Z536" s="118"/>
      <c r="AA536" s="24"/>
      <c r="AB536" s="125"/>
      <c r="AC536" s="125"/>
      <c r="AD536" s="125"/>
      <c r="AE536" s="125"/>
      <c r="AF536" s="29" t="str">
        <f t="shared" si="48"/>
        <v>-</v>
      </c>
      <c r="AG536" s="30">
        <f>IF(SUMPRODUCT((A$14:A536=A536)*(B$14:B536=B536)*(C$14:C536=C536))&gt;1,0,1)</f>
        <v>0</v>
      </c>
      <c r="AH536" s="31" t="str">
        <f t="shared" si="50"/>
        <v>NO</v>
      </c>
      <c r="AI536" s="31" t="str">
        <f t="shared" si="51"/>
        <v>NO</v>
      </c>
      <c r="AJ536" s="32" t="str">
        <f>IFERROR(VLOOKUP(F536,[1]Tipo!$C$12:$C$27,1,FALSE),"NO")</f>
        <v>NO</v>
      </c>
      <c r="AK536" s="31" t="str">
        <f t="shared" si="52"/>
        <v>NO</v>
      </c>
      <c r="AL536" s="31" t="str">
        <f t="shared" si="53"/>
        <v>NO</v>
      </c>
      <c r="AM536" s="51"/>
      <c r="AN536" s="51"/>
      <c r="AO536" s="51"/>
      <c r="AP536" s="1"/>
      <c r="AQ536" s="1"/>
      <c r="AR536" s="1"/>
      <c r="AS536" s="1"/>
      <c r="AT536" s="1"/>
      <c r="AU536" s="1"/>
      <c r="AV536" s="1"/>
      <c r="AW536" s="1"/>
      <c r="AX536" s="1"/>
      <c r="AY536" s="1"/>
      <c r="AZ536" s="1"/>
      <c r="BA536" s="1"/>
      <c r="BB536" s="1"/>
      <c r="BC536" s="1"/>
      <c r="BD536" s="1"/>
      <c r="BE536" s="1"/>
      <c r="BF536" s="1"/>
      <c r="BG536" s="1"/>
      <c r="BH536" s="1"/>
      <c r="BI536" s="1"/>
      <c r="BJ536" s="1"/>
      <c r="BK536" s="1"/>
      <c r="BL536" s="1"/>
      <c r="BM536" s="1"/>
      <c r="BN536" s="1"/>
      <c r="BO536" s="1"/>
      <c r="BP536" s="1"/>
      <c r="BQ536" s="1"/>
    </row>
    <row r="537" spans="1:69" ht="22.5" customHeight="1" x14ac:dyDescent="0.25">
      <c r="A537" s="125"/>
      <c r="B537" s="118"/>
      <c r="C537" s="119"/>
      <c r="D537" s="142"/>
      <c r="E537" s="119"/>
      <c r="F537" s="120"/>
      <c r="G537" s="121"/>
      <c r="H537" s="122"/>
      <c r="I537" s="123"/>
      <c r="J537" s="27" t="str">
        <f>IF(ISERROR(VLOOKUP(I537,[1]Eje_Pilar!$C$2:$E$47,2,FALSE))," ",VLOOKUP(I537,[1]Eje_Pilar!$C$2:$E$47,2,FALSE))</f>
        <v xml:space="preserve"> </v>
      </c>
      <c r="K537" s="27" t="str">
        <f>IF(ISERROR(VLOOKUP(I537,[1]Eje_Pilar!$C$2:$E$47,3,FALSE))," ",VLOOKUP(I537,[1]Eje_Pilar!$C$2:$E$47,3,FALSE))</f>
        <v xml:space="preserve"> </v>
      </c>
      <c r="L537" s="124"/>
      <c r="M537" s="125"/>
      <c r="N537" s="121"/>
      <c r="O537" s="127"/>
      <c r="P537" s="128"/>
      <c r="Q537" s="129"/>
      <c r="R537" s="130"/>
      <c r="S537" s="127"/>
      <c r="T537" s="28">
        <f t="shared" si="49"/>
        <v>0</v>
      </c>
      <c r="U537" s="131"/>
      <c r="V537" s="132"/>
      <c r="W537" s="132"/>
      <c r="X537" s="132"/>
      <c r="Y537" s="118"/>
      <c r="Z537" s="118"/>
      <c r="AA537" s="24"/>
      <c r="AB537" s="125"/>
      <c r="AC537" s="125"/>
      <c r="AD537" s="125"/>
      <c r="AE537" s="125"/>
      <c r="AF537" s="29" t="str">
        <f t="shared" si="48"/>
        <v>-</v>
      </c>
      <c r="AG537" s="30">
        <f>IF(SUMPRODUCT((A$14:A537=A537)*(B$14:B537=B537)*(C$14:C537=C537))&gt;1,0,1)</f>
        <v>0</v>
      </c>
      <c r="AH537" s="31" t="str">
        <f t="shared" si="50"/>
        <v>NO</v>
      </c>
      <c r="AI537" s="31" t="str">
        <f t="shared" si="51"/>
        <v>NO</v>
      </c>
      <c r="AJ537" s="32" t="str">
        <f>IFERROR(VLOOKUP(F537,[1]Tipo!$C$12:$C$27,1,FALSE),"NO")</f>
        <v>NO</v>
      </c>
      <c r="AK537" s="31" t="str">
        <f t="shared" si="52"/>
        <v>NO</v>
      </c>
      <c r="AL537" s="31" t="str">
        <f t="shared" si="53"/>
        <v>NO</v>
      </c>
      <c r="AM537" s="51"/>
      <c r="AN537" s="51"/>
      <c r="AO537" s="51"/>
      <c r="AP537" s="1"/>
      <c r="AQ537" s="1"/>
      <c r="AR537" s="1"/>
      <c r="AS537" s="1"/>
      <c r="AT537" s="1"/>
      <c r="AU537" s="1"/>
      <c r="AV537" s="1"/>
      <c r="AW537" s="1"/>
      <c r="AX537" s="1"/>
      <c r="AY537" s="1"/>
      <c r="AZ537" s="1"/>
      <c r="BA537" s="1"/>
      <c r="BB537" s="1"/>
      <c r="BC537" s="1"/>
      <c r="BD537" s="1"/>
      <c r="BE537" s="1"/>
      <c r="BF537" s="1"/>
      <c r="BG537" s="1"/>
      <c r="BH537" s="1"/>
      <c r="BI537" s="1"/>
      <c r="BJ537" s="1"/>
      <c r="BK537" s="1"/>
      <c r="BL537" s="1"/>
      <c r="BM537" s="1"/>
      <c r="BN537" s="1"/>
      <c r="BO537" s="1"/>
      <c r="BP537" s="1"/>
      <c r="BQ537" s="1"/>
    </row>
    <row r="538" spans="1:69" ht="18.75" customHeight="1" x14ac:dyDescent="0.25">
      <c r="A538" s="125"/>
      <c r="B538" s="118"/>
      <c r="C538" s="119"/>
      <c r="D538" s="142"/>
      <c r="E538" s="119"/>
      <c r="F538" s="120"/>
      <c r="G538" s="121"/>
      <c r="H538" s="122"/>
      <c r="I538" s="123"/>
      <c r="J538" s="27" t="str">
        <f>IF(ISERROR(VLOOKUP(I538,[1]Eje_Pilar!$C$2:$E$47,2,FALSE))," ",VLOOKUP(I538,[1]Eje_Pilar!$C$2:$E$47,2,FALSE))</f>
        <v xml:space="preserve"> </v>
      </c>
      <c r="K538" s="27" t="str">
        <f>IF(ISERROR(VLOOKUP(I538,[1]Eje_Pilar!$C$2:$E$47,3,FALSE))," ",VLOOKUP(I538,[1]Eje_Pilar!$C$2:$E$47,3,FALSE))</f>
        <v xml:space="preserve"> </v>
      </c>
      <c r="L538" s="124"/>
      <c r="M538" s="125"/>
      <c r="N538" s="121"/>
      <c r="O538" s="127"/>
      <c r="P538" s="128"/>
      <c r="Q538" s="129"/>
      <c r="R538" s="130"/>
      <c r="S538" s="127"/>
      <c r="T538" s="28">
        <f t="shared" si="49"/>
        <v>0</v>
      </c>
      <c r="U538" s="131"/>
      <c r="V538" s="132"/>
      <c r="W538" s="132"/>
      <c r="X538" s="132"/>
      <c r="Y538" s="118"/>
      <c r="Z538" s="118"/>
      <c r="AA538" s="24"/>
      <c r="AB538" s="125"/>
      <c r="AC538" s="125"/>
      <c r="AD538" s="125"/>
      <c r="AE538" s="125"/>
      <c r="AF538" s="29" t="str">
        <f t="shared" si="48"/>
        <v>-</v>
      </c>
      <c r="AG538" s="30">
        <f>IF(SUMPRODUCT((A$14:A538=A538)*(B$14:B538=B538)*(C$14:C538=C538))&gt;1,0,1)</f>
        <v>0</v>
      </c>
      <c r="AH538" s="31" t="str">
        <f t="shared" si="50"/>
        <v>NO</v>
      </c>
      <c r="AI538" s="31" t="str">
        <f t="shared" si="51"/>
        <v>NO</v>
      </c>
      <c r="AJ538" s="32" t="str">
        <f>IFERROR(VLOOKUP(F538,[1]Tipo!$C$12:$C$27,1,FALSE),"NO")</f>
        <v>NO</v>
      </c>
      <c r="AK538" s="31" t="str">
        <f t="shared" si="52"/>
        <v>NO</v>
      </c>
      <c r="AL538" s="31" t="str">
        <f t="shared" si="53"/>
        <v>NO</v>
      </c>
      <c r="AM538" s="51"/>
      <c r="AN538" s="51"/>
      <c r="AO538" s="51"/>
      <c r="AP538" s="1"/>
      <c r="AQ538" s="1"/>
      <c r="AR538" s="1"/>
      <c r="AS538" s="1"/>
      <c r="AT538" s="1"/>
      <c r="AU538" s="1"/>
      <c r="AV538" s="1"/>
      <c r="AW538" s="1"/>
      <c r="AX538" s="1"/>
      <c r="AY538" s="1"/>
      <c r="AZ538" s="1"/>
      <c r="BA538" s="1"/>
      <c r="BB538" s="1"/>
      <c r="BC538" s="1"/>
      <c r="BD538" s="1"/>
      <c r="BE538" s="1"/>
      <c r="BF538" s="1"/>
      <c r="BG538" s="1"/>
      <c r="BH538" s="1"/>
      <c r="BI538" s="1"/>
      <c r="BJ538" s="1"/>
      <c r="BK538" s="1"/>
      <c r="BL538" s="1"/>
      <c r="BM538" s="1"/>
      <c r="BN538" s="1"/>
      <c r="BO538" s="1"/>
      <c r="BP538" s="1"/>
      <c r="BQ538" s="1"/>
    </row>
    <row r="539" spans="1:69" ht="24" customHeight="1" x14ac:dyDescent="0.25">
      <c r="A539" s="125"/>
      <c r="B539" s="118"/>
      <c r="C539" s="119"/>
      <c r="D539" s="142"/>
      <c r="E539" s="119"/>
      <c r="F539" s="120"/>
      <c r="G539" s="121"/>
      <c r="H539" s="122"/>
      <c r="I539" s="123"/>
      <c r="J539" s="27" t="str">
        <f>IF(ISERROR(VLOOKUP(I539,[1]Eje_Pilar!$C$2:$E$47,2,FALSE))," ",VLOOKUP(I539,[1]Eje_Pilar!$C$2:$E$47,2,FALSE))</f>
        <v xml:space="preserve"> </v>
      </c>
      <c r="K539" s="27" t="str">
        <f>IF(ISERROR(VLOOKUP(I539,[1]Eje_Pilar!$C$2:$E$47,3,FALSE))," ",VLOOKUP(I539,[1]Eje_Pilar!$C$2:$E$47,3,FALSE))</f>
        <v xml:space="preserve"> </v>
      </c>
      <c r="L539" s="124"/>
      <c r="M539" s="125"/>
      <c r="N539" s="121"/>
      <c r="O539" s="127"/>
      <c r="P539" s="128"/>
      <c r="Q539" s="129"/>
      <c r="R539" s="130"/>
      <c r="S539" s="127"/>
      <c r="T539" s="28">
        <f t="shared" si="49"/>
        <v>0</v>
      </c>
      <c r="U539" s="131"/>
      <c r="V539" s="132"/>
      <c r="W539" s="132"/>
      <c r="X539" s="132"/>
      <c r="Y539" s="118"/>
      <c r="Z539" s="118"/>
      <c r="AA539" s="24"/>
      <c r="AB539" s="125"/>
      <c r="AC539" s="125"/>
      <c r="AD539" s="125"/>
      <c r="AE539" s="125"/>
      <c r="AF539" s="29" t="str">
        <f t="shared" si="48"/>
        <v>-</v>
      </c>
      <c r="AG539" s="30">
        <f>IF(SUMPRODUCT((A$14:A539=A539)*(B$14:B539=B539)*(C$14:C539=C539))&gt;1,0,1)</f>
        <v>0</v>
      </c>
      <c r="AH539" s="31" t="str">
        <f t="shared" si="50"/>
        <v>NO</v>
      </c>
      <c r="AI539" s="31" t="str">
        <f t="shared" si="51"/>
        <v>NO</v>
      </c>
      <c r="AJ539" s="32" t="str">
        <f>IFERROR(VLOOKUP(F539,[1]Tipo!$C$12:$C$27,1,FALSE),"NO")</f>
        <v>NO</v>
      </c>
      <c r="AK539" s="31" t="str">
        <f t="shared" si="52"/>
        <v>NO</v>
      </c>
      <c r="AL539" s="31" t="str">
        <f t="shared" si="53"/>
        <v>NO</v>
      </c>
      <c r="AM539" s="51"/>
      <c r="AN539" s="51"/>
      <c r="AO539" s="51"/>
      <c r="AP539" s="1"/>
      <c r="AQ539" s="1"/>
      <c r="AR539" s="1"/>
      <c r="AS539" s="1"/>
      <c r="AT539" s="1"/>
      <c r="AU539" s="1"/>
      <c r="AV539" s="1"/>
      <c r="AW539" s="1"/>
      <c r="AX539" s="1"/>
      <c r="AY539" s="1"/>
      <c r="AZ539" s="1"/>
      <c r="BA539" s="1"/>
      <c r="BB539" s="1"/>
      <c r="BC539" s="1"/>
      <c r="BD539" s="1"/>
      <c r="BE539" s="1"/>
      <c r="BF539" s="1"/>
      <c r="BG539" s="1"/>
      <c r="BH539" s="1"/>
      <c r="BI539" s="1"/>
      <c r="BJ539" s="1"/>
      <c r="BK539" s="1"/>
      <c r="BL539" s="1"/>
      <c r="BM539" s="1"/>
      <c r="BN539" s="1"/>
      <c r="BO539" s="1"/>
      <c r="BP539" s="1"/>
      <c r="BQ539" s="1"/>
    </row>
    <row r="540" spans="1:69" ht="17.25" customHeight="1" x14ac:dyDescent="0.25">
      <c r="A540" s="125"/>
      <c r="B540" s="118"/>
      <c r="C540" s="119"/>
      <c r="D540" s="142"/>
      <c r="E540" s="119"/>
      <c r="F540" s="120"/>
      <c r="G540" s="121"/>
      <c r="H540" s="122"/>
      <c r="I540" s="123"/>
      <c r="J540" s="27" t="str">
        <f>IF(ISERROR(VLOOKUP(I540,[1]Eje_Pilar!$C$2:$E$47,2,FALSE))," ",VLOOKUP(I540,[1]Eje_Pilar!$C$2:$E$47,2,FALSE))</f>
        <v xml:space="preserve"> </v>
      </c>
      <c r="K540" s="27" t="str">
        <f>IF(ISERROR(VLOOKUP(I540,[1]Eje_Pilar!$C$2:$E$47,3,FALSE))," ",VLOOKUP(I540,[1]Eje_Pilar!$C$2:$E$47,3,FALSE))</f>
        <v xml:space="preserve"> </v>
      </c>
      <c r="L540" s="124"/>
      <c r="M540" s="125"/>
      <c r="N540" s="121"/>
      <c r="O540" s="127"/>
      <c r="P540" s="128"/>
      <c r="Q540" s="129"/>
      <c r="R540" s="130"/>
      <c r="S540" s="127"/>
      <c r="T540" s="28">
        <f t="shared" si="49"/>
        <v>0</v>
      </c>
      <c r="U540" s="131"/>
      <c r="V540" s="132"/>
      <c r="W540" s="132"/>
      <c r="X540" s="132"/>
      <c r="Y540" s="118"/>
      <c r="Z540" s="118"/>
      <c r="AA540" s="24"/>
      <c r="AB540" s="125"/>
      <c r="AC540" s="125"/>
      <c r="AD540" s="125"/>
      <c r="AE540" s="125"/>
      <c r="AF540" s="29" t="str">
        <f t="shared" si="48"/>
        <v>-</v>
      </c>
      <c r="AG540" s="30">
        <f>IF(SUMPRODUCT((A$14:A540=A540)*(B$14:B540=B540)*(C$14:C540=C540))&gt;1,0,1)</f>
        <v>0</v>
      </c>
      <c r="AH540" s="31" t="str">
        <f t="shared" si="50"/>
        <v>NO</v>
      </c>
      <c r="AI540" s="31" t="str">
        <f t="shared" si="51"/>
        <v>NO</v>
      </c>
      <c r="AJ540" s="32" t="str">
        <f>IFERROR(VLOOKUP(F540,[1]Tipo!$C$12:$C$27,1,FALSE),"NO")</f>
        <v>NO</v>
      </c>
      <c r="AK540" s="31" t="str">
        <f t="shared" si="52"/>
        <v>NO</v>
      </c>
      <c r="AL540" s="31" t="str">
        <f t="shared" si="53"/>
        <v>NO</v>
      </c>
      <c r="AM540" s="51"/>
      <c r="AN540" s="51"/>
      <c r="AO540" s="51"/>
      <c r="AP540" s="1"/>
      <c r="AQ540" s="1"/>
      <c r="AR540" s="1"/>
      <c r="AS540" s="1"/>
      <c r="AT540" s="1"/>
      <c r="AU540" s="1"/>
      <c r="AV540" s="1"/>
      <c r="AW540" s="1"/>
      <c r="AX540" s="1"/>
      <c r="AY540" s="1"/>
      <c r="AZ540" s="1"/>
      <c r="BA540" s="1"/>
      <c r="BB540" s="1"/>
      <c r="BC540" s="1"/>
      <c r="BD540" s="1"/>
      <c r="BE540" s="1"/>
      <c r="BF540" s="1"/>
      <c r="BG540" s="1"/>
      <c r="BH540" s="1"/>
      <c r="BI540" s="1"/>
      <c r="BJ540" s="1"/>
      <c r="BK540" s="1"/>
      <c r="BL540" s="1"/>
      <c r="BM540" s="1"/>
      <c r="BN540" s="1"/>
      <c r="BO540" s="1"/>
      <c r="BP540" s="1"/>
      <c r="BQ540" s="1"/>
    </row>
    <row r="541" spans="1:69" ht="24.75" customHeight="1" x14ac:dyDescent="0.25">
      <c r="A541" s="125"/>
      <c r="B541" s="118"/>
      <c r="C541" s="119"/>
      <c r="D541" s="142"/>
      <c r="E541" s="119"/>
      <c r="F541" s="120"/>
      <c r="G541" s="121"/>
      <c r="H541" s="122"/>
      <c r="I541" s="123"/>
      <c r="J541" s="27" t="str">
        <f>IF(ISERROR(VLOOKUP(I541,[1]Eje_Pilar!$C$2:$E$47,2,FALSE))," ",VLOOKUP(I541,[1]Eje_Pilar!$C$2:$E$47,2,FALSE))</f>
        <v xml:space="preserve"> </v>
      </c>
      <c r="K541" s="27" t="str">
        <f>IF(ISERROR(VLOOKUP(I541,[1]Eje_Pilar!$C$2:$E$47,3,FALSE))," ",VLOOKUP(I541,[1]Eje_Pilar!$C$2:$E$47,3,FALSE))</f>
        <v xml:space="preserve"> </v>
      </c>
      <c r="L541" s="124"/>
      <c r="M541" s="125"/>
      <c r="N541" s="121"/>
      <c r="O541" s="127"/>
      <c r="P541" s="128"/>
      <c r="Q541" s="129"/>
      <c r="R541" s="130"/>
      <c r="S541" s="127"/>
      <c r="T541" s="28">
        <f t="shared" si="49"/>
        <v>0</v>
      </c>
      <c r="U541" s="131"/>
      <c r="V541" s="132"/>
      <c r="W541" s="132"/>
      <c r="X541" s="132"/>
      <c r="Y541" s="118"/>
      <c r="Z541" s="118"/>
      <c r="AA541" s="24"/>
      <c r="AB541" s="125"/>
      <c r="AC541" s="125"/>
      <c r="AD541" s="125"/>
      <c r="AE541" s="125"/>
      <c r="AF541" s="29" t="str">
        <f t="shared" si="48"/>
        <v>-</v>
      </c>
      <c r="AG541" s="30">
        <f>IF(SUMPRODUCT((A$14:A541=A541)*(B$14:B541=B541)*(C$14:C541=C541))&gt;1,0,1)</f>
        <v>0</v>
      </c>
      <c r="AH541" s="31" t="str">
        <f t="shared" si="50"/>
        <v>NO</v>
      </c>
      <c r="AI541" s="31" t="str">
        <f t="shared" si="51"/>
        <v>NO</v>
      </c>
      <c r="AJ541" s="32" t="str">
        <f>IFERROR(VLOOKUP(F541,[1]Tipo!$C$12:$C$27,1,FALSE),"NO")</f>
        <v>NO</v>
      </c>
      <c r="AK541" s="31" t="str">
        <f t="shared" si="52"/>
        <v>NO</v>
      </c>
      <c r="AL541" s="31" t="str">
        <f t="shared" si="53"/>
        <v>NO</v>
      </c>
      <c r="AM541" s="51"/>
      <c r="AN541" s="51"/>
      <c r="AO541" s="51"/>
      <c r="AP541" s="1"/>
      <c r="AQ541" s="1"/>
      <c r="AR541" s="1"/>
      <c r="AS541" s="1"/>
      <c r="AT541" s="1"/>
      <c r="AU541" s="1"/>
      <c r="AV541" s="1"/>
      <c r="AW541" s="1"/>
      <c r="AX541" s="1"/>
      <c r="AY541" s="1"/>
      <c r="AZ541" s="1"/>
      <c r="BA541" s="1"/>
      <c r="BB541" s="1"/>
      <c r="BC541" s="1"/>
      <c r="BD541" s="1"/>
      <c r="BE541" s="1"/>
      <c r="BF541" s="1"/>
      <c r="BG541" s="1"/>
      <c r="BH541" s="1"/>
      <c r="BI541" s="1"/>
      <c r="BJ541" s="1"/>
      <c r="BK541" s="1"/>
      <c r="BL541" s="1"/>
      <c r="BM541" s="1"/>
      <c r="BN541" s="1"/>
      <c r="BO541" s="1"/>
      <c r="BP541" s="1"/>
      <c r="BQ541" s="1"/>
    </row>
    <row r="542" spans="1:69" ht="19.5" customHeight="1" x14ac:dyDescent="0.25">
      <c r="A542" s="125"/>
      <c r="B542" s="118"/>
      <c r="C542" s="119"/>
      <c r="D542" s="142"/>
      <c r="E542" s="119"/>
      <c r="F542" s="120"/>
      <c r="G542" s="121"/>
      <c r="H542" s="122"/>
      <c r="I542" s="123"/>
      <c r="J542" s="27" t="str">
        <f>IF(ISERROR(VLOOKUP(I542,[1]Eje_Pilar!$C$2:$E$47,2,FALSE))," ",VLOOKUP(I542,[1]Eje_Pilar!$C$2:$E$47,2,FALSE))</f>
        <v xml:space="preserve"> </v>
      </c>
      <c r="K542" s="27" t="str">
        <f>IF(ISERROR(VLOOKUP(I542,[1]Eje_Pilar!$C$2:$E$47,3,FALSE))," ",VLOOKUP(I542,[1]Eje_Pilar!$C$2:$E$47,3,FALSE))</f>
        <v xml:space="preserve"> </v>
      </c>
      <c r="L542" s="124"/>
      <c r="M542" s="125"/>
      <c r="N542" s="121"/>
      <c r="O542" s="127"/>
      <c r="P542" s="128"/>
      <c r="Q542" s="129"/>
      <c r="R542" s="130"/>
      <c r="S542" s="127"/>
      <c r="T542" s="28">
        <f t="shared" si="49"/>
        <v>0</v>
      </c>
      <c r="U542" s="131"/>
      <c r="V542" s="132"/>
      <c r="W542" s="132"/>
      <c r="X542" s="132"/>
      <c r="Y542" s="118"/>
      <c r="Z542" s="118"/>
      <c r="AA542" s="24"/>
      <c r="AB542" s="125"/>
      <c r="AC542" s="125"/>
      <c r="AD542" s="125"/>
      <c r="AE542" s="125"/>
      <c r="AF542" s="29" t="str">
        <f t="shared" si="48"/>
        <v>-</v>
      </c>
      <c r="AG542" s="30">
        <f>IF(SUMPRODUCT((A$14:A542=A542)*(B$14:B542=B542)*(C$14:C542=C542))&gt;1,0,1)</f>
        <v>0</v>
      </c>
      <c r="AH542" s="31" t="str">
        <f t="shared" si="50"/>
        <v>NO</v>
      </c>
      <c r="AI542" s="31" t="str">
        <f t="shared" si="51"/>
        <v>NO</v>
      </c>
      <c r="AJ542" s="32" t="str">
        <f>IFERROR(VLOOKUP(F542,[1]Tipo!$C$12:$C$27,1,FALSE),"NO")</f>
        <v>NO</v>
      </c>
      <c r="AK542" s="31" t="str">
        <f t="shared" si="52"/>
        <v>NO</v>
      </c>
      <c r="AL542" s="31" t="str">
        <f t="shared" si="53"/>
        <v>NO</v>
      </c>
      <c r="AM542" s="51"/>
      <c r="AN542" s="51"/>
      <c r="AO542" s="51"/>
      <c r="AP542" s="1"/>
      <c r="AQ542" s="1"/>
      <c r="AR542" s="1"/>
      <c r="AS542" s="1"/>
      <c r="AT542" s="1"/>
      <c r="AU542" s="1"/>
      <c r="AV542" s="1"/>
      <c r="AW542" s="1"/>
      <c r="AX542" s="1"/>
      <c r="AY542" s="1"/>
      <c r="AZ542" s="1"/>
      <c r="BA542" s="1"/>
      <c r="BB542" s="1"/>
      <c r="BC542" s="1"/>
      <c r="BD542" s="1"/>
      <c r="BE542" s="1"/>
      <c r="BF542" s="1"/>
      <c r="BG542" s="1"/>
      <c r="BH542" s="1"/>
      <c r="BI542" s="1"/>
      <c r="BJ542" s="1"/>
      <c r="BK542" s="1"/>
      <c r="BL542" s="1"/>
      <c r="BM542" s="1"/>
      <c r="BN542" s="1"/>
      <c r="BO542" s="1"/>
      <c r="BP542" s="1"/>
      <c r="BQ542" s="1"/>
    </row>
    <row r="543" spans="1:69" ht="14.25" customHeight="1" x14ac:dyDescent="0.25">
      <c r="A543" s="125"/>
      <c r="B543" s="118"/>
      <c r="C543" s="119"/>
      <c r="D543" s="142"/>
      <c r="E543" s="119"/>
      <c r="F543" s="120"/>
      <c r="G543" s="121"/>
      <c r="H543" s="122"/>
      <c r="I543" s="123"/>
      <c r="J543" s="27" t="str">
        <f>IF(ISERROR(VLOOKUP(I543,[1]Eje_Pilar!$C$2:$E$47,2,FALSE))," ",VLOOKUP(I543,[1]Eje_Pilar!$C$2:$E$47,2,FALSE))</f>
        <v xml:space="preserve"> </v>
      </c>
      <c r="K543" s="27" t="str">
        <f>IF(ISERROR(VLOOKUP(I543,[1]Eje_Pilar!$C$2:$E$47,3,FALSE))," ",VLOOKUP(I543,[1]Eje_Pilar!$C$2:$E$47,3,FALSE))</f>
        <v xml:space="preserve"> </v>
      </c>
      <c r="L543" s="124"/>
      <c r="M543" s="125"/>
      <c r="N543" s="121"/>
      <c r="O543" s="127"/>
      <c r="P543" s="128"/>
      <c r="Q543" s="129"/>
      <c r="R543" s="130"/>
      <c r="S543" s="127"/>
      <c r="T543" s="28">
        <f t="shared" si="49"/>
        <v>0</v>
      </c>
      <c r="U543" s="131"/>
      <c r="V543" s="132"/>
      <c r="W543" s="132"/>
      <c r="X543" s="132"/>
      <c r="Y543" s="118"/>
      <c r="Z543" s="118"/>
      <c r="AA543" s="24"/>
      <c r="AB543" s="125"/>
      <c r="AC543" s="125"/>
      <c r="AD543" s="125"/>
      <c r="AE543" s="125"/>
      <c r="AF543" s="29" t="str">
        <f t="shared" si="48"/>
        <v>-</v>
      </c>
      <c r="AG543" s="30">
        <f>IF(SUMPRODUCT((A$14:A543=A543)*(B$14:B543=B543)*(C$14:C543=C543))&gt;1,0,1)</f>
        <v>0</v>
      </c>
      <c r="AH543" s="31" t="str">
        <f t="shared" si="50"/>
        <v>NO</v>
      </c>
      <c r="AI543" s="31" t="str">
        <f t="shared" si="51"/>
        <v>NO</v>
      </c>
      <c r="AJ543" s="32" t="str">
        <f>IFERROR(VLOOKUP(F543,[1]Tipo!$C$12:$C$27,1,FALSE),"NO")</f>
        <v>NO</v>
      </c>
      <c r="AK543" s="31" t="str">
        <f t="shared" si="52"/>
        <v>NO</v>
      </c>
      <c r="AL543" s="31" t="str">
        <f t="shared" si="53"/>
        <v>NO</v>
      </c>
      <c r="AM543" s="51"/>
      <c r="AN543" s="51"/>
      <c r="AO543" s="51"/>
      <c r="AP543" s="1"/>
      <c r="AQ543" s="1"/>
      <c r="AR543" s="1"/>
      <c r="AS543" s="1"/>
      <c r="AT543" s="1"/>
      <c r="AU543" s="1"/>
      <c r="AV543" s="1"/>
      <c r="AW543" s="1"/>
      <c r="AX543" s="1"/>
      <c r="AY543" s="1"/>
      <c r="AZ543" s="1"/>
      <c r="BA543" s="1"/>
      <c r="BB543" s="1"/>
      <c r="BC543" s="1"/>
      <c r="BD543" s="1"/>
      <c r="BE543" s="1"/>
      <c r="BF543" s="1"/>
      <c r="BG543" s="1"/>
      <c r="BH543" s="1"/>
      <c r="BI543" s="1"/>
      <c r="BJ543" s="1"/>
      <c r="BK543" s="1"/>
      <c r="BL543" s="1"/>
      <c r="BM543" s="1"/>
      <c r="BN543" s="1"/>
      <c r="BO543" s="1"/>
      <c r="BP543" s="1"/>
      <c r="BQ543" s="1"/>
    </row>
    <row r="544" spans="1:69" ht="52.5" customHeight="1" x14ac:dyDescent="0.25">
      <c r="A544" s="125"/>
      <c r="B544" s="118"/>
      <c r="C544" s="119"/>
      <c r="D544" s="142"/>
      <c r="E544" s="119"/>
      <c r="F544" s="120"/>
      <c r="G544" s="121"/>
      <c r="H544" s="122"/>
      <c r="I544" s="123"/>
      <c r="J544" s="27" t="str">
        <f>IF(ISERROR(VLOOKUP(I544,[1]Eje_Pilar!$C$2:$E$47,2,FALSE))," ",VLOOKUP(I544,[1]Eje_Pilar!$C$2:$E$47,2,FALSE))</f>
        <v xml:space="preserve"> </v>
      </c>
      <c r="K544" s="27" t="str">
        <f>IF(ISERROR(VLOOKUP(I544,[1]Eje_Pilar!$C$2:$E$47,3,FALSE))," ",VLOOKUP(I544,[1]Eje_Pilar!$C$2:$E$47,3,FALSE))</f>
        <v xml:space="preserve"> </v>
      </c>
      <c r="L544" s="124"/>
      <c r="M544" s="125"/>
      <c r="N544" s="121"/>
      <c r="O544" s="127"/>
      <c r="P544" s="128"/>
      <c r="Q544" s="129"/>
      <c r="R544" s="130"/>
      <c r="S544" s="127"/>
      <c r="T544" s="28">
        <f t="shared" si="49"/>
        <v>0</v>
      </c>
      <c r="U544" s="131"/>
      <c r="V544" s="132"/>
      <c r="W544" s="132"/>
      <c r="X544" s="132"/>
      <c r="Y544" s="118"/>
      <c r="Z544" s="118"/>
      <c r="AA544" s="24"/>
      <c r="AB544" s="125"/>
      <c r="AC544" s="125"/>
      <c r="AD544" s="125"/>
      <c r="AE544" s="125"/>
      <c r="AF544" s="29" t="str">
        <f t="shared" si="48"/>
        <v>-</v>
      </c>
      <c r="AG544" s="30">
        <f>IF(SUMPRODUCT((A$14:A544=A544)*(B$14:B544=B544)*(C$14:C544=C544))&gt;1,0,1)</f>
        <v>0</v>
      </c>
      <c r="AH544" s="31" t="str">
        <f t="shared" si="50"/>
        <v>NO</v>
      </c>
      <c r="AI544" s="31" t="str">
        <f t="shared" si="51"/>
        <v>NO</v>
      </c>
      <c r="AJ544" s="32" t="str">
        <f>IFERROR(VLOOKUP(F544,[1]Tipo!$C$12:$C$27,1,FALSE),"NO")</f>
        <v>NO</v>
      </c>
      <c r="AK544" s="31" t="str">
        <f t="shared" si="52"/>
        <v>NO</v>
      </c>
      <c r="AL544" s="31" t="str">
        <f t="shared" si="53"/>
        <v>NO</v>
      </c>
      <c r="AM544" s="51"/>
      <c r="AN544" s="51"/>
      <c r="AO544" s="51"/>
      <c r="AP544" s="1"/>
      <c r="AQ544" s="1"/>
      <c r="AR544" s="1"/>
      <c r="AS544" s="1"/>
      <c r="AT544" s="1"/>
      <c r="AU544" s="1"/>
      <c r="AV544" s="1"/>
      <c r="AW544" s="1"/>
      <c r="AX544" s="1"/>
      <c r="AY544" s="1"/>
      <c r="AZ544" s="1"/>
      <c r="BA544" s="1"/>
      <c r="BB544" s="1"/>
      <c r="BC544" s="1"/>
      <c r="BD544" s="1"/>
      <c r="BE544" s="1"/>
      <c r="BF544" s="1"/>
      <c r="BG544" s="1"/>
      <c r="BH544" s="1"/>
      <c r="BI544" s="1"/>
      <c r="BJ544" s="1"/>
      <c r="BK544" s="1"/>
      <c r="BL544" s="1"/>
      <c r="BM544" s="1"/>
      <c r="BN544" s="1"/>
      <c r="BO544" s="1"/>
      <c r="BP544" s="1"/>
      <c r="BQ544" s="1"/>
    </row>
    <row r="545" spans="1:69" ht="22.5" customHeight="1" x14ac:dyDescent="0.25">
      <c r="A545" s="125"/>
      <c r="B545" s="118"/>
      <c r="C545" s="119"/>
      <c r="D545" s="142"/>
      <c r="E545" s="119"/>
      <c r="F545" s="120"/>
      <c r="G545" s="121"/>
      <c r="H545" s="122"/>
      <c r="I545" s="123"/>
      <c r="J545" s="27" t="str">
        <f>IF(ISERROR(VLOOKUP(I545,[1]Eje_Pilar!$C$2:$E$47,2,FALSE))," ",VLOOKUP(I545,[1]Eje_Pilar!$C$2:$E$47,2,FALSE))</f>
        <v xml:space="preserve"> </v>
      </c>
      <c r="K545" s="27" t="str">
        <f>IF(ISERROR(VLOOKUP(I545,[1]Eje_Pilar!$C$2:$E$47,3,FALSE))," ",VLOOKUP(I545,[1]Eje_Pilar!$C$2:$E$47,3,FALSE))</f>
        <v xml:space="preserve"> </v>
      </c>
      <c r="L545" s="124"/>
      <c r="M545" s="125"/>
      <c r="N545" s="121"/>
      <c r="O545" s="127"/>
      <c r="P545" s="128"/>
      <c r="Q545" s="129"/>
      <c r="R545" s="130"/>
      <c r="S545" s="127"/>
      <c r="T545" s="28">
        <f t="shared" si="49"/>
        <v>0</v>
      </c>
      <c r="U545" s="131"/>
      <c r="V545" s="132"/>
      <c r="W545" s="132"/>
      <c r="X545" s="132"/>
      <c r="Y545" s="118"/>
      <c r="Z545" s="118"/>
      <c r="AA545" s="24"/>
      <c r="AB545" s="125"/>
      <c r="AC545" s="125"/>
      <c r="AD545" s="125"/>
      <c r="AE545" s="125"/>
      <c r="AF545" s="29" t="str">
        <f t="shared" si="48"/>
        <v>-</v>
      </c>
      <c r="AG545" s="30">
        <f>IF(SUMPRODUCT((A$14:A545=A545)*(B$14:B545=B545)*(C$14:C545=C545))&gt;1,0,1)</f>
        <v>0</v>
      </c>
      <c r="AH545" s="31" t="str">
        <f t="shared" si="50"/>
        <v>NO</v>
      </c>
      <c r="AI545" s="31" t="str">
        <f t="shared" si="51"/>
        <v>NO</v>
      </c>
      <c r="AJ545" s="32" t="str">
        <f>IFERROR(VLOOKUP(F545,[1]Tipo!$C$12:$C$27,1,FALSE),"NO")</f>
        <v>NO</v>
      </c>
      <c r="AK545" s="31" t="str">
        <f t="shared" si="52"/>
        <v>NO</v>
      </c>
      <c r="AL545" s="31" t="str">
        <f t="shared" si="53"/>
        <v>NO</v>
      </c>
      <c r="AM545" s="51"/>
      <c r="AN545" s="51"/>
      <c r="AO545" s="51"/>
      <c r="AP545" s="1"/>
      <c r="AQ545" s="1"/>
      <c r="AR545" s="1"/>
      <c r="AS545" s="1"/>
      <c r="AT545" s="1"/>
      <c r="AU545" s="1"/>
      <c r="AV545" s="1"/>
      <c r="AW545" s="1"/>
      <c r="AX545" s="1"/>
      <c r="AY545" s="1"/>
      <c r="AZ545" s="1"/>
      <c r="BA545" s="1"/>
      <c r="BB545" s="1"/>
      <c r="BC545" s="1"/>
      <c r="BD545" s="1"/>
      <c r="BE545" s="1"/>
      <c r="BF545" s="1"/>
      <c r="BG545" s="1"/>
      <c r="BH545" s="1"/>
      <c r="BI545" s="1"/>
      <c r="BJ545" s="1"/>
      <c r="BK545" s="1"/>
      <c r="BL545" s="1"/>
      <c r="BM545" s="1"/>
      <c r="BN545" s="1"/>
      <c r="BO545" s="1"/>
      <c r="BP545" s="1"/>
      <c r="BQ545" s="1"/>
    </row>
    <row r="546" spans="1:69" ht="29.25" customHeight="1" x14ac:dyDescent="0.25">
      <c r="A546" s="125"/>
      <c r="B546" s="118"/>
      <c r="C546" s="119"/>
      <c r="D546" s="142"/>
      <c r="E546" s="119"/>
      <c r="F546" s="120"/>
      <c r="G546" s="121"/>
      <c r="H546" s="122"/>
      <c r="I546" s="123"/>
      <c r="J546" s="27" t="str">
        <f>IF(ISERROR(VLOOKUP(I546,[1]Eje_Pilar!$C$2:$E$47,2,FALSE))," ",VLOOKUP(I546,[1]Eje_Pilar!$C$2:$E$47,2,FALSE))</f>
        <v xml:space="preserve"> </v>
      </c>
      <c r="K546" s="27" t="str">
        <f>IF(ISERROR(VLOOKUP(I546,[1]Eje_Pilar!$C$2:$E$47,3,FALSE))," ",VLOOKUP(I546,[1]Eje_Pilar!$C$2:$E$47,3,FALSE))</f>
        <v xml:space="preserve"> </v>
      </c>
      <c r="L546" s="124"/>
      <c r="M546" s="125"/>
      <c r="N546" s="121"/>
      <c r="O546" s="127"/>
      <c r="P546" s="128"/>
      <c r="Q546" s="129"/>
      <c r="R546" s="130"/>
      <c r="S546" s="127"/>
      <c r="T546" s="28">
        <f t="shared" si="49"/>
        <v>0</v>
      </c>
      <c r="U546" s="131"/>
      <c r="V546" s="132"/>
      <c r="W546" s="132"/>
      <c r="X546" s="132"/>
      <c r="Y546" s="118"/>
      <c r="Z546" s="118"/>
      <c r="AA546" s="24"/>
      <c r="AB546" s="125"/>
      <c r="AC546" s="125"/>
      <c r="AD546" s="125"/>
      <c r="AE546" s="125"/>
      <c r="AF546" s="29" t="str">
        <f t="shared" si="48"/>
        <v>-</v>
      </c>
      <c r="AG546" s="30">
        <f>IF(SUMPRODUCT((A$14:A546=A546)*(B$14:B546=B546)*(C$14:C546=C546))&gt;1,0,1)</f>
        <v>0</v>
      </c>
      <c r="AH546" s="31" t="str">
        <f t="shared" si="50"/>
        <v>NO</v>
      </c>
      <c r="AI546" s="31" t="str">
        <f t="shared" si="51"/>
        <v>NO</v>
      </c>
      <c r="AJ546" s="32" t="str">
        <f>IFERROR(VLOOKUP(F546,[1]Tipo!$C$12:$C$27,1,FALSE),"NO")</f>
        <v>NO</v>
      </c>
      <c r="AK546" s="31" t="str">
        <f t="shared" si="52"/>
        <v>NO</v>
      </c>
      <c r="AL546" s="31" t="str">
        <f t="shared" si="53"/>
        <v>NO</v>
      </c>
      <c r="AM546" s="51"/>
      <c r="AN546" s="51"/>
      <c r="AO546" s="51"/>
      <c r="AP546" s="1"/>
      <c r="AQ546" s="1"/>
      <c r="AR546" s="1"/>
      <c r="AS546" s="1"/>
      <c r="AT546" s="1"/>
      <c r="AU546" s="1"/>
      <c r="AV546" s="1"/>
      <c r="AW546" s="1"/>
      <c r="AX546" s="1"/>
      <c r="AY546" s="1"/>
      <c r="AZ546" s="1"/>
      <c r="BA546" s="1"/>
      <c r="BB546" s="1"/>
      <c r="BC546" s="1"/>
      <c r="BD546" s="1"/>
      <c r="BE546" s="1"/>
      <c r="BF546" s="1"/>
      <c r="BG546" s="1"/>
      <c r="BH546" s="1"/>
      <c r="BI546" s="1"/>
      <c r="BJ546" s="1"/>
      <c r="BK546" s="1"/>
      <c r="BL546" s="1"/>
      <c r="BM546" s="1"/>
      <c r="BN546" s="1"/>
      <c r="BO546" s="1"/>
      <c r="BP546" s="1"/>
      <c r="BQ546" s="1"/>
    </row>
    <row r="547" spans="1:69" ht="27" customHeight="1" x14ac:dyDescent="0.25">
      <c r="A547" s="41" t="s">
        <v>1064</v>
      </c>
      <c r="B547" s="42"/>
      <c r="C547" s="43"/>
      <c r="D547" s="44"/>
      <c r="E547" s="45"/>
      <c r="F547" s="45"/>
      <c r="G547" s="46"/>
      <c r="H547" s="46"/>
      <c r="I547" s="47"/>
      <c r="J547" s="43"/>
      <c r="K547" s="46"/>
      <c r="L547" s="46"/>
      <c r="M547" s="46"/>
      <c r="N547" s="48"/>
      <c r="O547" s="196">
        <f>SUM(O14:O546)</f>
        <v>58775684909</v>
      </c>
      <c r="P547" s="196">
        <f t="shared" ref="P547:U547" si="54">SUM(P14:P546)</f>
        <v>16</v>
      </c>
      <c r="Q547" s="196">
        <f t="shared" si="54"/>
        <v>-56321454</v>
      </c>
      <c r="R547" s="196">
        <f t="shared" si="54"/>
        <v>148</v>
      </c>
      <c r="S547" s="196">
        <f t="shared" si="54"/>
        <v>7044901200</v>
      </c>
      <c r="T547" s="196">
        <f t="shared" si="54"/>
        <v>65764264655</v>
      </c>
      <c r="U547" s="196">
        <f t="shared" si="54"/>
        <v>15746221011</v>
      </c>
      <c r="V547" s="46"/>
      <c r="W547" s="46"/>
      <c r="X547" s="46"/>
      <c r="Y547" s="49"/>
      <c r="Z547" s="49"/>
      <c r="AA547" s="46"/>
      <c r="AB547" s="46"/>
      <c r="AC547" s="46"/>
      <c r="AD547" s="46"/>
      <c r="AE547" s="46"/>
      <c r="AF547" s="46"/>
      <c r="AG547" s="50"/>
      <c r="AH547" s="31"/>
      <c r="AI547" s="31"/>
      <c r="AJ547" s="31"/>
      <c r="AK547" s="31"/>
      <c r="AL547" s="31"/>
      <c r="AM547" s="51"/>
      <c r="AN547" s="51"/>
      <c r="AO547" s="51"/>
      <c r="AP547" s="1"/>
      <c r="AQ547" s="1"/>
      <c r="AR547" s="1"/>
      <c r="AS547" s="1"/>
      <c r="AT547" s="1"/>
      <c r="AU547" s="1"/>
      <c r="AV547" s="1"/>
      <c r="AW547" s="1"/>
      <c r="AX547" s="1"/>
      <c r="AY547" s="1"/>
      <c r="AZ547" s="1"/>
      <c r="BA547" s="1"/>
      <c r="BB547" s="1"/>
      <c r="BC547" s="1"/>
      <c r="BD547" s="1"/>
      <c r="BE547" s="1"/>
      <c r="BF547" s="1"/>
      <c r="BG547" s="1"/>
      <c r="BH547" s="1"/>
      <c r="BI547" s="1"/>
      <c r="BJ547" s="1"/>
      <c r="BK547" s="1"/>
      <c r="BL547" s="1"/>
      <c r="BM547" s="1"/>
      <c r="BN547" s="1"/>
      <c r="BO547" s="1"/>
      <c r="BP547" s="1"/>
      <c r="BQ547" s="1"/>
    </row>
    <row r="548" spans="1:69" x14ac:dyDescent="0.25">
      <c r="Y548" s="197"/>
      <c r="Z548" s="198"/>
    </row>
    <row r="549" spans="1:69" x14ac:dyDescent="0.25">
      <c r="T549" s="52"/>
      <c r="U549" s="140">
        <f>SUBTOTAL(9,U147:U375)</f>
        <v>4548253274</v>
      </c>
      <c r="X549" s="198"/>
      <c r="Y549" s="197"/>
      <c r="Z549" s="198"/>
      <c r="AA549" s="198"/>
      <c r="AB549" s="198"/>
      <c r="AC549" s="198"/>
    </row>
    <row r="550" spans="1:69" x14ac:dyDescent="0.25">
      <c r="O550" s="140"/>
      <c r="T550" s="140"/>
      <c r="U550" s="140">
        <v>1867840340</v>
      </c>
      <c r="X550" s="198"/>
      <c r="Y550" s="197"/>
      <c r="Z550" s="198"/>
      <c r="AA550" s="198"/>
      <c r="AB550" s="198"/>
      <c r="AC550" s="198"/>
    </row>
    <row r="551" spans="1:69" x14ac:dyDescent="0.25">
      <c r="U551" s="199">
        <f>+U549-U550</f>
        <v>2680412934</v>
      </c>
      <c r="X551" s="198"/>
      <c r="Y551" s="197"/>
      <c r="Z551" s="198"/>
      <c r="AA551" s="198"/>
      <c r="AB551" s="198"/>
      <c r="AC551" s="198"/>
    </row>
    <row r="552" spans="1:69" x14ac:dyDescent="0.25">
      <c r="X552" s="198"/>
      <c r="Y552" s="197"/>
      <c r="Z552" s="198"/>
      <c r="AA552" s="198"/>
      <c r="AB552" s="198"/>
      <c r="AC552" s="198"/>
    </row>
    <row r="553" spans="1:69" x14ac:dyDescent="0.25">
      <c r="X553" s="198"/>
      <c r="Y553" s="197"/>
      <c r="Z553" s="198"/>
      <c r="AA553" s="198"/>
      <c r="AB553" s="198"/>
      <c r="AC553" s="198"/>
    </row>
    <row r="554" spans="1:69" x14ac:dyDescent="0.25">
      <c r="U554" s="199"/>
      <c r="X554" s="198"/>
      <c r="Y554" s="197"/>
      <c r="Z554" s="198"/>
      <c r="AA554" s="198"/>
      <c r="AB554" s="198"/>
      <c r="AC554" s="198"/>
    </row>
    <row r="555" spans="1:69" x14ac:dyDescent="0.25">
      <c r="X555" s="198"/>
      <c r="Y555" s="197"/>
      <c r="Z555" s="198"/>
      <c r="AA555" s="198"/>
      <c r="AB555" s="198"/>
      <c r="AC555" s="198"/>
    </row>
    <row r="556" spans="1:69" x14ac:dyDescent="0.25">
      <c r="X556" s="198"/>
      <c r="Y556" s="197"/>
      <c r="Z556" s="198"/>
      <c r="AA556" s="198"/>
      <c r="AB556" s="198"/>
      <c r="AC556" s="198"/>
    </row>
    <row r="557" spans="1:69" x14ac:dyDescent="0.25">
      <c r="X557" s="198"/>
      <c r="Y557" s="197"/>
      <c r="Z557" s="198"/>
      <c r="AA557" s="198"/>
      <c r="AB557" s="198"/>
      <c r="AC557" s="198"/>
    </row>
    <row r="558" spans="1:69" x14ac:dyDescent="0.25">
      <c r="X558" s="198"/>
      <c r="Y558" s="197"/>
      <c r="Z558" s="198"/>
      <c r="AA558" s="198"/>
      <c r="AB558" s="198"/>
      <c r="AC558" s="198"/>
    </row>
    <row r="559" spans="1:69" x14ac:dyDescent="0.25">
      <c r="X559" s="198"/>
      <c r="Y559" s="197"/>
      <c r="Z559" s="198"/>
      <c r="AA559" s="198"/>
      <c r="AB559" s="198"/>
      <c r="AC559" s="198"/>
    </row>
    <row r="560" spans="1:69" x14ac:dyDescent="0.25">
      <c r="X560" s="198"/>
      <c r="Y560" s="197"/>
      <c r="Z560" s="198"/>
      <c r="AA560" s="198"/>
      <c r="AB560" s="198"/>
      <c r="AC560" s="198"/>
    </row>
    <row r="561" spans="24:29" x14ac:dyDescent="0.25">
      <c r="X561" s="198"/>
      <c r="Y561" s="197"/>
      <c r="Z561" s="198"/>
      <c r="AA561" s="198"/>
      <c r="AB561" s="198"/>
      <c r="AC561" s="198"/>
    </row>
    <row r="562" spans="24:29" x14ac:dyDescent="0.25">
      <c r="X562" s="198"/>
      <c r="Y562" s="197"/>
      <c r="Z562" s="198"/>
      <c r="AA562" s="198"/>
      <c r="AB562" s="198"/>
      <c r="AC562" s="198"/>
    </row>
    <row r="563" spans="24:29" x14ac:dyDescent="0.25">
      <c r="X563" s="198"/>
      <c r="Y563" s="197"/>
      <c r="Z563" s="198"/>
      <c r="AA563" s="198"/>
      <c r="AB563" s="198"/>
      <c r="AC563" s="198"/>
    </row>
    <row r="564" spans="24:29" x14ac:dyDescent="0.25">
      <c r="X564" s="198"/>
      <c r="Y564" s="197"/>
      <c r="Z564" s="198"/>
      <c r="AA564" s="198"/>
      <c r="AB564" s="198"/>
      <c r="AC564" s="198"/>
    </row>
    <row r="565" spans="24:29" x14ac:dyDescent="0.25">
      <c r="X565" s="198"/>
      <c r="Y565" s="197"/>
      <c r="Z565" s="198"/>
      <c r="AA565" s="198"/>
      <c r="AB565" s="198"/>
      <c r="AC565" s="198"/>
    </row>
    <row r="566" spans="24:29" x14ac:dyDescent="0.25">
      <c r="X566" s="198"/>
      <c r="Y566" s="197"/>
      <c r="Z566" s="198"/>
      <c r="AA566" s="198"/>
      <c r="AB566" s="198"/>
      <c r="AC566" s="198"/>
    </row>
    <row r="567" spans="24:29" x14ac:dyDescent="0.25">
      <c r="X567" s="198"/>
      <c r="Y567" s="197"/>
      <c r="Z567" s="198"/>
      <c r="AA567" s="198"/>
      <c r="AB567" s="198"/>
      <c r="AC567" s="198"/>
    </row>
    <row r="568" spans="24:29" x14ac:dyDescent="0.25">
      <c r="X568" s="198"/>
      <c r="Y568" s="197"/>
      <c r="Z568" s="198"/>
      <c r="AA568" s="198"/>
      <c r="AB568" s="198"/>
      <c r="AC568" s="198"/>
    </row>
    <row r="569" spans="24:29" x14ac:dyDescent="0.25">
      <c r="X569" s="198"/>
      <c r="Y569" s="197"/>
      <c r="Z569" s="198"/>
      <c r="AA569" s="198"/>
      <c r="AB569" s="198"/>
      <c r="AC569" s="198"/>
    </row>
    <row r="570" spans="24:29" x14ac:dyDescent="0.25">
      <c r="X570" s="198"/>
      <c r="Y570" s="197"/>
      <c r="Z570" s="198"/>
      <c r="AA570" s="198"/>
      <c r="AB570" s="198"/>
      <c r="AC570" s="198"/>
    </row>
    <row r="571" spans="24:29" x14ac:dyDescent="0.25">
      <c r="X571" s="198"/>
      <c r="Y571" s="197"/>
      <c r="Z571" s="198"/>
      <c r="AA571" s="198"/>
      <c r="AB571" s="198"/>
      <c r="AC571" s="198"/>
    </row>
    <row r="572" spans="24:29" x14ac:dyDescent="0.25">
      <c r="X572" s="198"/>
      <c r="Y572" s="197"/>
      <c r="Z572" s="198"/>
      <c r="AA572" s="198"/>
      <c r="AB572" s="198"/>
      <c r="AC572" s="198"/>
    </row>
    <row r="573" spans="24:29" x14ac:dyDescent="0.25">
      <c r="X573" s="198"/>
      <c r="Y573" s="197"/>
      <c r="Z573" s="198"/>
      <c r="AA573" s="198"/>
      <c r="AB573" s="198"/>
      <c r="AC573" s="198"/>
    </row>
    <row r="574" spans="24:29" x14ac:dyDescent="0.25">
      <c r="X574" s="198"/>
      <c r="Y574" s="197"/>
      <c r="Z574" s="198"/>
      <c r="AA574" s="198"/>
      <c r="AB574" s="198"/>
      <c r="AC574" s="198"/>
    </row>
    <row r="575" spans="24:29" x14ac:dyDescent="0.25">
      <c r="X575" s="198"/>
      <c r="Y575" s="197"/>
      <c r="Z575" s="198"/>
      <c r="AA575" s="198"/>
      <c r="AB575" s="198"/>
      <c r="AC575" s="198"/>
    </row>
    <row r="576" spans="24:29" x14ac:dyDescent="0.25">
      <c r="X576" s="198"/>
      <c r="Y576" s="197"/>
      <c r="Z576" s="198"/>
      <c r="AA576" s="198"/>
      <c r="AB576" s="198"/>
      <c r="AC576" s="198"/>
    </row>
    <row r="577" spans="24:29" x14ac:dyDescent="0.25">
      <c r="X577" s="198"/>
      <c r="Y577" s="197"/>
      <c r="Z577" s="198"/>
      <c r="AA577" s="198"/>
      <c r="AB577" s="198"/>
      <c r="AC577" s="198"/>
    </row>
    <row r="578" spans="24:29" x14ac:dyDescent="0.25">
      <c r="X578" s="198"/>
      <c r="Y578" s="197"/>
      <c r="Z578" s="198"/>
      <c r="AA578" s="198"/>
      <c r="AB578" s="198"/>
      <c r="AC578" s="198"/>
    </row>
    <row r="579" spans="24:29" x14ac:dyDescent="0.25">
      <c r="X579" s="198"/>
      <c r="Y579" s="197"/>
      <c r="Z579" s="198"/>
      <c r="AA579" s="198"/>
      <c r="AB579" s="198"/>
      <c r="AC579" s="198"/>
    </row>
    <row r="580" spans="24:29" x14ac:dyDescent="0.25">
      <c r="X580" s="198"/>
      <c r="Y580" s="197"/>
      <c r="Z580" s="198"/>
      <c r="AA580" s="198"/>
      <c r="AB580" s="198"/>
      <c r="AC580" s="198"/>
    </row>
    <row r="581" spans="24:29" x14ac:dyDescent="0.25">
      <c r="X581" s="198"/>
      <c r="Y581" s="197"/>
      <c r="Z581" s="198"/>
      <c r="AA581" s="198"/>
      <c r="AB581" s="198"/>
      <c r="AC581" s="198"/>
    </row>
    <row r="582" spans="24:29" x14ac:dyDescent="0.25">
      <c r="X582" s="198"/>
      <c r="Y582" s="197"/>
      <c r="Z582" s="198"/>
      <c r="AA582" s="198"/>
      <c r="AB582" s="198"/>
      <c r="AC582" s="198"/>
    </row>
    <row r="583" spans="24:29" x14ac:dyDescent="0.25">
      <c r="X583" s="198"/>
      <c r="Y583" s="197"/>
      <c r="Z583" s="198"/>
      <c r="AA583" s="198"/>
      <c r="AB583" s="198"/>
      <c r="AC583" s="198"/>
    </row>
    <row r="584" spans="24:29" x14ac:dyDescent="0.25">
      <c r="X584" s="198"/>
      <c r="Y584" s="197"/>
      <c r="Z584" s="198"/>
      <c r="AA584" s="198"/>
      <c r="AB584" s="198"/>
      <c r="AC584" s="198"/>
    </row>
    <row r="585" spans="24:29" x14ac:dyDescent="0.25">
      <c r="X585" s="198"/>
      <c r="Y585" s="197"/>
      <c r="Z585" s="198"/>
      <c r="AA585" s="198"/>
      <c r="AB585" s="198"/>
      <c r="AC585" s="198"/>
    </row>
    <row r="586" spans="24:29" x14ac:dyDescent="0.25">
      <c r="X586" s="198"/>
      <c r="Y586" s="197"/>
      <c r="Z586" s="198"/>
      <c r="AA586" s="198"/>
      <c r="AB586" s="198"/>
      <c r="AC586" s="198"/>
    </row>
    <row r="587" spans="24:29" x14ac:dyDescent="0.25">
      <c r="X587" s="198"/>
      <c r="Y587" s="197"/>
      <c r="Z587" s="198"/>
      <c r="AA587" s="198"/>
      <c r="AB587" s="198"/>
      <c r="AC587" s="198"/>
    </row>
    <row r="588" spans="24:29" x14ac:dyDescent="0.25">
      <c r="X588" s="198"/>
      <c r="Y588" s="197"/>
      <c r="Z588" s="198"/>
      <c r="AA588" s="198"/>
      <c r="AB588" s="198"/>
      <c r="AC588" s="198"/>
    </row>
    <row r="589" spans="24:29" x14ac:dyDescent="0.25">
      <c r="X589" s="198"/>
      <c r="Y589" s="197"/>
      <c r="Z589" s="198"/>
      <c r="AA589" s="198"/>
      <c r="AB589" s="198"/>
      <c r="AC589" s="198"/>
    </row>
    <row r="590" spans="24:29" x14ac:dyDescent="0.25">
      <c r="X590" s="198"/>
      <c r="Y590" s="197"/>
      <c r="Z590" s="198"/>
      <c r="AA590" s="198"/>
      <c r="AB590" s="198"/>
      <c r="AC590" s="198"/>
    </row>
    <row r="591" spans="24:29" x14ac:dyDescent="0.25">
      <c r="X591" s="198"/>
      <c r="Y591" s="197"/>
      <c r="Z591" s="198"/>
      <c r="AA591" s="198"/>
      <c r="AB591" s="198"/>
      <c r="AC591" s="198"/>
    </row>
    <row r="592" spans="24:29" x14ac:dyDescent="0.25">
      <c r="X592" s="198"/>
      <c r="Y592" s="197"/>
      <c r="Z592" s="198"/>
      <c r="AA592" s="198"/>
      <c r="AB592" s="198"/>
      <c r="AC592" s="198"/>
    </row>
    <row r="593" spans="24:29" x14ac:dyDescent="0.25">
      <c r="X593" s="198"/>
      <c r="Y593" s="197"/>
      <c r="Z593" s="198"/>
      <c r="AA593" s="198"/>
      <c r="AB593" s="198"/>
      <c r="AC593" s="198"/>
    </row>
    <row r="594" spans="24:29" x14ac:dyDescent="0.25">
      <c r="X594" s="198"/>
      <c r="Y594" s="197"/>
      <c r="Z594" s="198"/>
      <c r="AA594" s="198"/>
      <c r="AB594" s="198"/>
      <c r="AC594" s="198"/>
    </row>
    <row r="595" spans="24:29" x14ac:dyDescent="0.25">
      <c r="X595" s="198"/>
      <c r="Y595" s="197"/>
      <c r="Z595" s="198"/>
      <c r="AA595" s="198"/>
      <c r="AB595" s="198"/>
      <c r="AC595" s="198"/>
    </row>
    <row r="596" spans="24:29" x14ac:dyDescent="0.25">
      <c r="X596" s="198"/>
      <c r="Y596" s="197"/>
      <c r="Z596" s="198"/>
      <c r="AA596" s="198"/>
      <c r="AB596" s="198"/>
      <c r="AC596" s="198"/>
    </row>
    <row r="597" spans="24:29" x14ac:dyDescent="0.25">
      <c r="X597" s="198"/>
      <c r="Y597" s="197"/>
      <c r="Z597" s="198"/>
      <c r="AA597" s="198"/>
      <c r="AB597" s="198"/>
      <c r="AC597" s="198"/>
    </row>
    <row r="598" spans="24:29" x14ac:dyDescent="0.25">
      <c r="X598" s="198"/>
      <c r="Y598" s="197"/>
      <c r="Z598" s="198"/>
      <c r="AA598" s="198"/>
      <c r="AB598" s="198"/>
      <c r="AC598" s="198"/>
    </row>
    <row r="599" spans="24:29" x14ac:dyDescent="0.25">
      <c r="X599" s="198"/>
      <c r="Y599" s="197"/>
      <c r="Z599" s="198"/>
      <c r="AA599" s="198"/>
      <c r="AB599" s="198"/>
      <c r="AC599" s="198"/>
    </row>
    <row r="600" spans="24:29" x14ac:dyDescent="0.25">
      <c r="X600" s="198"/>
      <c r="Y600" s="197"/>
      <c r="Z600" s="198"/>
      <c r="AA600" s="198"/>
      <c r="AB600" s="198"/>
      <c r="AC600" s="198"/>
    </row>
    <row r="601" spans="24:29" x14ac:dyDescent="0.25">
      <c r="X601" s="198"/>
      <c r="Y601" s="197"/>
      <c r="Z601" s="198"/>
      <c r="AA601" s="198"/>
      <c r="AB601" s="198"/>
      <c r="AC601" s="198"/>
    </row>
    <row r="602" spans="24:29" x14ac:dyDescent="0.25">
      <c r="X602" s="198"/>
      <c r="Y602" s="197"/>
      <c r="Z602" s="198"/>
      <c r="AA602" s="198"/>
      <c r="AB602" s="198"/>
      <c r="AC602" s="198"/>
    </row>
    <row r="603" spans="24:29" x14ac:dyDescent="0.25">
      <c r="X603" s="198"/>
      <c r="Y603" s="197"/>
      <c r="Z603" s="198"/>
      <c r="AA603" s="198"/>
      <c r="AB603" s="198"/>
      <c r="AC603" s="198"/>
    </row>
    <row r="604" spans="24:29" x14ac:dyDescent="0.25">
      <c r="X604" s="198"/>
      <c r="Y604" s="197"/>
      <c r="Z604" s="198"/>
      <c r="AA604" s="198"/>
      <c r="AB604" s="198"/>
      <c r="AC604" s="198"/>
    </row>
    <row r="605" spans="24:29" x14ac:dyDescent="0.25">
      <c r="X605" s="198"/>
      <c r="Y605" s="197"/>
      <c r="Z605" s="198"/>
      <c r="AA605" s="198"/>
      <c r="AB605" s="198"/>
      <c r="AC605" s="198"/>
    </row>
    <row r="606" spans="24:29" x14ac:dyDescent="0.25">
      <c r="X606" s="198"/>
      <c r="Y606" s="197"/>
      <c r="Z606" s="198"/>
      <c r="AA606" s="198"/>
      <c r="AB606" s="198"/>
      <c r="AC606" s="198"/>
    </row>
    <row r="607" spans="24:29" x14ac:dyDescent="0.25">
      <c r="X607" s="198"/>
      <c r="Y607" s="197"/>
      <c r="Z607" s="198"/>
      <c r="AA607" s="198"/>
      <c r="AB607" s="198"/>
      <c r="AC607" s="198"/>
    </row>
    <row r="608" spans="24:29" x14ac:dyDescent="0.25">
      <c r="X608" s="198"/>
      <c r="Y608" s="197"/>
      <c r="Z608" s="198"/>
      <c r="AA608" s="198"/>
      <c r="AB608" s="198"/>
      <c r="AC608" s="198"/>
    </row>
    <row r="609" spans="24:29" x14ac:dyDescent="0.25">
      <c r="X609" s="198"/>
      <c r="Y609" s="197"/>
      <c r="Z609" s="198"/>
      <c r="AA609" s="198"/>
      <c r="AB609" s="198"/>
      <c r="AC609" s="198"/>
    </row>
    <row r="610" spans="24:29" x14ac:dyDescent="0.25">
      <c r="X610" s="198"/>
      <c r="Y610" s="197"/>
      <c r="Z610" s="198"/>
      <c r="AA610" s="198"/>
      <c r="AB610" s="198"/>
      <c r="AC610" s="198"/>
    </row>
    <row r="611" spans="24:29" x14ac:dyDescent="0.25">
      <c r="X611" s="198"/>
      <c r="Y611" s="197"/>
      <c r="Z611" s="198"/>
      <c r="AA611" s="198"/>
      <c r="AB611" s="198"/>
      <c r="AC611" s="198"/>
    </row>
    <row r="612" spans="24:29" x14ac:dyDescent="0.25">
      <c r="X612" s="198"/>
      <c r="Y612" s="197"/>
      <c r="Z612" s="198"/>
      <c r="AA612" s="198"/>
      <c r="AB612" s="198"/>
      <c r="AC612" s="198"/>
    </row>
    <row r="613" spans="24:29" x14ac:dyDescent="0.25">
      <c r="X613" s="198"/>
      <c r="Y613" s="197"/>
      <c r="Z613" s="198"/>
      <c r="AA613" s="198"/>
      <c r="AB613" s="198"/>
      <c r="AC613" s="198"/>
    </row>
    <row r="614" spans="24:29" x14ac:dyDescent="0.25">
      <c r="X614" s="198"/>
      <c r="Y614" s="197"/>
      <c r="Z614" s="198"/>
      <c r="AA614" s="198"/>
      <c r="AB614" s="198"/>
      <c r="AC614" s="198"/>
    </row>
    <row r="615" spans="24:29" x14ac:dyDescent="0.25">
      <c r="X615" s="198"/>
      <c r="Y615" s="197"/>
      <c r="Z615" s="198"/>
      <c r="AA615" s="198"/>
      <c r="AB615" s="198"/>
      <c r="AC615" s="198"/>
    </row>
    <row r="616" spans="24:29" x14ac:dyDescent="0.25">
      <c r="X616" s="198"/>
      <c r="Y616" s="197"/>
      <c r="Z616" s="198"/>
      <c r="AA616" s="198"/>
      <c r="AB616" s="198"/>
      <c r="AC616" s="198"/>
    </row>
    <row r="617" spans="24:29" x14ac:dyDescent="0.25">
      <c r="X617" s="198"/>
      <c r="Y617" s="197"/>
      <c r="Z617" s="198"/>
      <c r="AA617" s="198"/>
      <c r="AB617" s="198"/>
      <c r="AC617" s="198"/>
    </row>
    <row r="618" spans="24:29" x14ac:dyDescent="0.25">
      <c r="X618" s="198"/>
      <c r="Y618" s="197"/>
      <c r="Z618" s="198"/>
      <c r="AA618" s="198"/>
      <c r="AB618" s="198"/>
      <c r="AC618" s="198"/>
    </row>
    <row r="619" spans="24:29" x14ac:dyDescent="0.25">
      <c r="X619" s="198"/>
      <c r="Y619" s="197"/>
      <c r="Z619" s="198"/>
      <c r="AA619" s="198"/>
      <c r="AB619" s="198"/>
      <c r="AC619" s="198"/>
    </row>
    <row r="620" spans="24:29" x14ac:dyDescent="0.25">
      <c r="X620" s="198"/>
      <c r="Y620" s="197"/>
      <c r="Z620" s="198"/>
      <c r="AA620" s="198"/>
      <c r="AB620" s="198"/>
      <c r="AC620" s="198"/>
    </row>
    <row r="621" spans="24:29" x14ac:dyDescent="0.25">
      <c r="X621" s="198"/>
      <c r="Y621" s="197"/>
      <c r="Z621" s="198"/>
      <c r="AA621" s="198"/>
      <c r="AB621" s="198"/>
      <c r="AC621" s="198"/>
    </row>
    <row r="622" spans="24:29" x14ac:dyDescent="0.25">
      <c r="X622" s="198"/>
      <c r="Y622" s="197"/>
      <c r="Z622" s="198"/>
      <c r="AA622" s="198"/>
      <c r="AB622" s="198"/>
      <c r="AC622" s="198"/>
    </row>
    <row r="623" spans="24:29" x14ac:dyDescent="0.25">
      <c r="X623" s="198"/>
      <c r="Y623" s="197"/>
      <c r="Z623" s="198"/>
      <c r="AA623" s="198"/>
      <c r="AB623" s="198"/>
      <c r="AC623" s="198"/>
    </row>
    <row r="624" spans="24:29" x14ac:dyDescent="0.25">
      <c r="X624" s="198"/>
      <c r="Y624" s="197"/>
      <c r="Z624" s="198"/>
      <c r="AA624" s="198"/>
      <c r="AB624" s="198"/>
      <c r="AC624" s="198"/>
    </row>
    <row r="625" spans="24:29" x14ac:dyDescent="0.25">
      <c r="X625" s="198"/>
      <c r="Y625" s="197"/>
      <c r="Z625" s="198"/>
      <c r="AA625" s="198"/>
      <c r="AB625" s="198"/>
      <c r="AC625" s="198"/>
    </row>
    <row r="626" spans="24:29" x14ac:dyDescent="0.25">
      <c r="X626" s="198"/>
      <c r="Y626" s="197"/>
      <c r="Z626" s="198"/>
      <c r="AA626" s="198"/>
      <c r="AB626" s="198"/>
      <c r="AC626" s="198"/>
    </row>
    <row r="627" spans="24:29" x14ac:dyDescent="0.25">
      <c r="X627" s="198"/>
      <c r="Y627" s="197"/>
      <c r="Z627" s="198"/>
      <c r="AA627" s="198"/>
      <c r="AB627" s="198"/>
      <c r="AC627" s="198"/>
    </row>
    <row r="628" spans="24:29" x14ac:dyDescent="0.25">
      <c r="X628" s="198"/>
      <c r="Y628" s="197"/>
      <c r="Z628" s="198"/>
      <c r="AA628" s="198"/>
      <c r="AB628" s="198"/>
      <c r="AC628" s="198"/>
    </row>
    <row r="629" spans="24:29" x14ac:dyDescent="0.25">
      <c r="X629" s="198"/>
      <c r="Y629" s="197"/>
      <c r="Z629" s="198"/>
      <c r="AA629" s="198"/>
      <c r="AB629" s="198"/>
      <c r="AC629" s="198"/>
    </row>
    <row r="630" spans="24:29" x14ac:dyDescent="0.25">
      <c r="X630" s="198"/>
      <c r="Y630" s="197"/>
      <c r="Z630" s="198"/>
      <c r="AA630" s="198"/>
      <c r="AB630" s="198"/>
      <c r="AC630" s="198"/>
    </row>
    <row r="631" spans="24:29" x14ac:dyDescent="0.25">
      <c r="X631" s="198"/>
      <c r="Y631" s="197"/>
      <c r="Z631" s="198"/>
      <c r="AA631" s="198"/>
      <c r="AB631" s="198"/>
      <c r="AC631" s="198"/>
    </row>
    <row r="632" spans="24:29" x14ac:dyDescent="0.25">
      <c r="X632" s="198"/>
      <c r="Y632" s="197"/>
      <c r="Z632" s="198"/>
      <c r="AA632" s="198"/>
      <c r="AB632" s="198"/>
      <c r="AC632" s="198"/>
    </row>
    <row r="633" spans="24:29" x14ac:dyDescent="0.25">
      <c r="X633" s="198"/>
      <c r="Y633" s="197"/>
      <c r="Z633" s="198"/>
      <c r="AA633" s="198"/>
      <c r="AB633" s="198"/>
      <c r="AC633" s="198"/>
    </row>
    <row r="634" spans="24:29" x14ac:dyDescent="0.25">
      <c r="X634" s="198"/>
      <c r="Y634" s="197"/>
      <c r="Z634" s="198"/>
      <c r="AA634" s="198"/>
      <c r="AB634" s="198"/>
      <c r="AC634" s="198"/>
    </row>
    <row r="635" spans="24:29" x14ac:dyDescent="0.25">
      <c r="X635" s="198"/>
      <c r="Y635" s="197"/>
      <c r="Z635" s="198"/>
      <c r="AA635" s="198"/>
      <c r="AB635" s="198"/>
      <c r="AC635" s="198"/>
    </row>
    <row r="636" spans="24:29" x14ac:dyDescent="0.25">
      <c r="X636" s="198"/>
      <c r="Y636" s="197"/>
      <c r="Z636" s="198"/>
      <c r="AA636" s="198"/>
      <c r="AB636" s="198"/>
      <c r="AC636" s="198"/>
    </row>
    <row r="637" spans="24:29" x14ac:dyDescent="0.25">
      <c r="X637" s="198"/>
      <c r="Y637" s="197"/>
      <c r="Z637" s="198"/>
      <c r="AA637" s="198"/>
      <c r="AB637" s="198"/>
      <c r="AC637" s="198"/>
    </row>
    <row r="638" spans="24:29" x14ac:dyDescent="0.25">
      <c r="X638" s="198"/>
      <c r="Y638" s="197"/>
      <c r="Z638" s="198"/>
      <c r="AA638" s="198"/>
      <c r="AB638" s="198"/>
      <c r="AC638" s="198"/>
    </row>
    <row r="639" spans="24:29" x14ac:dyDescent="0.25">
      <c r="X639" s="198"/>
      <c r="Y639" s="197"/>
      <c r="Z639" s="198"/>
      <c r="AA639" s="198"/>
      <c r="AB639" s="198"/>
      <c r="AC639" s="198"/>
    </row>
    <row r="640" spans="24:29" x14ac:dyDescent="0.25">
      <c r="X640" s="198"/>
      <c r="Y640" s="197"/>
      <c r="Z640" s="198"/>
      <c r="AA640" s="198"/>
      <c r="AB640" s="198"/>
      <c r="AC640" s="198"/>
    </row>
    <row r="641" spans="24:29" x14ac:dyDescent="0.25">
      <c r="X641" s="198"/>
      <c r="Y641" s="197"/>
      <c r="Z641" s="198"/>
      <c r="AA641" s="198"/>
      <c r="AB641" s="198"/>
      <c r="AC641" s="198"/>
    </row>
    <row r="642" spans="24:29" x14ac:dyDescent="0.25">
      <c r="X642" s="198"/>
      <c r="Y642" s="197"/>
      <c r="Z642" s="198"/>
      <c r="AA642" s="198"/>
      <c r="AB642" s="198"/>
      <c r="AC642" s="198"/>
    </row>
    <row r="643" spans="24:29" x14ac:dyDescent="0.25">
      <c r="X643" s="198"/>
      <c r="Y643" s="197"/>
      <c r="Z643" s="198"/>
      <c r="AA643" s="198"/>
      <c r="AB643" s="198"/>
      <c r="AC643" s="198"/>
    </row>
    <row r="644" spans="24:29" x14ac:dyDescent="0.25">
      <c r="X644" s="198"/>
      <c r="Y644" s="197"/>
      <c r="Z644" s="198"/>
      <c r="AA644" s="198"/>
      <c r="AB644" s="198"/>
      <c r="AC644" s="198"/>
    </row>
    <row r="645" spans="24:29" x14ac:dyDescent="0.25">
      <c r="X645" s="198"/>
      <c r="Y645" s="197"/>
      <c r="Z645" s="198"/>
      <c r="AA645" s="198"/>
      <c r="AB645" s="198"/>
      <c r="AC645" s="198"/>
    </row>
    <row r="646" spans="24:29" x14ac:dyDescent="0.25">
      <c r="X646" s="198"/>
      <c r="Y646" s="197"/>
      <c r="Z646" s="198"/>
      <c r="AA646" s="198"/>
      <c r="AB646" s="198"/>
      <c r="AC646" s="198"/>
    </row>
    <row r="647" spans="24:29" x14ac:dyDescent="0.25">
      <c r="X647" s="198"/>
      <c r="Y647" s="197"/>
      <c r="Z647" s="198"/>
      <c r="AA647" s="198"/>
      <c r="AB647" s="198"/>
      <c r="AC647" s="198"/>
    </row>
    <row r="648" spans="24:29" x14ac:dyDescent="0.25">
      <c r="X648" s="198"/>
      <c r="Y648" s="197"/>
      <c r="Z648" s="198"/>
      <c r="AA648" s="198"/>
      <c r="AB648" s="198"/>
      <c r="AC648" s="198"/>
    </row>
    <row r="649" spans="24:29" x14ac:dyDescent="0.25">
      <c r="X649" s="198"/>
      <c r="Y649" s="197"/>
      <c r="Z649" s="198"/>
      <c r="AA649" s="198"/>
      <c r="AB649" s="198"/>
      <c r="AC649" s="198"/>
    </row>
    <row r="650" spans="24:29" x14ac:dyDescent="0.25">
      <c r="X650" s="198"/>
      <c r="Y650" s="197"/>
      <c r="Z650" s="198"/>
      <c r="AA650" s="198"/>
      <c r="AB650" s="198"/>
      <c r="AC650" s="198"/>
    </row>
    <row r="651" spans="24:29" x14ac:dyDescent="0.25">
      <c r="X651" s="198"/>
      <c r="Y651" s="197"/>
      <c r="Z651" s="198"/>
      <c r="AA651" s="198"/>
      <c r="AB651" s="198"/>
      <c r="AC651" s="198"/>
    </row>
    <row r="652" spans="24:29" x14ac:dyDescent="0.25">
      <c r="X652" s="198"/>
      <c r="Y652" s="197"/>
      <c r="Z652" s="198"/>
      <c r="AA652" s="198"/>
      <c r="AB652" s="198"/>
      <c r="AC652" s="198"/>
    </row>
    <row r="653" spans="24:29" x14ac:dyDescent="0.25">
      <c r="X653" s="198"/>
      <c r="Y653" s="197"/>
      <c r="Z653" s="198"/>
      <c r="AA653" s="198"/>
      <c r="AB653" s="198"/>
      <c r="AC653" s="198"/>
    </row>
    <row r="654" spans="24:29" x14ac:dyDescent="0.25">
      <c r="X654" s="198"/>
      <c r="Y654" s="197"/>
      <c r="Z654" s="198"/>
      <c r="AA654" s="198"/>
      <c r="AB654" s="198"/>
      <c r="AC654" s="198"/>
    </row>
    <row r="655" spans="24:29" x14ac:dyDescent="0.25">
      <c r="X655" s="198"/>
      <c r="Y655" s="197"/>
      <c r="Z655" s="198"/>
      <c r="AA655" s="198"/>
      <c r="AB655" s="198"/>
      <c r="AC655" s="198"/>
    </row>
    <row r="656" spans="24:29" x14ac:dyDescent="0.25">
      <c r="X656" s="198"/>
      <c r="Y656" s="197"/>
      <c r="Z656" s="198"/>
      <c r="AA656" s="198"/>
      <c r="AB656" s="198"/>
      <c r="AC656" s="198"/>
    </row>
    <row r="657" spans="24:29" x14ac:dyDescent="0.25">
      <c r="X657" s="198"/>
      <c r="Y657" s="197"/>
      <c r="Z657" s="198"/>
      <c r="AA657" s="198"/>
      <c r="AB657" s="198"/>
      <c r="AC657" s="198"/>
    </row>
    <row r="658" spans="24:29" x14ac:dyDescent="0.25">
      <c r="X658" s="198"/>
      <c r="Y658" s="197"/>
      <c r="Z658" s="198"/>
      <c r="AA658" s="198"/>
      <c r="AB658" s="198"/>
      <c r="AC658" s="198"/>
    </row>
    <row r="659" spans="24:29" x14ac:dyDescent="0.25">
      <c r="X659" s="198"/>
      <c r="Y659" s="197"/>
      <c r="Z659" s="198"/>
      <c r="AA659" s="198"/>
      <c r="AB659" s="198"/>
      <c r="AC659" s="198"/>
    </row>
    <row r="660" spans="24:29" x14ac:dyDescent="0.25">
      <c r="X660" s="198"/>
      <c r="Y660" s="197"/>
      <c r="Z660" s="198"/>
      <c r="AA660" s="198"/>
      <c r="AB660" s="198"/>
      <c r="AC660" s="198"/>
    </row>
    <row r="661" spans="24:29" x14ac:dyDescent="0.25">
      <c r="X661" s="198"/>
      <c r="Y661" s="197"/>
      <c r="Z661" s="198"/>
      <c r="AA661" s="198"/>
      <c r="AB661" s="198"/>
      <c r="AC661" s="198"/>
    </row>
    <row r="662" spans="24:29" x14ac:dyDescent="0.25">
      <c r="X662" s="198"/>
      <c r="Y662" s="197"/>
      <c r="Z662" s="198"/>
      <c r="AA662" s="198"/>
      <c r="AB662" s="198"/>
      <c r="AC662" s="198"/>
    </row>
    <row r="663" spans="24:29" x14ac:dyDescent="0.25">
      <c r="X663" s="198"/>
      <c r="Y663" s="197"/>
      <c r="Z663" s="198"/>
      <c r="AA663" s="198"/>
      <c r="AB663" s="198"/>
      <c r="AC663" s="198"/>
    </row>
    <row r="664" spans="24:29" x14ac:dyDescent="0.25">
      <c r="X664" s="198"/>
      <c r="Y664" s="197"/>
      <c r="Z664" s="198"/>
      <c r="AA664" s="198"/>
      <c r="AB664" s="198"/>
      <c r="AC664" s="198"/>
    </row>
    <row r="665" spans="24:29" x14ac:dyDescent="0.25">
      <c r="X665" s="198"/>
      <c r="Y665" s="197"/>
      <c r="Z665" s="198"/>
      <c r="AA665" s="198"/>
      <c r="AB665" s="198"/>
      <c r="AC665" s="198"/>
    </row>
    <row r="666" spans="24:29" x14ac:dyDescent="0.25">
      <c r="X666" s="198"/>
      <c r="Y666" s="197"/>
      <c r="Z666" s="198"/>
      <c r="AA666" s="198"/>
      <c r="AB666" s="198"/>
      <c r="AC666" s="198"/>
    </row>
    <row r="667" spans="24:29" x14ac:dyDescent="0.25">
      <c r="X667" s="198"/>
      <c r="Y667" s="197"/>
      <c r="Z667" s="198"/>
      <c r="AA667" s="198"/>
      <c r="AB667" s="198"/>
      <c r="AC667" s="198"/>
    </row>
    <row r="668" spans="24:29" x14ac:dyDescent="0.25">
      <c r="X668" s="198"/>
      <c r="Y668" s="197"/>
      <c r="Z668" s="198"/>
      <c r="AA668" s="198"/>
      <c r="AB668" s="198"/>
      <c r="AC668" s="198"/>
    </row>
    <row r="669" spans="24:29" x14ac:dyDescent="0.25">
      <c r="X669" s="198"/>
      <c r="Y669" s="197"/>
      <c r="Z669" s="198"/>
      <c r="AA669" s="198"/>
      <c r="AB669" s="198"/>
      <c r="AC669" s="198"/>
    </row>
    <row r="670" spans="24:29" x14ac:dyDescent="0.25">
      <c r="X670" s="198"/>
      <c r="Y670" s="197"/>
      <c r="Z670" s="198"/>
      <c r="AA670" s="198"/>
      <c r="AB670" s="198"/>
      <c r="AC670" s="198"/>
    </row>
    <row r="671" spans="24:29" x14ac:dyDescent="0.25">
      <c r="X671" s="198"/>
      <c r="Y671" s="197"/>
      <c r="Z671" s="198"/>
      <c r="AA671" s="198"/>
      <c r="AB671" s="198"/>
      <c r="AC671" s="198"/>
    </row>
    <row r="672" spans="24:29" x14ac:dyDescent="0.25">
      <c r="X672" s="198"/>
      <c r="Y672" s="197"/>
      <c r="Z672" s="198"/>
      <c r="AA672" s="198"/>
      <c r="AB672" s="198"/>
      <c r="AC672" s="198"/>
    </row>
    <row r="673" spans="24:29" x14ac:dyDescent="0.25">
      <c r="X673" s="198"/>
      <c r="Y673" s="197"/>
      <c r="Z673" s="198"/>
      <c r="AA673" s="198"/>
      <c r="AB673" s="198"/>
      <c r="AC673" s="198"/>
    </row>
    <row r="674" spans="24:29" x14ac:dyDescent="0.25">
      <c r="X674" s="198"/>
      <c r="Y674" s="197"/>
      <c r="Z674" s="198"/>
      <c r="AA674" s="198"/>
      <c r="AB674" s="198"/>
      <c r="AC674" s="198"/>
    </row>
    <row r="675" spans="24:29" x14ac:dyDescent="0.25">
      <c r="X675" s="198"/>
      <c r="Y675" s="197"/>
      <c r="Z675" s="198"/>
      <c r="AA675" s="198"/>
      <c r="AB675" s="198"/>
      <c r="AC675" s="198"/>
    </row>
    <row r="676" spans="24:29" x14ac:dyDescent="0.25">
      <c r="X676" s="198"/>
      <c r="Y676" s="197"/>
      <c r="Z676" s="198"/>
      <c r="AA676" s="198"/>
      <c r="AB676" s="198"/>
      <c r="AC676" s="198"/>
    </row>
    <row r="677" spans="24:29" x14ac:dyDescent="0.25">
      <c r="X677" s="198"/>
      <c r="Y677" s="197"/>
      <c r="Z677" s="198"/>
      <c r="AA677" s="198"/>
      <c r="AB677" s="198"/>
      <c r="AC677" s="198"/>
    </row>
    <row r="678" spans="24:29" x14ac:dyDescent="0.25">
      <c r="X678" s="198"/>
      <c r="Y678" s="197"/>
      <c r="Z678" s="198"/>
      <c r="AA678" s="198"/>
      <c r="AB678" s="198"/>
      <c r="AC678" s="198"/>
    </row>
    <row r="679" spans="24:29" x14ac:dyDescent="0.25">
      <c r="X679" s="198"/>
      <c r="Y679" s="197"/>
      <c r="Z679" s="198"/>
      <c r="AA679" s="198"/>
      <c r="AB679" s="198"/>
      <c r="AC679" s="198"/>
    </row>
    <row r="680" spans="24:29" x14ac:dyDescent="0.25">
      <c r="X680" s="198"/>
      <c r="Y680" s="197"/>
      <c r="Z680" s="198"/>
      <c r="AA680" s="198"/>
      <c r="AB680" s="198"/>
      <c r="AC680" s="198"/>
    </row>
    <row r="681" spans="24:29" x14ac:dyDescent="0.25">
      <c r="X681" s="198"/>
      <c r="Y681" s="197"/>
      <c r="Z681" s="198"/>
      <c r="AA681" s="198"/>
      <c r="AB681" s="198"/>
      <c r="AC681" s="198"/>
    </row>
    <row r="682" spans="24:29" x14ac:dyDescent="0.25">
      <c r="X682" s="198"/>
      <c r="Y682" s="197"/>
      <c r="Z682" s="198"/>
      <c r="AA682" s="198"/>
      <c r="AB682" s="198"/>
      <c r="AC682" s="198"/>
    </row>
    <row r="683" spans="24:29" x14ac:dyDescent="0.25">
      <c r="X683" s="198"/>
      <c r="Y683" s="197"/>
      <c r="Z683" s="198"/>
      <c r="AA683" s="198"/>
      <c r="AB683" s="198"/>
      <c r="AC683" s="198"/>
    </row>
    <row r="684" spans="24:29" x14ac:dyDescent="0.25">
      <c r="X684" s="198"/>
      <c r="Y684" s="197"/>
      <c r="Z684" s="198"/>
      <c r="AA684" s="198"/>
      <c r="AB684" s="198"/>
      <c r="AC684" s="198"/>
    </row>
    <row r="685" spans="24:29" x14ac:dyDescent="0.25">
      <c r="X685" s="198"/>
      <c r="Y685" s="197"/>
      <c r="Z685" s="198"/>
      <c r="AA685" s="198"/>
      <c r="AB685" s="198"/>
      <c r="AC685" s="198"/>
    </row>
    <row r="686" spans="24:29" x14ac:dyDescent="0.25">
      <c r="X686" s="198"/>
      <c r="Y686" s="197"/>
      <c r="Z686" s="198"/>
      <c r="AA686" s="198"/>
      <c r="AB686" s="198"/>
      <c r="AC686" s="198"/>
    </row>
    <row r="687" spans="24:29" x14ac:dyDescent="0.25">
      <c r="X687" s="198"/>
      <c r="Y687" s="197"/>
      <c r="Z687" s="198"/>
      <c r="AA687" s="198"/>
      <c r="AB687" s="198"/>
      <c r="AC687" s="198"/>
    </row>
    <row r="688" spans="24:29" x14ac:dyDescent="0.25">
      <c r="X688" s="198"/>
      <c r="Y688" s="197"/>
      <c r="Z688" s="198"/>
      <c r="AA688" s="198"/>
      <c r="AB688" s="198"/>
      <c r="AC688" s="198"/>
    </row>
    <row r="689" spans="24:29" x14ac:dyDescent="0.25">
      <c r="X689" s="198"/>
      <c r="Y689" s="197"/>
      <c r="Z689" s="198"/>
      <c r="AA689" s="198"/>
      <c r="AB689" s="198"/>
      <c r="AC689" s="198"/>
    </row>
    <row r="690" spans="24:29" x14ac:dyDescent="0.25">
      <c r="X690" s="198"/>
      <c r="Y690" s="197"/>
      <c r="Z690" s="198"/>
      <c r="AA690" s="198"/>
      <c r="AB690" s="198"/>
      <c r="AC690" s="198"/>
    </row>
    <row r="691" spans="24:29" x14ac:dyDescent="0.25">
      <c r="X691" s="198"/>
      <c r="Y691" s="197"/>
      <c r="Z691" s="198"/>
      <c r="AA691" s="198"/>
      <c r="AB691" s="198"/>
      <c r="AC691" s="198"/>
    </row>
    <row r="692" spans="24:29" x14ac:dyDescent="0.25">
      <c r="X692" s="198"/>
      <c r="Y692" s="197"/>
      <c r="Z692" s="198"/>
      <c r="AA692" s="198"/>
      <c r="AB692" s="198"/>
      <c r="AC692" s="198"/>
    </row>
    <row r="693" spans="24:29" x14ac:dyDescent="0.25">
      <c r="X693" s="198"/>
      <c r="Y693" s="197"/>
      <c r="Z693" s="198"/>
      <c r="AA693" s="198"/>
      <c r="AB693" s="198"/>
      <c r="AC693" s="198"/>
    </row>
    <row r="694" spans="24:29" x14ac:dyDescent="0.25">
      <c r="X694" s="198"/>
      <c r="Y694" s="197"/>
      <c r="Z694" s="198"/>
      <c r="AA694" s="198"/>
      <c r="AB694" s="198"/>
      <c r="AC694" s="198"/>
    </row>
    <row r="695" spans="24:29" x14ac:dyDescent="0.25">
      <c r="X695" s="198"/>
      <c r="Y695" s="197"/>
      <c r="Z695" s="198"/>
      <c r="AA695" s="198"/>
      <c r="AB695" s="198"/>
      <c r="AC695" s="198"/>
    </row>
    <row r="696" spans="24:29" x14ac:dyDescent="0.25">
      <c r="X696" s="198"/>
      <c r="Y696" s="197"/>
      <c r="Z696" s="198"/>
      <c r="AA696" s="198"/>
      <c r="AB696" s="198"/>
      <c r="AC696" s="198"/>
    </row>
    <row r="697" spans="24:29" x14ac:dyDescent="0.25">
      <c r="X697" s="198"/>
      <c r="Y697" s="197"/>
      <c r="Z697" s="198"/>
      <c r="AA697" s="198"/>
      <c r="AB697" s="198"/>
      <c r="AC697" s="198"/>
    </row>
    <row r="698" spans="24:29" x14ac:dyDescent="0.25">
      <c r="X698" s="198"/>
      <c r="Y698" s="197"/>
      <c r="Z698" s="198"/>
      <c r="AA698" s="198"/>
      <c r="AB698" s="198"/>
      <c r="AC698" s="198"/>
    </row>
    <row r="699" spans="24:29" x14ac:dyDescent="0.25">
      <c r="X699" s="198"/>
      <c r="Y699" s="197"/>
      <c r="Z699" s="198"/>
      <c r="AA699" s="198"/>
      <c r="AB699" s="198"/>
      <c r="AC699" s="198"/>
    </row>
    <row r="700" spans="24:29" x14ac:dyDescent="0.25">
      <c r="X700" s="198"/>
      <c r="Y700" s="197"/>
      <c r="Z700" s="198"/>
      <c r="AA700" s="198"/>
      <c r="AB700" s="198"/>
      <c r="AC700" s="198"/>
    </row>
    <row r="701" spans="24:29" x14ac:dyDescent="0.25">
      <c r="X701" s="198"/>
      <c r="Y701" s="197"/>
      <c r="Z701" s="198"/>
      <c r="AA701" s="198"/>
      <c r="AB701" s="198"/>
      <c r="AC701" s="198"/>
    </row>
    <row r="702" spans="24:29" x14ac:dyDescent="0.25">
      <c r="X702" s="198"/>
      <c r="Y702" s="197"/>
      <c r="Z702" s="198"/>
      <c r="AA702" s="198"/>
      <c r="AB702" s="198"/>
      <c r="AC702" s="198"/>
    </row>
    <row r="703" spans="24:29" x14ac:dyDescent="0.25">
      <c r="X703" s="198"/>
      <c r="Y703" s="197"/>
      <c r="Z703" s="198"/>
      <c r="AA703" s="198"/>
      <c r="AB703" s="198"/>
      <c r="AC703" s="198"/>
    </row>
    <row r="704" spans="24:29" x14ac:dyDescent="0.25">
      <c r="X704" s="198"/>
      <c r="Y704" s="197"/>
      <c r="Z704" s="198"/>
      <c r="AA704" s="198"/>
      <c r="AB704" s="198"/>
      <c r="AC704" s="198"/>
    </row>
    <row r="705" spans="24:29" x14ac:dyDescent="0.25">
      <c r="X705" s="198"/>
      <c r="Y705" s="197"/>
      <c r="Z705" s="198"/>
      <c r="AA705" s="198"/>
      <c r="AB705" s="198"/>
      <c r="AC705" s="198"/>
    </row>
    <row r="706" spans="24:29" x14ac:dyDescent="0.25">
      <c r="X706" s="198"/>
      <c r="Y706" s="197"/>
      <c r="Z706" s="198"/>
      <c r="AA706" s="198"/>
      <c r="AB706" s="198"/>
      <c r="AC706" s="198"/>
    </row>
    <row r="707" spans="24:29" x14ac:dyDescent="0.25">
      <c r="X707" s="198"/>
      <c r="Y707" s="197"/>
      <c r="Z707" s="198"/>
      <c r="AA707" s="198"/>
      <c r="AB707" s="198"/>
      <c r="AC707" s="198"/>
    </row>
    <row r="708" spans="24:29" x14ac:dyDescent="0.25">
      <c r="X708" s="198"/>
      <c r="Y708" s="197"/>
      <c r="Z708" s="198"/>
      <c r="AA708" s="198"/>
      <c r="AB708" s="198"/>
      <c r="AC708" s="198"/>
    </row>
    <row r="709" spans="24:29" x14ac:dyDescent="0.25">
      <c r="X709" s="198"/>
      <c r="Y709" s="197"/>
      <c r="Z709" s="198"/>
      <c r="AA709" s="198"/>
      <c r="AB709" s="198"/>
      <c r="AC709" s="198"/>
    </row>
    <row r="710" spans="24:29" x14ac:dyDescent="0.25">
      <c r="Y710" s="200"/>
    </row>
  </sheetData>
  <sheetProtection algorithmName="SHA-512" hashValue="SzbqxIGpVd/f+niDhfuvrHOIM6KvET2yG/hN/E07ogIqlOmakpO6qsgxrekEXMAZsSk1WpOjZlNoSyERnXFlIQ==" saltValue="i21t2yco4vW3DYNx2akeOQ==" spinCount="100000" sheet="1" sort="0" autoFilter="0" pivotTables="0"/>
  <autoFilter ref="A13:BU13"/>
  <dataConsolidate link="1"/>
  <mergeCells count="33">
    <mergeCell ref="A2:AF2"/>
    <mergeCell ref="A3:AF3"/>
    <mergeCell ref="A5:C5"/>
    <mergeCell ref="I5:J5"/>
    <mergeCell ref="M5:N5"/>
    <mergeCell ref="U5:AF5"/>
    <mergeCell ref="A6:C6"/>
    <mergeCell ref="I6:J6"/>
    <mergeCell ref="U6:V6"/>
    <mergeCell ref="W6:AF6"/>
    <mergeCell ref="A7:C7"/>
    <mergeCell ref="I7:J7"/>
    <mergeCell ref="U7:V7"/>
    <mergeCell ref="W7:AF7"/>
    <mergeCell ref="A8:N8"/>
    <mergeCell ref="U8:V8"/>
    <mergeCell ref="W8:AF8"/>
    <mergeCell ref="A9:C9"/>
    <mergeCell ref="E9:G9"/>
    <mergeCell ref="I9:N10"/>
    <mergeCell ref="U9:V9"/>
    <mergeCell ref="W9:AF9"/>
    <mergeCell ref="A10:C10"/>
    <mergeCell ref="E10:G10"/>
    <mergeCell ref="H12:K12"/>
    <mergeCell ref="M12:N12"/>
    <mergeCell ref="AA12:AE12"/>
    <mergeCell ref="U10:V10"/>
    <mergeCell ref="W10:AF10"/>
    <mergeCell ref="A11:N11"/>
    <mergeCell ref="O11:U11"/>
    <mergeCell ref="V11:Z11"/>
    <mergeCell ref="AA11:AE11"/>
  </mergeCells>
  <conditionalFormatting sqref="E319:E321 D133:D135 D345:E345 D533:E533 D537:E537 E37 E14:E35 D139:D202 E39:E317">
    <cfRule type="expression" dxfId="1217" priority="1217">
      <formula>AH14="NO"</formula>
    </cfRule>
  </conditionalFormatting>
  <conditionalFormatting sqref="D137">
    <cfRule type="expression" dxfId="1216" priority="1216">
      <formula>#REF!="NO"</formula>
    </cfRule>
  </conditionalFormatting>
  <conditionalFormatting sqref="D313">
    <cfRule type="expression" dxfId="1215" priority="1215">
      <formula>#REF!="NO"</formula>
    </cfRule>
  </conditionalFormatting>
  <conditionalFormatting sqref="D311">
    <cfRule type="expression" dxfId="1214" priority="1214">
      <formula>#REF!="NO"</formula>
    </cfRule>
  </conditionalFormatting>
  <conditionalFormatting sqref="D213">
    <cfRule type="expression" dxfId="1213" priority="1213">
      <formula>#REF!="NO"</formula>
    </cfRule>
  </conditionalFormatting>
  <conditionalFormatting sqref="D212">
    <cfRule type="expression" dxfId="1212" priority="1212">
      <formula>#REF!="NO"</formula>
    </cfRule>
  </conditionalFormatting>
  <conditionalFormatting sqref="D211">
    <cfRule type="expression" dxfId="1211" priority="1211">
      <formula>#REF!="NO"</formula>
    </cfRule>
  </conditionalFormatting>
  <conditionalFormatting sqref="D210">
    <cfRule type="expression" dxfId="1210" priority="1210">
      <formula>#REF!="NO"</formula>
    </cfRule>
  </conditionalFormatting>
  <conditionalFormatting sqref="D209">
    <cfRule type="expression" dxfId="1209" priority="1209">
      <formula>#REF!="NO"</formula>
    </cfRule>
  </conditionalFormatting>
  <conditionalFormatting sqref="D208">
    <cfRule type="expression" dxfId="1208" priority="1208">
      <formula>#REF!="NO"</formula>
    </cfRule>
  </conditionalFormatting>
  <conditionalFormatting sqref="D207">
    <cfRule type="expression" dxfId="1207" priority="1207">
      <formula>#REF!="NO"</formula>
    </cfRule>
  </conditionalFormatting>
  <conditionalFormatting sqref="D206">
    <cfRule type="expression" dxfId="1206" priority="1206">
      <formula>#REF!="NO"</formula>
    </cfRule>
  </conditionalFormatting>
  <conditionalFormatting sqref="D205">
    <cfRule type="expression" dxfId="1205" priority="1205">
      <formula>#REF!="NO"</formula>
    </cfRule>
  </conditionalFormatting>
  <conditionalFormatting sqref="D204">
    <cfRule type="expression" dxfId="1204" priority="1204">
      <formula>#REF!="NO"</formula>
    </cfRule>
  </conditionalFormatting>
  <conditionalFormatting sqref="D203">
    <cfRule type="expression" dxfId="1203" priority="1203">
      <formula>#REF!="NO"</formula>
    </cfRule>
  </conditionalFormatting>
  <conditionalFormatting sqref="D310">
    <cfRule type="expression" dxfId="1202" priority="1202">
      <formula>#REF!="NO"</formula>
    </cfRule>
  </conditionalFormatting>
  <conditionalFormatting sqref="D221">
    <cfRule type="expression" dxfId="1201" priority="1201">
      <formula>#REF!="NO"</formula>
    </cfRule>
  </conditionalFormatting>
  <conditionalFormatting sqref="D220">
    <cfRule type="expression" dxfId="1200" priority="1200">
      <formula>#REF!="NO"</formula>
    </cfRule>
  </conditionalFormatting>
  <conditionalFormatting sqref="D219">
    <cfRule type="expression" dxfId="1199" priority="1199">
      <formula>#REF!="NO"</formula>
    </cfRule>
  </conditionalFormatting>
  <conditionalFormatting sqref="D218">
    <cfRule type="expression" dxfId="1198" priority="1198">
      <formula>#REF!="NO"</formula>
    </cfRule>
  </conditionalFormatting>
  <conditionalFormatting sqref="D217">
    <cfRule type="expression" dxfId="1197" priority="1197">
      <formula>#REF!="NO"</formula>
    </cfRule>
  </conditionalFormatting>
  <conditionalFormatting sqref="D216">
    <cfRule type="expression" dxfId="1196" priority="1196">
      <formula>#REF!="NO"</formula>
    </cfRule>
  </conditionalFormatting>
  <conditionalFormatting sqref="D215">
    <cfRule type="expression" dxfId="1195" priority="1195">
      <formula>#REF!="NO"</formula>
    </cfRule>
  </conditionalFormatting>
  <conditionalFormatting sqref="D214">
    <cfRule type="expression" dxfId="1194" priority="1194">
      <formula>#REF!="NO"</formula>
    </cfRule>
  </conditionalFormatting>
  <conditionalFormatting sqref="D309">
    <cfRule type="expression" dxfId="1193" priority="1193">
      <formula>#REF!="NO"</formula>
    </cfRule>
  </conditionalFormatting>
  <conditionalFormatting sqref="D297:D308">
    <cfRule type="expression" dxfId="1192" priority="1192">
      <formula>#REF!="NO"</formula>
    </cfRule>
  </conditionalFormatting>
  <conditionalFormatting sqref="D296">
    <cfRule type="expression" dxfId="1191" priority="1191">
      <formula>#REF!="NO"</formula>
    </cfRule>
  </conditionalFormatting>
  <conditionalFormatting sqref="D295">
    <cfRule type="expression" dxfId="1190" priority="1190">
      <formula>#REF!="NO"</formula>
    </cfRule>
  </conditionalFormatting>
  <conditionalFormatting sqref="D228:D294">
    <cfRule type="expression" dxfId="1189" priority="1189">
      <formula>#REF!="NO"</formula>
    </cfRule>
  </conditionalFormatting>
  <conditionalFormatting sqref="D227">
    <cfRule type="expression" dxfId="1188" priority="1188">
      <formula>#REF!="NO"</formula>
    </cfRule>
  </conditionalFormatting>
  <conditionalFormatting sqref="D226">
    <cfRule type="expression" dxfId="1187" priority="1187">
      <formula>#REF!="NO"</formula>
    </cfRule>
  </conditionalFormatting>
  <conditionalFormatting sqref="D225">
    <cfRule type="expression" dxfId="1186" priority="1186">
      <formula>#REF!="NO"</formula>
    </cfRule>
  </conditionalFormatting>
  <conditionalFormatting sqref="D224">
    <cfRule type="expression" dxfId="1185" priority="1185">
      <formula>#REF!="NO"</formula>
    </cfRule>
  </conditionalFormatting>
  <conditionalFormatting sqref="D223">
    <cfRule type="expression" dxfId="1184" priority="1184">
      <formula>#REF!="NO"</formula>
    </cfRule>
  </conditionalFormatting>
  <conditionalFormatting sqref="D222">
    <cfRule type="expression" dxfId="1183" priority="1183">
      <formula>#REF!="NO"</formula>
    </cfRule>
  </conditionalFormatting>
  <conditionalFormatting sqref="D312">
    <cfRule type="expression" dxfId="1182" priority="1182">
      <formula>#REF!="NO"</formula>
    </cfRule>
  </conditionalFormatting>
  <conditionalFormatting sqref="H319:H321 H345 H533 H537 H37 H14:H35 H39:H317">
    <cfRule type="expression" dxfId="1181" priority="1181">
      <formula>$AK14="NO"</formula>
    </cfRule>
  </conditionalFormatting>
  <conditionalFormatting sqref="D138">
    <cfRule type="expression" dxfId="1180" priority="1180">
      <formula>AH138="NO"</formula>
    </cfRule>
  </conditionalFormatting>
  <conditionalFormatting sqref="D138">
    <cfRule type="expression" dxfId="1179" priority="1179">
      <formula>AH138="NO"</formula>
    </cfRule>
  </conditionalFormatting>
  <conditionalFormatting sqref="D136">
    <cfRule type="expression" dxfId="1178" priority="1178">
      <formula>AH136="NO"</formula>
    </cfRule>
  </conditionalFormatting>
  <conditionalFormatting sqref="D136">
    <cfRule type="expression" dxfId="1177" priority="1177">
      <formula>AH136="NO"</formula>
    </cfRule>
  </conditionalFormatting>
  <conditionalFormatting sqref="D123">
    <cfRule type="expression" dxfId="1176" priority="1176">
      <formula>AH123="NO"</formula>
    </cfRule>
  </conditionalFormatting>
  <conditionalFormatting sqref="D123">
    <cfRule type="expression" dxfId="1175" priority="1175">
      <formula>AH123="NO"</formula>
    </cfRule>
  </conditionalFormatting>
  <conditionalFormatting sqref="D126">
    <cfRule type="expression" dxfId="1174" priority="1174">
      <formula>AH126="NO"</formula>
    </cfRule>
  </conditionalFormatting>
  <conditionalFormatting sqref="D126">
    <cfRule type="expression" dxfId="1173" priority="1173">
      <formula>AH126="NO"</formula>
    </cfRule>
  </conditionalFormatting>
  <conditionalFormatting sqref="D131:D132">
    <cfRule type="expression" dxfId="1172" priority="1172">
      <formula>AH131="NO"</formula>
    </cfRule>
  </conditionalFormatting>
  <conditionalFormatting sqref="D131:D132">
    <cfRule type="expression" dxfId="1171" priority="1171">
      <formula>AH131="NO"</formula>
    </cfRule>
  </conditionalFormatting>
  <conditionalFormatting sqref="D129:D130">
    <cfRule type="expression" dxfId="1170" priority="1170">
      <formula>AH129="NO"</formula>
    </cfRule>
  </conditionalFormatting>
  <conditionalFormatting sqref="D129:D130">
    <cfRule type="expression" dxfId="1169" priority="1169">
      <formula>AH129="NO"</formula>
    </cfRule>
  </conditionalFormatting>
  <conditionalFormatting sqref="D127:D128">
    <cfRule type="expression" dxfId="1168" priority="1168">
      <formula>AH127="NO"</formula>
    </cfRule>
  </conditionalFormatting>
  <conditionalFormatting sqref="D127:D128">
    <cfRule type="expression" dxfId="1167" priority="1167">
      <formula>AH127="NO"</formula>
    </cfRule>
  </conditionalFormatting>
  <conditionalFormatting sqref="D124:D125">
    <cfRule type="expression" dxfId="1166" priority="1166">
      <formula>AH124="NO"</formula>
    </cfRule>
  </conditionalFormatting>
  <conditionalFormatting sqref="D124:D125">
    <cfRule type="expression" dxfId="1165" priority="1165">
      <formula>AH124="NO"</formula>
    </cfRule>
  </conditionalFormatting>
  <conditionalFormatting sqref="I319:I321 I345 I533 I537 I37 I14:I35 I39:I317">
    <cfRule type="expression" dxfId="1164" priority="1164">
      <formula>AND($AL14="NO",I14&lt;&gt;"No aplica")</formula>
    </cfRule>
  </conditionalFormatting>
  <conditionalFormatting sqref="D315">
    <cfRule type="expression" dxfId="1163" priority="1163">
      <formula>#REF!="NO"</formula>
    </cfRule>
  </conditionalFormatting>
  <conditionalFormatting sqref="D315">
    <cfRule type="expression" dxfId="1162" priority="1162">
      <formula>AH315="NO"</formula>
    </cfRule>
  </conditionalFormatting>
  <conditionalFormatting sqref="D314">
    <cfRule type="expression" dxfId="1161" priority="1161">
      <formula>#REF!="NO"</formula>
    </cfRule>
  </conditionalFormatting>
  <conditionalFormatting sqref="D314">
    <cfRule type="expression" dxfId="1160" priority="1160">
      <formula>AH314="NO"</formula>
    </cfRule>
  </conditionalFormatting>
  <conditionalFormatting sqref="D317">
    <cfRule type="expression" dxfId="1159" priority="1159">
      <formula>#REF!="NO"</formula>
    </cfRule>
  </conditionalFormatting>
  <conditionalFormatting sqref="D317">
    <cfRule type="expression" dxfId="1158" priority="1158">
      <formula>AH317="NO"</formula>
    </cfRule>
  </conditionalFormatting>
  <conditionalFormatting sqref="D316">
    <cfRule type="expression" dxfId="1157" priority="1157">
      <formula>#REF!="NO"</formula>
    </cfRule>
  </conditionalFormatting>
  <conditionalFormatting sqref="D316">
    <cfRule type="expression" dxfId="1156" priority="1156">
      <formula>AH316="NO"</formula>
    </cfRule>
  </conditionalFormatting>
  <conditionalFormatting sqref="D319">
    <cfRule type="expression" dxfId="1155" priority="1155">
      <formula>#REF!="NO"</formula>
    </cfRule>
  </conditionalFormatting>
  <conditionalFormatting sqref="D319">
    <cfRule type="expression" dxfId="1154" priority="1154">
      <formula>AH319="NO"</formula>
    </cfRule>
  </conditionalFormatting>
  <conditionalFormatting sqref="D320">
    <cfRule type="expression" dxfId="1153" priority="1153">
      <formula>#REF!="NO"</formula>
    </cfRule>
  </conditionalFormatting>
  <conditionalFormatting sqref="D320">
    <cfRule type="expression" dxfId="1152" priority="1152">
      <formula>AH320="NO"</formula>
    </cfRule>
  </conditionalFormatting>
  <conditionalFormatting sqref="D321">
    <cfRule type="expression" dxfId="1151" priority="1151">
      <formula>#REF!="NO"</formula>
    </cfRule>
  </conditionalFormatting>
  <conditionalFormatting sqref="D321">
    <cfRule type="expression" dxfId="1150" priority="1150">
      <formula>AH321="NO"</formula>
    </cfRule>
  </conditionalFormatting>
  <conditionalFormatting sqref="E319:E321">
    <cfRule type="expression" dxfId="1149" priority="1149">
      <formula>AI319="NO"</formula>
    </cfRule>
  </conditionalFormatting>
  <conditionalFormatting sqref="D319:D321 D345 D533 D537 D37 D14:D35 D39:D317">
    <cfRule type="expression" dxfId="1148" priority="1148">
      <formula>$AH14="NO"</formula>
    </cfRule>
  </conditionalFormatting>
  <conditionalFormatting sqref="D546:E546">
    <cfRule type="expression" dxfId="1147" priority="1147">
      <formula>AH546="NO"</formula>
    </cfRule>
  </conditionalFormatting>
  <conditionalFormatting sqref="H546">
    <cfRule type="expression" dxfId="1146" priority="1146">
      <formula>$AK546="NO"</formula>
    </cfRule>
  </conditionalFormatting>
  <conditionalFormatting sqref="I546">
    <cfRule type="expression" dxfId="1145" priority="1145">
      <formula>AND($AL546="NO",I546&lt;&gt;"No aplica")</formula>
    </cfRule>
  </conditionalFormatting>
  <conditionalFormatting sqref="E546">
    <cfRule type="expression" dxfId="1144" priority="1144">
      <formula>AI546="NO"</formula>
    </cfRule>
  </conditionalFormatting>
  <conditionalFormatting sqref="D546">
    <cfRule type="expression" dxfId="1143" priority="1143">
      <formula>$AH546="NO"</formula>
    </cfRule>
  </conditionalFormatting>
  <conditionalFormatting sqref="E318">
    <cfRule type="expression" dxfId="1142" priority="1142">
      <formula>AI318="NO"</formula>
    </cfRule>
  </conditionalFormatting>
  <conditionalFormatting sqref="H318">
    <cfRule type="expression" dxfId="1141" priority="1141">
      <formula>$AK318="NO"</formula>
    </cfRule>
  </conditionalFormatting>
  <conditionalFormatting sqref="I318">
    <cfRule type="expression" dxfId="1140" priority="1140">
      <formula>AND($AL318="NO",I318&lt;&gt;"No aplica")</formula>
    </cfRule>
  </conditionalFormatting>
  <conditionalFormatting sqref="D318">
    <cfRule type="expression" dxfId="1139" priority="1139">
      <formula>#REF!="NO"</formula>
    </cfRule>
  </conditionalFormatting>
  <conditionalFormatting sqref="D318">
    <cfRule type="expression" dxfId="1138" priority="1138">
      <formula>AH318="NO"</formula>
    </cfRule>
  </conditionalFormatting>
  <conditionalFormatting sqref="E318">
    <cfRule type="expression" dxfId="1137" priority="1137">
      <formula>AI318="NO"</formula>
    </cfRule>
  </conditionalFormatting>
  <conditionalFormatting sqref="D318">
    <cfRule type="expression" dxfId="1136" priority="1136">
      <formula>$AH318="NO"</formula>
    </cfRule>
  </conditionalFormatting>
  <conditionalFormatting sqref="E322">
    <cfRule type="expression" dxfId="1135" priority="1135">
      <formula>AI322="NO"</formula>
    </cfRule>
  </conditionalFormatting>
  <conditionalFormatting sqref="H322">
    <cfRule type="expression" dxfId="1134" priority="1134">
      <formula>$AK322="NO"</formula>
    </cfRule>
  </conditionalFormatting>
  <conditionalFormatting sqref="I322">
    <cfRule type="expression" dxfId="1133" priority="1133">
      <formula>AND($AL322="NO",I322&lt;&gt;"No aplica")</formula>
    </cfRule>
  </conditionalFormatting>
  <conditionalFormatting sqref="D322">
    <cfRule type="expression" dxfId="1132" priority="1132">
      <formula>#REF!="NO"</formula>
    </cfRule>
  </conditionalFormatting>
  <conditionalFormatting sqref="D322">
    <cfRule type="expression" dxfId="1131" priority="1131">
      <formula>AH322="NO"</formula>
    </cfRule>
  </conditionalFormatting>
  <conditionalFormatting sqref="E322">
    <cfRule type="expression" dxfId="1130" priority="1130">
      <formula>AI322="NO"</formula>
    </cfRule>
  </conditionalFormatting>
  <conditionalFormatting sqref="D322">
    <cfRule type="expression" dxfId="1129" priority="1129">
      <formula>$AH322="NO"</formula>
    </cfRule>
  </conditionalFormatting>
  <conditionalFormatting sqref="E323">
    <cfRule type="expression" dxfId="1128" priority="1128">
      <formula>AI323="NO"</formula>
    </cfRule>
  </conditionalFormatting>
  <conditionalFormatting sqref="H323">
    <cfRule type="expression" dxfId="1127" priority="1127">
      <formula>$AK323="NO"</formula>
    </cfRule>
  </conditionalFormatting>
  <conditionalFormatting sqref="I323">
    <cfRule type="expression" dxfId="1126" priority="1126">
      <formula>AND($AL323="NO",I323&lt;&gt;"No aplica")</formula>
    </cfRule>
  </conditionalFormatting>
  <conditionalFormatting sqref="D323">
    <cfRule type="expression" dxfId="1125" priority="1125">
      <formula>#REF!="NO"</formula>
    </cfRule>
  </conditionalFormatting>
  <conditionalFormatting sqref="D323">
    <cfRule type="expression" dxfId="1124" priority="1124">
      <formula>AH323="NO"</formula>
    </cfRule>
  </conditionalFormatting>
  <conditionalFormatting sqref="E323">
    <cfRule type="expression" dxfId="1123" priority="1123">
      <formula>AI323="NO"</formula>
    </cfRule>
  </conditionalFormatting>
  <conditionalFormatting sqref="D323">
    <cfRule type="expression" dxfId="1122" priority="1122">
      <formula>$AH323="NO"</formula>
    </cfRule>
  </conditionalFormatting>
  <conditionalFormatting sqref="E344">
    <cfRule type="expression" dxfId="1121" priority="1121">
      <formula>AI344="NO"</formula>
    </cfRule>
  </conditionalFormatting>
  <conditionalFormatting sqref="H344">
    <cfRule type="expression" dxfId="1120" priority="1120">
      <formula>$AK344="NO"</formula>
    </cfRule>
  </conditionalFormatting>
  <conditionalFormatting sqref="I344">
    <cfRule type="expression" dxfId="1119" priority="1119">
      <formula>AND($AL344="NO",I344&lt;&gt;"No aplica")</formula>
    </cfRule>
  </conditionalFormatting>
  <conditionalFormatting sqref="D344">
    <cfRule type="expression" dxfId="1118" priority="1118">
      <formula>#REF!="NO"</formula>
    </cfRule>
  </conditionalFormatting>
  <conditionalFormatting sqref="D344">
    <cfRule type="expression" dxfId="1117" priority="1117">
      <formula>AH344="NO"</formula>
    </cfRule>
  </conditionalFormatting>
  <conditionalFormatting sqref="E344">
    <cfRule type="expression" dxfId="1116" priority="1116">
      <formula>AI344="NO"</formula>
    </cfRule>
  </conditionalFormatting>
  <conditionalFormatting sqref="D344">
    <cfRule type="expression" dxfId="1115" priority="1115">
      <formula>$AH344="NO"</formula>
    </cfRule>
  </conditionalFormatting>
  <conditionalFormatting sqref="E343">
    <cfRule type="expression" dxfId="1114" priority="1114">
      <formula>AI343="NO"</formula>
    </cfRule>
  </conditionalFormatting>
  <conditionalFormatting sqref="H343">
    <cfRule type="expression" dxfId="1113" priority="1113">
      <formula>$AK343="NO"</formula>
    </cfRule>
  </conditionalFormatting>
  <conditionalFormatting sqref="I343">
    <cfRule type="expression" dxfId="1112" priority="1112">
      <formula>AND($AL343="NO",I343&lt;&gt;"No aplica")</formula>
    </cfRule>
  </conditionalFormatting>
  <conditionalFormatting sqref="D343">
    <cfRule type="expression" dxfId="1111" priority="1111">
      <formula>#REF!="NO"</formula>
    </cfRule>
  </conditionalFormatting>
  <conditionalFormatting sqref="D343">
    <cfRule type="expression" dxfId="1110" priority="1110">
      <formula>AH343="NO"</formula>
    </cfRule>
  </conditionalFormatting>
  <conditionalFormatting sqref="E343">
    <cfRule type="expression" dxfId="1109" priority="1109">
      <formula>AI343="NO"</formula>
    </cfRule>
  </conditionalFormatting>
  <conditionalFormatting sqref="D343">
    <cfRule type="expression" dxfId="1108" priority="1108">
      <formula>$AH343="NO"</formula>
    </cfRule>
  </conditionalFormatting>
  <conditionalFormatting sqref="E342">
    <cfRule type="expression" dxfId="1107" priority="1107">
      <formula>AI342="NO"</formula>
    </cfRule>
  </conditionalFormatting>
  <conditionalFormatting sqref="H342">
    <cfRule type="expression" dxfId="1106" priority="1106">
      <formula>$AK342="NO"</formula>
    </cfRule>
  </conditionalFormatting>
  <conditionalFormatting sqref="I342">
    <cfRule type="expression" dxfId="1105" priority="1105">
      <formula>AND($AL342="NO",I342&lt;&gt;"No aplica")</formula>
    </cfRule>
  </conditionalFormatting>
  <conditionalFormatting sqref="D342">
    <cfRule type="expression" dxfId="1104" priority="1104">
      <formula>#REF!="NO"</formula>
    </cfRule>
  </conditionalFormatting>
  <conditionalFormatting sqref="D342">
    <cfRule type="expression" dxfId="1103" priority="1103">
      <formula>AH342="NO"</formula>
    </cfRule>
  </conditionalFormatting>
  <conditionalFormatting sqref="E342">
    <cfRule type="expression" dxfId="1102" priority="1102">
      <formula>AI342="NO"</formula>
    </cfRule>
  </conditionalFormatting>
  <conditionalFormatting sqref="D342">
    <cfRule type="expression" dxfId="1101" priority="1101">
      <formula>$AH342="NO"</formula>
    </cfRule>
  </conditionalFormatting>
  <conditionalFormatting sqref="E341">
    <cfRule type="expression" dxfId="1100" priority="1100">
      <formula>AI341="NO"</formula>
    </cfRule>
  </conditionalFormatting>
  <conditionalFormatting sqref="H341">
    <cfRule type="expression" dxfId="1099" priority="1099">
      <formula>$AK341="NO"</formula>
    </cfRule>
  </conditionalFormatting>
  <conditionalFormatting sqref="I341">
    <cfRule type="expression" dxfId="1098" priority="1098">
      <formula>AND($AL341="NO",I341&lt;&gt;"No aplica")</formula>
    </cfRule>
  </conditionalFormatting>
  <conditionalFormatting sqref="D341">
    <cfRule type="expression" dxfId="1097" priority="1097">
      <formula>#REF!="NO"</formula>
    </cfRule>
  </conditionalFormatting>
  <conditionalFormatting sqref="D341">
    <cfRule type="expression" dxfId="1096" priority="1096">
      <formula>AH341="NO"</formula>
    </cfRule>
  </conditionalFormatting>
  <conditionalFormatting sqref="E341">
    <cfRule type="expression" dxfId="1095" priority="1095">
      <formula>AI341="NO"</formula>
    </cfRule>
  </conditionalFormatting>
  <conditionalFormatting sqref="D341">
    <cfRule type="expression" dxfId="1094" priority="1094">
      <formula>$AH341="NO"</formula>
    </cfRule>
  </conditionalFormatting>
  <conditionalFormatting sqref="E340">
    <cfRule type="expression" dxfId="1093" priority="1093">
      <formula>AI340="NO"</formula>
    </cfRule>
  </conditionalFormatting>
  <conditionalFormatting sqref="H340">
    <cfRule type="expression" dxfId="1092" priority="1092">
      <formula>$AK340="NO"</formula>
    </cfRule>
  </conditionalFormatting>
  <conditionalFormatting sqref="I340">
    <cfRule type="expression" dxfId="1091" priority="1091">
      <formula>AND($AL340="NO",I340&lt;&gt;"No aplica")</formula>
    </cfRule>
  </conditionalFormatting>
  <conditionalFormatting sqref="D340">
    <cfRule type="expression" dxfId="1090" priority="1090">
      <formula>#REF!="NO"</formula>
    </cfRule>
  </conditionalFormatting>
  <conditionalFormatting sqref="D340">
    <cfRule type="expression" dxfId="1089" priority="1089">
      <formula>AH340="NO"</formula>
    </cfRule>
  </conditionalFormatting>
  <conditionalFormatting sqref="E340">
    <cfRule type="expression" dxfId="1088" priority="1088">
      <formula>AI340="NO"</formula>
    </cfRule>
  </conditionalFormatting>
  <conditionalFormatting sqref="D340">
    <cfRule type="expression" dxfId="1087" priority="1087">
      <formula>$AH340="NO"</formula>
    </cfRule>
  </conditionalFormatting>
  <conditionalFormatting sqref="E339">
    <cfRule type="expression" dxfId="1086" priority="1086">
      <formula>AI339="NO"</formula>
    </cfRule>
  </conditionalFormatting>
  <conditionalFormatting sqref="H339">
    <cfRule type="expression" dxfId="1085" priority="1085">
      <formula>$AK339="NO"</formula>
    </cfRule>
  </conditionalFormatting>
  <conditionalFormatting sqref="I339">
    <cfRule type="expression" dxfId="1084" priority="1084">
      <formula>AND($AL339="NO",I339&lt;&gt;"No aplica")</formula>
    </cfRule>
  </conditionalFormatting>
  <conditionalFormatting sqref="D339">
    <cfRule type="expression" dxfId="1083" priority="1083">
      <formula>#REF!="NO"</formula>
    </cfRule>
  </conditionalFormatting>
  <conditionalFormatting sqref="D339">
    <cfRule type="expression" dxfId="1082" priority="1082">
      <formula>AH339="NO"</formula>
    </cfRule>
  </conditionalFormatting>
  <conditionalFormatting sqref="E339">
    <cfRule type="expression" dxfId="1081" priority="1081">
      <formula>AI339="NO"</formula>
    </cfRule>
  </conditionalFormatting>
  <conditionalFormatting sqref="D339">
    <cfRule type="expression" dxfId="1080" priority="1080">
      <formula>$AH339="NO"</formula>
    </cfRule>
  </conditionalFormatting>
  <conditionalFormatting sqref="E338">
    <cfRule type="expression" dxfId="1079" priority="1079">
      <formula>AI338="NO"</formula>
    </cfRule>
  </conditionalFormatting>
  <conditionalFormatting sqref="H338">
    <cfRule type="expression" dxfId="1078" priority="1078">
      <formula>$AK338="NO"</formula>
    </cfRule>
  </conditionalFormatting>
  <conditionalFormatting sqref="I338">
    <cfRule type="expression" dxfId="1077" priority="1077">
      <formula>AND($AL338="NO",I338&lt;&gt;"No aplica")</formula>
    </cfRule>
  </conditionalFormatting>
  <conditionalFormatting sqref="D338">
    <cfRule type="expression" dxfId="1076" priority="1076">
      <formula>#REF!="NO"</formula>
    </cfRule>
  </conditionalFormatting>
  <conditionalFormatting sqref="D338">
    <cfRule type="expression" dxfId="1075" priority="1075">
      <formula>AH338="NO"</formula>
    </cfRule>
  </conditionalFormatting>
  <conditionalFormatting sqref="E338">
    <cfRule type="expression" dxfId="1074" priority="1074">
      <formula>AI338="NO"</formula>
    </cfRule>
  </conditionalFormatting>
  <conditionalFormatting sqref="D338">
    <cfRule type="expression" dxfId="1073" priority="1073">
      <formula>$AH338="NO"</formula>
    </cfRule>
  </conditionalFormatting>
  <conditionalFormatting sqref="E337">
    <cfRule type="expression" dxfId="1072" priority="1072">
      <formula>AI337="NO"</formula>
    </cfRule>
  </conditionalFormatting>
  <conditionalFormatting sqref="H337">
    <cfRule type="expression" dxfId="1071" priority="1071">
      <formula>$AK337="NO"</formula>
    </cfRule>
  </conditionalFormatting>
  <conditionalFormatting sqref="I337">
    <cfRule type="expression" dxfId="1070" priority="1070">
      <formula>AND($AL337="NO",I337&lt;&gt;"No aplica")</formula>
    </cfRule>
  </conditionalFormatting>
  <conditionalFormatting sqref="D337">
    <cfRule type="expression" dxfId="1069" priority="1069">
      <formula>#REF!="NO"</formula>
    </cfRule>
  </conditionalFormatting>
  <conditionalFormatting sqref="D337">
    <cfRule type="expression" dxfId="1068" priority="1068">
      <formula>AH337="NO"</formula>
    </cfRule>
  </conditionalFormatting>
  <conditionalFormatting sqref="E337">
    <cfRule type="expression" dxfId="1067" priority="1067">
      <formula>AI337="NO"</formula>
    </cfRule>
  </conditionalFormatting>
  <conditionalFormatting sqref="D337">
    <cfRule type="expression" dxfId="1066" priority="1066">
      <formula>$AH337="NO"</formula>
    </cfRule>
  </conditionalFormatting>
  <conditionalFormatting sqref="E336">
    <cfRule type="expression" dxfId="1065" priority="1065">
      <formula>AI336="NO"</formula>
    </cfRule>
  </conditionalFormatting>
  <conditionalFormatting sqref="H336">
    <cfRule type="expression" dxfId="1064" priority="1064">
      <formula>$AK336="NO"</formula>
    </cfRule>
  </conditionalFormatting>
  <conditionalFormatting sqref="I336">
    <cfRule type="expression" dxfId="1063" priority="1063">
      <formula>AND($AL336="NO",I336&lt;&gt;"No aplica")</formula>
    </cfRule>
  </conditionalFormatting>
  <conditionalFormatting sqref="D336">
    <cfRule type="expression" dxfId="1062" priority="1062">
      <formula>#REF!="NO"</formula>
    </cfRule>
  </conditionalFormatting>
  <conditionalFormatting sqref="D336">
    <cfRule type="expression" dxfId="1061" priority="1061">
      <formula>AH336="NO"</formula>
    </cfRule>
  </conditionalFormatting>
  <conditionalFormatting sqref="E336">
    <cfRule type="expression" dxfId="1060" priority="1060">
      <formula>AI336="NO"</formula>
    </cfRule>
  </conditionalFormatting>
  <conditionalFormatting sqref="D336">
    <cfRule type="expression" dxfId="1059" priority="1059">
      <formula>$AH336="NO"</formula>
    </cfRule>
  </conditionalFormatting>
  <conditionalFormatting sqref="E335">
    <cfRule type="expression" dxfId="1058" priority="1058">
      <formula>AI335="NO"</formula>
    </cfRule>
  </conditionalFormatting>
  <conditionalFormatting sqref="H335">
    <cfRule type="expression" dxfId="1057" priority="1057">
      <formula>$AK335="NO"</formula>
    </cfRule>
  </conditionalFormatting>
  <conditionalFormatting sqref="I335">
    <cfRule type="expression" dxfId="1056" priority="1056">
      <formula>AND($AL335="NO",I335&lt;&gt;"No aplica")</formula>
    </cfRule>
  </conditionalFormatting>
  <conditionalFormatting sqref="D335">
    <cfRule type="expression" dxfId="1055" priority="1055">
      <formula>#REF!="NO"</formula>
    </cfRule>
  </conditionalFormatting>
  <conditionalFormatting sqref="D335">
    <cfRule type="expression" dxfId="1054" priority="1054">
      <formula>AH335="NO"</formula>
    </cfRule>
  </conditionalFormatting>
  <conditionalFormatting sqref="E335">
    <cfRule type="expression" dxfId="1053" priority="1053">
      <formula>AI335="NO"</formula>
    </cfRule>
  </conditionalFormatting>
  <conditionalFormatting sqref="D335">
    <cfRule type="expression" dxfId="1052" priority="1052">
      <formula>$AH335="NO"</formula>
    </cfRule>
  </conditionalFormatting>
  <conditionalFormatting sqref="E334">
    <cfRule type="expression" dxfId="1051" priority="1051">
      <formula>AI334="NO"</formula>
    </cfRule>
  </conditionalFormatting>
  <conditionalFormatting sqref="H334">
    <cfRule type="expression" dxfId="1050" priority="1050">
      <formula>$AK334="NO"</formula>
    </cfRule>
  </conditionalFormatting>
  <conditionalFormatting sqref="I334">
    <cfRule type="expression" dxfId="1049" priority="1049">
      <formula>AND($AL334="NO",I334&lt;&gt;"No aplica")</formula>
    </cfRule>
  </conditionalFormatting>
  <conditionalFormatting sqref="D334">
    <cfRule type="expression" dxfId="1048" priority="1048">
      <formula>#REF!="NO"</formula>
    </cfRule>
  </conditionalFormatting>
  <conditionalFormatting sqref="D334">
    <cfRule type="expression" dxfId="1047" priority="1047">
      <formula>AH334="NO"</formula>
    </cfRule>
  </conditionalFormatting>
  <conditionalFormatting sqref="E334">
    <cfRule type="expression" dxfId="1046" priority="1046">
      <formula>AI334="NO"</formula>
    </cfRule>
  </conditionalFormatting>
  <conditionalFormatting sqref="D334">
    <cfRule type="expression" dxfId="1045" priority="1045">
      <formula>$AH334="NO"</formula>
    </cfRule>
  </conditionalFormatting>
  <conditionalFormatting sqref="E333">
    <cfRule type="expression" dxfId="1044" priority="1044">
      <formula>AI333="NO"</formula>
    </cfRule>
  </conditionalFormatting>
  <conditionalFormatting sqref="H333">
    <cfRule type="expression" dxfId="1043" priority="1043">
      <formula>$AK333="NO"</formula>
    </cfRule>
  </conditionalFormatting>
  <conditionalFormatting sqref="I333">
    <cfRule type="expression" dxfId="1042" priority="1042">
      <formula>AND($AL333="NO",I333&lt;&gt;"No aplica")</formula>
    </cfRule>
  </conditionalFormatting>
  <conditionalFormatting sqref="D333">
    <cfRule type="expression" dxfId="1041" priority="1041">
      <formula>#REF!="NO"</formula>
    </cfRule>
  </conditionalFormatting>
  <conditionalFormatting sqref="D333">
    <cfRule type="expression" dxfId="1040" priority="1040">
      <formula>AH333="NO"</formula>
    </cfRule>
  </conditionalFormatting>
  <conditionalFormatting sqref="E333">
    <cfRule type="expression" dxfId="1039" priority="1039">
      <formula>AI333="NO"</formula>
    </cfRule>
  </conditionalFormatting>
  <conditionalFormatting sqref="D333">
    <cfRule type="expression" dxfId="1038" priority="1038">
      <formula>$AH333="NO"</formula>
    </cfRule>
  </conditionalFormatting>
  <conditionalFormatting sqref="E332">
    <cfRule type="expression" dxfId="1037" priority="1037">
      <formula>AI332="NO"</formula>
    </cfRule>
  </conditionalFormatting>
  <conditionalFormatting sqref="H332">
    <cfRule type="expression" dxfId="1036" priority="1036">
      <formula>$AK332="NO"</formula>
    </cfRule>
  </conditionalFormatting>
  <conditionalFormatting sqref="I332">
    <cfRule type="expression" dxfId="1035" priority="1035">
      <formula>AND($AL332="NO",I332&lt;&gt;"No aplica")</formula>
    </cfRule>
  </conditionalFormatting>
  <conditionalFormatting sqref="D332">
    <cfRule type="expression" dxfId="1034" priority="1034">
      <formula>#REF!="NO"</formula>
    </cfRule>
  </conditionalFormatting>
  <conditionalFormatting sqref="D332">
    <cfRule type="expression" dxfId="1033" priority="1033">
      <formula>AH332="NO"</formula>
    </cfRule>
  </conditionalFormatting>
  <conditionalFormatting sqref="E332">
    <cfRule type="expression" dxfId="1032" priority="1032">
      <formula>AI332="NO"</formula>
    </cfRule>
  </conditionalFormatting>
  <conditionalFormatting sqref="D332">
    <cfRule type="expression" dxfId="1031" priority="1031">
      <formula>$AH332="NO"</formula>
    </cfRule>
  </conditionalFormatting>
  <conditionalFormatting sqref="E328">
    <cfRule type="expression" dxfId="1030" priority="1030">
      <formula>AI328="NO"</formula>
    </cfRule>
  </conditionalFormatting>
  <conditionalFormatting sqref="H328">
    <cfRule type="expression" dxfId="1029" priority="1029">
      <formula>$AK328="NO"</formula>
    </cfRule>
  </conditionalFormatting>
  <conditionalFormatting sqref="I328">
    <cfRule type="expression" dxfId="1028" priority="1028">
      <formula>AND($AL328="NO",I328&lt;&gt;"No aplica")</formula>
    </cfRule>
  </conditionalFormatting>
  <conditionalFormatting sqref="D328">
    <cfRule type="expression" dxfId="1027" priority="1027">
      <formula>#REF!="NO"</formula>
    </cfRule>
  </conditionalFormatting>
  <conditionalFormatting sqref="D328">
    <cfRule type="expression" dxfId="1026" priority="1026">
      <formula>AH328="NO"</formula>
    </cfRule>
  </conditionalFormatting>
  <conditionalFormatting sqref="E328">
    <cfRule type="expression" dxfId="1025" priority="1025">
      <formula>AI328="NO"</formula>
    </cfRule>
  </conditionalFormatting>
  <conditionalFormatting sqref="D328">
    <cfRule type="expression" dxfId="1024" priority="1024">
      <formula>$AH328="NO"</formula>
    </cfRule>
  </conditionalFormatting>
  <conditionalFormatting sqref="E327">
    <cfRule type="expression" dxfId="1023" priority="1023">
      <formula>AI327="NO"</formula>
    </cfRule>
  </conditionalFormatting>
  <conditionalFormatting sqref="H327">
    <cfRule type="expression" dxfId="1022" priority="1022">
      <formula>$AK327="NO"</formula>
    </cfRule>
  </conditionalFormatting>
  <conditionalFormatting sqref="I327">
    <cfRule type="expression" dxfId="1021" priority="1021">
      <formula>AND($AL327="NO",I327&lt;&gt;"No aplica")</formula>
    </cfRule>
  </conditionalFormatting>
  <conditionalFormatting sqref="D327">
    <cfRule type="expression" dxfId="1020" priority="1020">
      <formula>#REF!="NO"</formula>
    </cfRule>
  </conditionalFormatting>
  <conditionalFormatting sqref="D327">
    <cfRule type="expression" dxfId="1019" priority="1019">
      <formula>AH327="NO"</formula>
    </cfRule>
  </conditionalFormatting>
  <conditionalFormatting sqref="E327">
    <cfRule type="expression" dxfId="1018" priority="1018">
      <formula>AI327="NO"</formula>
    </cfRule>
  </conditionalFormatting>
  <conditionalFormatting sqref="D327">
    <cfRule type="expression" dxfId="1017" priority="1017">
      <formula>$AH327="NO"</formula>
    </cfRule>
  </conditionalFormatting>
  <conditionalFormatting sqref="E326">
    <cfRule type="expression" dxfId="1016" priority="1016">
      <formula>AI326="NO"</formula>
    </cfRule>
  </conditionalFormatting>
  <conditionalFormatting sqref="H326">
    <cfRule type="expression" dxfId="1015" priority="1015">
      <formula>$AK326="NO"</formula>
    </cfRule>
  </conditionalFormatting>
  <conditionalFormatting sqref="I326">
    <cfRule type="expression" dxfId="1014" priority="1014">
      <formula>AND($AL326="NO",I326&lt;&gt;"No aplica")</formula>
    </cfRule>
  </conditionalFormatting>
  <conditionalFormatting sqref="D326">
    <cfRule type="expression" dxfId="1013" priority="1013">
      <formula>#REF!="NO"</formula>
    </cfRule>
  </conditionalFormatting>
  <conditionalFormatting sqref="D326">
    <cfRule type="expression" dxfId="1012" priority="1012">
      <formula>AH326="NO"</formula>
    </cfRule>
  </conditionalFormatting>
  <conditionalFormatting sqref="E326">
    <cfRule type="expression" dxfId="1011" priority="1011">
      <formula>AI326="NO"</formula>
    </cfRule>
  </conditionalFormatting>
  <conditionalFormatting sqref="D326">
    <cfRule type="expression" dxfId="1010" priority="1010">
      <formula>$AH326="NO"</formula>
    </cfRule>
  </conditionalFormatting>
  <conditionalFormatting sqref="E325">
    <cfRule type="expression" dxfId="1009" priority="1009">
      <formula>AI325="NO"</formula>
    </cfRule>
  </conditionalFormatting>
  <conditionalFormatting sqref="H325">
    <cfRule type="expression" dxfId="1008" priority="1008">
      <formula>$AK325="NO"</formula>
    </cfRule>
  </conditionalFormatting>
  <conditionalFormatting sqref="I325">
    <cfRule type="expression" dxfId="1007" priority="1007">
      <formula>AND($AL325="NO",I325&lt;&gt;"No aplica")</formula>
    </cfRule>
  </conditionalFormatting>
  <conditionalFormatting sqref="D325">
    <cfRule type="expression" dxfId="1006" priority="1006">
      <formula>#REF!="NO"</formula>
    </cfRule>
  </conditionalFormatting>
  <conditionalFormatting sqref="D325">
    <cfRule type="expression" dxfId="1005" priority="1005">
      <formula>AH325="NO"</formula>
    </cfRule>
  </conditionalFormatting>
  <conditionalFormatting sqref="E325">
    <cfRule type="expression" dxfId="1004" priority="1004">
      <formula>AI325="NO"</formula>
    </cfRule>
  </conditionalFormatting>
  <conditionalFormatting sqref="D325">
    <cfRule type="expression" dxfId="1003" priority="1003">
      <formula>$AH325="NO"</formula>
    </cfRule>
  </conditionalFormatting>
  <conditionalFormatting sqref="E324">
    <cfRule type="expression" dxfId="1002" priority="1002">
      <formula>AI324="NO"</formula>
    </cfRule>
  </conditionalFormatting>
  <conditionalFormatting sqref="H324">
    <cfRule type="expression" dxfId="1001" priority="1001">
      <formula>$AK324="NO"</formula>
    </cfRule>
  </conditionalFormatting>
  <conditionalFormatting sqref="I324">
    <cfRule type="expression" dxfId="1000" priority="1000">
      <formula>AND($AL324="NO",I324&lt;&gt;"No aplica")</formula>
    </cfRule>
  </conditionalFormatting>
  <conditionalFormatting sqref="D324">
    <cfRule type="expression" dxfId="999" priority="999">
      <formula>#REF!="NO"</formula>
    </cfRule>
  </conditionalFormatting>
  <conditionalFormatting sqref="D324">
    <cfRule type="expression" dxfId="998" priority="998">
      <formula>AH324="NO"</formula>
    </cfRule>
  </conditionalFormatting>
  <conditionalFormatting sqref="E324">
    <cfRule type="expression" dxfId="997" priority="997">
      <formula>AI324="NO"</formula>
    </cfRule>
  </conditionalFormatting>
  <conditionalFormatting sqref="D324">
    <cfRule type="expression" dxfId="996" priority="996">
      <formula>$AH324="NO"</formula>
    </cfRule>
  </conditionalFormatting>
  <conditionalFormatting sqref="E331">
    <cfRule type="expression" dxfId="995" priority="995">
      <formula>AI331="NO"</formula>
    </cfRule>
  </conditionalFormatting>
  <conditionalFormatting sqref="H331">
    <cfRule type="expression" dxfId="994" priority="994">
      <formula>$AK331="NO"</formula>
    </cfRule>
  </conditionalFormatting>
  <conditionalFormatting sqref="I331">
    <cfRule type="expression" dxfId="993" priority="993">
      <formula>AND($AL331="NO",I331&lt;&gt;"No aplica")</formula>
    </cfRule>
  </conditionalFormatting>
  <conditionalFormatting sqref="D331">
    <cfRule type="expression" dxfId="992" priority="992">
      <formula>#REF!="NO"</formula>
    </cfRule>
  </conditionalFormatting>
  <conditionalFormatting sqref="D331">
    <cfRule type="expression" dxfId="991" priority="991">
      <formula>AH331="NO"</formula>
    </cfRule>
  </conditionalFormatting>
  <conditionalFormatting sqref="E331">
    <cfRule type="expression" dxfId="990" priority="990">
      <formula>AI331="NO"</formula>
    </cfRule>
  </conditionalFormatting>
  <conditionalFormatting sqref="D331">
    <cfRule type="expression" dxfId="989" priority="989">
      <formula>$AH331="NO"</formula>
    </cfRule>
  </conditionalFormatting>
  <conditionalFormatting sqref="E330">
    <cfRule type="expression" dxfId="988" priority="988">
      <formula>AI330="NO"</formula>
    </cfRule>
  </conditionalFormatting>
  <conditionalFormatting sqref="H330">
    <cfRule type="expression" dxfId="987" priority="987">
      <formula>$AK330="NO"</formula>
    </cfRule>
  </conditionalFormatting>
  <conditionalFormatting sqref="I330">
    <cfRule type="expression" dxfId="986" priority="986">
      <formula>AND($AL330="NO",I330&lt;&gt;"No aplica")</formula>
    </cfRule>
  </conditionalFormatting>
  <conditionalFormatting sqref="D330">
    <cfRule type="expression" dxfId="985" priority="985">
      <formula>#REF!="NO"</formula>
    </cfRule>
  </conditionalFormatting>
  <conditionalFormatting sqref="D330">
    <cfRule type="expression" dxfId="984" priority="984">
      <formula>AH330="NO"</formula>
    </cfRule>
  </conditionalFormatting>
  <conditionalFormatting sqref="E330">
    <cfRule type="expression" dxfId="983" priority="983">
      <formula>AI330="NO"</formula>
    </cfRule>
  </conditionalFormatting>
  <conditionalFormatting sqref="D330">
    <cfRule type="expression" dxfId="982" priority="982">
      <formula>$AH330="NO"</formula>
    </cfRule>
  </conditionalFormatting>
  <conditionalFormatting sqref="E329">
    <cfRule type="expression" dxfId="981" priority="981">
      <formula>AI329="NO"</formula>
    </cfRule>
  </conditionalFormatting>
  <conditionalFormatting sqref="H329">
    <cfRule type="expression" dxfId="980" priority="980">
      <formula>$AK329="NO"</formula>
    </cfRule>
  </conditionalFormatting>
  <conditionalFormatting sqref="I329">
    <cfRule type="expression" dxfId="979" priority="979">
      <formula>AND($AL329="NO",I329&lt;&gt;"No aplica")</formula>
    </cfRule>
  </conditionalFormatting>
  <conditionalFormatting sqref="D329">
    <cfRule type="expression" dxfId="978" priority="978">
      <formula>#REF!="NO"</formula>
    </cfRule>
  </conditionalFormatting>
  <conditionalFormatting sqref="D329">
    <cfRule type="expression" dxfId="977" priority="977">
      <formula>AH329="NO"</formula>
    </cfRule>
  </conditionalFormatting>
  <conditionalFormatting sqref="E329">
    <cfRule type="expression" dxfId="976" priority="976">
      <formula>AI329="NO"</formula>
    </cfRule>
  </conditionalFormatting>
  <conditionalFormatting sqref="D329">
    <cfRule type="expression" dxfId="975" priority="975">
      <formula>$AH329="NO"</formula>
    </cfRule>
  </conditionalFormatting>
  <conditionalFormatting sqref="D346:E346">
    <cfRule type="expression" dxfId="974" priority="974">
      <formula>AH346="NO"</formula>
    </cfRule>
  </conditionalFormatting>
  <conditionalFormatting sqref="H346">
    <cfRule type="expression" dxfId="973" priority="973">
      <formula>$AK346="NO"</formula>
    </cfRule>
  </conditionalFormatting>
  <conditionalFormatting sqref="I346">
    <cfRule type="expression" dxfId="972" priority="972">
      <formula>AND($AL346="NO",I346&lt;&gt;"No aplica")</formula>
    </cfRule>
  </conditionalFormatting>
  <conditionalFormatting sqref="E346">
    <cfRule type="expression" dxfId="971" priority="971">
      <formula>AI346="NO"</formula>
    </cfRule>
  </conditionalFormatting>
  <conditionalFormatting sqref="D346">
    <cfRule type="expression" dxfId="970" priority="970">
      <formula>$AH346="NO"</formula>
    </cfRule>
  </conditionalFormatting>
  <conditionalFormatting sqref="D452:E452">
    <cfRule type="expression" dxfId="969" priority="969">
      <formula>AH452="NO"</formula>
    </cfRule>
  </conditionalFormatting>
  <conditionalFormatting sqref="H452">
    <cfRule type="expression" dxfId="968" priority="968">
      <formula>$AK452="NO"</formula>
    </cfRule>
  </conditionalFormatting>
  <conditionalFormatting sqref="I452">
    <cfRule type="expression" dxfId="967" priority="967">
      <formula>AND($AL452="NO",I452&lt;&gt;"No aplica")</formula>
    </cfRule>
  </conditionalFormatting>
  <conditionalFormatting sqref="E452">
    <cfRule type="expression" dxfId="966" priority="966">
      <formula>AI452="NO"</formula>
    </cfRule>
  </conditionalFormatting>
  <conditionalFormatting sqref="D452">
    <cfRule type="expression" dxfId="965" priority="965">
      <formula>$AH452="NO"</formula>
    </cfRule>
  </conditionalFormatting>
  <conditionalFormatting sqref="D361:E361">
    <cfRule type="expression" dxfId="964" priority="964">
      <formula>AH361="NO"</formula>
    </cfRule>
  </conditionalFormatting>
  <conditionalFormatting sqref="H361">
    <cfRule type="expression" dxfId="963" priority="963">
      <formula>$AK361="NO"</formula>
    </cfRule>
  </conditionalFormatting>
  <conditionalFormatting sqref="I361">
    <cfRule type="expression" dxfId="962" priority="962">
      <formula>AND($AL361="NO",I361&lt;&gt;"No aplica")</formula>
    </cfRule>
  </conditionalFormatting>
  <conditionalFormatting sqref="E361">
    <cfRule type="expression" dxfId="961" priority="961">
      <formula>AI361="NO"</formula>
    </cfRule>
  </conditionalFormatting>
  <conditionalFormatting sqref="D361">
    <cfRule type="expression" dxfId="960" priority="960">
      <formula>$AH361="NO"</formula>
    </cfRule>
  </conditionalFormatting>
  <conditionalFormatting sqref="D360:E360">
    <cfRule type="expression" dxfId="959" priority="959">
      <formula>AH360="NO"</formula>
    </cfRule>
  </conditionalFormatting>
  <conditionalFormatting sqref="H360">
    <cfRule type="expression" dxfId="958" priority="958">
      <formula>$AK360="NO"</formula>
    </cfRule>
  </conditionalFormatting>
  <conditionalFormatting sqref="I360">
    <cfRule type="expression" dxfId="957" priority="957">
      <formula>AND($AL360="NO",I360&lt;&gt;"No aplica")</formula>
    </cfRule>
  </conditionalFormatting>
  <conditionalFormatting sqref="E360">
    <cfRule type="expression" dxfId="956" priority="956">
      <formula>AI360="NO"</formula>
    </cfRule>
  </conditionalFormatting>
  <conditionalFormatting sqref="D360">
    <cfRule type="expression" dxfId="955" priority="955">
      <formula>$AH360="NO"</formula>
    </cfRule>
  </conditionalFormatting>
  <conditionalFormatting sqref="D359:E359">
    <cfRule type="expression" dxfId="954" priority="954">
      <formula>AH359="NO"</formula>
    </cfRule>
  </conditionalFormatting>
  <conditionalFormatting sqref="H359">
    <cfRule type="expression" dxfId="953" priority="953">
      <formula>$AK359="NO"</formula>
    </cfRule>
  </conditionalFormatting>
  <conditionalFormatting sqref="I359">
    <cfRule type="expression" dxfId="952" priority="952">
      <formula>AND($AL359="NO",I359&lt;&gt;"No aplica")</formula>
    </cfRule>
  </conditionalFormatting>
  <conditionalFormatting sqref="E359">
    <cfRule type="expression" dxfId="951" priority="951">
      <formula>AI359="NO"</formula>
    </cfRule>
  </conditionalFormatting>
  <conditionalFormatting sqref="D359">
    <cfRule type="expression" dxfId="950" priority="950">
      <formula>$AH359="NO"</formula>
    </cfRule>
  </conditionalFormatting>
  <conditionalFormatting sqref="D358:E358">
    <cfRule type="expression" dxfId="949" priority="949">
      <formula>AH358="NO"</formula>
    </cfRule>
  </conditionalFormatting>
  <conditionalFormatting sqref="H358">
    <cfRule type="expression" dxfId="948" priority="948">
      <formula>$AK358="NO"</formula>
    </cfRule>
  </conditionalFormatting>
  <conditionalFormatting sqref="I358">
    <cfRule type="expression" dxfId="947" priority="947">
      <formula>AND($AL358="NO",I358&lt;&gt;"No aplica")</formula>
    </cfRule>
  </conditionalFormatting>
  <conditionalFormatting sqref="E358">
    <cfRule type="expression" dxfId="946" priority="946">
      <formula>AI358="NO"</formula>
    </cfRule>
  </conditionalFormatting>
  <conditionalFormatting sqref="D358">
    <cfRule type="expression" dxfId="945" priority="945">
      <formula>$AH358="NO"</formula>
    </cfRule>
  </conditionalFormatting>
  <conditionalFormatting sqref="D357:E357">
    <cfRule type="expression" dxfId="944" priority="944">
      <formula>AH357="NO"</formula>
    </cfRule>
  </conditionalFormatting>
  <conditionalFormatting sqref="H357">
    <cfRule type="expression" dxfId="943" priority="943">
      <formula>$AK357="NO"</formula>
    </cfRule>
  </conditionalFormatting>
  <conditionalFormatting sqref="I357">
    <cfRule type="expression" dxfId="942" priority="942">
      <formula>AND($AL357="NO",I357&lt;&gt;"No aplica")</formula>
    </cfRule>
  </conditionalFormatting>
  <conditionalFormatting sqref="E357">
    <cfRule type="expression" dxfId="941" priority="941">
      <formula>AI357="NO"</formula>
    </cfRule>
  </conditionalFormatting>
  <conditionalFormatting sqref="D357">
    <cfRule type="expression" dxfId="940" priority="940">
      <formula>$AH357="NO"</formula>
    </cfRule>
  </conditionalFormatting>
  <conditionalFormatting sqref="D356:E356">
    <cfRule type="expression" dxfId="939" priority="939">
      <formula>AH356="NO"</formula>
    </cfRule>
  </conditionalFormatting>
  <conditionalFormatting sqref="I356">
    <cfRule type="expression" dxfId="938" priority="938">
      <formula>AND($AL356="NO",I356&lt;&gt;"No aplica")</formula>
    </cfRule>
  </conditionalFormatting>
  <conditionalFormatting sqref="E356">
    <cfRule type="expression" dxfId="937" priority="937">
      <formula>AI356="NO"</formula>
    </cfRule>
  </conditionalFormatting>
  <conditionalFormatting sqref="D356">
    <cfRule type="expression" dxfId="936" priority="936">
      <formula>$AH356="NO"</formula>
    </cfRule>
  </conditionalFormatting>
  <conditionalFormatting sqref="D355:E355">
    <cfRule type="expression" dxfId="935" priority="935">
      <formula>AH355="NO"</formula>
    </cfRule>
  </conditionalFormatting>
  <conditionalFormatting sqref="I355">
    <cfRule type="expression" dxfId="934" priority="934">
      <formula>AND($AL355="NO",I355&lt;&gt;"No aplica")</formula>
    </cfRule>
  </conditionalFormatting>
  <conditionalFormatting sqref="E355">
    <cfRule type="expression" dxfId="933" priority="933">
      <formula>AI355="NO"</formula>
    </cfRule>
  </conditionalFormatting>
  <conditionalFormatting sqref="D355">
    <cfRule type="expression" dxfId="932" priority="932">
      <formula>$AH355="NO"</formula>
    </cfRule>
  </conditionalFormatting>
  <conditionalFormatting sqref="D354:E354">
    <cfRule type="expression" dxfId="931" priority="931">
      <formula>AH354="NO"</formula>
    </cfRule>
  </conditionalFormatting>
  <conditionalFormatting sqref="I354">
    <cfRule type="expression" dxfId="930" priority="930">
      <formula>AND($AL354="NO",I354&lt;&gt;"No aplica")</formula>
    </cfRule>
  </conditionalFormatting>
  <conditionalFormatting sqref="E354">
    <cfRule type="expression" dxfId="929" priority="929">
      <formula>AI354="NO"</formula>
    </cfRule>
  </conditionalFormatting>
  <conditionalFormatting sqref="D354">
    <cfRule type="expression" dxfId="928" priority="928">
      <formula>$AH354="NO"</formula>
    </cfRule>
  </conditionalFormatting>
  <conditionalFormatting sqref="D353:E353">
    <cfRule type="expression" dxfId="927" priority="927">
      <formula>AH353="NO"</formula>
    </cfRule>
  </conditionalFormatting>
  <conditionalFormatting sqref="I353">
    <cfRule type="expression" dxfId="926" priority="926">
      <formula>AND($AL353="NO",I353&lt;&gt;"No aplica")</formula>
    </cfRule>
  </conditionalFormatting>
  <conditionalFormatting sqref="E353">
    <cfRule type="expression" dxfId="925" priority="925">
      <formula>AI353="NO"</formula>
    </cfRule>
  </conditionalFormatting>
  <conditionalFormatting sqref="D353">
    <cfRule type="expression" dxfId="924" priority="924">
      <formula>$AH353="NO"</formula>
    </cfRule>
  </conditionalFormatting>
  <conditionalFormatting sqref="D352:E352">
    <cfRule type="expression" dxfId="923" priority="923">
      <formula>AH352="NO"</formula>
    </cfRule>
  </conditionalFormatting>
  <conditionalFormatting sqref="I352">
    <cfRule type="expression" dxfId="922" priority="922">
      <formula>AND($AL352="NO",I352&lt;&gt;"No aplica")</formula>
    </cfRule>
  </conditionalFormatting>
  <conditionalFormatting sqref="E352">
    <cfRule type="expression" dxfId="921" priority="921">
      <formula>AI352="NO"</formula>
    </cfRule>
  </conditionalFormatting>
  <conditionalFormatting sqref="D352">
    <cfRule type="expression" dxfId="920" priority="920">
      <formula>$AH352="NO"</formula>
    </cfRule>
  </conditionalFormatting>
  <conditionalFormatting sqref="D351:E351">
    <cfRule type="expression" dxfId="919" priority="919">
      <formula>AH351="NO"</formula>
    </cfRule>
  </conditionalFormatting>
  <conditionalFormatting sqref="I351">
    <cfRule type="expression" dxfId="918" priority="918">
      <formula>AND($AL351="NO",I351&lt;&gt;"No aplica")</formula>
    </cfRule>
  </conditionalFormatting>
  <conditionalFormatting sqref="E351">
    <cfRule type="expression" dxfId="917" priority="917">
      <formula>AI351="NO"</formula>
    </cfRule>
  </conditionalFormatting>
  <conditionalFormatting sqref="D351">
    <cfRule type="expression" dxfId="916" priority="916">
      <formula>$AH351="NO"</formula>
    </cfRule>
  </conditionalFormatting>
  <conditionalFormatting sqref="D350:E350">
    <cfRule type="expression" dxfId="915" priority="915">
      <formula>AH350="NO"</formula>
    </cfRule>
  </conditionalFormatting>
  <conditionalFormatting sqref="H350">
    <cfRule type="expression" dxfId="914" priority="914">
      <formula>$AK350="NO"</formula>
    </cfRule>
  </conditionalFormatting>
  <conditionalFormatting sqref="I350">
    <cfRule type="expression" dxfId="913" priority="913">
      <formula>AND($AL350="NO",I350&lt;&gt;"No aplica")</formula>
    </cfRule>
  </conditionalFormatting>
  <conditionalFormatting sqref="E350">
    <cfRule type="expression" dxfId="912" priority="912">
      <formula>AI350="NO"</formula>
    </cfRule>
  </conditionalFormatting>
  <conditionalFormatting sqref="D350">
    <cfRule type="expression" dxfId="911" priority="911">
      <formula>$AH350="NO"</formula>
    </cfRule>
  </conditionalFormatting>
  <conditionalFormatting sqref="D349:E349">
    <cfRule type="expression" dxfId="910" priority="910">
      <formula>AH349="NO"</formula>
    </cfRule>
  </conditionalFormatting>
  <conditionalFormatting sqref="H349">
    <cfRule type="expression" dxfId="909" priority="909">
      <formula>$AK349="NO"</formula>
    </cfRule>
  </conditionalFormatting>
  <conditionalFormatting sqref="I349">
    <cfRule type="expression" dxfId="908" priority="908">
      <formula>AND($AL349="NO",I349&lt;&gt;"No aplica")</formula>
    </cfRule>
  </conditionalFormatting>
  <conditionalFormatting sqref="E349">
    <cfRule type="expression" dxfId="907" priority="907">
      <formula>AI349="NO"</formula>
    </cfRule>
  </conditionalFormatting>
  <conditionalFormatting sqref="D349">
    <cfRule type="expression" dxfId="906" priority="906">
      <formula>$AH349="NO"</formula>
    </cfRule>
  </conditionalFormatting>
  <conditionalFormatting sqref="D348:E348">
    <cfRule type="expression" dxfId="905" priority="905">
      <formula>AH348="NO"</formula>
    </cfRule>
  </conditionalFormatting>
  <conditionalFormatting sqref="H348">
    <cfRule type="expression" dxfId="904" priority="904">
      <formula>$AK348="NO"</formula>
    </cfRule>
  </conditionalFormatting>
  <conditionalFormatting sqref="I348">
    <cfRule type="expression" dxfId="903" priority="903">
      <formula>AND($AL348="NO",I348&lt;&gt;"No aplica")</formula>
    </cfRule>
  </conditionalFormatting>
  <conditionalFormatting sqref="E348">
    <cfRule type="expression" dxfId="902" priority="902">
      <formula>AI348="NO"</formula>
    </cfRule>
  </conditionalFormatting>
  <conditionalFormatting sqref="D348">
    <cfRule type="expression" dxfId="901" priority="901">
      <formula>$AH348="NO"</formula>
    </cfRule>
  </conditionalFormatting>
  <conditionalFormatting sqref="D347:E347">
    <cfRule type="expression" dxfId="900" priority="900">
      <formula>AH347="NO"</formula>
    </cfRule>
  </conditionalFormatting>
  <conditionalFormatting sqref="H347">
    <cfRule type="expression" dxfId="899" priority="899">
      <formula>$AK347="NO"</formula>
    </cfRule>
  </conditionalFormatting>
  <conditionalFormatting sqref="I347">
    <cfRule type="expression" dxfId="898" priority="898">
      <formula>AND($AL347="NO",I347&lt;&gt;"No aplica")</formula>
    </cfRule>
  </conditionalFormatting>
  <conditionalFormatting sqref="E347">
    <cfRule type="expression" dxfId="897" priority="897">
      <formula>AI347="NO"</formula>
    </cfRule>
  </conditionalFormatting>
  <conditionalFormatting sqref="D347">
    <cfRule type="expression" dxfId="896" priority="896">
      <formula>$AH347="NO"</formula>
    </cfRule>
  </conditionalFormatting>
  <conditionalFormatting sqref="D381:E381">
    <cfRule type="expression" dxfId="895" priority="895">
      <formula>AH381="NO"</formula>
    </cfRule>
  </conditionalFormatting>
  <conditionalFormatting sqref="H381">
    <cfRule type="expression" dxfId="894" priority="894">
      <formula>$AK381="NO"</formula>
    </cfRule>
  </conditionalFormatting>
  <conditionalFormatting sqref="I381">
    <cfRule type="expression" dxfId="893" priority="893">
      <formula>AND($AL381="NO",I381&lt;&gt;"No aplica")</formula>
    </cfRule>
  </conditionalFormatting>
  <conditionalFormatting sqref="E381">
    <cfRule type="expression" dxfId="892" priority="892">
      <formula>AI381="NO"</formula>
    </cfRule>
  </conditionalFormatting>
  <conditionalFormatting sqref="D381">
    <cfRule type="expression" dxfId="891" priority="891">
      <formula>$AH381="NO"</formula>
    </cfRule>
  </conditionalFormatting>
  <conditionalFormatting sqref="D380:E380">
    <cfRule type="expression" dxfId="890" priority="890">
      <formula>AH380="NO"</formula>
    </cfRule>
  </conditionalFormatting>
  <conditionalFormatting sqref="H380">
    <cfRule type="expression" dxfId="889" priority="889">
      <formula>$AK380="NO"</formula>
    </cfRule>
  </conditionalFormatting>
  <conditionalFormatting sqref="I380">
    <cfRule type="expression" dxfId="888" priority="888">
      <formula>AND($AL380="NO",I380&lt;&gt;"No aplica")</formula>
    </cfRule>
  </conditionalFormatting>
  <conditionalFormatting sqref="E380">
    <cfRule type="expression" dxfId="887" priority="887">
      <formula>AI380="NO"</formula>
    </cfRule>
  </conditionalFormatting>
  <conditionalFormatting sqref="D380">
    <cfRule type="expression" dxfId="886" priority="886">
      <formula>$AH380="NO"</formula>
    </cfRule>
  </conditionalFormatting>
  <conditionalFormatting sqref="D379:E379">
    <cfRule type="expression" dxfId="885" priority="885">
      <formula>AH379="NO"</formula>
    </cfRule>
  </conditionalFormatting>
  <conditionalFormatting sqref="H379">
    <cfRule type="expression" dxfId="884" priority="884">
      <formula>$AK379="NO"</formula>
    </cfRule>
  </conditionalFormatting>
  <conditionalFormatting sqref="I379">
    <cfRule type="expression" dxfId="883" priority="883">
      <formula>AND($AL379="NO",I379&lt;&gt;"No aplica")</formula>
    </cfRule>
  </conditionalFormatting>
  <conditionalFormatting sqref="E379">
    <cfRule type="expression" dxfId="882" priority="882">
      <formula>AI379="NO"</formula>
    </cfRule>
  </conditionalFormatting>
  <conditionalFormatting sqref="D379">
    <cfRule type="expression" dxfId="881" priority="881">
      <formula>$AH379="NO"</formula>
    </cfRule>
  </conditionalFormatting>
  <conditionalFormatting sqref="D378:E378">
    <cfRule type="expression" dxfId="880" priority="880">
      <formula>AH378="NO"</formula>
    </cfRule>
  </conditionalFormatting>
  <conditionalFormatting sqref="H378">
    <cfRule type="expression" dxfId="879" priority="879">
      <formula>$AK378="NO"</formula>
    </cfRule>
  </conditionalFormatting>
  <conditionalFormatting sqref="I378">
    <cfRule type="expression" dxfId="878" priority="878">
      <formula>AND($AL378="NO",I378&lt;&gt;"No aplica")</formula>
    </cfRule>
  </conditionalFormatting>
  <conditionalFormatting sqref="E378">
    <cfRule type="expression" dxfId="877" priority="877">
      <formula>AI378="NO"</formula>
    </cfRule>
  </conditionalFormatting>
  <conditionalFormatting sqref="D378">
    <cfRule type="expression" dxfId="876" priority="876">
      <formula>$AH378="NO"</formula>
    </cfRule>
  </conditionalFormatting>
  <conditionalFormatting sqref="D377:E377">
    <cfRule type="expression" dxfId="875" priority="875">
      <formula>AH377="NO"</formula>
    </cfRule>
  </conditionalFormatting>
  <conditionalFormatting sqref="H377">
    <cfRule type="expression" dxfId="874" priority="874">
      <formula>$AK377="NO"</formula>
    </cfRule>
  </conditionalFormatting>
  <conditionalFormatting sqref="I377">
    <cfRule type="expression" dxfId="873" priority="873">
      <formula>AND($AL377="NO",I377&lt;&gt;"No aplica")</formula>
    </cfRule>
  </conditionalFormatting>
  <conditionalFormatting sqref="E377">
    <cfRule type="expression" dxfId="872" priority="872">
      <formula>AI377="NO"</formula>
    </cfRule>
  </conditionalFormatting>
  <conditionalFormatting sqref="D377">
    <cfRule type="expression" dxfId="871" priority="871">
      <formula>$AH377="NO"</formula>
    </cfRule>
  </conditionalFormatting>
  <conditionalFormatting sqref="D376:E376">
    <cfRule type="expression" dxfId="870" priority="870">
      <formula>AH376="NO"</formula>
    </cfRule>
  </conditionalFormatting>
  <conditionalFormatting sqref="H376">
    <cfRule type="expression" dxfId="869" priority="869">
      <formula>$AK376="NO"</formula>
    </cfRule>
  </conditionalFormatting>
  <conditionalFormatting sqref="I376">
    <cfRule type="expression" dxfId="868" priority="868">
      <formula>AND($AL376="NO",I376&lt;&gt;"No aplica")</formula>
    </cfRule>
  </conditionalFormatting>
  <conditionalFormatting sqref="E376">
    <cfRule type="expression" dxfId="867" priority="867">
      <formula>AI376="NO"</formula>
    </cfRule>
  </conditionalFormatting>
  <conditionalFormatting sqref="D376">
    <cfRule type="expression" dxfId="866" priority="866">
      <formula>$AH376="NO"</formula>
    </cfRule>
  </conditionalFormatting>
  <conditionalFormatting sqref="D375:E375">
    <cfRule type="expression" dxfId="865" priority="865">
      <formula>AH375="NO"</formula>
    </cfRule>
  </conditionalFormatting>
  <conditionalFormatting sqref="H375">
    <cfRule type="expression" dxfId="864" priority="864">
      <formula>$AK375="NO"</formula>
    </cfRule>
  </conditionalFormatting>
  <conditionalFormatting sqref="I375">
    <cfRule type="expression" dxfId="863" priority="863">
      <formula>AND($AL375="NO",I375&lt;&gt;"No aplica")</formula>
    </cfRule>
  </conditionalFormatting>
  <conditionalFormatting sqref="E375">
    <cfRule type="expression" dxfId="862" priority="862">
      <formula>AI375="NO"</formula>
    </cfRule>
  </conditionalFormatting>
  <conditionalFormatting sqref="D375">
    <cfRule type="expression" dxfId="861" priority="861">
      <formula>$AH375="NO"</formula>
    </cfRule>
  </conditionalFormatting>
  <conditionalFormatting sqref="D374:E374">
    <cfRule type="expression" dxfId="860" priority="860">
      <formula>AH374="NO"</formula>
    </cfRule>
  </conditionalFormatting>
  <conditionalFormatting sqref="H374">
    <cfRule type="expression" dxfId="859" priority="859">
      <formula>$AK374="NO"</formula>
    </cfRule>
  </conditionalFormatting>
  <conditionalFormatting sqref="I374">
    <cfRule type="expression" dxfId="858" priority="858">
      <formula>AND($AL374="NO",I374&lt;&gt;"No aplica")</formula>
    </cfRule>
  </conditionalFormatting>
  <conditionalFormatting sqref="E374">
    <cfRule type="expression" dxfId="857" priority="857">
      <formula>AI374="NO"</formula>
    </cfRule>
  </conditionalFormatting>
  <conditionalFormatting sqref="D374">
    <cfRule type="expression" dxfId="856" priority="856">
      <formula>$AH374="NO"</formula>
    </cfRule>
  </conditionalFormatting>
  <conditionalFormatting sqref="D373:E373">
    <cfRule type="expression" dxfId="855" priority="855">
      <formula>AH373="NO"</formula>
    </cfRule>
  </conditionalFormatting>
  <conditionalFormatting sqref="H373">
    <cfRule type="expression" dxfId="854" priority="854">
      <formula>$AK373="NO"</formula>
    </cfRule>
  </conditionalFormatting>
  <conditionalFormatting sqref="I373">
    <cfRule type="expression" dxfId="853" priority="853">
      <formula>AND($AL373="NO",I373&lt;&gt;"No aplica")</formula>
    </cfRule>
  </conditionalFormatting>
  <conditionalFormatting sqref="E373">
    <cfRule type="expression" dxfId="852" priority="852">
      <formula>AI373="NO"</formula>
    </cfRule>
  </conditionalFormatting>
  <conditionalFormatting sqref="D373">
    <cfRule type="expression" dxfId="851" priority="851">
      <formula>$AH373="NO"</formula>
    </cfRule>
  </conditionalFormatting>
  <conditionalFormatting sqref="D372:E372">
    <cfRule type="expression" dxfId="850" priority="850">
      <formula>AH372="NO"</formula>
    </cfRule>
  </conditionalFormatting>
  <conditionalFormatting sqref="H372">
    <cfRule type="expression" dxfId="849" priority="849">
      <formula>$AK372="NO"</formula>
    </cfRule>
  </conditionalFormatting>
  <conditionalFormatting sqref="I372">
    <cfRule type="expression" dxfId="848" priority="848">
      <formula>AND($AL372="NO",I372&lt;&gt;"No aplica")</formula>
    </cfRule>
  </conditionalFormatting>
  <conditionalFormatting sqref="E372">
    <cfRule type="expression" dxfId="847" priority="847">
      <formula>AI372="NO"</formula>
    </cfRule>
  </conditionalFormatting>
  <conditionalFormatting sqref="D372">
    <cfRule type="expression" dxfId="846" priority="846">
      <formula>$AH372="NO"</formula>
    </cfRule>
  </conditionalFormatting>
  <conditionalFormatting sqref="D371:E371">
    <cfRule type="expression" dxfId="845" priority="845">
      <formula>AH371="NO"</formula>
    </cfRule>
  </conditionalFormatting>
  <conditionalFormatting sqref="H371">
    <cfRule type="expression" dxfId="844" priority="844">
      <formula>$AK371="NO"</formula>
    </cfRule>
  </conditionalFormatting>
  <conditionalFormatting sqref="I371">
    <cfRule type="expression" dxfId="843" priority="843">
      <formula>AND($AL371="NO",I371&lt;&gt;"No aplica")</formula>
    </cfRule>
  </conditionalFormatting>
  <conditionalFormatting sqref="E371">
    <cfRule type="expression" dxfId="842" priority="842">
      <formula>AI371="NO"</formula>
    </cfRule>
  </conditionalFormatting>
  <conditionalFormatting sqref="D371">
    <cfRule type="expression" dxfId="841" priority="841">
      <formula>$AH371="NO"</formula>
    </cfRule>
  </conditionalFormatting>
  <conditionalFormatting sqref="D370:E370">
    <cfRule type="expression" dxfId="840" priority="840">
      <formula>AH370="NO"</formula>
    </cfRule>
  </conditionalFormatting>
  <conditionalFormatting sqref="H370">
    <cfRule type="expression" dxfId="839" priority="839">
      <formula>$AK370="NO"</formula>
    </cfRule>
  </conditionalFormatting>
  <conditionalFormatting sqref="I370">
    <cfRule type="expression" dxfId="838" priority="838">
      <formula>AND($AL370="NO",I370&lt;&gt;"No aplica")</formula>
    </cfRule>
  </conditionalFormatting>
  <conditionalFormatting sqref="E370">
    <cfRule type="expression" dxfId="837" priority="837">
      <formula>AI370="NO"</formula>
    </cfRule>
  </conditionalFormatting>
  <conditionalFormatting sqref="D370">
    <cfRule type="expression" dxfId="836" priority="836">
      <formula>$AH370="NO"</formula>
    </cfRule>
  </conditionalFormatting>
  <conditionalFormatting sqref="D369:E369">
    <cfRule type="expression" dxfId="835" priority="835">
      <formula>AH369="NO"</formula>
    </cfRule>
  </conditionalFormatting>
  <conditionalFormatting sqref="H369">
    <cfRule type="expression" dxfId="834" priority="834">
      <formula>$AK369="NO"</formula>
    </cfRule>
  </conditionalFormatting>
  <conditionalFormatting sqref="I369">
    <cfRule type="expression" dxfId="833" priority="833">
      <formula>AND($AL369="NO",I369&lt;&gt;"No aplica")</formula>
    </cfRule>
  </conditionalFormatting>
  <conditionalFormatting sqref="E369">
    <cfRule type="expression" dxfId="832" priority="832">
      <formula>AI369="NO"</formula>
    </cfRule>
  </conditionalFormatting>
  <conditionalFormatting sqref="D369">
    <cfRule type="expression" dxfId="831" priority="831">
      <formula>$AH369="NO"</formula>
    </cfRule>
  </conditionalFormatting>
  <conditionalFormatting sqref="D368:E368">
    <cfRule type="expression" dxfId="830" priority="830">
      <formula>AH368="NO"</formula>
    </cfRule>
  </conditionalFormatting>
  <conditionalFormatting sqref="H368">
    <cfRule type="expression" dxfId="829" priority="829">
      <formula>$AK368="NO"</formula>
    </cfRule>
  </conditionalFormatting>
  <conditionalFormatting sqref="I368">
    <cfRule type="expression" dxfId="828" priority="828">
      <formula>AND($AL368="NO",I368&lt;&gt;"No aplica")</formula>
    </cfRule>
  </conditionalFormatting>
  <conditionalFormatting sqref="E368">
    <cfRule type="expression" dxfId="827" priority="827">
      <formula>AI368="NO"</formula>
    </cfRule>
  </conditionalFormatting>
  <conditionalFormatting sqref="D368">
    <cfRule type="expression" dxfId="826" priority="826">
      <formula>$AH368="NO"</formula>
    </cfRule>
  </conditionalFormatting>
  <conditionalFormatting sqref="D367:E367">
    <cfRule type="expression" dxfId="825" priority="825">
      <formula>AH367="NO"</formula>
    </cfRule>
  </conditionalFormatting>
  <conditionalFormatting sqref="H367">
    <cfRule type="expression" dxfId="824" priority="824">
      <formula>$AK367="NO"</formula>
    </cfRule>
  </conditionalFormatting>
  <conditionalFormatting sqref="I367">
    <cfRule type="expression" dxfId="823" priority="823">
      <formula>AND($AL367="NO",I367&lt;&gt;"No aplica")</formula>
    </cfRule>
  </conditionalFormatting>
  <conditionalFormatting sqref="E367">
    <cfRule type="expression" dxfId="822" priority="822">
      <formula>AI367="NO"</formula>
    </cfRule>
  </conditionalFormatting>
  <conditionalFormatting sqref="D367">
    <cfRule type="expression" dxfId="821" priority="821">
      <formula>$AH367="NO"</formula>
    </cfRule>
  </conditionalFormatting>
  <conditionalFormatting sqref="D366:E366">
    <cfRule type="expression" dxfId="820" priority="820">
      <formula>AH366="NO"</formula>
    </cfRule>
  </conditionalFormatting>
  <conditionalFormatting sqref="H366">
    <cfRule type="expression" dxfId="819" priority="819">
      <formula>$AK366="NO"</formula>
    </cfRule>
  </conditionalFormatting>
  <conditionalFormatting sqref="I366">
    <cfRule type="expression" dxfId="818" priority="818">
      <formula>AND($AL366="NO",I366&lt;&gt;"No aplica")</formula>
    </cfRule>
  </conditionalFormatting>
  <conditionalFormatting sqref="E366">
    <cfRule type="expression" dxfId="817" priority="817">
      <formula>AI366="NO"</formula>
    </cfRule>
  </conditionalFormatting>
  <conditionalFormatting sqref="D366">
    <cfRule type="expression" dxfId="816" priority="816">
      <formula>$AH366="NO"</formula>
    </cfRule>
  </conditionalFormatting>
  <conditionalFormatting sqref="D365:E365">
    <cfRule type="expression" dxfId="815" priority="815">
      <formula>AH365="NO"</formula>
    </cfRule>
  </conditionalFormatting>
  <conditionalFormatting sqref="H365">
    <cfRule type="expression" dxfId="814" priority="814">
      <formula>$AK365="NO"</formula>
    </cfRule>
  </conditionalFormatting>
  <conditionalFormatting sqref="I365">
    <cfRule type="expression" dxfId="813" priority="813">
      <formula>AND($AL365="NO",I365&lt;&gt;"No aplica")</formula>
    </cfRule>
  </conditionalFormatting>
  <conditionalFormatting sqref="E365">
    <cfRule type="expression" dxfId="812" priority="812">
      <formula>AI365="NO"</formula>
    </cfRule>
  </conditionalFormatting>
  <conditionalFormatting sqref="D365">
    <cfRule type="expression" dxfId="811" priority="811">
      <formula>$AH365="NO"</formula>
    </cfRule>
  </conditionalFormatting>
  <conditionalFormatting sqref="D364:E364">
    <cfRule type="expression" dxfId="810" priority="810">
      <formula>AH364="NO"</formula>
    </cfRule>
  </conditionalFormatting>
  <conditionalFormatting sqref="H364">
    <cfRule type="expression" dxfId="809" priority="809">
      <formula>$AK364="NO"</formula>
    </cfRule>
  </conditionalFormatting>
  <conditionalFormatting sqref="I364">
    <cfRule type="expression" dxfId="808" priority="808">
      <formula>AND($AL364="NO",I364&lt;&gt;"No aplica")</formula>
    </cfRule>
  </conditionalFormatting>
  <conditionalFormatting sqref="E364">
    <cfRule type="expression" dxfId="807" priority="807">
      <formula>AI364="NO"</formula>
    </cfRule>
  </conditionalFormatting>
  <conditionalFormatting sqref="D364">
    <cfRule type="expression" dxfId="806" priority="806">
      <formula>$AH364="NO"</formula>
    </cfRule>
  </conditionalFormatting>
  <conditionalFormatting sqref="D363:E363">
    <cfRule type="expression" dxfId="805" priority="805">
      <formula>AH363="NO"</formula>
    </cfRule>
  </conditionalFormatting>
  <conditionalFormatting sqref="H363">
    <cfRule type="expression" dxfId="804" priority="804">
      <formula>$AK363="NO"</formula>
    </cfRule>
  </conditionalFormatting>
  <conditionalFormatting sqref="I363">
    <cfRule type="expression" dxfId="803" priority="803">
      <formula>AND($AL363="NO",I363&lt;&gt;"No aplica")</formula>
    </cfRule>
  </conditionalFormatting>
  <conditionalFormatting sqref="E363">
    <cfRule type="expression" dxfId="802" priority="802">
      <formula>AI363="NO"</formula>
    </cfRule>
  </conditionalFormatting>
  <conditionalFormatting sqref="D363">
    <cfRule type="expression" dxfId="801" priority="801">
      <formula>$AH363="NO"</formula>
    </cfRule>
  </conditionalFormatting>
  <conditionalFormatting sqref="D362:E362">
    <cfRule type="expression" dxfId="800" priority="800">
      <formula>AH362="NO"</formula>
    </cfRule>
  </conditionalFormatting>
  <conditionalFormatting sqref="H362">
    <cfRule type="expression" dxfId="799" priority="799">
      <formula>$AK362="NO"</formula>
    </cfRule>
  </conditionalFormatting>
  <conditionalFormatting sqref="I362">
    <cfRule type="expression" dxfId="798" priority="798">
      <formula>AND($AL362="NO",I362&lt;&gt;"No aplica")</formula>
    </cfRule>
  </conditionalFormatting>
  <conditionalFormatting sqref="E362">
    <cfRule type="expression" dxfId="797" priority="797">
      <formula>AI362="NO"</formula>
    </cfRule>
  </conditionalFormatting>
  <conditionalFormatting sqref="D362">
    <cfRule type="expression" dxfId="796" priority="796">
      <formula>$AH362="NO"</formula>
    </cfRule>
  </conditionalFormatting>
  <conditionalFormatting sqref="D403:E403">
    <cfRule type="expression" dxfId="795" priority="795">
      <formula>AH403="NO"</formula>
    </cfRule>
  </conditionalFormatting>
  <conditionalFormatting sqref="H403">
    <cfRule type="expression" dxfId="794" priority="794">
      <formula>$AK403="NO"</formula>
    </cfRule>
  </conditionalFormatting>
  <conditionalFormatting sqref="I403">
    <cfRule type="expression" dxfId="793" priority="793">
      <formula>AND($AL403="NO",I403&lt;&gt;"No aplica")</formula>
    </cfRule>
  </conditionalFormatting>
  <conditionalFormatting sqref="E403">
    <cfRule type="expression" dxfId="792" priority="792">
      <formula>AI403="NO"</formula>
    </cfRule>
  </conditionalFormatting>
  <conditionalFormatting sqref="D403">
    <cfRule type="expression" dxfId="791" priority="791">
      <formula>$AH403="NO"</formula>
    </cfRule>
  </conditionalFormatting>
  <conditionalFormatting sqref="D402:E402">
    <cfRule type="expression" dxfId="790" priority="790">
      <formula>AH402="NO"</formula>
    </cfRule>
  </conditionalFormatting>
  <conditionalFormatting sqref="H402">
    <cfRule type="expression" dxfId="789" priority="789">
      <formula>$AK402="NO"</formula>
    </cfRule>
  </conditionalFormatting>
  <conditionalFormatting sqref="I402">
    <cfRule type="expression" dxfId="788" priority="788">
      <formula>AND($AL402="NO",I402&lt;&gt;"No aplica")</formula>
    </cfRule>
  </conditionalFormatting>
  <conditionalFormatting sqref="E402">
    <cfRule type="expression" dxfId="787" priority="787">
      <formula>AI402="NO"</formula>
    </cfRule>
  </conditionalFormatting>
  <conditionalFormatting sqref="D402">
    <cfRule type="expression" dxfId="786" priority="786">
      <formula>$AH402="NO"</formula>
    </cfRule>
  </conditionalFormatting>
  <conditionalFormatting sqref="D389:E389">
    <cfRule type="expression" dxfId="785" priority="785">
      <formula>AH389="NO"</formula>
    </cfRule>
  </conditionalFormatting>
  <conditionalFormatting sqref="H389">
    <cfRule type="expression" dxfId="784" priority="784">
      <formula>$AK389="NO"</formula>
    </cfRule>
  </conditionalFormatting>
  <conditionalFormatting sqref="I389">
    <cfRule type="expression" dxfId="783" priority="783">
      <formula>AND($AL389="NO",I389&lt;&gt;"No aplica")</formula>
    </cfRule>
  </conditionalFormatting>
  <conditionalFormatting sqref="E389">
    <cfRule type="expression" dxfId="782" priority="782">
      <formula>AI389="NO"</formula>
    </cfRule>
  </conditionalFormatting>
  <conditionalFormatting sqref="D389">
    <cfRule type="expression" dxfId="781" priority="781">
      <formula>$AH389="NO"</formula>
    </cfRule>
  </conditionalFormatting>
  <conditionalFormatting sqref="D388:E388">
    <cfRule type="expression" dxfId="780" priority="780">
      <formula>AH388="NO"</formula>
    </cfRule>
  </conditionalFormatting>
  <conditionalFormatting sqref="H388">
    <cfRule type="expression" dxfId="779" priority="779">
      <formula>$AK388="NO"</formula>
    </cfRule>
  </conditionalFormatting>
  <conditionalFormatting sqref="I388">
    <cfRule type="expression" dxfId="778" priority="778">
      <formula>AND($AL388="NO",I388&lt;&gt;"No aplica")</formula>
    </cfRule>
  </conditionalFormatting>
  <conditionalFormatting sqref="E388">
    <cfRule type="expression" dxfId="777" priority="777">
      <formula>AI388="NO"</formula>
    </cfRule>
  </conditionalFormatting>
  <conditionalFormatting sqref="D388">
    <cfRule type="expression" dxfId="776" priority="776">
      <formula>$AH388="NO"</formula>
    </cfRule>
  </conditionalFormatting>
  <conditionalFormatting sqref="D387:E387">
    <cfRule type="expression" dxfId="775" priority="775">
      <formula>AH387="NO"</formula>
    </cfRule>
  </conditionalFormatting>
  <conditionalFormatting sqref="H387">
    <cfRule type="expression" dxfId="774" priority="774">
      <formula>$AK387="NO"</formula>
    </cfRule>
  </conditionalFormatting>
  <conditionalFormatting sqref="I387">
    <cfRule type="expression" dxfId="773" priority="773">
      <formula>AND($AL387="NO",I387&lt;&gt;"No aplica")</formula>
    </cfRule>
  </conditionalFormatting>
  <conditionalFormatting sqref="E387">
    <cfRule type="expression" dxfId="772" priority="772">
      <formula>AI387="NO"</formula>
    </cfRule>
  </conditionalFormatting>
  <conditionalFormatting sqref="D387">
    <cfRule type="expression" dxfId="771" priority="771">
      <formula>$AH387="NO"</formula>
    </cfRule>
  </conditionalFormatting>
  <conditionalFormatting sqref="D386:E386">
    <cfRule type="expression" dxfId="770" priority="770">
      <formula>AH386="NO"</formula>
    </cfRule>
  </conditionalFormatting>
  <conditionalFormatting sqref="H386">
    <cfRule type="expression" dxfId="769" priority="769">
      <formula>$AK386="NO"</formula>
    </cfRule>
  </conditionalFormatting>
  <conditionalFormatting sqref="I386">
    <cfRule type="expression" dxfId="768" priority="768">
      <formula>AND($AL386="NO",I386&lt;&gt;"No aplica")</formula>
    </cfRule>
  </conditionalFormatting>
  <conditionalFormatting sqref="E386">
    <cfRule type="expression" dxfId="767" priority="767">
      <formula>AI386="NO"</formula>
    </cfRule>
  </conditionalFormatting>
  <conditionalFormatting sqref="D386">
    <cfRule type="expression" dxfId="766" priority="766">
      <formula>$AH386="NO"</formula>
    </cfRule>
  </conditionalFormatting>
  <conditionalFormatting sqref="D385">
    <cfRule type="expression" dxfId="765" priority="765">
      <formula>AH385="NO"</formula>
    </cfRule>
  </conditionalFormatting>
  <conditionalFormatting sqref="H385">
    <cfRule type="expression" dxfId="764" priority="764">
      <formula>$AK385="NO"</formula>
    </cfRule>
  </conditionalFormatting>
  <conditionalFormatting sqref="I385">
    <cfRule type="expression" dxfId="763" priority="763">
      <formula>AND($AL385="NO",I385&lt;&gt;"No aplica")</formula>
    </cfRule>
  </conditionalFormatting>
  <conditionalFormatting sqref="D384:E384">
    <cfRule type="expression" dxfId="762" priority="761">
      <formula>AH384="NO"</formula>
    </cfRule>
  </conditionalFormatting>
  <conditionalFormatting sqref="D385">
    <cfRule type="expression" dxfId="761" priority="762">
      <formula>$AH385="NO"</formula>
    </cfRule>
  </conditionalFormatting>
  <conditionalFormatting sqref="H384">
    <cfRule type="expression" dxfId="760" priority="760">
      <formula>$AK384="NO"</formula>
    </cfRule>
  </conditionalFormatting>
  <conditionalFormatting sqref="I384">
    <cfRule type="expression" dxfId="759" priority="759">
      <formula>AND($AL384="NO",I384&lt;&gt;"No aplica")</formula>
    </cfRule>
  </conditionalFormatting>
  <conditionalFormatting sqref="E384">
    <cfRule type="expression" dxfId="758" priority="758">
      <formula>AI384="NO"</formula>
    </cfRule>
  </conditionalFormatting>
  <conditionalFormatting sqref="D384">
    <cfRule type="expression" dxfId="757" priority="757">
      <formula>$AH384="NO"</formula>
    </cfRule>
  </conditionalFormatting>
  <conditionalFormatting sqref="D383:E383">
    <cfRule type="expression" dxfId="756" priority="756">
      <formula>AH383="NO"</formula>
    </cfRule>
  </conditionalFormatting>
  <conditionalFormatting sqref="H383">
    <cfRule type="expression" dxfId="755" priority="755">
      <formula>$AK383="NO"</formula>
    </cfRule>
  </conditionalFormatting>
  <conditionalFormatting sqref="I383">
    <cfRule type="expression" dxfId="754" priority="754">
      <formula>AND($AL383="NO",I383&lt;&gt;"No aplica")</formula>
    </cfRule>
  </conditionalFormatting>
  <conditionalFormatting sqref="E383">
    <cfRule type="expression" dxfId="753" priority="753">
      <formula>AI383="NO"</formula>
    </cfRule>
  </conditionalFormatting>
  <conditionalFormatting sqref="D383">
    <cfRule type="expression" dxfId="752" priority="752">
      <formula>$AH383="NO"</formula>
    </cfRule>
  </conditionalFormatting>
  <conditionalFormatting sqref="D382:E382">
    <cfRule type="expression" dxfId="751" priority="751">
      <formula>AH382="NO"</formula>
    </cfRule>
  </conditionalFormatting>
  <conditionalFormatting sqref="H382">
    <cfRule type="expression" dxfId="750" priority="750">
      <formula>$AK382="NO"</formula>
    </cfRule>
  </conditionalFormatting>
  <conditionalFormatting sqref="I382">
    <cfRule type="expression" dxfId="749" priority="749">
      <formula>AND($AL382="NO",I382&lt;&gt;"No aplica")</formula>
    </cfRule>
  </conditionalFormatting>
  <conditionalFormatting sqref="E382">
    <cfRule type="expression" dxfId="748" priority="748">
      <formula>AI382="NO"</formula>
    </cfRule>
  </conditionalFormatting>
  <conditionalFormatting sqref="D382">
    <cfRule type="expression" dxfId="747" priority="747">
      <formula>$AH382="NO"</formula>
    </cfRule>
  </conditionalFormatting>
  <conditionalFormatting sqref="D405:E405">
    <cfRule type="expression" dxfId="746" priority="746">
      <formula>AH405="NO"</formula>
    </cfRule>
  </conditionalFormatting>
  <conditionalFormatting sqref="H405">
    <cfRule type="expression" dxfId="745" priority="745">
      <formula>$AK405="NO"</formula>
    </cfRule>
  </conditionalFormatting>
  <conditionalFormatting sqref="I405">
    <cfRule type="expression" dxfId="744" priority="744">
      <formula>AND($AL405="NO",I405&lt;&gt;"No aplica")</formula>
    </cfRule>
  </conditionalFormatting>
  <conditionalFormatting sqref="E405">
    <cfRule type="expression" dxfId="743" priority="743">
      <formula>AI405="NO"</formula>
    </cfRule>
  </conditionalFormatting>
  <conditionalFormatting sqref="D405">
    <cfRule type="expression" dxfId="742" priority="742">
      <formula>$AH405="NO"</formula>
    </cfRule>
  </conditionalFormatting>
  <conditionalFormatting sqref="D404:E404">
    <cfRule type="expression" dxfId="741" priority="741">
      <formula>AH404="NO"</formula>
    </cfRule>
  </conditionalFormatting>
  <conditionalFormatting sqref="H404">
    <cfRule type="expression" dxfId="740" priority="740">
      <formula>$AK404="NO"</formula>
    </cfRule>
  </conditionalFormatting>
  <conditionalFormatting sqref="I404">
    <cfRule type="expression" dxfId="739" priority="739">
      <formula>AND($AL404="NO",I404&lt;&gt;"No aplica")</formula>
    </cfRule>
  </conditionalFormatting>
  <conditionalFormatting sqref="E404">
    <cfRule type="expression" dxfId="738" priority="738">
      <formula>AI404="NO"</formula>
    </cfRule>
  </conditionalFormatting>
  <conditionalFormatting sqref="D404">
    <cfRule type="expression" dxfId="737" priority="737">
      <formula>$AH404="NO"</formula>
    </cfRule>
  </conditionalFormatting>
  <conditionalFormatting sqref="D401:E401">
    <cfRule type="expression" dxfId="736" priority="736">
      <formula>AH401="NO"</formula>
    </cfRule>
  </conditionalFormatting>
  <conditionalFormatting sqref="H401">
    <cfRule type="expression" dxfId="735" priority="735">
      <formula>$AK401="NO"</formula>
    </cfRule>
  </conditionalFormatting>
  <conditionalFormatting sqref="I401">
    <cfRule type="expression" dxfId="734" priority="734">
      <formula>AND($AL401="NO",I401&lt;&gt;"No aplica")</formula>
    </cfRule>
  </conditionalFormatting>
  <conditionalFormatting sqref="E401">
    <cfRule type="expression" dxfId="733" priority="733">
      <formula>AI401="NO"</formula>
    </cfRule>
  </conditionalFormatting>
  <conditionalFormatting sqref="D401">
    <cfRule type="expression" dxfId="732" priority="732">
      <formula>$AH401="NO"</formula>
    </cfRule>
  </conditionalFormatting>
  <conditionalFormatting sqref="D400:E400">
    <cfRule type="expression" dxfId="731" priority="731">
      <formula>AH400="NO"</formula>
    </cfRule>
  </conditionalFormatting>
  <conditionalFormatting sqref="H400">
    <cfRule type="expression" dxfId="730" priority="730">
      <formula>$AK400="NO"</formula>
    </cfRule>
  </conditionalFormatting>
  <conditionalFormatting sqref="I400">
    <cfRule type="expression" dxfId="729" priority="729">
      <formula>AND($AL400="NO",I400&lt;&gt;"No aplica")</formula>
    </cfRule>
  </conditionalFormatting>
  <conditionalFormatting sqref="E400">
    <cfRule type="expression" dxfId="728" priority="728">
      <formula>AI400="NO"</formula>
    </cfRule>
  </conditionalFormatting>
  <conditionalFormatting sqref="D400">
    <cfRule type="expression" dxfId="727" priority="727">
      <formula>$AH400="NO"</formula>
    </cfRule>
  </conditionalFormatting>
  <conditionalFormatting sqref="D399:E399">
    <cfRule type="expression" dxfId="726" priority="726">
      <formula>AH399="NO"</formula>
    </cfRule>
  </conditionalFormatting>
  <conditionalFormatting sqref="H399">
    <cfRule type="expression" dxfId="725" priority="725">
      <formula>$AK399="NO"</formula>
    </cfRule>
  </conditionalFormatting>
  <conditionalFormatting sqref="I399">
    <cfRule type="expression" dxfId="724" priority="724">
      <formula>AND($AL399="NO",I399&lt;&gt;"No aplica")</formula>
    </cfRule>
  </conditionalFormatting>
  <conditionalFormatting sqref="E399">
    <cfRule type="expression" dxfId="723" priority="723">
      <formula>AI399="NO"</formula>
    </cfRule>
  </conditionalFormatting>
  <conditionalFormatting sqref="D399">
    <cfRule type="expression" dxfId="722" priority="722">
      <formula>$AH399="NO"</formula>
    </cfRule>
  </conditionalFormatting>
  <conditionalFormatting sqref="D398:E398">
    <cfRule type="expression" dxfId="721" priority="721">
      <formula>AH398="NO"</formula>
    </cfRule>
  </conditionalFormatting>
  <conditionalFormatting sqref="H398">
    <cfRule type="expression" dxfId="720" priority="720">
      <formula>$AK398="NO"</formula>
    </cfRule>
  </conditionalFormatting>
  <conditionalFormatting sqref="I398">
    <cfRule type="expression" dxfId="719" priority="719">
      <formula>AND($AL398="NO",I398&lt;&gt;"No aplica")</formula>
    </cfRule>
  </conditionalFormatting>
  <conditionalFormatting sqref="E398">
    <cfRule type="expression" dxfId="718" priority="718">
      <formula>AI398="NO"</formula>
    </cfRule>
  </conditionalFormatting>
  <conditionalFormatting sqref="D398">
    <cfRule type="expression" dxfId="717" priority="717">
      <formula>$AH398="NO"</formula>
    </cfRule>
  </conditionalFormatting>
  <conditionalFormatting sqref="D397:E397">
    <cfRule type="expression" dxfId="716" priority="716">
      <formula>AH397="NO"</formula>
    </cfRule>
  </conditionalFormatting>
  <conditionalFormatting sqref="H397">
    <cfRule type="expression" dxfId="715" priority="715">
      <formula>$AK397="NO"</formula>
    </cfRule>
  </conditionalFormatting>
  <conditionalFormatting sqref="I397">
    <cfRule type="expression" dxfId="714" priority="714">
      <formula>AND($AL397="NO",I397&lt;&gt;"No aplica")</formula>
    </cfRule>
  </conditionalFormatting>
  <conditionalFormatting sqref="E397">
    <cfRule type="expression" dxfId="713" priority="713">
      <formula>AI397="NO"</formula>
    </cfRule>
  </conditionalFormatting>
  <conditionalFormatting sqref="D397">
    <cfRule type="expression" dxfId="712" priority="712">
      <formula>$AH397="NO"</formula>
    </cfRule>
  </conditionalFormatting>
  <conditionalFormatting sqref="D396:E396">
    <cfRule type="expression" dxfId="711" priority="711">
      <formula>AH396="NO"</formula>
    </cfRule>
  </conditionalFormatting>
  <conditionalFormatting sqref="H396">
    <cfRule type="expression" dxfId="710" priority="710">
      <formula>$AK396="NO"</formula>
    </cfRule>
  </conditionalFormatting>
  <conditionalFormatting sqref="I396">
    <cfRule type="expression" dxfId="709" priority="709">
      <formula>AND($AL396="NO",I396&lt;&gt;"No aplica")</formula>
    </cfRule>
  </conditionalFormatting>
  <conditionalFormatting sqref="E396">
    <cfRule type="expression" dxfId="708" priority="708">
      <formula>AI396="NO"</formula>
    </cfRule>
  </conditionalFormatting>
  <conditionalFormatting sqref="D396">
    <cfRule type="expression" dxfId="707" priority="707">
      <formula>$AH396="NO"</formula>
    </cfRule>
  </conditionalFormatting>
  <conditionalFormatting sqref="D395:E395">
    <cfRule type="expression" dxfId="706" priority="706">
      <formula>AH395="NO"</formula>
    </cfRule>
  </conditionalFormatting>
  <conditionalFormatting sqref="H395">
    <cfRule type="expression" dxfId="705" priority="705">
      <formula>$AK395="NO"</formula>
    </cfRule>
  </conditionalFormatting>
  <conditionalFormatting sqref="E395">
    <cfRule type="expression" dxfId="704" priority="704">
      <formula>AI395="NO"</formula>
    </cfRule>
  </conditionalFormatting>
  <conditionalFormatting sqref="D395">
    <cfRule type="expression" dxfId="703" priority="703">
      <formula>$AH395="NO"</formula>
    </cfRule>
  </conditionalFormatting>
  <conditionalFormatting sqref="H394">
    <cfRule type="expression" dxfId="702" priority="702">
      <formula>$AK394="NO"</formula>
    </cfRule>
  </conditionalFormatting>
  <conditionalFormatting sqref="D393:E393">
    <cfRule type="expression" dxfId="701" priority="701">
      <formula>AH393="NO"</formula>
    </cfRule>
  </conditionalFormatting>
  <conditionalFormatting sqref="H393">
    <cfRule type="expression" dxfId="700" priority="700">
      <formula>$AK393="NO"</formula>
    </cfRule>
  </conditionalFormatting>
  <conditionalFormatting sqref="E393">
    <cfRule type="expression" dxfId="699" priority="699">
      <formula>AI393="NO"</formula>
    </cfRule>
  </conditionalFormatting>
  <conditionalFormatting sqref="D393">
    <cfRule type="expression" dxfId="698" priority="698">
      <formula>$AH393="NO"</formula>
    </cfRule>
  </conditionalFormatting>
  <conditionalFormatting sqref="H392">
    <cfRule type="expression" dxfId="697" priority="697">
      <formula>$AK392="NO"</formula>
    </cfRule>
  </conditionalFormatting>
  <conditionalFormatting sqref="I392">
    <cfRule type="expression" dxfId="696" priority="696">
      <formula>AND($AL392="NO",I392&lt;&gt;"No aplica")</formula>
    </cfRule>
  </conditionalFormatting>
  <conditionalFormatting sqref="D391:E391">
    <cfRule type="expression" dxfId="695" priority="695">
      <formula>AH391="NO"</formula>
    </cfRule>
  </conditionalFormatting>
  <conditionalFormatting sqref="H391">
    <cfRule type="expression" dxfId="694" priority="694">
      <formula>$AK391="NO"</formula>
    </cfRule>
  </conditionalFormatting>
  <conditionalFormatting sqref="I391">
    <cfRule type="expression" dxfId="693" priority="693">
      <formula>AND($AL391="NO",I391&lt;&gt;"No aplica")</formula>
    </cfRule>
  </conditionalFormatting>
  <conditionalFormatting sqref="E391">
    <cfRule type="expression" dxfId="692" priority="692">
      <formula>AI391="NO"</formula>
    </cfRule>
  </conditionalFormatting>
  <conditionalFormatting sqref="D391">
    <cfRule type="expression" dxfId="691" priority="691">
      <formula>$AH391="NO"</formula>
    </cfRule>
  </conditionalFormatting>
  <conditionalFormatting sqref="D390:E390">
    <cfRule type="expression" dxfId="690" priority="690">
      <formula>AH390="NO"</formula>
    </cfRule>
  </conditionalFormatting>
  <conditionalFormatting sqref="H390">
    <cfRule type="expression" dxfId="689" priority="689">
      <formula>$AK390="NO"</formula>
    </cfRule>
  </conditionalFormatting>
  <conditionalFormatting sqref="I390">
    <cfRule type="expression" dxfId="688" priority="688">
      <formula>AND($AL390="NO",I390&lt;&gt;"No aplica")</formula>
    </cfRule>
  </conditionalFormatting>
  <conditionalFormatting sqref="E390">
    <cfRule type="expression" dxfId="687" priority="687">
      <formula>AI390="NO"</formula>
    </cfRule>
  </conditionalFormatting>
  <conditionalFormatting sqref="D390">
    <cfRule type="expression" dxfId="686" priority="686">
      <formula>$AH390="NO"</formula>
    </cfRule>
  </conditionalFormatting>
  <conditionalFormatting sqref="D525:E525">
    <cfRule type="expression" dxfId="685" priority="685">
      <formula>AH525="NO"</formula>
    </cfRule>
  </conditionalFormatting>
  <conditionalFormatting sqref="H525">
    <cfRule type="expression" dxfId="684" priority="684">
      <formula>$AK525="NO"</formula>
    </cfRule>
  </conditionalFormatting>
  <conditionalFormatting sqref="I525">
    <cfRule type="expression" dxfId="683" priority="683">
      <formula>AND($AL525="NO",I525&lt;&gt;"No aplica")</formula>
    </cfRule>
  </conditionalFormatting>
  <conditionalFormatting sqref="E525">
    <cfRule type="expression" dxfId="682" priority="682">
      <formula>AI525="NO"</formula>
    </cfRule>
  </conditionalFormatting>
  <conditionalFormatting sqref="D525">
    <cfRule type="expression" dxfId="681" priority="681">
      <formula>$AH525="NO"</formula>
    </cfRule>
  </conditionalFormatting>
  <conditionalFormatting sqref="D438:E438">
    <cfRule type="expression" dxfId="680" priority="680">
      <formula>AH438="NO"</formula>
    </cfRule>
  </conditionalFormatting>
  <conditionalFormatting sqref="H438">
    <cfRule type="expression" dxfId="679" priority="679">
      <formula>$AK438="NO"</formula>
    </cfRule>
  </conditionalFormatting>
  <conditionalFormatting sqref="I438">
    <cfRule type="expression" dxfId="678" priority="678">
      <formula>AND($AL438="NO",I438&lt;&gt;"No aplica")</formula>
    </cfRule>
  </conditionalFormatting>
  <conditionalFormatting sqref="E438">
    <cfRule type="expression" dxfId="677" priority="677">
      <formula>AI438="NO"</formula>
    </cfRule>
  </conditionalFormatting>
  <conditionalFormatting sqref="D438">
    <cfRule type="expression" dxfId="676" priority="676">
      <formula>$AH438="NO"</formula>
    </cfRule>
  </conditionalFormatting>
  <conditionalFormatting sqref="D422:E422">
    <cfRule type="expression" dxfId="675" priority="675">
      <formula>AH422="NO"</formula>
    </cfRule>
  </conditionalFormatting>
  <conditionalFormatting sqref="H422">
    <cfRule type="expression" dxfId="674" priority="674">
      <formula>$AK422="NO"</formula>
    </cfRule>
  </conditionalFormatting>
  <conditionalFormatting sqref="I422">
    <cfRule type="expression" dxfId="673" priority="673">
      <formula>AND($AL422="NO",I422&lt;&gt;"No aplica")</formula>
    </cfRule>
  </conditionalFormatting>
  <conditionalFormatting sqref="E422">
    <cfRule type="expression" dxfId="672" priority="672">
      <formula>AI422="NO"</formula>
    </cfRule>
  </conditionalFormatting>
  <conditionalFormatting sqref="D422">
    <cfRule type="expression" dxfId="671" priority="671">
      <formula>$AH422="NO"</formula>
    </cfRule>
  </conditionalFormatting>
  <conditionalFormatting sqref="D415:E415">
    <cfRule type="expression" dxfId="670" priority="670">
      <formula>AH415="NO"</formula>
    </cfRule>
  </conditionalFormatting>
  <conditionalFormatting sqref="H415">
    <cfRule type="expression" dxfId="669" priority="669">
      <formula>$AK415="NO"</formula>
    </cfRule>
  </conditionalFormatting>
  <conditionalFormatting sqref="I415">
    <cfRule type="expression" dxfId="668" priority="668">
      <formula>AND($AL415="NO",I415&lt;&gt;"No aplica")</formula>
    </cfRule>
  </conditionalFormatting>
  <conditionalFormatting sqref="E415">
    <cfRule type="expression" dxfId="667" priority="667">
      <formula>AI415="NO"</formula>
    </cfRule>
  </conditionalFormatting>
  <conditionalFormatting sqref="D415">
    <cfRule type="expression" dxfId="666" priority="666">
      <formula>$AH415="NO"</formula>
    </cfRule>
  </conditionalFormatting>
  <conditionalFormatting sqref="D414:E414">
    <cfRule type="expression" dxfId="665" priority="665">
      <formula>AH414="NO"</formula>
    </cfRule>
  </conditionalFormatting>
  <conditionalFormatting sqref="H414">
    <cfRule type="expression" dxfId="664" priority="664">
      <formula>$AK414="NO"</formula>
    </cfRule>
  </conditionalFormatting>
  <conditionalFormatting sqref="I414">
    <cfRule type="expression" dxfId="663" priority="663">
      <formula>AND($AL414="NO",I414&lt;&gt;"No aplica")</formula>
    </cfRule>
  </conditionalFormatting>
  <conditionalFormatting sqref="E414">
    <cfRule type="expression" dxfId="662" priority="662">
      <formula>AI414="NO"</formula>
    </cfRule>
  </conditionalFormatting>
  <conditionalFormatting sqref="D414">
    <cfRule type="expression" dxfId="661" priority="661">
      <formula>$AH414="NO"</formula>
    </cfRule>
  </conditionalFormatting>
  <conditionalFormatting sqref="D413:E413">
    <cfRule type="expression" dxfId="660" priority="660">
      <formula>AH413="NO"</formula>
    </cfRule>
  </conditionalFormatting>
  <conditionalFormatting sqref="H413">
    <cfRule type="expression" dxfId="659" priority="659">
      <formula>$AK413="NO"</formula>
    </cfRule>
  </conditionalFormatting>
  <conditionalFormatting sqref="I413">
    <cfRule type="expression" dxfId="658" priority="658">
      <formula>AND($AL413="NO",I413&lt;&gt;"No aplica")</formula>
    </cfRule>
  </conditionalFormatting>
  <conditionalFormatting sqref="E413">
    <cfRule type="expression" dxfId="657" priority="657">
      <formula>AI413="NO"</formula>
    </cfRule>
  </conditionalFormatting>
  <conditionalFormatting sqref="D413">
    <cfRule type="expression" dxfId="656" priority="656">
      <formula>$AH413="NO"</formula>
    </cfRule>
  </conditionalFormatting>
  <conditionalFormatting sqref="D412:E412">
    <cfRule type="expression" dxfId="655" priority="655">
      <formula>AH412="NO"</formula>
    </cfRule>
  </conditionalFormatting>
  <conditionalFormatting sqref="H412">
    <cfRule type="expression" dxfId="654" priority="654">
      <formula>$AK412="NO"</formula>
    </cfRule>
  </conditionalFormatting>
  <conditionalFormatting sqref="I412">
    <cfRule type="expression" dxfId="653" priority="653">
      <formula>AND($AL412="NO",I412&lt;&gt;"No aplica")</formula>
    </cfRule>
  </conditionalFormatting>
  <conditionalFormatting sqref="E412">
    <cfRule type="expression" dxfId="652" priority="652">
      <formula>AI412="NO"</formula>
    </cfRule>
  </conditionalFormatting>
  <conditionalFormatting sqref="D412">
    <cfRule type="expression" dxfId="651" priority="651">
      <formula>$AH412="NO"</formula>
    </cfRule>
  </conditionalFormatting>
  <conditionalFormatting sqref="D411:E411">
    <cfRule type="expression" dxfId="650" priority="650">
      <formula>AH411="NO"</formula>
    </cfRule>
  </conditionalFormatting>
  <conditionalFormatting sqref="H411">
    <cfRule type="expression" dxfId="649" priority="649">
      <formula>$AK411="NO"</formula>
    </cfRule>
  </conditionalFormatting>
  <conditionalFormatting sqref="I411">
    <cfRule type="expression" dxfId="648" priority="648">
      <formula>AND($AL411="NO",I411&lt;&gt;"No aplica")</formula>
    </cfRule>
  </conditionalFormatting>
  <conditionalFormatting sqref="E411">
    <cfRule type="expression" dxfId="647" priority="647">
      <formula>AI411="NO"</formula>
    </cfRule>
  </conditionalFormatting>
  <conditionalFormatting sqref="D411">
    <cfRule type="expression" dxfId="646" priority="646">
      <formula>$AH411="NO"</formula>
    </cfRule>
  </conditionalFormatting>
  <conditionalFormatting sqref="D410:E410">
    <cfRule type="expression" dxfId="645" priority="645">
      <formula>AH410="NO"</formula>
    </cfRule>
  </conditionalFormatting>
  <conditionalFormatting sqref="H410">
    <cfRule type="expression" dxfId="644" priority="644">
      <formula>$AK410="NO"</formula>
    </cfRule>
  </conditionalFormatting>
  <conditionalFormatting sqref="I410">
    <cfRule type="expression" dxfId="643" priority="643">
      <formula>AND($AL410="NO",I410&lt;&gt;"No aplica")</formula>
    </cfRule>
  </conditionalFormatting>
  <conditionalFormatting sqref="E410">
    <cfRule type="expression" dxfId="642" priority="642">
      <formula>AI410="NO"</formula>
    </cfRule>
  </conditionalFormatting>
  <conditionalFormatting sqref="D410">
    <cfRule type="expression" dxfId="641" priority="641">
      <formula>$AH410="NO"</formula>
    </cfRule>
  </conditionalFormatting>
  <conditionalFormatting sqref="D409:E409">
    <cfRule type="expression" dxfId="640" priority="640">
      <formula>AH409="NO"</formula>
    </cfRule>
  </conditionalFormatting>
  <conditionalFormatting sqref="H409">
    <cfRule type="expression" dxfId="639" priority="639">
      <formula>$AK409="NO"</formula>
    </cfRule>
  </conditionalFormatting>
  <conditionalFormatting sqref="I409">
    <cfRule type="expression" dxfId="638" priority="638">
      <formula>AND($AL409="NO",I409&lt;&gt;"No aplica")</formula>
    </cfRule>
  </conditionalFormatting>
  <conditionalFormatting sqref="E409">
    <cfRule type="expression" dxfId="637" priority="637">
      <formula>AI409="NO"</formula>
    </cfRule>
  </conditionalFormatting>
  <conditionalFormatting sqref="D409">
    <cfRule type="expression" dxfId="636" priority="636">
      <formula>$AH409="NO"</formula>
    </cfRule>
  </conditionalFormatting>
  <conditionalFormatting sqref="D408:E408">
    <cfRule type="expression" dxfId="635" priority="635">
      <formula>AH408="NO"</formula>
    </cfRule>
  </conditionalFormatting>
  <conditionalFormatting sqref="H408">
    <cfRule type="expression" dxfId="634" priority="634">
      <formula>$AK408="NO"</formula>
    </cfRule>
  </conditionalFormatting>
  <conditionalFormatting sqref="I408">
    <cfRule type="expression" dxfId="633" priority="633">
      <formula>AND($AL408="NO",I408&lt;&gt;"No aplica")</formula>
    </cfRule>
  </conditionalFormatting>
  <conditionalFormatting sqref="E408">
    <cfRule type="expression" dxfId="632" priority="632">
      <formula>AI408="NO"</formula>
    </cfRule>
  </conditionalFormatting>
  <conditionalFormatting sqref="D408">
    <cfRule type="expression" dxfId="631" priority="631">
      <formula>$AH408="NO"</formula>
    </cfRule>
  </conditionalFormatting>
  <conditionalFormatting sqref="D407:E407">
    <cfRule type="expression" dxfId="630" priority="630">
      <formula>AH407="NO"</formula>
    </cfRule>
  </conditionalFormatting>
  <conditionalFormatting sqref="H407">
    <cfRule type="expression" dxfId="629" priority="629">
      <formula>$AK407="NO"</formula>
    </cfRule>
  </conditionalFormatting>
  <conditionalFormatting sqref="I407">
    <cfRule type="expression" dxfId="628" priority="628">
      <formula>AND($AL407="NO",I407&lt;&gt;"No aplica")</formula>
    </cfRule>
  </conditionalFormatting>
  <conditionalFormatting sqref="E407">
    <cfRule type="expression" dxfId="627" priority="627">
      <formula>AI407="NO"</formula>
    </cfRule>
  </conditionalFormatting>
  <conditionalFormatting sqref="D407">
    <cfRule type="expression" dxfId="626" priority="626">
      <formula>$AH407="NO"</formula>
    </cfRule>
  </conditionalFormatting>
  <conditionalFormatting sqref="D406:E406">
    <cfRule type="expression" dxfId="625" priority="625">
      <formula>AH406="NO"</formula>
    </cfRule>
  </conditionalFormatting>
  <conditionalFormatting sqref="H406">
    <cfRule type="expression" dxfId="624" priority="624">
      <formula>$AK406="NO"</formula>
    </cfRule>
  </conditionalFormatting>
  <conditionalFormatting sqref="I406">
    <cfRule type="expression" dxfId="623" priority="623">
      <formula>AND($AL406="NO",I406&lt;&gt;"No aplica")</formula>
    </cfRule>
  </conditionalFormatting>
  <conditionalFormatting sqref="E406">
    <cfRule type="expression" dxfId="622" priority="622">
      <formula>AI406="NO"</formula>
    </cfRule>
  </conditionalFormatting>
  <conditionalFormatting sqref="D406">
    <cfRule type="expression" dxfId="621" priority="621">
      <formula>$AH406="NO"</formula>
    </cfRule>
  </conditionalFormatting>
  <conditionalFormatting sqref="D434:E434">
    <cfRule type="expression" dxfId="620" priority="620">
      <formula>AH434="NO"</formula>
    </cfRule>
  </conditionalFormatting>
  <conditionalFormatting sqref="H434">
    <cfRule type="expression" dxfId="619" priority="619">
      <formula>$AK434="NO"</formula>
    </cfRule>
  </conditionalFormatting>
  <conditionalFormatting sqref="I434">
    <cfRule type="expression" dxfId="618" priority="618">
      <formula>AND($AL434="NO",I434&lt;&gt;"No aplica")</formula>
    </cfRule>
  </conditionalFormatting>
  <conditionalFormatting sqref="E434">
    <cfRule type="expression" dxfId="617" priority="617">
      <formula>AI434="NO"</formula>
    </cfRule>
  </conditionalFormatting>
  <conditionalFormatting sqref="D434">
    <cfRule type="expression" dxfId="616" priority="616">
      <formula>$AH434="NO"</formula>
    </cfRule>
  </conditionalFormatting>
  <conditionalFormatting sqref="D430:E430">
    <cfRule type="expression" dxfId="615" priority="615">
      <formula>AH430="NO"</formula>
    </cfRule>
  </conditionalFormatting>
  <conditionalFormatting sqref="H430">
    <cfRule type="expression" dxfId="614" priority="614">
      <formula>$AK430="NO"</formula>
    </cfRule>
  </conditionalFormatting>
  <conditionalFormatting sqref="I430">
    <cfRule type="expression" dxfId="613" priority="613">
      <formula>AND($AL430="NO",I430&lt;&gt;"No aplica")</formula>
    </cfRule>
  </conditionalFormatting>
  <conditionalFormatting sqref="E430">
    <cfRule type="expression" dxfId="612" priority="612">
      <formula>AI430="NO"</formula>
    </cfRule>
  </conditionalFormatting>
  <conditionalFormatting sqref="D430">
    <cfRule type="expression" dxfId="611" priority="611">
      <formula>$AH430="NO"</formula>
    </cfRule>
  </conditionalFormatting>
  <conditionalFormatting sqref="D426:E426">
    <cfRule type="expression" dxfId="610" priority="610">
      <formula>AH426="NO"</formula>
    </cfRule>
  </conditionalFormatting>
  <conditionalFormatting sqref="H426">
    <cfRule type="expression" dxfId="609" priority="609">
      <formula>$AK426="NO"</formula>
    </cfRule>
  </conditionalFormatting>
  <conditionalFormatting sqref="I426">
    <cfRule type="expression" dxfId="608" priority="608">
      <formula>AND($AL426="NO",I426&lt;&gt;"No aplica")</formula>
    </cfRule>
  </conditionalFormatting>
  <conditionalFormatting sqref="E426">
    <cfRule type="expression" dxfId="607" priority="607">
      <formula>AI426="NO"</formula>
    </cfRule>
  </conditionalFormatting>
  <conditionalFormatting sqref="D426">
    <cfRule type="expression" dxfId="606" priority="606">
      <formula>$AH426="NO"</formula>
    </cfRule>
  </conditionalFormatting>
  <conditionalFormatting sqref="D425:E425">
    <cfRule type="expression" dxfId="605" priority="605">
      <formula>AH425="NO"</formula>
    </cfRule>
  </conditionalFormatting>
  <conditionalFormatting sqref="H425">
    <cfRule type="expression" dxfId="604" priority="604">
      <formula>$AK425="NO"</formula>
    </cfRule>
  </conditionalFormatting>
  <conditionalFormatting sqref="I425">
    <cfRule type="expression" dxfId="603" priority="603">
      <formula>AND($AL425="NO",I425&lt;&gt;"No aplica")</formula>
    </cfRule>
  </conditionalFormatting>
  <conditionalFormatting sqref="E425">
    <cfRule type="expression" dxfId="602" priority="602">
      <formula>AI425="NO"</formula>
    </cfRule>
  </conditionalFormatting>
  <conditionalFormatting sqref="D425">
    <cfRule type="expression" dxfId="601" priority="601">
      <formula>$AH425="NO"</formula>
    </cfRule>
  </conditionalFormatting>
  <conditionalFormatting sqref="D424:E424">
    <cfRule type="expression" dxfId="600" priority="600">
      <formula>AH424="NO"</formula>
    </cfRule>
  </conditionalFormatting>
  <conditionalFormatting sqref="H424">
    <cfRule type="expression" dxfId="599" priority="599">
      <formula>$AK424="NO"</formula>
    </cfRule>
  </conditionalFormatting>
  <conditionalFormatting sqref="I424">
    <cfRule type="expression" dxfId="598" priority="598">
      <formula>AND($AL424="NO",I424&lt;&gt;"No aplica")</formula>
    </cfRule>
  </conditionalFormatting>
  <conditionalFormatting sqref="E424">
    <cfRule type="expression" dxfId="597" priority="597">
      <formula>AI424="NO"</formula>
    </cfRule>
  </conditionalFormatting>
  <conditionalFormatting sqref="D424">
    <cfRule type="expression" dxfId="596" priority="596">
      <formula>$AH424="NO"</formula>
    </cfRule>
  </conditionalFormatting>
  <conditionalFormatting sqref="D423:E423">
    <cfRule type="expression" dxfId="595" priority="595">
      <formula>AH423="NO"</formula>
    </cfRule>
  </conditionalFormatting>
  <conditionalFormatting sqref="H423">
    <cfRule type="expression" dxfId="594" priority="594">
      <formula>$AK423="NO"</formula>
    </cfRule>
  </conditionalFormatting>
  <conditionalFormatting sqref="I423">
    <cfRule type="expression" dxfId="593" priority="593">
      <formula>AND($AL423="NO",I423&lt;&gt;"No aplica")</formula>
    </cfRule>
  </conditionalFormatting>
  <conditionalFormatting sqref="E423">
    <cfRule type="expression" dxfId="592" priority="592">
      <formula>AI423="NO"</formula>
    </cfRule>
  </conditionalFormatting>
  <conditionalFormatting sqref="D423">
    <cfRule type="expression" dxfId="591" priority="591">
      <formula>$AH423="NO"</formula>
    </cfRule>
  </conditionalFormatting>
  <conditionalFormatting sqref="D421:E421">
    <cfRule type="expression" dxfId="590" priority="590">
      <formula>AH421="NO"</formula>
    </cfRule>
  </conditionalFormatting>
  <conditionalFormatting sqref="H421">
    <cfRule type="expression" dxfId="589" priority="589">
      <formula>$AK421="NO"</formula>
    </cfRule>
  </conditionalFormatting>
  <conditionalFormatting sqref="I421">
    <cfRule type="expression" dxfId="588" priority="588">
      <formula>AND($AL421="NO",I421&lt;&gt;"No aplica")</formula>
    </cfRule>
  </conditionalFormatting>
  <conditionalFormatting sqref="E421">
    <cfRule type="expression" dxfId="587" priority="587">
      <formula>AI421="NO"</formula>
    </cfRule>
  </conditionalFormatting>
  <conditionalFormatting sqref="D421">
    <cfRule type="expression" dxfId="586" priority="586">
      <formula>$AH421="NO"</formula>
    </cfRule>
  </conditionalFormatting>
  <conditionalFormatting sqref="D420:E420">
    <cfRule type="expression" dxfId="585" priority="585">
      <formula>AH420="NO"</formula>
    </cfRule>
  </conditionalFormatting>
  <conditionalFormatting sqref="H420">
    <cfRule type="expression" dxfId="584" priority="584">
      <formula>$AK420="NO"</formula>
    </cfRule>
  </conditionalFormatting>
  <conditionalFormatting sqref="I420">
    <cfRule type="expression" dxfId="583" priority="583">
      <formula>AND($AL420="NO",I420&lt;&gt;"No aplica")</formula>
    </cfRule>
  </conditionalFormatting>
  <conditionalFormatting sqref="E420">
    <cfRule type="expression" dxfId="582" priority="582">
      <formula>AI420="NO"</formula>
    </cfRule>
  </conditionalFormatting>
  <conditionalFormatting sqref="D420">
    <cfRule type="expression" dxfId="581" priority="581">
      <formula>$AH420="NO"</formula>
    </cfRule>
  </conditionalFormatting>
  <conditionalFormatting sqref="D419:E419">
    <cfRule type="expression" dxfId="580" priority="580">
      <formula>AH419="NO"</formula>
    </cfRule>
  </conditionalFormatting>
  <conditionalFormatting sqref="H419">
    <cfRule type="expression" dxfId="579" priority="579">
      <formula>$AK419="NO"</formula>
    </cfRule>
  </conditionalFormatting>
  <conditionalFormatting sqref="I419">
    <cfRule type="expression" dxfId="578" priority="578">
      <formula>AND($AL419="NO",I419&lt;&gt;"No aplica")</formula>
    </cfRule>
  </conditionalFormatting>
  <conditionalFormatting sqref="E419">
    <cfRule type="expression" dxfId="577" priority="577">
      <formula>AI419="NO"</formula>
    </cfRule>
  </conditionalFormatting>
  <conditionalFormatting sqref="D419">
    <cfRule type="expression" dxfId="576" priority="576">
      <formula>$AH419="NO"</formula>
    </cfRule>
  </conditionalFormatting>
  <conditionalFormatting sqref="D418:E418">
    <cfRule type="expression" dxfId="575" priority="575">
      <formula>AH418="NO"</formula>
    </cfRule>
  </conditionalFormatting>
  <conditionalFormatting sqref="H418">
    <cfRule type="expression" dxfId="574" priority="574">
      <formula>$AK418="NO"</formula>
    </cfRule>
  </conditionalFormatting>
  <conditionalFormatting sqref="I418">
    <cfRule type="expression" dxfId="573" priority="573">
      <formula>AND($AL418="NO",I418&lt;&gt;"No aplica")</formula>
    </cfRule>
  </conditionalFormatting>
  <conditionalFormatting sqref="E418">
    <cfRule type="expression" dxfId="572" priority="572">
      <formula>AI418="NO"</formula>
    </cfRule>
  </conditionalFormatting>
  <conditionalFormatting sqref="D418">
    <cfRule type="expression" dxfId="571" priority="571">
      <formula>$AH418="NO"</formula>
    </cfRule>
  </conditionalFormatting>
  <conditionalFormatting sqref="D417:E417">
    <cfRule type="expression" dxfId="570" priority="570">
      <formula>AH417="NO"</formula>
    </cfRule>
  </conditionalFormatting>
  <conditionalFormatting sqref="H417">
    <cfRule type="expression" dxfId="569" priority="569">
      <formula>$AK417="NO"</formula>
    </cfRule>
  </conditionalFormatting>
  <conditionalFormatting sqref="I417">
    <cfRule type="expression" dxfId="568" priority="568">
      <formula>AND($AL417="NO",I417&lt;&gt;"No aplica")</formula>
    </cfRule>
  </conditionalFormatting>
  <conditionalFormatting sqref="E417">
    <cfRule type="expression" dxfId="567" priority="567">
      <formula>AI417="NO"</formula>
    </cfRule>
  </conditionalFormatting>
  <conditionalFormatting sqref="D417">
    <cfRule type="expression" dxfId="566" priority="566">
      <formula>$AH417="NO"</formula>
    </cfRule>
  </conditionalFormatting>
  <conditionalFormatting sqref="D416:E416">
    <cfRule type="expression" dxfId="565" priority="565">
      <formula>AH416="NO"</formula>
    </cfRule>
  </conditionalFormatting>
  <conditionalFormatting sqref="H416">
    <cfRule type="expression" dxfId="564" priority="564">
      <formula>$AK416="NO"</formula>
    </cfRule>
  </conditionalFormatting>
  <conditionalFormatting sqref="I416">
    <cfRule type="expression" dxfId="563" priority="563">
      <formula>AND($AL416="NO",I416&lt;&gt;"No aplica")</formula>
    </cfRule>
  </conditionalFormatting>
  <conditionalFormatting sqref="E416">
    <cfRule type="expression" dxfId="562" priority="562">
      <formula>AI416="NO"</formula>
    </cfRule>
  </conditionalFormatting>
  <conditionalFormatting sqref="D416">
    <cfRule type="expression" dxfId="561" priority="561">
      <formula>$AH416="NO"</formula>
    </cfRule>
  </conditionalFormatting>
  <conditionalFormatting sqref="D437:E437">
    <cfRule type="expression" dxfId="560" priority="560">
      <formula>AH437="NO"</formula>
    </cfRule>
  </conditionalFormatting>
  <conditionalFormatting sqref="H437">
    <cfRule type="expression" dxfId="559" priority="559">
      <formula>$AK437="NO"</formula>
    </cfRule>
  </conditionalFormatting>
  <conditionalFormatting sqref="I437">
    <cfRule type="expression" dxfId="558" priority="558">
      <formula>AND($AL437="NO",I437&lt;&gt;"No aplica")</formula>
    </cfRule>
  </conditionalFormatting>
  <conditionalFormatting sqref="E437">
    <cfRule type="expression" dxfId="557" priority="557">
      <formula>AI437="NO"</formula>
    </cfRule>
  </conditionalFormatting>
  <conditionalFormatting sqref="D437">
    <cfRule type="expression" dxfId="556" priority="556">
      <formula>$AH437="NO"</formula>
    </cfRule>
  </conditionalFormatting>
  <conditionalFormatting sqref="D436:E436">
    <cfRule type="expression" dxfId="555" priority="555">
      <formula>AH436="NO"</formula>
    </cfRule>
  </conditionalFormatting>
  <conditionalFormatting sqref="H436">
    <cfRule type="expression" dxfId="554" priority="554">
      <formula>$AK436="NO"</formula>
    </cfRule>
  </conditionalFormatting>
  <conditionalFormatting sqref="I436">
    <cfRule type="expression" dxfId="553" priority="553">
      <formula>AND($AL436="NO",I436&lt;&gt;"No aplica")</formula>
    </cfRule>
  </conditionalFormatting>
  <conditionalFormatting sqref="E436">
    <cfRule type="expression" dxfId="552" priority="552">
      <formula>AI436="NO"</formula>
    </cfRule>
  </conditionalFormatting>
  <conditionalFormatting sqref="D436">
    <cfRule type="expression" dxfId="551" priority="551">
      <formula>$AH436="NO"</formula>
    </cfRule>
  </conditionalFormatting>
  <conditionalFormatting sqref="D435:E435">
    <cfRule type="expression" dxfId="550" priority="550">
      <formula>AH435="NO"</formula>
    </cfRule>
  </conditionalFormatting>
  <conditionalFormatting sqref="H435">
    <cfRule type="expression" dxfId="549" priority="549">
      <formula>$AK435="NO"</formula>
    </cfRule>
  </conditionalFormatting>
  <conditionalFormatting sqref="I435">
    <cfRule type="expression" dxfId="548" priority="548">
      <formula>AND($AL435="NO",I435&lt;&gt;"No aplica")</formula>
    </cfRule>
  </conditionalFormatting>
  <conditionalFormatting sqref="E435">
    <cfRule type="expression" dxfId="547" priority="547">
      <formula>AI435="NO"</formula>
    </cfRule>
  </conditionalFormatting>
  <conditionalFormatting sqref="D435">
    <cfRule type="expression" dxfId="546" priority="546">
      <formula>$AH435="NO"</formula>
    </cfRule>
  </conditionalFormatting>
  <conditionalFormatting sqref="D433:E433">
    <cfRule type="expression" dxfId="545" priority="545">
      <formula>AH433="NO"</formula>
    </cfRule>
  </conditionalFormatting>
  <conditionalFormatting sqref="H433">
    <cfRule type="expression" dxfId="544" priority="544">
      <formula>$AK433="NO"</formula>
    </cfRule>
  </conditionalFormatting>
  <conditionalFormatting sqref="I433">
    <cfRule type="expression" dxfId="543" priority="543">
      <formula>AND($AL433="NO",I433&lt;&gt;"No aplica")</formula>
    </cfRule>
  </conditionalFormatting>
  <conditionalFormatting sqref="E433">
    <cfRule type="expression" dxfId="542" priority="542">
      <formula>AI433="NO"</formula>
    </cfRule>
  </conditionalFormatting>
  <conditionalFormatting sqref="D433">
    <cfRule type="expression" dxfId="541" priority="541">
      <formula>$AH433="NO"</formula>
    </cfRule>
  </conditionalFormatting>
  <conditionalFormatting sqref="D432:E432">
    <cfRule type="expression" dxfId="540" priority="540">
      <formula>AH432="NO"</formula>
    </cfRule>
  </conditionalFormatting>
  <conditionalFormatting sqref="H432">
    <cfRule type="expression" dxfId="539" priority="539">
      <formula>$AK432="NO"</formula>
    </cfRule>
  </conditionalFormatting>
  <conditionalFormatting sqref="I432">
    <cfRule type="expression" dxfId="538" priority="538">
      <formula>AND($AL432="NO",I432&lt;&gt;"No aplica")</formula>
    </cfRule>
  </conditionalFormatting>
  <conditionalFormatting sqref="E432">
    <cfRule type="expression" dxfId="537" priority="537">
      <formula>AI432="NO"</formula>
    </cfRule>
  </conditionalFormatting>
  <conditionalFormatting sqref="D432">
    <cfRule type="expression" dxfId="536" priority="536">
      <formula>$AH432="NO"</formula>
    </cfRule>
  </conditionalFormatting>
  <conditionalFormatting sqref="D431:E431">
    <cfRule type="expression" dxfId="535" priority="535">
      <formula>AH431="NO"</formula>
    </cfRule>
  </conditionalFormatting>
  <conditionalFormatting sqref="H431">
    <cfRule type="expression" dxfId="534" priority="534">
      <formula>$AK431="NO"</formula>
    </cfRule>
  </conditionalFormatting>
  <conditionalFormatting sqref="I431">
    <cfRule type="expression" dxfId="533" priority="533">
      <formula>AND($AL431="NO",I431&lt;&gt;"No aplica")</formula>
    </cfRule>
  </conditionalFormatting>
  <conditionalFormatting sqref="E431">
    <cfRule type="expression" dxfId="532" priority="532">
      <formula>AI431="NO"</formula>
    </cfRule>
  </conditionalFormatting>
  <conditionalFormatting sqref="D431">
    <cfRule type="expression" dxfId="531" priority="531">
      <formula>$AH431="NO"</formula>
    </cfRule>
  </conditionalFormatting>
  <conditionalFormatting sqref="D429:E429">
    <cfRule type="expression" dxfId="530" priority="530">
      <formula>AH429="NO"</formula>
    </cfRule>
  </conditionalFormatting>
  <conditionalFormatting sqref="H429">
    <cfRule type="expression" dxfId="529" priority="529">
      <formula>$AK429="NO"</formula>
    </cfRule>
  </conditionalFormatting>
  <conditionalFormatting sqref="I429">
    <cfRule type="expression" dxfId="528" priority="528">
      <formula>AND($AL429="NO",I429&lt;&gt;"No aplica")</formula>
    </cfRule>
  </conditionalFormatting>
  <conditionalFormatting sqref="E429">
    <cfRule type="expression" dxfId="527" priority="527">
      <formula>AI429="NO"</formula>
    </cfRule>
  </conditionalFormatting>
  <conditionalFormatting sqref="D429">
    <cfRule type="expression" dxfId="526" priority="526">
      <formula>$AH429="NO"</formula>
    </cfRule>
  </conditionalFormatting>
  <conditionalFormatting sqref="D428:E428">
    <cfRule type="expression" dxfId="525" priority="525">
      <formula>AH428="NO"</formula>
    </cfRule>
  </conditionalFormatting>
  <conditionalFormatting sqref="H428">
    <cfRule type="expression" dxfId="524" priority="524">
      <formula>$AK428="NO"</formula>
    </cfRule>
  </conditionalFormatting>
  <conditionalFormatting sqref="I428">
    <cfRule type="expression" dxfId="523" priority="523">
      <formula>AND($AL428="NO",I428&lt;&gt;"No aplica")</formula>
    </cfRule>
  </conditionalFormatting>
  <conditionalFormatting sqref="E428">
    <cfRule type="expression" dxfId="522" priority="522">
      <formula>AI428="NO"</formula>
    </cfRule>
  </conditionalFormatting>
  <conditionalFormatting sqref="D428">
    <cfRule type="expression" dxfId="521" priority="521">
      <formula>$AH428="NO"</formula>
    </cfRule>
  </conditionalFormatting>
  <conditionalFormatting sqref="D427:E427">
    <cfRule type="expression" dxfId="520" priority="520">
      <formula>AH427="NO"</formula>
    </cfRule>
  </conditionalFormatting>
  <conditionalFormatting sqref="H427">
    <cfRule type="expression" dxfId="519" priority="519">
      <formula>$AK427="NO"</formula>
    </cfRule>
  </conditionalFormatting>
  <conditionalFormatting sqref="I427">
    <cfRule type="expression" dxfId="518" priority="518">
      <formula>AND($AL427="NO",I427&lt;&gt;"No aplica")</formula>
    </cfRule>
  </conditionalFormatting>
  <conditionalFormatting sqref="E427">
    <cfRule type="expression" dxfId="517" priority="517">
      <formula>AI427="NO"</formula>
    </cfRule>
  </conditionalFormatting>
  <conditionalFormatting sqref="D427">
    <cfRule type="expression" dxfId="516" priority="516">
      <formula>$AH427="NO"</formula>
    </cfRule>
  </conditionalFormatting>
  <conditionalFormatting sqref="D451:E451">
    <cfRule type="expression" dxfId="515" priority="515">
      <formula>AH451="NO"</formula>
    </cfRule>
  </conditionalFormatting>
  <conditionalFormatting sqref="H451">
    <cfRule type="expression" dxfId="514" priority="514">
      <formula>$AK451="NO"</formula>
    </cfRule>
  </conditionalFormatting>
  <conditionalFormatting sqref="I451">
    <cfRule type="expression" dxfId="513" priority="513">
      <formula>AND($AL451="NO",I451&lt;&gt;"No aplica")</formula>
    </cfRule>
  </conditionalFormatting>
  <conditionalFormatting sqref="E451">
    <cfRule type="expression" dxfId="512" priority="512">
      <formula>AI451="NO"</formula>
    </cfRule>
  </conditionalFormatting>
  <conditionalFormatting sqref="D451">
    <cfRule type="expression" dxfId="511" priority="511">
      <formula>$AH451="NO"</formula>
    </cfRule>
  </conditionalFormatting>
  <conditionalFormatting sqref="D450:E450">
    <cfRule type="expression" dxfId="510" priority="510">
      <formula>AH450="NO"</formula>
    </cfRule>
  </conditionalFormatting>
  <conditionalFormatting sqref="H450">
    <cfRule type="expression" dxfId="509" priority="509">
      <formula>$AK450="NO"</formula>
    </cfRule>
  </conditionalFormatting>
  <conditionalFormatting sqref="I450">
    <cfRule type="expression" dxfId="508" priority="508">
      <formula>AND($AL450="NO",I450&lt;&gt;"No aplica")</formula>
    </cfRule>
  </conditionalFormatting>
  <conditionalFormatting sqref="E450">
    <cfRule type="expression" dxfId="507" priority="507">
      <formula>AI450="NO"</formula>
    </cfRule>
  </conditionalFormatting>
  <conditionalFormatting sqref="D450">
    <cfRule type="expression" dxfId="506" priority="506">
      <formula>$AH450="NO"</formula>
    </cfRule>
  </conditionalFormatting>
  <conditionalFormatting sqref="D449:E449">
    <cfRule type="expression" dxfId="505" priority="505">
      <formula>AH449="NO"</formula>
    </cfRule>
  </conditionalFormatting>
  <conditionalFormatting sqref="H449">
    <cfRule type="expression" dxfId="504" priority="504">
      <formula>$AK449="NO"</formula>
    </cfRule>
  </conditionalFormatting>
  <conditionalFormatting sqref="I449">
    <cfRule type="expression" dxfId="503" priority="503">
      <formula>AND($AL449="NO",I449&lt;&gt;"No aplica")</formula>
    </cfRule>
  </conditionalFormatting>
  <conditionalFormatting sqref="E449">
    <cfRule type="expression" dxfId="502" priority="502">
      <formula>AI449="NO"</formula>
    </cfRule>
  </conditionalFormatting>
  <conditionalFormatting sqref="D449">
    <cfRule type="expression" dxfId="501" priority="501">
      <formula>$AH449="NO"</formula>
    </cfRule>
  </conditionalFormatting>
  <conditionalFormatting sqref="D448:E448">
    <cfRule type="expression" dxfId="500" priority="500">
      <formula>AH448="NO"</formula>
    </cfRule>
  </conditionalFormatting>
  <conditionalFormatting sqref="H448">
    <cfRule type="expression" dxfId="499" priority="499">
      <formula>$AK448="NO"</formula>
    </cfRule>
  </conditionalFormatting>
  <conditionalFormatting sqref="I448">
    <cfRule type="expression" dxfId="498" priority="498">
      <formula>AND($AL448="NO",I448&lt;&gt;"No aplica")</formula>
    </cfRule>
  </conditionalFormatting>
  <conditionalFormatting sqref="E448">
    <cfRule type="expression" dxfId="497" priority="497">
      <formula>AI448="NO"</formula>
    </cfRule>
  </conditionalFormatting>
  <conditionalFormatting sqref="D448">
    <cfRule type="expression" dxfId="496" priority="496">
      <formula>$AH448="NO"</formula>
    </cfRule>
  </conditionalFormatting>
  <conditionalFormatting sqref="D447:E447">
    <cfRule type="expression" dxfId="495" priority="495">
      <formula>AH447="NO"</formula>
    </cfRule>
  </conditionalFormatting>
  <conditionalFormatting sqref="H447">
    <cfRule type="expression" dxfId="494" priority="494">
      <formula>$AK447="NO"</formula>
    </cfRule>
  </conditionalFormatting>
  <conditionalFormatting sqref="I447">
    <cfRule type="expression" dxfId="493" priority="493">
      <formula>AND($AL447="NO",I447&lt;&gt;"No aplica")</formula>
    </cfRule>
  </conditionalFormatting>
  <conditionalFormatting sqref="E447">
    <cfRule type="expression" dxfId="492" priority="492">
      <formula>AI447="NO"</formula>
    </cfRule>
  </conditionalFormatting>
  <conditionalFormatting sqref="D447">
    <cfRule type="expression" dxfId="491" priority="491">
      <formula>$AH447="NO"</formula>
    </cfRule>
  </conditionalFormatting>
  <conditionalFormatting sqref="D446:E446">
    <cfRule type="expression" dxfId="490" priority="490">
      <formula>AH446="NO"</formula>
    </cfRule>
  </conditionalFormatting>
  <conditionalFormatting sqref="H446">
    <cfRule type="expression" dxfId="489" priority="489">
      <formula>$AK446="NO"</formula>
    </cfRule>
  </conditionalFormatting>
  <conditionalFormatting sqref="I446">
    <cfRule type="expression" dxfId="488" priority="488">
      <formula>AND($AL446="NO",I446&lt;&gt;"No aplica")</formula>
    </cfRule>
  </conditionalFormatting>
  <conditionalFormatting sqref="E446">
    <cfRule type="expression" dxfId="487" priority="487">
      <formula>AI446="NO"</formula>
    </cfRule>
  </conditionalFormatting>
  <conditionalFormatting sqref="D446">
    <cfRule type="expression" dxfId="486" priority="486">
      <formula>$AH446="NO"</formula>
    </cfRule>
  </conditionalFormatting>
  <conditionalFormatting sqref="D445:E445">
    <cfRule type="expression" dxfId="485" priority="485">
      <formula>AH445="NO"</formula>
    </cfRule>
  </conditionalFormatting>
  <conditionalFormatting sqref="H445">
    <cfRule type="expression" dxfId="484" priority="484">
      <formula>$AK445="NO"</formula>
    </cfRule>
  </conditionalFormatting>
  <conditionalFormatting sqref="I445">
    <cfRule type="expression" dxfId="483" priority="483">
      <formula>AND($AL445="NO",I445&lt;&gt;"No aplica")</formula>
    </cfRule>
  </conditionalFormatting>
  <conditionalFormatting sqref="E445">
    <cfRule type="expression" dxfId="482" priority="482">
      <formula>AI445="NO"</formula>
    </cfRule>
  </conditionalFormatting>
  <conditionalFormatting sqref="D445">
    <cfRule type="expression" dxfId="481" priority="481">
      <formula>$AH445="NO"</formula>
    </cfRule>
  </conditionalFormatting>
  <conditionalFormatting sqref="D444:E444">
    <cfRule type="expression" dxfId="480" priority="480">
      <formula>AH444="NO"</formula>
    </cfRule>
  </conditionalFormatting>
  <conditionalFormatting sqref="H444">
    <cfRule type="expression" dxfId="479" priority="479">
      <formula>$AK444="NO"</formula>
    </cfRule>
  </conditionalFormatting>
  <conditionalFormatting sqref="I444">
    <cfRule type="expression" dxfId="478" priority="478">
      <formula>AND($AL444="NO",I444&lt;&gt;"No aplica")</formula>
    </cfRule>
  </conditionalFormatting>
  <conditionalFormatting sqref="E444">
    <cfRule type="expression" dxfId="477" priority="477">
      <formula>AI444="NO"</formula>
    </cfRule>
  </conditionalFormatting>
  <conditionalFormatting sqref="D444">
    <cfRule type="expression" dxfId="476" priority="476">
      <formula>$AH444="NO"</formula>
    </cfRule>
  </conditionalFormatting>
  <conditionalFormatting sqref="D443:E443">
    <cfRule type="expression" dxfId="475" priority="475">
      <formula>AH443="NO"</formula>
    </cfRule>
  </conditionalFormatting>
  <conditionalFormatting sqref="H443">
    <cfRule type="expression" dxfId="474" priority="474">
      <formula>$AK443="NO"</formula>
    </cfRule>
  </conditionalFormatting>
  <conditionalFormatting sqref="I443">
    <cfRule type="expression" dxfId="473" priority="473">
      <formula>AND($AL443="NO",I443&lt;&gt;"No aplica")</formula>
    </cfRule>
  </conditionalFormatting>
  <conditionalFormatting sqref="E443">
    <cfRule type="expression" dxfId="472" priority="472">
      <formula>AI443="NO"</formula>
    </cfRule>
  </conditionalFormatting>
  <conditionalFormatting sqref="D443">
    <cfRule type="expression" dxfId="471" priority="471">
      <formula>$AH443="NO"</formula>
    </cfRule>
  </conditionalFormatting>
  <conditionalFormatting sqref="D442:E442">
    <cfRule type="expression" dxfId="470" priority="470">
      <formula>AH442="NO"</formula>
    </cfRule>
  </conditionalFormatting>
  <conditionalFormatting sqref="H442">
    <cfRule type="expression" dxfId="469" priority="469">
      <formula>$AK442="NO"</formula>
    </cfRule>
  </conditionalFormatting>
  <conditionalFormatting sqref="I442">
    <cfRule type="expression" dxfId="468" priority="468">
      <formula>AND($AL442="NO",I442&lt;&gt;"No aplica")</formula>
    </cfRule>
  </conditionalFormatting>
  <conditionalFormatting sqref="E442">
    <cfRule type="expression" dxfId="467" priority="467">
      <formula>AI442="NO"</formula>
    </cfRule>
  </conditionalFormatting>
  <conditionalFormatting sqref="D442">
    <cfRule type="expression" dxfId="466" priority="466">
      <formula>$AH442="NO"</formula>
    </cfRule>
  </conditionalFormatting>
  <conditionalFormatting sqref="D441:E441">
    <cfRule type="expression" dxfId="465" priority="465">
      <formula>AH441="NO"</formula>
    </cfRule>
  </conditionalFormatting>
  <conditionalFormatting sqref="H441">
    <cfRule type="expression" dxfId="464" priority="464">
      <formula>$AK441="NO"</formula>
    </cfRule>
  </conditionalFormatting>
  <conditionalFormatting sqref="I441">
    <cfRule type="expression" dxfId="463" priority="463">
      <formula>AND($AL441="NO",I441&lt;&gt;"No aplica")</formula>
    </cfRule>
  </conditionalFormatting>
  <conditionalFormatting sqref="E441">
    <cfRule type="expression" dxfId="462" priority="462">
      <formula>AI441="NO"</formula>
    </cfRule>
  </conditionalFormatting>
  <conditionalFormatting sqref="D441">
    <cfRule type="expression" dxfId="461" priority="461">
      <formula>$AH441="NO"</formula>
    </cfRule>
  </conditionalFormatting>
  <conditionalFormatting sqref="D440:E440">
    <cfRule type="expression" dxfId="460" priority="460">
      <formula>AH440="NO"</formula>
    </cfRule>
  </conditionalFormatting>
  <conditionalFormatting sqref="H440">
    <cfRule type="expression" dxfId="459" priority="459">
      <formula>$AK440="NO"</formula>
    </cfRule>
  </conditionalFormatting>
  <conditionalFormatting sqref="I440">
    <cfRule type="expression" dxfId="458" priority="458">
      <formula>AND($AL440="NO",I440&lt;&gt;"No aplica")</formula>
    </cfRule>
  </conditionalFormatting>
  <conditionalFormatting sqref="E440">
    <cfRule type="expression" dxfId="457" priority="457">
      <formula>AI440="NO"</formula>
    </cfRule>
  </conditionalFormatting>
  <conditionalFormatting sqref="D440">
    <cfRule type="expression" dxfId="456" priority="456">
      <formula>$AH440="NO"</formula>
    </cfRule>
  </conditionalFormatting>
  <conditionalFormatting sqref="D439:E439">
    <cfRule type="expression" dxfId="455" priority="455">
      <formula>AH439="NO"</formula>
    </cfRule>
  </conditionalFormatting>
  <conditionalFormatting sqref="H439">
    <cfRule type="expression" dxfId="454" priority="454">
      <formula>$AK439="NO"</formula>
    </cfRule>
  </conditionalFormatting>
  <conditionalFormatting sqref="I439">
    <cfRule type="expression" dxfId="453" priority="453">
      <formula>AND($AL439="NO",I439&lt;&gt;"No aplica")</formula>
    </cfRule>
  </conditionalFormatting>
  <conditionalFormatting sqref="E439">
    <cfRule type="expression" dxfId="452" priority="452">
      <formula>AI439="NO"</formula>
    </cfRule>
  </conditionalFormatting>
  <conditionalFormatting sqref="D439">
    <cfRule type="expression" dxfId="451" priority="451">
      <formula>$AH439="NO"</formula>
    </cfRule>
  </conditionalFormatting>
  <conditionalFormatting sqref="D463:E463">
    <cfRule type="expression" dxfId="450" priority="450">
      <formula>AH463="NO"</formula>
    </cfRule>
  </conditionalFormatting>
  <conditionalFormatting sqref="H463">
    <cfRule type="expression" dxfId="449" priority="449">
      <formula>$AK463="NO"</formula>
    </cfRule>
  </conditionalFormatting>
  <conditionalFormatting sqref="I463">
    <cfRule type="expression" dxfId="448" priority="448">
      <formula>AND($AL463="NO",I463&lt;&gt;"No aplica")</formula>
    </cfRule>
  </conditionalFormatting>
  <conditionalFormatting sqref="E463">
    <cfRule type="expression" dxfId="447" priority="447">
      <formula>AI463="NO"</formula>
    </cfRule>
  </conditionalFormatting>
  <conditionalFormatting sqref="D463">
    <cfRule type="expression" dxfId="446" priority="446">
      <formula>$AH463="NO"</formula>
    </cfRule>
  </conditionalFormatting>
  <conditionalFormatting sqref="D462:E462">
    <cfRule type="expression" dxfId="445" priority="445">
      <formula>AH462="NO"</formula>
    </cfRule>
  </conditionalFormatting>
  <conditionalFormatting sqref="H462">
    <cfRule type="expression" dxfId="444" priority="444">
      <formula>$AK462="NO"</formula>
    </cfRule>
  </conditionalFormatting>
  <conditionalFormatting sqref="I462">
    <cfRule type="expression" dxfId="443" priority="443">
      <formula>AND($AL462="NO",I462&lt;&gt;"No aplica")</formula>
    </cfRule>
  </conditionalFormatting>
  <conditionalFormatting sqref="E462">
    <cfRule type="expression" dxfId="442" priority="442">
      <formula>AI462="NO"</formula>
    </cfRule>
  </conditionalFormatting>
  <conditionalFormatting sqref="D462">
    <cfRule type="expression" dxfId="441" priority="441">
      <formula>$AH462="NO"</formula>
    </cfRule>
  </conditionalFormatting>
  <conditionalFormatting sqref="D461:E461">
    <cfRule type="expression" dxfId="440" priority="440">
      <formula>AH461="NO"</formula>
    </cfRule>
  </conditionalFormatting>
  <conditionalFormatting sqref="H461">
    <cfRule type="expression" dxfId="439" priority="439">
      <formula>$AK461="NO"</formula>
    </cfRule>
  </conditionalFormatting>
  <conditionalFormatting sqref="I461">
    <cfRule type="expression" dxfId="438" priority="438">
      <formula>AND($AL461="NO",I461&lt;&gt;"No aplica")</formula>
    </cfRule>
  </conditionalFormatting>
  <conditionalFormatting sqref="E461">
    <cfRule type="expression" dxfId="437" priority="437">
      <formula>AI461="NO"</formula>
    </cfRule>
  </conditionalFormatting>
  <conditionalFormatting sqref="D461">
    <cfRule type="expression" dxfId="436" priority="436">
      <formula>$AH461="NO"</formula>
    </cfRule>
  </conditionalFormatting>
  <conditionalFormatting sqref="D460:E460">
    <cfRule type="expression" dxfId="435" priority="435">
      <formula>AH460="NO"</formula>
    </cfRule>
  </conditionalFormatting>
  <conditionalFormatting sqref="H460">
    <cfRule type="expression" dxfId="434" priority="434">
      <formula>$AK460="NO"</formula>
    </cfRule>
  </conditionalFormatting>
  <conditionalFormatting sqref="I460">
    <cfRule type="expression" dxfId="433" priority="433">
      <formula>AND($AL460="NO",I460&lt;&gt;"No aplica")</formula>
    </cfRule>
  </conditionalFormatting>
  <conditionalFormatting sqref="E460">
    <cfRule type="expression" dxfId="432" priority="432">
      <formula>AI460="NO"</formula>
    </cfRule>
  </conditionalFormatting>
  <conditionalFormatting sqref="D460">
    <cfRule type="expression" dxfId="431" priority="431">
      <formula>$AH460="NO"</formula>
    </cfRule>
  </conditionalFormatting>
  <conditionalFormatting sqref="D459:E459">
    <cfRule type="expression" dxfId="430" priority="430">
      <formula>AH459="NO"</formula>
    </cfRule>
  </conditionalFormatting>
  <conditionalFormatting sqref="H459">
    <cfRule type="expression" dxfId="429" priority="429">
      <formula>$AK459="NO"</formula>
    </cfRule>
  </conditionalFormatting>
  <conditionalFormatting sqref="I459">
    <cfRule type="expression" dxfId="428" priority="428">
      <formula>AND($AL459="NO",I459&lt;&gt;"No aplica")</formula>
    </cfRule>
  </conditionalFormatting>
  <conditionalFormatting sqref="E459">
    <cfRule type="expression" dxfId="427" priority="427">
      <formula>AI459="NO"</formula>
    </cfRule>
  </conditionalFormatting>
  <conditionalFormatting sqref="D459">
    <cfRule type="expression" dxfId="426" priority="426">
      <formula>$AH459="NO"</formula>
    </cfRule>
  </conditionalFormatting>
  <conditionalFormatting sqref="D458:E458">
    <cfRule type="expression" dxfId="425" priority="425">
      <formula>AH458="NO"</formula>
    </cfRule>
  </conditionalFormatting>
  <conditionalFormatting sqref="H458">
    <cfRule type="expression" dxfId="424" priority="424">
      <formula>$AK458="NO"</formula>
    </cfRule>
  </conditionalFormatting>
  <conditionalFormatting sqref="I458">
    <cfRule type="expression" dxfId="423" priority="423">
      <formula>AND($AL458="NO",I458&lt;&gt;"No aplica")</formula>
    </cfRule>
  </conditionalFormatting>
  <conditionalFormatting sqref="E458">
    <cfRule type="expression" dxfId="422" priority="422">
      <formula>AI458="NO"</formula>
    </cfRule>
  </conditionalFormatting>
  <conditionalFormatting sqref="D458">
    <cfRule type="expression" dxfId="421" priority="421">
      <formula>$AH458="NO"</formula>
    </cfRule>
  </conditionalFormatting>
  <conditionalFormatting sqref="D457:E457">
    <cfRule type="expression" dxfId="420" priority="420">
      <formula>AH457="NO"</formula>
    </cfRule>
  </conditionalFormatting>
  <conditionalFormatting sqref="H457">
    <cfRule type="expression" dxfId="419" priority="419">
      <formula>$AK457="NO"</formula>
    </cfRule>
  </conditionalFormatting>
  <conditionalFormatting sqref="I457">
    <cfRule type="expression" dxfId="418" priority="418">
      <formula>AND($AL457="NO",I457&lt;&gt;"No aplica")</formula>
    </cfRule>
  </conditionalFormatting>
  <conditionalFormatting sqref="E457">
    <cfRule type="expression" dxfId="417" priority="417">
      <formula>AI457="NO"</formula>
    </cfRule>
  </conditionalFormatting>
  <conditionalFormatting sqref="D457">
    <cfRule type="expression" dxfId="416" priority="416">
      <formula>$AH457="NO"</formula>
    </cfRule>
  </conditionalFormatting>
  <conditionalFormatting sqref="D456:E456">
    <cfRule type="expression" dxfId="415" priority="415">
      <formula>AH456="NO"</formula>
    </cfRule>
  </conditionalFormatting>
  <conditionalFormatting sqref="H456">
    <cfRule type="expression" dxfId="414" priority="414">
      <formula>$AK456="NO"</formula>
    </cfRule>
  </conditionalFormatting>
  <conditionalFormatting sqref="I456">
    <cfRule type="expression" dxfId="413" priority="413">
      <formula>AND($AL456="NO",I456&lt;&gt;"No aplica")</formula>
    </cfRule>
  </conditionalFormatting>
  <conditionalFormatting sqref="E456">
    <cfRule type="expression" dxfId="412" priority="412">
      <formula>AI456="NO"</formula>
    </cfRule>
  </conditionalFormatting>
  <conditionalFormatting sqref="D456">
    <cfRule type="expression" dxfId="411" priority="411">
      <formula>$AH456="NO"</formula>
    </cfRule>
  </conditionalFormatting>
  <conditionalFormatting sqref="D455:E455">
    <cfRule type="expression" dxfId="410" priority="410">
      <formula>AH455="NO"</formula>
    </cfRule>
  </conditionalFormatting>
  <conditionalFormatting sqref="H455">
    <cfRule type="expression" dxfId="409" priority="409">
      <formula>$AK455="NO"</formula>
    </cfRule>
  </conditionalFormatting>
  <conditionalFormatting sqref="I455">
    <cfRule type="expression" dxfId="408" priority="408">
      <formula>AND($AL455="NO",I455&lt;&gt;"No aplica")</formula>
    </cfRule>
  </conditionalFormatting>
  <conditionalFormatting sqref="E455">
    <cfRule type="expression" dxfId="407" priority="407">
      <formula>AI455="NO"</formula>
    </cfRule>
  </conditionalFormatting>
  <conditionalFormatting sqref="D455">
    <cfRule type="expression" dxfId="406" priority="406">
      <formula>$AH455="NO"</formula>
    </cfRule>
  </conditionalFormatting>
  <conditionalFormatting sqref="D454:E454">
    <cfRule type="expression" dxfId="405" priority="405">
      <formula>AH454="NO"</formula>
    </cfRule>
  </conditionalFormatting>
  <conditionalFormatting sqref="H454">
    <cfRule type="expression" dxfId="404" priority="404">
      <formula>$AK454="NO"</formula>
    </cfRule>
  </conditionalFormatting>
  <conditionalFormatting sqref="I454">
    <cfRule type="expression" dxfId="403" priority="403">
      <formula>AND($AL454="NO",I454&lt;&gt;"No aplica")</formula>
    </cfRule>
  </conditionalFormatting>
  <conditionalFormatting sqref="E454">
    <cfRule type="expression" dxfId="402" priority="402">
      <formula>AI454="NO"</formula>
    </cfRule>
  </conditionalFormatting>
  <conditionalFormatting sqref="D454">
    <cfRule type="expression" dxfId="401" priority="401">
      <formula>$AH454="NO"</formula>
    </cfRule>
  </conditionalFormatting>
  <conditionalFormatting sqref="D453:E453">
    <cfRule type="expression" dxfId="400" priority="400">
      <formula>AH453="NO"</formula>
    </cfRule>
  </conditionalFormatting>
  <conditionalFormatting sqref="H453">
    <cfRule type="expression" dxfId="399" priority="399">
      <formula>$AK453="NO"</formula>
    </cfRule>
  </conditionalFormatting>
  <conditionalFormatting sqref="I453">
    <cfRule type="expression" dxfId="398" priority="398">
      <formula>AND($AL453="NO",I453&lt;&gt;"No aplica")</formula>
    </cfRule>
  </conditionalFormatting>
  <conditionalFormatting sqref="E453">
    <cfRule type="expression" dxfId="397" priority="397">
      <formula>AI453="NO"</formula>
    </cfRule>
  </conditionalFormatting>
  <conditionalFormatting sqref="D453">
    <cfRule type="expression" dxfId="396" priority="396">
      <formula>$AH453="NO"</formula>
    </cfRule>
  </conditionalFormatting>
  <conditionalFormatting sqref="D471:E471">
    <cfRule type="expression" dxfId="395" priority="395">
      <formula>AH471="NO"</formula>
    </cfRule>
  </conditionalFormatting>
  <conditionalFormatting sqref="H471">
    <cfRule type="expression" dxfId="394" priority="394">
      <formula>$AK471="NO"</formula>
    </cfRule>
  </conditionalFormatting>
  <conditionalFormatting sqref="I471">
    <cfRule type="expression" dxfId="393" priority="393">
      <formula>AND($AL471="NO",I471&lt;&gt;"No aplica")</formula>
    </cfRule>
  </conditionalFormatting>
  <conditionalFormatting sqref="E471">
    <cfRule type="expression" dxfId="392" priority="392">
      <formula>AI471="NO"</formula>
    </cfRule>
  </conditionalFormatting>
  <conditionalFormatting sqref="D471">
    <cfRule type="expression" dxfId="391" priority="391">
      <formula>$AH471="NO"</formula>
    </cfRule>
  </conditionalFormatting>
  <conditionalFormatting sqref="D470:E470">
    <cfRule type="expression" dxfId="390" priority="390">
      <formula>AH470="NO"</formula>
    </cfRule>
  </conditionalFormatting>
  <conditionalFormatting sqref="H470">
    <cfRule type="expression" dxfId="389" priority="389">
      <formula>$AK470="NO"</formula>
    </cfRule>
  </conditionalFormatting>
  <conditionalFormatting sqref="I470">
    <cfRule type="expression" dxfId="388" priority="388">
      <formula>AND($AL470="NO",I470&lt;&gt;"No aplica")</formula>
    </cfRule>
  </conditionalFormatting>
  <conditionalFormatting sqref="E470">
    <cfRule type="expression" dxfId="387" priority="387">
      <formula>AI470="NO"</formula>
    </cfRule>
  </conditionalFormatting>
  <conditionalFormatting sqref="D470">
    <cfRule type="expression" dxfId="386" priority="386">
      <formula>$AH470="NO"</formula>
    </cfRule>
  </conditionalFormatting>
  <conditionalFormatting sqref="D469:E469">
    <cfRule type="expression" dxfId="385" priority="385">
      <formula>AH469="NO"</formula>
    </cfRule>
  </conditionalFormatting>
  <conditionalFormatting sqref="H469">
    <cfRule type="expression" dxfId="384" priority="384">
      <formula>$AK469="NO"</formula>
    </cfRule>
  </conditionalFormatting>
  <conditionalFormatting sqref="I469">
    <cfRule type="expression" dxfId="383" priority="383">
      <formula>AND($AL469="NO",I469&lt;&gt;"No aplica")</formula>
    </cfRule>
  </conditionalFormatting>
  <conditionalFormatting sqref="E469">
    <cfRule type="expression" dxfId="382" priority="382">
      <formula>AI469="NO"</formula>
    </cfRule>
  </conditionalFormatting>
  <conditionalFormatting sqref="D469">
    <cfRule type="expression" dxfId="381" priority="381">
      <formula>$AH469="NO"</formula>
    </cfRule>
  </conditionalFormatting>
  <conditionalFormatting sqref="D468:E468">
    <cfRule type="expression" dxfId="380" priority="380">
      <formula>AH468="NO"</formula>
    </cfRule>
  </conditionalFormatting>
  <conditionalFormatting sqref="H468">
    <cfRule type="expression" dxfId="379" priority="379">
      <formula>$AK468="NO"</formula>
    </cfRule>
  </conditionalFormatting>
  <conditionalFormatting sqref="I468">
    <cfRule type="expression" dxfId="378" priority="378">
      <formula>AND($AL468="NO",I468&lt;&gt;"No aplica")</formula>
    </cfRule>
  </conditionalFormatting>
  <conditionalFormatting sqref="E468">
    <cfRule type="expression" dxfId="377" priority="377">
      <formula>AI468="NO"</formula>
    </cfRule>
  </conditionalFormatting>
  <conditionalFormatting sqref="D468">
    <cfRule type="expression" dxfId="376" priority="376">
      <formula>$AH468="NO"</formula>
    </cfRule>
  </conditionalFormatting>
  <conditionalFormatting sqref="D467:E467">
    <cfRule type="expression" dxfId="375" priority="375">
      <formula>AH467="NO"</formula>
    </cfRule>
  </conditionalFormatting>
  <conditionalFormatting sqref="H467">
    <cfRule type="expression" dxfId="374" priority="374">
      <formula>$AK467="NO"</formula>
    </cfRule>
  </conditionalFormatting>
  <conditionalFormatting sqref="I467">
    <cfRule type="expression" dxfId="373" priority="373">
      <formula>AND($AL467="NO",I467&lt;&gt;"No aplica")</formula>
    </cfRule>
  </conditionalFormatting>
  <conditionalFormatting sqref="E467">
    <cfRule type="expression" dxfId="372" priority="372">
      <formula>AI467="NO"</formula>
    </cfRule>
  </conditionalFormatting>
  <conditionalFormatting sqref="D467">
    <cfRule type="expression" dxfId="371" priority="371">
      <formula>$AH467="NO"</formula>
    </cfRule>
  </conditionalFormatting>
  <conditionalFormatting sqref="D466:E466">
    <cfRule type="expression" dxfId="370" priority="370">
      <formula>AH466="NO"</formula>
    </cfRule>
  </conditionalFormatting>
  <conditionalFormatting sqref="H466">
    <cfRule type="expression" dxfId="369" priority="369">
      <formula>$AK466="NO"</formula>
    </cfRule>
  </conditionalFormatting>
  <conditionalFormatting sqref="I466">
    <cfRule type="expression" dxfId="368" priority="368">
      <formula>AND($AL466="NO",I466&lt;&gt;"No aplica")</formula>
    </cfRule>
  </conditionalFormatting>
  <conditionalFormatting sqref="E466">
    <cfRule type="expression" dxfId="367" priority="367">
      <formula>AI466="NO"</formula>
    </cfRule>
  </conditionalFormatting>
  <conditionalFormatting sqref="D466">
    <cfRule type="expression" dxfId="366" priority="366">
      <formula>$AH466="NO"</formula>
    </cfRule>
  </conditionalFormatting>
  <conditionalFormatting sqref="D465:E465">
    <cfRule type="expression" dxfId="365" priority="365">
      <formula>AH465="NO"</formula>
    </cfRule>
  </conditionalFormatting>
  <conditionalFormatting sqref="H465">
    <cfRule type="expression" dxfId="364" priority="364">
      <formula>$AK465="NO"</formula>
    </cfRule>
  </conditionalFormatting>
  <conditionalFormatting sqref="I465">
    <cfRule type="expression" dxfId="363" priority="363">
      <formula>AND($AL465="NO",I465&lt;&gt;"No aplica")</formula>
    </cfRule>
  </conditionalFormatting>
  <conditionalFormatting sqref="E465">
    <cfRule type="expression" dxfId="362" priority="362">
      <formula>AI465="NO"</formula>
    </cfRule>
  </conditionalFormatting>
  <conditionalFormatting sqref="D465">
    <cfRule type="expression" dxfId="361" priority="361">
      <formula>$AH465="NO"</formula>
    </cfRule>
  </conditionalFormatting>
  <conditionalFormatting sqref="D464:E464">
    <cfRule type="expression" dxfId="360" priority="360">
      <formula>AH464="NO"</formula>
    </cfRule>
  </conditionalFormatting>
  <conditionalFormatting sqref="H464">
    <cfRule type="expression" dxfId="359" priority="359">
      <formula>$AK464="NO"</formula>
    </cfRule>
  </conditionalFormatting>
  <conditionalFormatting sqref="I464">
    <cfRule type="expression" dxfId="358" priority="358">
      <formula>AND($AL464="NO",I464&lt;&gt;"No aplica")</formula>
    </cfRule>
  </conditionalFormatting>
  <conditionalFormatting sqref="E464">
    <cfRule type="expression" dxfId="357" priority="357">
      <formula>AI464="NO"</formula>
    </cfRule>
  </conditionalFormatting>
  <conditionalFormatting sqref="D464">
    <cfRule type="expression" dxfId="356" priority="356">
      <formula>$AH464="NO"</formula>
    </cfRule>
  </conditionalFormatting>
  <conditionalFormatting sqref="D493:E493">
    <cfRule type="expression" dxfId="355" priority="355">
      <formula>AH493="NO"</formula>
    </cfRule>
  </conditionalFormatting>
  <conditionalFormatting sqref="H493">
    <cfRule type="expression" dxfId="354" priority="354">
      <formula>$AK493="NO"</formula>
    </cfRule>
  </conditionalFormatting>
  <conditionalFormatting sqref="I493">
    <cfRule type="expression" dxfId="353" priority="353">
      <formula>AND($AL493="NO",I493&lt;&gt;"No aplica")</formula>
    </cfRule>
  </conditionalFormatting>
  <conditionalFormatting sqref="E493">
    <cfRule type="expression" dxfId="352" priority="352">
      <formula>AI493="NO"</formula>
    </cfRule>
  </conditionalFormatting>
  <conditionalFormatting sqref="D493">
    <cfRule type="expression" dxfId="351" priority="351">
      <formula>$AH493="NO"</formula>
    </cfRule>
  </conditionalFormatting>
  <conditionalFormatting sqref="D482:E482">
    <cfRule type="expression" dxfId="350" priority="350">
      <formula>AH482="NO"</formula>
    </cfRule>
  </conditionalFormatting>
  <conditionalFormatting sqref="H482">
    <cfRule type="expression" dxfId="349" priority="349">
      <formula>$AK482="NO"</formula>
    </cfRule>
  </conditionalFormatting>
  <conditionalFormatting sqref="I482">
    <cfRule type="expression" dxfId="348" priority="348">
      <formula>AND($AL482="NO",I482&lt;&gt;"No aplica")</formula>
    </cfRule>
  </conditionalFormatting>
  <conditionalFormatting sqref="E482">
    <cfRule type="expression" dxfId="347" priority="347">
      <formula>AI482="NO"</formula>
    </cfRule>
  </conditionalFormatting>
  <conditionalFormatting sqref="D482">
    <cfRule type="expression" dxfId="346" priority="346">
      <formula>$AH482="NO"</formula>
    </cfRule>
  </conditionalFormatting>
  <conditionalFormatting sqref="D481:E481">
    <cfRule type="expression" dxfId="345" priority="345">
      <formula>AH481="NO"</formula>
    </cfRule>
  </conditionalFormatting>
  <conditionalFormatting sqref="H481">
    <cfRule type="expression" dxfId="344" priority="344">
      <formula>$AK481="NO"</formula>
    </cfRule>
  </conditionalFormatting>
  <conditionalFormatting sqref="I481">
    <cfRule type="expression" dxfId="343" priority="343">
      <formula>AND($AL481="NO",I481&lt;&gt;"No aplica")</formula>
    </cfRule>
  </conditionalFormatting>
  <conditionalFormatting sqref="E481">
    <cfRule type="expression" dxfId="342" priority="342">
      <formula>AI481="NO"</formula>
    </cfRule>
  </conditionalFormatting>
  <conditionalFormatting sqref="D481">
    <cfRule type="expression" dxfId="341" priority="341">
      <formula>$AH481="NO"</formula>
    </cfRule>
  </conditionalFormatting>
  <conditionalFormatting sqref="D480:E480">
    <cfRule type="expression" dxfId="340" priority="340">
      <formula>AH480="NO"</formula>
    </cfRule>
  </conditionalFormatting>
  <conditionalFormatting sqref="H480">
    <cfRule type="expression" dxfId="339" priority="339">
      <formula>$AK480="NO"</formula>
    </cfRule>
  </conditionalFormatting>
  <conditionalFormatting sqref="I480">
    <cfRule type="expression" dxfId="338" priority="338">
      <formula>AND($AL480="NO",I480&lt;&gt;"No aplica")</formula>
    </cfRule>
  </conditionalFormatting>
  <conditionalFormatting sqref="E480">
    <cfRule type="expression" dxfId="337" priority="337">
      <formula>AI480="NO"</formula>
    </cfRule>
  </conditionalFormatting>
  <conditionalFormatting sqref="D480">
    <cfRule type="expression" dxfId="336" priority="336">
      <formula>$AH480="NO"</formula>
    </cfRule>
  </conditionalFormatting>
  <conditionalFormatting sqref="D479:E479">
    <cfRule type="expression" dxfId="335" priority="335">
      <formula>AH479="NO"</formula>
    </cfRule>
  </conditionalFormatting>
  <conditionalFormatting sqref="H479">
    <cfRule type="expression" dxfId="334" priority="334">
      <formula>$AK479="NO"</formula>
    </cfRule>
  </conditionalFormatting>
  <conditionalFormatting sqref="I479">
    <cfRule type="expression" dxfId="333" priority="333">
      <formula>AND($AL479="NO",I479&lt;&gt;"No aplica")</formula>
    </cfRule>
  </conditionalFormatting>
  <conditionalFormatting sqref="E479">
    <cfRule type="expression" dxfId="332" priority="332">
      <formula>AI479="NO"</formula>
    </cfRule>
  </conditionalFormatting>
  <conditionalFormatting sqref="D479">
    <cfRule type="expression" dxfId="331" priority="331">
      <formula>$AH479="NO"</formula>
    </cfRule>
  </conditionalFormatting>
  <conditionalFormatting sqref="D478:E478">
    <cfRule type="expression" dxfId="330" priority="330">
      <formula>AH478="NO"</formula>
    </cfRule>
  </conditionalFormatting>
  <conditionalFormatting sqref="H478">
    <cfRule type="expression" dxfId="329" priority="329">
      <formula>$AK478="NO"</formula>
    </cfRule>
  </conditionalFormatting>
  <conditionalFormatting sqref="I478">
    <cfRule type="expression" dxfId="328" priority="328">
      <formula>AND($AL478="NO",I478&lt;&gt;"No aplica")</formula>
    </cfRule>
  </conditionalFormatting>
  <conditionalFormatting sqref="E478">
    <cfRule type="expression" dxfId="327" priority="327">
      <formula>AI478="NO"</formula>
    </cfRule>
  </conditionalFormatting>
  <conditionalFormatting sqref="D478">
    <cfRule type="expression" dxfId="326" priority="326">
      <formula>$AH478="NO"</formula>
    </cfRule>
  </conditionalFormatting>
  <conditionalFormatting sqref="D477:E477">
    <cfRule type="expression" dxfId="325" priority="325">
      <formula>AH477="NO"</formula>
    </cfRule>
  </conditionalFormatting>
  <conditionalFormatting sqref="H477">
    <cfRule type="expression" dxfId="324" priority="324">
      <formula>$AK477="NO"</formula>
    </cfRule>
  </conditionalFormatting>
  <conditionalFormatting sqref="I477">
    <cfRule type="expression" dxfId="323" priority="323">
      <formula>AND($AL477="NO",I477&lt;&gt;"No aplica")</formula>
    </cfRule>
  </conditionalFormatting>
  <conditionalFormatting sqref="E477">
    <cfRule type="expression" dxfId="322" priority="322">
      <formula>AI477="NO"</formula>
    </cfRule>
  </conditionalFormatting>
  <conditionalFormatting sqref="D477">
    <cfRule type="expression" dxfId="321" priority="321">
      <formula>$AH477="NO"</formula>
    </cfRule>
  </conditionalFormatting>
  <conditionalFormatting sqref="D476:E476">
    <cfRule type="expression" dxfId="320" priority="320">
      <formula>AH476="NO"</formula>
    </cfRule>
  </conditionalFormatting>
  <conditionalFormatting sqref="H476">
    <cfRule type="expression" dxfId="319" priority="319">
      <formula>$AK476="NO"</formula>
    </cfRule>
  </conditionalFormatting>
  <conditionalFormatting sqref="I476">
    <cfRule type="expression" dxfId="318" priority="318">
      <formula>AND($AL476="NO",I476&lt;&gt;"No aplica")</formula>
    </cfRule>
  </conditionalFormatting>
  <conditionalFormatting sqref="E476">
    <cfRule type="expression" dxfId="317" priority="317">
      <formula>AI476="NO"</formula>
    </cfRule>
  </conditionalFormatting>
  <conditionalFormatting sqref="D476">
    <cfRule type="expression" dxfId="316" priority="316">
      <formula>$AH476="NO"</formula>
    </cfRule>
  </conditionalFormatting>
  <conditionalFormatting sqref="D475:E475">
    <cfRule type="expression" dxfId="315" priority="315">
      <formula>AH475="NO"</formula>
    </cfRule>
  </conditionalFormatting>
  <conditionalFormatting sqref="H475">
    <cfRule type="expression" dxfId="314" priority="314">
      <formula>$AK475="NO"</formula>
    </cfRule>
  </conditionalFormatting>
  <conditionalFormatting sqref="I475">
    <cfRule type="expression" dxfId="313" priority="313">
      <formula>AND($AL475="NO",I475&lt;&gt;"No aplica")</formula>
    </cfRule>
  </conditionalFormatting>
  <conditionalFormatting sqref="E475">
    <cfRule type="expression" dxfId="312" priority="312">
      <formula>AI475="NO"</formula>
    </cfRule>
  </conditionalFormatting>
  <conditionalFormatting sqref="D475">
    <cfRule type="expression" dxfId="311" priority="311">
      <formula>$AH475="NO"</formula>
    </cfRule>
  </conditionalFormatting>
  <conditionalFormatting sqref="D474:E474">
    <cfRule type="expression" dxfId="310" priority="310">
      <formula>AH474="NO"</formula>
    </cfRule>
  </conditionalFormatting>
  <conditionalFormatting sqref="H474">
    <cfRule type="expression" dxfId="309" priority="309">
      <formula>$AK474="NO"</formula>
    </cfRule>
  </conditionalFormatting>
  <conditionalFormatting sqref="I474">
    <cfRule type="expression" dxfId="308" priority="308">
      <formula>AND($AL474="NO",I474&lt;&gt;"No aplica")</formula>
    </cfRule>
  </conditionalFormatting>
  <conditionalFormatting sqref="E474">
    <cfRule type="expression" dxfId="307" priority="307">
      <formula>AI474="NO"</formula>
    </cfRule>
  </conditionalFormatting>
  <conditionalFormatting sqref="D474">
    <cfRule type="expression" dxfId="306" priority="306">
      <formula>$AH474="NO"</formula>
    </cfRule>
  </conditionalFormatting>
  <conditionalFormatting sqref="D473:E473">
    <cfRule type="expression" dxfId="305" priority="305">
      <formula>AH473="NO"</formula>
    </cfRule>
  </conditionalFormatting>
  <conditionalFormatting sqref="H473">
    <cfRule type="expression" dxfId="304" priority="304">
      <formula>$AK473="NO"</formula>
    </cfRule>
  </conditionalFormatting>
  <conditionalFormatting sqref="I473">
    <cfRule type="expression" dxfId="303" priority="303">
      <formula>AND($AL473="NO",I473&lt;&gt;"No aplica")</formula>
    </cfRule>
  </conditionalFormatting>
  <conditionalFormatting sqref="E473">
    <cfRule type="expression" dxfId="302" priority="302">
      <formula>AI473="NO"</formula>
    </cfRule>
  </conditionalFormatting>
  <conditionalFormatting sqref="D473">
    <cfRule type="expression" dxfId="301" priority="301">
      <formula>$AH473="NO"</formula>
    </cfRule>
  </conditionalFormatting>
  <conditionalFormatting sqref="D472:E472">
    <cfRule type="expression" dxfId="300" priority="300">
      <formula>AH472="NO"</formula>
    </cfRule>
  </conditionalFormatting>
  <conditionalFormatting sqref="H472">
    <cfRule type="expression" dxfId="299" priority="299">
      <formula>$AK472="NO"</formula>
    </cfRule>
  </conditionalFormatting>
  <conditionalFormatting sqref="I472">
    <cfRule type="expression" dxfId="298" priority="298">
      <formula>AND($AL472="NO",I472&lt;&gt;"No aplica")</formula>
    </cfRule>
  </conditionalFormatting>
  <conditionalFormatting sqref="E472">
    <cfRule type="expression" dxfId="297" priority="297">
      <formula>AI472="NO"</formula>
    </cfRule>
  </conditionalFormatting>
  <conditionalFormatting sqref="D472">
    <cfRule type="expression" dxfId="296" priority="296">
      <formula>$AH472="NO"</formula>
    </cfRule>
  </conditionalFormatting>
  <conditionalFormatting sqref="D492:E492">
    <cfRule type="expression" dxfId="295" priority="295">
      <formula>AH492="NO"</formula>
    </cfRule>
  </conditionalFormatting>
  <conditionalFormatting sqref="H492">
    <cfRule type="expression" dxfId="294" priority="294">
      <formula>$AK492="NO"</formula>
    </cfRule>
  </conditionalFormatting>
  <conditionalFormatting sqref="I492">
    <cfRule type="expression" dxfId="293" priority="293">
      <formula>AND($AL492="NO",I492&lt;&gt;"No aplica")</formula>
    </cfRule>
  </conditionalFormatting>
  <conditionalFormatting sqref="E492">
    <cfRule type="expression" dxfId="292" priority="292">
      <formula>AI492="NO"</formula>
    </cfRule>
  </conditionalFormatting>
  <conditionalFormatting sqref="D492">
    <cfRule type="expression" dxfId="291" priority="291">
      <formula>$AH492="NO"</formula>
    </cfRule>
  </conditionalFormatting>
  <conditionalFormatting sqref="D491:E491">
    <cfRule type="expression" dxfId="290" priority="290">
      <formula>AH491="NO"</formula>
    </cfRule>
  </conditionalFormatting>
  <conditionalFormatting sqref="H491">
    <cfRule type="expression" dxfId="289" priority="289">
      <formula>$AK491="NO"</formula>
    </cfRule>
  </conditionalFormatting>
  <conditionalFormatting sqref="I491">
    <cfRule type="expression" dxfId="288" priority="288">
      <formula>AND($AL491="NO",I491&lt;&gt;"No aplica")</formula>
    </cfRule>
  </conditionalFormatting>
  <conditionalFormatting sqref="E491">
    <cfRule type="expression" dxfId="287" priority="287">
      <formula>AI491="NO"</formula>
    </cfRule>
  </conditionalFormatting>
  <conditionalFormatting sqref="D491">
    <cfRule type="expression" dxfId="286" priority="286">
      <formula>$AH491="NO"</formula>
    </cfRule>
  </conditionalFormatting>
  <conditionalFormatting sqref="D490:E490">
    <cfRule type="expression" dxfId="285" priority="285">
      <formula>AH490="NO"</formula>
    </cfRule>
  </conditionalFormatting>
  <conditionalFormatting sqref="H490">
    <cfRule type="expression" dxfId="284" priority="284">
      <formula>$AK490="NO"</formula>
    </cfRule>
  </conditionalFormatting>
  <conditionalFormatting sqref="I490">
    <cfRule type="expression" dxfId="283" priority="283">
      <formula>AND($AL490="NO",I490&lt;&gt;"No aplica")</formula>
    </cfRule>
  </conditionalFormatting>
  <conditionalFormatting sqref="E490">
    <cfRule type="expression" dxfId="282" priority="282">
      <formula>AI490="NO"</formula>
    </cfRule>
  </conditionalFormatting>
  <conditionalFormatting sqref="D490">
    <cfRule type="expression" dxfId="281" priority="281">
      <formula>$AH490="NO"</formula>
    </cfRule>
  </conditionalFormatting>
  <conditionalFormatting sqref="D489:E489">
    <cfRule type="expression" dxfId="280" priority="280">
      <formula>AH489="NO"</formula>
    </cfRule>
  </conditionalFormatting>
  <conditionalFormatting sqref="H489">
    <cfRule type="expression" dxfId="279" priority="279">
      <formula>$AK489="NO"</formula>
    </cfRule>
  </conditionalFormatting>
  <conditionalFormatting sqref="I489">
    <cfRule type="expression" dxfId="278" priority="278">
      <formula>AND($AL489="NO",I489&lt;&gt;"No aplica")</formula>
    </cfRule>
  </conditionalFormatting>
  <conditionalFormatting sqref="E489">
    <cfRule type="expression" dxfId="277" priority="277">
      <formula>AI489="NO"</formula>
    </cfRule>
  </conditionalFormatting>
  <conditionalFormatting sqref="D489">
    <cfRule type="expression" dxfId="276" priority="276">
      <formula>$AH489="NO"</formula>
    </cfRule>
  </conditionalFormatting>
  <conditionalFormatting sqref="D488:E488">
    <cfRule type="expression" dxfId="275" priority="275">
      <formula>AH488="NO"</formula>
    </cfRule>
  </conditionalFormatting>
  <conditionalFormatting sqref="H488">
    <cfRule type="expression" dxfId="274" priority="274">
      <formula>$AK488="NO"</formula>
    </cfRule>
  </conditionalFormatting>
  <conditionalFormatting sqref="I488">
    <cfRule type="expression" dxfId="273" priority="273">
      <formula>AND($AL488="NO",I488&lt;&gt;"No aplica")</formula>
    </cfRule>
  </conditionalFormatting>
  <conditionalFormatting sqref="E488">
    <cfRule type="expression" dxfId="272" priority="272">
      <formula>AI488="NO"</formula>
    </cfRule>
  </conditionalFormatting>
  <conditionalFormatting sqref="D488">
    <cfRule type="expression" dxfId="271" priority="271">
      <formula>$AH488="NO"</formula>
    </cfRule>
  </conditionalFormatting>
  <conditionalFormatting sqref="D487:E487">
    <cfRule type="expression" dxfId="270" priority="270">
      <formula>AH487="NO"</formula>
    </cfRule>
  </conditionalFormatting>
  <conditionalFormatting sqref="H487">
    <cfRule type="expression" dxfId="269" priority="269">
      <formula>$AK487="NO"</formula>
    </cfRule>
  </conditionalFormatting>
  <conditionalFormatting sqref="I487">
    <cfRule type="expression" dxfId="268" priority="268">
      <formula>AND($AL487="NO",I487&lt;&gt;"No aplica")</formula>
    </cfRule>
  </conditionalFormatting>
  <conditionalFormatting sqref="E487">
    <cfRule type="expression" dxfId="267" priority="267">
      <formula>AI487="NO"</formula>
    </cfRule>
  </conditionalFormatting>
  <conditionalFormatting sqref="D487">
    <cfRule type="expression" dxfId="266" priority="266">
      <formula>$AH487="NO"</formula>
    </cfRule>
  </conditionalFormatting>
  <conditionalFormatting sqref="D486:E486">
    <cfRule type="expression" dxfId="265" priority="265">
      <formula>AH486="NO"</formula>
    </cfRule>
  </conditionalFormatting>
  <conditionalFormatting sqref="H486">
    <cfRule type="expression" dxfId="264" priority="264">
      <formula>$AK486="NO"</formula>
    </cfRule>
  </conditionalFormatting>
  <conditionalFormatting sqref="I486">
    <cfRule type="expression" dxfId="263" priority="263">
      <formula>AND($AL486="NO",I486&lt;&gt;"No aplica")</formula>
    </cfRule>
  </conditionalFormatting>
  <conditionalFormatting sqref="E486">
    <cfRule type="expression" dxfId="262" priority="262">
      <formula>AI486="NO"</formula>
    </cfRule>
  </conditionalFormatting>
  <conditionalFormatting sqref="D486">
    <cfRule type="expression" dxfId="261" priority="261">
      <formula>$AH486="NO"</formula>
    </cfRule>
  </conditionalFormatting>
  <conditionalFormatting sqref="D485:E485">
    <cfRule type="expression" dxfId="260" priority="260">
      <formula>AH485="NO"</formula>
    </cfRule>
  </conditionalFormatting>
  <conditionalFormatting sqref="H485">
    <cfRule type="expression" dxfId="259" priority="259">
      <formula>$AK485="NO"</formula>
    </cfRule>
  </conditionalFormatting>
  <conditionalFormatting sqref="I485">
    <cfRule type="expression" dxfId="258" priority="258">
      <formula>AND($AL485="NO",I485&lt;&gt;"No aplica")</formula>
    </cfRule>
  </conditionalFormatting>
  <conditionalFormatting sqref="E485">
    <cfRule type="expression" dxfId="257" priority="257">
      <formula>AI485="NO"</formula>
    </cfRule>
  </conditionalFormatting>
  <conditionalFormatting sqref="D485">
    <cfRule type="expression" dxfId="256" priority="256">
      <formula>$AH485="NO"</formula>
    </cfRule>
  </conditionalFormatting>
  <conditionalFormatting sqref="D484:E484">
    <cfRule type="expression" dxfId="255" priority="255">
      <formula>AH484="NO"</formula>
    </cfRule>
  </conditionalFormatting>
  <conditionalFormatting sqref="H484">
    <cfRule type="expression" dxfId="254" priority="254">
      <formula>$AK484="NO"</formula>
    </cfRule>
  </conditionalFormatting>
  <conditionalFormatting sqref="I484">
    <cfRule type="expression" dxfId="253" priority="253">
      <formula>AND($AL484="NO",I484&lt;&gt;"No aplica")</formula>
    </cfRule>
  </conditionalFormatting>
  <conditionalFormatting sqref="E484">
    <cfRule type="expression" dxfId="252" priority="252">
      <formula>AI484="NO"</formula>
    </cfRule>
  </conditionalFormatting>
  <conditionalFormatting sqref="D484">
    <cfRule type="expression" dxfId="251" priority="251">
      <formula>$AH484="NO"</formula>
    </cfRule>
  </conditionalFormatting>
  <conditionalFormatting sqref="D483:E483">
    <cfRule type="expression" dxfId="250" priority="250">
      <formula>AH483="NO"</formula>
    </cfRule>
  </conditionalFormatting>
  <conditionalFormatting sqref="H483">
    <cfRule type="expression" dxfId="249" priority="249">
      <formula>$AK483="NO"</formula>
    </cfRule>
  </conditionalFormatting>
  <conditionalFormatting sqref="I483">
    <cfRule type="expression" dxfId="248" priority="248">
      <formula>AND($AL483="NO",I483&lt;&gt;"No aplica")</formula>
    </cfRule>
  </conditionalFormatting>
  <conditionalFormatting sqref="E483">
    <cfRule type="expression" dxfId="247" priority="247">
      <formula>AI483="NO"</formula>
    </cfRule>
  </conditionalFormatting>
  <conditionalFormatting sqref="D483">
    <cfRule type="expression" dxfId="246" priority="246">
      <formula>$AH483="NO"</formula>
    </cfRule>
  </conditionalFormatting>
  <conditionalFormatting sqref="D515:E515">
    <cfRule type="expression" dxfId="245" priority="245">
      <formula>AH515="NO"</formula>
    </cfRule>
  </conditionalFormatting>
  <conditionalFormatting sqref="H515">
    <cfRule type="expression" dxfId="244" priority="244">
      <formula>$AK515="NO"</formula>
    </cfRule>
  </conditionalFormatting>
  <conditionalFormatting sqref="I515">
    <cfRule type="expression" dxfId="243" priority="243">
      <formula>AND($AL515="NO",I515&lt;&gt;"No aplica")</formula>
    </cfRule>
  </conditionalFormatting>
  <conditionalFormatting sqref="E515">
    <cfRule type="expression" dxfId="242" priority="242">
      <formula>AI515="NO"</formula>
    </cfRule>
  </conditionalFormatting>
  <conditionalFormatting sqref="D515">
    <cfRule type="expression" dxfId="241" priority="241">
      <formula>$AH515="NO"</formula>
    </cfRule>
  </conditionalFormatting>
  <conditionalFormatting sqref="D503:E503">
    <cfRule type="expression" dxfId="240" priority="240">
      <formula>AH503="NO"</formula>
    </cfRule>
  </conditionalFormatting>
  <conditionalFormatting sqref="H503">
    <cfRule type="expression" dxfId="239" priority="239">
      <formula>$AK503="NO"</formula>
    </cfRule>
  </conditionalFormatting>
  <conditionalFormatting sqref="I503">
    <cfRule type="expression" dxfId="238" priority="238">
      <formula>AND($AL503="NO",I503&lt;&gt;"No aplica")</formula>
    </cfRule>
  </conditionalFormatting>
  <conditionalFormatting sqref="E503">
    <cfRule type="expression" dxfId="237" priority="237">
      <formula>AI503="NO"</formula>
    </cfRule>
  </conditionalFormatting>
  <conditionalFormatting sqref="D503">
    <cfRule type="expression" dxfId="236" priority="236">
      <formula>$AH503="NO"</formula>
    </cfRule>
  </conditionalFormatting>
  <conditionalFormatting sqref="D502:E502">
    <cfRule type="expression" dxfId="235" priority="235">
      <formula>AH502="NO"</formula>
    </cfRule>
  </conditionalFormatting>
  <conditionalFormatting sqref="H502">
    <cfRule type="expression" dxfId="234" priority="234">
      <formula>$AK502="NO"</formula>
    </cfRule>
  </conditionalFormatting>
  <conditionalFormatting sqref="I502">
    <cfRule type="expression" dxfId="233" priority="233">
      <formula>AND($AL502="NO",I502&lt;&gt;"No aplica")</formula>
    </cfRule>
  </conditionalFormatting>
  <conditionalFormatting sqref="E502">
    <cfRule type="expression" dxfId="232" priority="232">
      <formula>AI502="NO"</formula>
    </cfRule>
  </conditionalFormatting>
  <conditionalFormatting sqref="D502">
    <cfRule type="expression" dxfId="231" priority="231">
      <formula>$AH502="NO"</formula>
    </cfRule>
  </conditionalFormatting>
  <conditionalFormatting sqref="D501:E501">
    <cfRule type="expression" dxfId="230" priority="230">
      <formula>AH501="NO"</formula>
    </cfRule>
  </conditionalFormatting>
  <conditionalFormatting sqref="H501">
    <cfRule type="expression" dxfId="229" priority="229">
      <formula>$AK501="NO"</formula>
    </cfRule>
  </conditionalFormatting>
  <conditionalFormatting sqref="I501">
    <cfRule type="expression" dxfId="228" priority="228">
      <formula>AND($AL501="NO",I501&lt;&gt;"No aplica")</formula>
    </cfRule>
  </conditionalFormatting>
  <conditionalFormatting sqref="E501">
    <cfRule type="expression" dxfId="227" priority="227">
      <formula>AI501="NO"</formula>
    </cfRule>
  </conditionalFormatting>
  <conditionalFormatting sqref="D501">
    <cfRule type="expression" dxfId="226" priority="226">
      <formula>$AH501="NO"</formula>
    </cfRule>
  </conditionalFormatting>
  <conditionalFormatting sqref="D500:E500">
    <cfRule type="expression" dxfId="225" priority="225">
      <formula>AH500="NO"</formula>
    </cfRule>
  </conditionalFormatting>
  <conditionalFormatting sqref="H500">
    <cfRule type="expression" dxfId="224" priority="224">
      <formula>$AK500="NO"</formula>
    </cfRule>
  </conditionalFormatting>
  <conditionalFormatting sqref="I500">
    <cfRule type="expression" dxfId="223" priority="223">
      <formula>AND($AL500="NO",I500&lt;&gt;"No aplica")</formula>
    </cfRule>
  </conditionalFormatting>
  <conditionalFormatting sqref="E500">
    <cfRule type="expression" dxfId="222" priority="222">
      <formula>AI500="NO"</formula>
    </cfRule>
  </conditionalFormatting>
  <conditionalFormatting sqref="D500">
    <cfRule type="expression" dxfId="221" priority="221">
      <formula>$AH500="NO"</formula>
    </cfRule>
  </conditionalFormatting>
  <conditionalFormatting sqref="D499:E499">
    <cfRule type="expression" dxfId="220" priority="220">
      <formula>AH499="NO"</formula>
    </cfRule>
  </conditionalFormatting>
  <conditionalFormatting sqref="H499">
    <cfRule type="expression" dxfId="219" priority="219">
      <formula>$AK499="NO"</formula>
    </cfRule>
  </conditionalFormatting>
  <conditionalFormatting sqref="I499">
    <cfRule type="expression" dxfId="218" priority="218">
      <formula>AND($AL499="NO",I499&lt;&gt;"No aplica")</formula>
    </cfRule>
  </conditionalFormatting>
  <conditionalFormatting sqref="E499">
    <cfRule type="expression" dxfId="217" priority="217">
      <formula>AI499="NO"</formula>
    </cfRule>
  </conditionalFormatting>
  <conditionalFormatting sqref="D499">
    <cfRule type="expression" dxfId="216" priority="216">
      <formula>$AH499="NO"</formula>
    </cfRule>
  </conditionalFormatting>
  <conditionalFormatting sqref="D498:E498">
    <cfRule type="expression" dxfId="215" priority="215">
      <formula>AH498="NO"</formula>
    </cfRule>
  </conditionalFormatting>
  <conditionalFormatting sqref="H498">
    <cfRule type="expression" dxfId="214" priority="214">
      <formula>$AK498="NO"</formula>
    </cfRule>
  </conditionalFormatting>
  <conditionalFormatting sqref="I498">
    <cfRule type="expression" dxfId="213" priority="213">
      <formula>AND($AL498="NO",I498&lt;&gt;"No aplica")</formula>
    </cfRule>
  </conditionalFormatting>
  <conditionalFormatting sqref="E498">
    <cfRule type="expression" dxfId="212" priority="212">
      <formula>AI498="NO"</formula>
    </cfRule>
  </conditionalFormatting>
  <conditionalFormatting sqref="D498">
    <cfRule type="expression" dxfId="211" priority="211">
      <formula>$AH498="NO"</formula>
    </cfRule>
  </conditionalFormatting>
  <conditionalFormatting sqref="D497:E497">
    <cfRule type="expression" dxfId="210" priority="210">
      <formula>AH497="NO"</formula>
    </cfRule>
  </conditionalFormatting>
  <conditionalFormatting sqref="H497">
    <cfRule type="expression" dxfId="209" priority="209">
      <formula>$AK497="NO"</formula>
    </cfRule>
  </conditionalFormatting>
  <conditionalFormatting sqref="I497">
    <cfRule type="expression" dxfId="208" priority="208">
      <formula>AND($AL497="NO",I497&lt;&gt;"No aplica")</formula>
    </cfRule>
  </conditionalFormatting>
  <conditionalFormatting sqref="E497">
    <cfRule type="expression" dxfId="207" priority="207">
      <formula>AI497="NO"</formula>
    </cfRule>
  </conditionalFormatting>
  <conditionalFormatting sqref="D497">
    <cfRule type="expression" dxfId="206" priority="206">
      <formula>$AH497="NO"</formula>
    </cfRule>
  </conditionalFormatting>
  <conditionalFormatting sqref="D496:E496">
    <cfRule type="expression" dxfId="205" priority="205">
      <formula>AH496="NO"</formula>
    </cfRule>
  </conditionalFormatting>
  <conditionalFormatting sqref="H496">
    <cfRule type="expression" dxfId="204" priority="204">
      <formula>$AK496="NO"</formula>
    </cfRule>
  </conditionalFormatting>
  <conditionalFormatting sqref="I496">
    <cfRule type="expression" dxfId="203" priority="203">
      <formula>AND($AL496="NO",I496&lt;&gt;"No aplica")</formula>
    </cfRule>
  </conditionalFormatting>
  <conditionalFormatting sqref="E496">
    <cfRule type="expression" dxfId="202" priority="202">
      <formula>AI496="NO"</formula>
    </cfRule>
  </conditionalFormatting>
  <conditionalFormatting sqref="D496">
    <cfRule type="expression" dxfId="201" priority="201">
      <formula>$AH496="NO"</formula>
    </cfRule>
  </conditionalFormatting>
  <conditionalFormatting sqref="D495:E495">
    <cfRule type="expression" dxfId="200" priority="200">
      <formula>AH495="NO"</formula>
    </cfRule>
  </conditionalFormatting>
  <conditionalFormatting sqref="H495">
    <cfRule type="expression" dxfId="199" priority="199">
      <formula>$AK495="NO"</formula>
    </cfRule>
  </conditionalFormatting>
  <conditionalFormatting sqref="I495">
    <cfRule type="expression" dxfId="198" priority="198">
      <formula>AND($AL495="NO",I495&lt;&gt;"No aplica")</formula>
    </cfRule>
  </conditionalFormatting>
  <conditionalFormatting sqref="E495">
    <cfRule type="expression" dxfId="197" priority="197">
      <formula>AI495="NO"</formula>
    </cfRule>
  </conditionalFormatting>
  <conditionalFormatting sqref="D495">
    <cfRule type="expression" dxfId="196" priority="196">
      <formula>$AH495="NO"</formula>
    </cfRule>
  </conditionalFormatting>
  <conditionalFormatting sqref="D494:E494">
    <cfRule type="expression" dxfId="195" priority="195">
      <formula>AH494="NO"</formula>
    </cfRule>
  </conditionalFormatting>
  <conditionalFormatting sqref="H494">
    <cfRule type="expression" dxfId="194" priority="194">
      <formula>$AK494="NO"</formula>
    </cfRule>
  </conditionalFormatting>
  <conditionalFormatting sqref="I494">
    <cfRule type="expression" dxfId="193" priority="193">
      <formula>AND($AL494="NO",I494&lt;&gt;"No aplica")</formula>
    </cfRule>
  </conditionalFormatting>
  <conditionalFormatting sqref="E494">
    <cfRule type="expression" dxfId="192" priority="192">
      <formula>AI494="NO"</formula>
    </cfRule>
  </conditionalFormatting>
  <conditionalFormatting sqref="D494">
    <cfRule type="expression" dxfId="191" priority="191">
      <formula>$AH494="NO"</formula>
    </cfRule>
  </conditionalFormatting>
  <conditionalFormatting sqref="D514:E514">
    <cfRule type="expression" dxfId="190" priority="190">
      <formula>AH514="NO"</formula>
    </cfRule>
  </conditionalFormatting>
  <conditionalFormatting sqref="H514">
    <cfRule type="expression" dxfId="189" priority="189">
      <formula>$AK514="NO"</formula>
    </cfRule>
  </conditionalFormatting>
  <conditionalFormatting sqref="I514">
    <cfRule type="expression" dxfId="188" priority="188">
      <formula>AND($AL514="NO",I514&lt;&gt;"No aplica")</formula>
    </cfRule>
  </conditionalFormatting>
  <conditionalFormatting sqref="E514">
    <cfRule type="expression" dxfId="187" priority="187">
      <formula>AI514="NO"</formula>
    </cfRule>
  </conditionalFormatting>
  <conditionalFormatting sqref="D514">
    <cfRule type="expression" dxfId="186" priority="186">
      <formula>$AH514="NO"</formula>
    </cfRule>
  </conditionalFormatting>
  <conditionalFormatting sqref="D513:E513">
    <cfRule type="expression" dxfId="185" priority="185">
      <formula>AH513="NO"</formula>
    </cfRule>
  </conditionalFormatting>
  <conditionalFormatting sqref="H513">
    <cfRule type="expression" dxfId="184" priority="184">
      <formula>$AK513="NO"</formula>
    </cfRule>
  </conditionalFormatting>
  <conditionalFormatting sqref="I513">
    <cfRule type="expression" dxfId="183" priority="183">
      <formula>AND($AL513="NO",I513&lt;&gt;"No aplica")</formula>
    </cfRule>
  </conditionalFormatting>
  <conditionalFormatting sqref="E513">
    <cfRule type="expression" dxfId="182" priority="182">
      <formula>AI513="NO"</formula>
    </cfRule>
  </conditionalFormatting>
  <conditionalFormatting sqref="D513">
    <cfRule type="expression" dxfId="181" priority="181">
      <formula>$AH513="NO"</formula>
    </cfRule>
  </conditionalFormatting>
  <conditionalFormatting sqref="D512:E512">
    <cfRule type="expression" dxfId="180" priority="180">
      <formula>AH512="NO"</formula>
    </cfRule>
  </conditionalFormatting>
  <conditionalFormatting sqref="H512">
    <cfRule type="expression" dxfId="179" priority="179">
      <formula>$AK512="NO"</formula>
    </cfRule>
  </conditionalFormatting>
  <conditionalFormatting sqref="I512">
    <cfRule type="expression" dxfId="178" priority="178">
      <formula>AND($AL512="NO",I512&lt;&gt;"No aplica")</formula>
    </cfRule>
  </conditionalFormatting>
  <conditionalFormatting sqref="E512">
    <cfRule type="expression" dxfId="177" priority="177">
      <formula>AI512="NO"</formula>
    </cfRule>
  </conditionalFormatting>
  <conditionalFormatting sqref="D512">
    <cfRule type="expression" dxfId="176" priority="176">
      <formula>$AH512="NO"</formula>
    </cfRule>
  </conditionalFormatting>
  <conditionalFormatting sqref="D511:E511">
    <cfRule type="expression" dxfId="175" priority="175">
      <formula>AH511="NO"</formula>
    </cfRule>
  </conditionalFormatting>
  <conditionalFormatting sqref="H511">
    <cfRule type="expression" dxfId="174" priority="174">
      <formula>$AK511="NO"</formula>
    </cfRule>
  </conditionalFormatting>
  <conditionalFormatting sqref="I511">
    <cfRule type="expression" dxfId="173" priority="173">
      <formula>AND($AL511="NO",I511&lt;&gt;"No aplica")</formula>
    </cfRule>
  </conditionalFormatting>
  <conditionalFormatting sqref="E511">
    <cfRule type="expression" dxfId="172" priority="172">
      <formula>AI511="NO"</formula>
    </cfRule>
  </conditionalFormatting>
  <conditionalFormatting sqref="D511">
    <cfRule type="expression" dxfId="171" priority="171">
      <formula>$AH511="NO"</formula>
    </cfRule>
  </conditionalFormatting>
  <conditionalFormatting sqref="D510:E510">
    <cfRule type="expression" dxfId="170" priority="170">
      <formula>AH510="NO"</formula>
    </cfRule>
  </conditionalFormatting>
  <conditionalFormatting sqref="H510">
    <cfRule type="expression" dxfId="169" priority="169">
      <formula>$AK510="NO"</formula>
    </cfRule>
  </conditionalFormatting>
  <conditionalFormatting sqref="I510">
    <cfRule type="expression" dxfId="168" priority="168">
      <formula>AND($AL510="NO",I510&lt;&gt;"No aplica")</formula>
    </cfRule>
  </conditionalFormatting>
  <conditionalFormatting sqref="E510">
    <cfRule type="expression" dxfId="167" priority="167">
      <formula>AI510="NO"</formula>
    </cfRule>
  </conditionalFormatting>
  <conditionalFormatting sqref="D510">
    <cfRule type="expression" dxfId="166" priority="166">
      <formula>$AH510="NO"</formula>
    </cfRule>
  </conditionalFormatting>
  <conditionalFormatting sqref="D509:E509">
    <cfRule type="expression" dxfId="165" priority="165">
      <formula>AH509="NO"</formula>
    </cfRule>
  </conditionalFormatting>
  <conditionalFormatting sqref="H509">
    <cfRule type="expression" dxfId="164" priority="164">
      <formula>$AK509="NO"</formula>
    </cfRule>
  </conditionalFormatting>
  <conditionalFormatting sqref="I509">
    <cfRule type="expression" dxfId="163" priority="163">
      <formula>AND($AL509="NO",I509&lt;&gt;"No aplica")</formula>
    </cfRule>
  </conditionalFormatting>
  <conditionalFormatting sqref="E509">
    <cfRule type="expression" dxfId="162" priority="162">
      <formula>AI509="NO"</formula>
    </cfRule>
  </conditionalFormatting>
  <conditionalFormatting sqref="D509">
    <cfRule type="expression" dxfId="161" priority="161">
      <formula>$AH509="NO"</formula>
    </cfRule>
  </conditionalFormatting>
  <conditionalFormatting sqref="D508:E508">
    <cfRule type="expression" dxfId="160" priority="160">
      <formula>AH508="NO"</formula>
    </cfRule>
  </conditionalFormatting>
  <conditionalFormatting sqref="H508">
    <cfRule type="expression" dxfId="159" priority="159">
      <formula>$AK508="NO"</formula>
    </cfRule>
  </conditionalFormatting>
  <conditionalFormatting sqref="I508">
    <cfRule type="expression" dxfId="158" priority="158">
      <formula>AND($AL508="NO",I508&lt;&gt;"No aplica")</formula>
    </cfRule>
  </conditionalFormatting>
  <conditionalFormatting sqref="E508">
    <cfRule type="expression" dxfId="157" priority="157">
      <formula>AI508="NO"</formula>
    </cfRule>
  </conditionalFormatting>
  <conditionalFormatting sqref="D508">
    <cfRule type="expression" dxfId="156" priority="156">
      <formula>$AH508="NO"</formula>
    </cfRule>
  </conditionalFormatting>
  <conditionalFormatting sqref="D505:E505">
    <cfRule type="expression" dxfId="155" priority="155">
      <formula>AH505="NO"</formula>
    </cfRule>
  </conditionalFormatting>
  <conditionalFormatting sqref="H505">
    <cfRule type="expression" dxfId="154" priority="154">
      <formula>$AK505="NO"</formula>
    </cfRule>
  </conditionalFormatting>
  <conditionalFormatting sqref="I505">
    <cfRule type="expression" dxfId="153" priority="153">
      <formula>AND($AL505="NO",I505&lt;&gt;"No aplica")</formula>
    </cfRule>
  </conditionalFormatting>
  <conditionalFormatting sqref="E505">
    <cfRule type="expression" dxfId="152" priority="152">
      <formula>AI505="NO"</formula>
    </cfRule>
  </conditionalFormatting>
  <conditionalFormatting sqref="D505">
    <cfRule type="expression" dxfId="151" priority="151">
      <formula>$AH505="NO"</formula>
    </cfRule>
  </conditionalFormatting>
  <conditionalFormatting sqref="D504:E504">
    <cfRule type="expression" dxfId="150" priority="150">
      <formula>AH504="NO"</formula>
    </cfRule>
  </conditionalFormatting>
  <conditionalFormatting sqref="H504">
    <cfRule type="expression" dxfId="149" priority="149">
      <formula>$AK504="NO"</formula>
    </cfRule>
  </conditionalFormatting>
  <conditionalFormatting sqref="I504">
    <cfRule type="expression" dxfId="148" priority="148">
      <formula>AND($AL504="NO",I504&lt;&gt;"No aplica")</formula>
    </cfRule>
  </conditionalFormatting>
  <conditionalFormatting sqref="E504">
    <cfRule type="expression" dxfId="147" priority="147">
      <formula>AI504="NO"</formula>
    </cfRule>
  </conditionalFormatting>
  <conditionalFormatting sqref="D504">
    <cfRule type="expression" dxfId="146" priority="146">
      <formula>$AH504="NO"</formula>
    </cfRule>
  </conditionalFormatting>
  <conditionalFormatting sqref="D507:E507">
    <cfRule type="expression" dxfId="145" priority="145">
      <formula>AH507="NO"</formula>
    </cfRule>
  </conditionalFormatting>
  <conditionalFormatting sqref="H507">
    <cfRule type="expression" dxfId="144" priority="144">
      <formula>$AK507="NO"</formula>
    </cfRule>
  </conditionalFormatting>
  <conditionalFormatting sqref="I507">
    <cfRule type="expression" dxfId="143" priority="143">
      <formula>AND($AL507="NO",I507&lt;&gt;"No aplica")</formula>
    </cfRule>
  </conditionalFormatting>
  <conditionalFormatting sqref="E507">
    <cfRule type="expression" dxfId="142" priority="142">
      <formula>AI507="NO"</formula>
    </cfRule>
  </conditionalFormatting>
  <conditionalFormatting sqref="D507">
    <cfRule type="expression" dxfId="141" priority="141">
      <formula>$AH507="NO"</formula>
    </cfRule>
  </conditionalFormatting>
  <conditionalFormatting sqref="D506:E506">
    <cfRule type="expression" dxfId="140" priority="140">
      <formula>AH506="NO"</formula>
    </cfRule>
  </conditionalFormatting>
  <conditionalFormatting sqref="H506">
    <cfRule type="expression" dxfId="139" priority="139">
      <formula>$AK506="NO"</formula>
    </cfRule>
  </conditionalFormatting>
  <conditionalFormatting sqref="I506">
    <cfRule type="expression" dxfId="138" priority="138">
      <formula>AND($AL506="NO",I506&lt;&gt;"No aplica")</formula>
    </cfRule>
  </conditionalFormatting>
  <conditionalFormatting sqref="E506">
    <cfRule type="expression" dxfId="137" priority="137">
      <formula>AI506="NO"</formula>
    </cfRule>
  </conditionalFormatting>
  <conditionalFormatting sqref="D506">
    <cfRule type="expression" dxfId="136" priority="136">
      <formula>$AH506="NO"</formula>
    </cfRule>
  </conditionalFormatting>
  <conditionalFormatting sqref="D536:E536">
    <cfRule type="expression" dxfId="135" priority="135">
      <formula>AH536="NO"</formula>
    </cfRule>
  </conditionalFormatting>
  <conditionalFormatting sqref="H536">
    <cfRule type="expression" dxfId="134" priority="134">
      <formula>$AK536="NO"</formula>
    </cfRule>
  </conditionalFormatting>
  <conditionalFormatting sqref="I536">
    <cfRule type="expression" dxfId="133" priority="133">
      <formula>AND($AL536="NO",I536&lt;&gt;"No aplica")</formula>
    </cfRule>
  </conditionalFormatting>
  <conditionalFormatting sqref="E536">
    <cfRule type="expression" dxfId="132" priority="132">
      <formula>AI536="NO"</formula>
    </cfRule>
  </conditionalFormatting>
  <conditionalFormatting sqref="D536">
    <cfRule type="expression" dxfId="131" priority="131">
      <formula>$AH536="NO"</formula>
    </cfRule>
  </conditionalFormatting>
  <conditionalFormatting sqref="D535:E535">
    <cfRule type="expression" dxfId="130" priority="130">
      <formula>AH535="NO"</formula>
    </cfRule>
  </conditionalFormatting>
  <conditionalFormatting sqref="H535">
    <cfRule type="expression" dxfId="129" priority="129">
      <formula>$AK535="NO"</formula>
    </cfRule>
  </conditionalFormatting>
  <conditionalFormatting sqref="I535">
    <cfRule type="expression" dxfId="128" priority="128">
      <formula>AND($AL535="NO",I535&lt;&gt;"No aplica")</formula>
    </cfRule>
  </conditionalFormatting>
  <conditionalFormatting sqref="E535">
    <cfRule type="expression" dxfId="127" priority="127">
      <formula>AI535="NO"</formula>
    </cfRule>
  </conditionalFormatting>
  <conditionalFormatting sqref="D535">
    <cfRule type="expression" dxfId="126" priority="126">
      <formula>$AH535="NO"</formula>
    </cfRule>
  </conditionalFormatting>
  <conditionalFormatting sqref="D524:E524">
    <cfRule type="expression" dxfId="125" priority="125">
      <formula>AH524="NO"</formula>
    </cfRule>
  </conditionalFormatting>
  <conditionalFormatting sqref="H524">
    <cfRule type="expression" dxfId="124" priority="124">
      <formula>$AK524="NO"</formula>
    </cfRule>
  </conditionalFormatting>
  <conditionalFormatting sqref="I524">
    <cfRule type="expression" dxfId="123" priority="123">
      <formula>AND($AL524="NO",I524&lt;&gt;"No aplica")</formula>
    </cfRule>
  </conditionalFormatting>
  <conditionalFormatting sqref="E524">
    <cfRule type="expression" dxfId="122" priority="122">
      <formula>AI524="NO"</formula>
    </cfRule>
  </conditionalFormatting>
  <conditionalFormatting sqref="D524">
    <cfRule type="expression" dxfId="121" priority="121">
      <formula>$AH524="NO"</formula>
    </cfRule>
  </conditionalFormatting>
  <conditionalFormatting sqref="D516:E516">
    <cfRule type="expression" dxfId="120" priority="120">
      <formula>AH516="NO"</formula>
    </cfRule>
  </conditionalFormatting>
  <conditionalFormatting sqref="H516">
    <cfRule type="expression" dxfId="119" priority="119">
      <formula>$AK516="NO"</formula>
    </cfRule>
  </conditionalFormatting>
  <conditionalFormatting sqref="I516">
    <cfRule type="expression" dxfId="118" priority="118">
      <formula>AND($AL516="NO",I516&lt;&gt;"No aplica")</formula>
    </cfRule>
  </conditionalFormatting>
  <conditionalFormatting sqref="E516">
    <cfRule type="expression" dxfId="117" priority="117">
      <formula>AI516="NO"</formula>
    </cfRule>
  </conditionalFormatting>
  <conditionalFormatting sqref="D516">
    <cfRule type="expression" dxfId="116" priority="116">
      <formula>$AH516="NO"</formula>
    </cfRule>
  </conditionalFormatting>
  <conditionalFormatting sqref="D523:E523">
    <cfRule type="expression" dxfId="115" priority="115">
      <formula>AH523="NO"</formula>
    </cfRule>
  </conditionalFormatting>
  <conditionalFormatting sqref="H523">
    <cfRule type="expression" dxfId="114" priority="114">
      <formula>$AK523="NO"</formula>
    </cfRule>
  </conditionalFormatting>
  <conditionalFormatting sqref="I523">
    <cfRule type="expression" dxfId="113" priority="113">
      <formula>AND($AL523="NO",I523&lt;&gt;"No aplica")</formula>
    </cfRule>
  </conditionalFormatting>
  <conditionalFormatting sqref="E523">
    <cfRule type="expression" dxfId="112" priority="112">
      <formula>AI523="NO"</formula>
    </cfRule>
  </conditionalFormatting>
  <conditionalFormatting sqref="D523">
    <cfRule type="expression" dxfId="111" priority="111">
      <formula>$AH523="NO"</formula>
    </cfRule>
  </conditionalFormatting>
  <conditionalFormatting sqref="D522:E522">
    <cfRule type="expression" dxfId="110" priority="110">
      <formula>AH522="NO"</formula>
    </cfRule>
  </conditionalFormatting>
  <conditionalFormatting sqref="H522">
    <cfRule type="expression" dxfId="109" priority="109">
      <formula>$AK522="NO"</formula>
    </cfRule>
  </conditionalFormatting>
  <conditionalFormatting sqref="I522">
    <cfRule type="expression" dxfId="108" priority="108">
      <formula>AND($AL522="NO",I522&lt;&gt;"No aplica")</formula>
    </cfRule>
  </conditionalFormatting>
  <conditionalFormatting sqref="E522">
    <cfRule type="expression" dxfId="107" priority="107">
      <formula>AI522="NO"</formula>
    </cfRule>
  </conditionalFormatting>
  <conditionalFormatting sqref="D522">
    <cfRule type="expression" dxfId="106" priority="106">
      <formula>$AH522="NO"</formula>
    </cfRule>
  </conditionalFormatting>
  <conditionalFormatting sqref="D521:E521">
    <cfRule type="expression" dxfId="105" priority="105">
      <formula>AH521="NO"</formula>
    </cfRule>
  </conditionalFormatting>
  <conditionalFormatting sqref="H521">
    <cfRule type="expression" dxfId="104" priority="104">
      <formula>$AK521="NO"</formula>
    </cfRule>
  </conditionalFormatting>
  <conditionalFormatting sqref="I521">
    <cfRule type="expression" dxfId="103" priority="103">
      <formula>AND($AL521="NO",I521&lt;&gt;"No aplica")</formula>
    </cfRule>
  </conditionalFormatting>
  <conditionalFormatting sqref="E521">
    <cfRule type="expression" dxfId="102" priority="102">
      <formula>AI521="NO"</formula>
    </cfRule>
  </conditionalFormatting>
  <conditionalFormatting sqref="D521">
    <cfRule type="expression" dxfId="101" priority="101">
      <formula>$AH521="NO"</formula>
    </cfRule>
  </conditionalFormatting>
  <conditionalFormatting sqref="D520:E520">
    <cfRule type="expression" dxfId="100" priority="100">
      <formula>AH520="NO"</formula>
    </cfRule>
  </conditionalFormatting>
  <conditionalFormatting sqref="H520">
    <cfRule type="expression" dxfId="99" priority="99">
      <formula>$AK520="NO"</formula>
    </cfRule>
  </conditionalFormatting>
  <conditionalFormatting sqref="I520">
    <cfRule type="expression" dxfId="98" priority="98">
      <formula>AND($AL520="NO",I520&lt;&gt;"No aplica")</formula>
    </cfRule>
  </conditionalFormatting>
  <conditionalFormatting sqref="E520">
    <cfRule type="expression" dxfId="97" priority="97">
      <formula>AI520="NO"</formula>
    </cfRule>
  </conditionalFormatting>
  <conditionalFormatting sqref="D520">
    <cfRule type="expression" dxfId="96" priority="96">
      <formula>$AH520="NO"</formula>
    </cfRule>
  </conditionalFormatting>
  <conditionalFormatting sqref="D519:E519">
    <cfRule type="expression" dxfId="95" priority="95">
      <formula>AH519="NO"</formula>
    </cfRule>
  </conditionalFormatting>
  <conditionalFormatting sqref="H519">
    <cfRule type="expression" dxfId="94" priority="94">
      <formula>$AK519="NO"</formula>
    </cfRule>
  </conditionalFormatting>
  <conditionalFormatting sqref="I519">
    <cfRule type="expression" dxfId="93" priority="93">
      <formula>AND($AL519="NO",I519&lt;&gt;"No aplica")</formula>
    </cfRule>
  </conditionalFormatting>
  <conditionalFormatting sqref="E519">
    <cfRule type="expression" dxfId="92" priority="92">
      <formula>AI519="NO"</formula>
    </cfRule>
  </conditionalFormatting>
  <conditionalFormatting sqref="D519">
    <cfRule type="expression" dxfId="91" priority="91">
      <formula>$AH519="NO"</formula>
    </cfRule>
  </conditionalFormatting>
  <conditionalFormatting sqref="D518:E518">
    <cfRule type="expression" dxfId="90" priority="90">
      <formula>AH518="NO"</formula>
    </cfRule>
  </conditionalFormatting>
  <conditionalFormatting sqref="H518">
    <cfRule type="expression" dxfId="89" priority="89">
      <formula>$AK518="NO"</formula>
    </cfRule>
  </conditionalFormatting>
  <conditionalFormatting sqref="I518">
    <cfRule type="expression" dxfId="88" priority="88">
      <formula>AND($AL518="NO",I518&lt;&gt;"No aplica")</formula>
    </cfRule>
  </conditionalFormatting>
  <conditionalFormatting sqref="E518">
    <cfRule type="expression" dxfId="87" priority="87">
      <formula>AI518="NO"</formula>
    </cfRule>
  </conditionalFormatting>
  <conditionalFormatting sqref="D518">
    <cfRule type="expression" dxfId="86" priority="86">
      <formula>$AH518="NO"</formula>
    </cfRule>
  </conditionalFormatting>
  <conditionalFormatting sqref="D517:E517">
    <cfRule type="expression" dxfId="85" priority="85">
      <formula>AH517="NO"</formula>
    </cfRule>
  </conditionalFormatting>
  <conditionalFormatting sqref="H517">
    <cfRule type="expression" dxfId="84" priority="84">
      <formula>$AK517="NO"</formula>
    </cfRule>
  </conditionalFormatting>
  <conditionalFormatting sqref="I517">
    <cfRule type="expression" dxfId="83" priority="83">
      <formula>AND($AL517="NO",I517&lt;&gt;"No aplica")</formula>
    </cfRule>
  </conditionalFormatting>
  <conditionalFormatting sqref="E517">
    <cfRule type="expression" dxfId="82" priority="82">
      <formula>AI517="NO"</formula>
    </cfRule>
  </conditionalFormatting>
  <conditionalFormatting sqref="D517">
    <cfRule type="expression" dxfId="81" priority="81">
      <formula>$AH517="NO"</formula>
    </cfRule>
  </conditionalFormatting>
  <conditionalFormatting sqref="D534:E534">
    <cfRule type="expression" dxfId="80" priority="80">
      <formula>AH534="NO"</formula>
    </cfRule>
  </conditionalFormatting>
  <conditionalFormatting sqref="H534">
    <cfRule type="expression" dxfId="79" priority="79">
      <formula>$AK534="NO"</formula>
    </cfRule>
  </conditionalFormatting>
  <conditionalFormatting sqref="I534">
    <cfRule type="expression" dxfId="78" priority="78">
      <formula>AND($AL534="NO",I534&lt;&gt;"No aplica")</formula>
    </cfRule>
  </conditionalFormatting>
  <conditionalFormatting sqref="E534">
    <cfRule type="expression" dxfId="77" priority="77">
      <formula>AI534="NO"</formula>
    </cfRule>
  </conditionalFormatting>
  <conditionalFormatting sqref="D534">
    <cfRule type="expression" dxfId="76" priority="76">
      <formula>$AH534="NO"</formula>
    </cfRule>
  </conditionalFormatting>
  <conditionalFormatting sqref="D532:E532">
    <cfRule type="expression" dxfId="75" priority="75">
      <formula>AH532="NO"</formula>
    </cfRule>
  </conditionalFormatting>
  <conditionalFormatting sqref="H532">
    <cfRule type="expression" dxfId="74" priority="74">
      <formula>$AK532="NO"</formula>
    </cfRule>
  </conditionalFormatting>
  <conditionalFormatting sqref="I532">
    <cfRule type="expression" dxfId="73" priority="73">
      <formula>AND($AL532="NO",I532&lt;&gt;"No aplica")</formula>
    </cfRule>
  </conditionalFormatting>
  <conditionalFormatting sqref="E532">
    <cfRule type="expression" dxfId="72" priority="72">
      <formula>AI532="NO"</formula>
    </cfRule>
  </conditionalFormatting>
  <conditionalFormatting sqref="D532">
    <cfRule type="expression" dxfId="71" priority="71">
      <formula>$AH532="NO"</formula>
    </cfRule>
  </conditionalFormatting>
  <conditionalFormatting sqref="D531:E531">
    <cfRule type="expression" dxfId="70" priority="70">
      <formula>AH531="NO"</formula>
    </cfRule>
  </conditionalFormatting>
  <conditionalFormatting sqref="H531">
    <cfRule type="expression" dxfId="69" priority="69">
      <formula>$AK531="NO"</formula>
    </cfRule>
  </conditionalFormatting>
  <conditionalFormatting sqref="I531">
    <cfRule type="expression" dxfId="68" priority="68">
      <formula>AND($AL531="NO",I531&lt;&gt;"No aplica")</formula>
    </cfRule>
  </conditionalFormatting>
  <conditionalFormatting sqref="E531">
    <cfRule type="expression" dxfId="67" priority="67">
      <formula>AI531="NO"</formula>
    </cfRule>
  </conditionalFormatting>
  <conditionalFormatting sqref="D531">
    <cfRule type="expression" dxfId="66" priority="66">
      <formula>$AH531="NO"</formula>
    </cfRule>
  </conditionalFormatting>
  <conditionalFormatting sqref="D530:E530">
    <cfRule type="expression" dxfId="65" priority="65">
      <formula>AH530="NO"</formula>
    </cfRule>
  </conditionalFormatting>
  <conditionalFormatting sqref="H530">
    <cfRule type="expression" dxfId="64" priority="64">
      <formula>$AK530="NO"</formula>
    </cfRule>
  </conditionalFormatting>
  <conditionalFormatting sqref="I530">
    <cfRule type="expression" dxfId="63" priority="63">
      <formula>AND($AL530="NO",I530&lt;&gt;"No aplica")</formula>
    </cfRule>
  </conditionalFormatting>
  <conditionalFormatting sqref="E530">
    <cfRule type="expression" dxfId="62" priority="62">
      <formula>AI530="NO"</formula>
    </cfRule>
  </conditionalFormatting>
  <conditionalFormatting sqref="D530">
    <cfRule type="expression" dxfId="61" priority="61">
      <formula>$AH530="NO"</formula>
    </cfRule>
  </conditionalFormatting>
  <conditionalFormatting sqref="D529:E529">
    <cfRule type="expression" dxfId="60" priority="60">
      <formula>AH529="NO"</formula>
    </cfRule>
  </conditionalFormatting>
  <conditionalFormatting sqref="H529">
    <cfRule type="expression" dxfId="59" priority="59">
      <formula>$AK529="NO"</formula>
    </cfRule>
  </conditionalFormatting>
  <conditionalFormatting sqref="I529">
    <cfRule type="expression" dxfId="58" priority="58">
      <formula>AND($AL529="NO",I529&lt;&gt;"No aplica")</formula>
    </cfRule>
  </conditionalFormatting>
  <conditionalFormatting sqref="E529">
    <cfRule type="expression" dxfId="57" priority="57">
      <formula>AI529="NO"</formula>
    </cfRule>
  </conditionalFormatting>
  <conditionalFormatting sqref="D529">
    <cfRule type="expression" dxfId="56" priority="56">
      <formula>$AH529="NO"</formula>
    </cfRule>
  </conditionalFormatting>
  <conditionalFormatting sqref="D526:E526">
    <cfRule type="expression" dxfId="55" priority="55">
      <formula>AH526="NO"</formula>
    </cfRule>
  </conditionalFormatting>
  <conditionalFormatting sqref="H526">
    <cfRule type="expression" dxfId="54" priority="54">
      <formula>$AK526="NO"</formula>
    </cfRule>
  </conditionalFormatting>
  <conditionalFormatting sqref="I526">
    <cfRule type="expression" dxfId="53" priority="53">
      <formula>AND($AL526="NO",I526&lt;&gt;"No aplica")</formula>
    </cfRule>
  </conditionalFormatting>
  <conditionalFormatting sqref="E526">
    <cfRule type="expression" dxfId="52" priority="52">
      <formula>AI526="NO"</formula>
    </cfRule>
  </conditionalFormatting>
  <conditionalFormatting sqref="D526">
    <cfRule type="expression" dxfId="51" priority="51">
      <formula>$AH526="NO"</formula>
    </cfRule>
  </conditionalFormatting>
  <conditionalFormatting sqref="D528:E528">
    <cfRule type="expression" dxfId="50" priority="50">
      <formula>AH528="NO"</formula>
    </cfRule>
  </conditionalFormatting>
  <conditionalFormatting sqref="H528">
    <cfRule type="expression" dxfId="49" priority="49">
      <formula>$AK528="NO"</formula>
    </cfRule>
  </conditionalFormatting>
  <conditionalFormatting sqref="I528">
    <cfRule type="expression" dxfId="48" priority="48">
      <formula>AND($AL528="NO",I528&lt;&gt;"No aplica")</formula>
    </cfRule>
  </conditionalFormatting>
  <conditionalFormatting sqref="E528">
    <cfRule type="expression" dxfId="47" priority="47">
      <formula>AI528="NO"</formula>
    </cfRule>
  </conditionalFormatting>
  <conditionalFormatting sqref="D528">
    <cfRule type="expression" dxfId="46" priority="46">
      <formula>$AH528="NO"</formula>
    </cfRule>
  </conditionalFormatting>
  <conditionalFormatting sqref="D527:E527">
    <cfRule type="expression" dxfId="45" priority="45">
      <formula>AH527="NO"</formula>
    </cfRule>
  </conditionalFormatting>
  <conditionalFormatting sqref="H527">
    <cfRule type="expression" dxfId="44" priority="44">
      <formula>$AK527="NO"</formula>
    </cfRule>
  </conditionalFormatting>
  <conditionalFormatting sqref="I527">
    <cfRule type="expression" dxfId="43" priority="43">
      <formula>AND($AL527="NO",I527&lt;&gt;"No aplica")</formula>
    </cfRule>
  </conditionalFormatting>
  <conditionalFormatting sqref="E527">
    <cfRule type="expression" dxfId="42" priority="42">
      <formula>AI527="NO"</formula>
    </cfRule>
  </conditionalFormatting>
  <conditionalFormatting sqref="D527">
    <cfRule type="expression" dxfId="41" priority="41">
      <formula>$AH527="NO"</formula>
    </cfRule>
  </conditionalFormatting>
  <conditionalFormatting sqref="D538:E541">
    <cfRule type="expression" dxfId="40" priority="40">
      <formula>AH538="NO"</formula>
    </cfRule>
  </conditionalFormatting>
  <conditionalFormatting sqref="H538:H541">
    <cfRule type="expression" dxfId="39" priority="39">
      <formula>$AK538="NO"</formula>
    </cfRule>
  </conditionalFormatting>
  <conditionalFormatting sqref="I538:I541">
    <cfRule type="expression" dxfId="38" priority="38">
      <formula>AND($AL538="NO",I538&lt;&gt;"No aplica")</formula>
    </cfRule>
  </conditionalFormatting>
  <conditionalFormatting sqref="E538:E541">
    <cfRule type="expression" dxfId="37" priority="37">
      <formula>AI538="NO"</formula>
    </cfRule>
  </conditionalFormatting>
  <conditionalFormatting sqref="D538:D541">
    <cfRule type="expression" dxfId="36" priority="36">
      <formula>$AH538="NO"</formula>
    </cfRule>
  </conditionalFormatting>
  <conditionalFormatting sqref="D543:E545">
    <cfRule type="expression" dxfId="35" priority="35">
      <formula>AH543="NO"</formula>
    </cfRule>
  </conditionalFormatting>
  <conditionalFormatting sqref="H543:H545">
    <cfRule type="expression" dxfId="34" priority="34">
      <formula>$AK543="NO"</formula>
    </cfRule>
  </conditionalFormatting>
  <conditionalFormatting sqref="I543:I545">
    <cfRule type="expression" dxfId="33" priority="33">
      <formula>AND($AL543="NO",I543&lt;&gt;"No aplica")</formula>
    </cfRule>
  </conditionalFormatting>
  <conditionalFormatting sqref="E543:E545">
    <cfRule type="expression" dxfId="32" priority="32">
      <formula>AI543="NO"</formula>
    </cfRule>
  </conditionalFormatting>
  <conditionalFormatting sqref="D543:D545">
    <cfRule type="expression" dxfId="31" priority="31">
      <formula>$AH543="NO"</formula>
    </cfRule>
  </conditionalFormatting>
  <conditionalFormatting sqref="E38">
    <cfRule type="expression" dxfId="30" priority="30">
      <formula>AI38="NO"</formula>
    </cfRule>
  </conditionalFormatting>
  <conditionalFormatting sqref="H38">
    <cfRule type="expression" dxfId="29" priority="29">
      <formula>$AK38="NO"</formula>
    </cfRule>
  </conditionalFormatting>
  <conditionalFormatting sqref="I38">
    <cfRule type="expression" dxfId="28" priority="28">
      <formula>AND($AL38="NO",I38&lt;&gt;"No aplica")</formula>
    </cfRule>
  </conditionalFormatting>
  <conditionalFormatting sqref="D38">
    <cfRule type="expression" dxfId="27" priority="27">
      <formula>$AH38="NO"</formula>
    </cfRule>
  </conditionalFormatting>
  <conditionalFormatting sqref="E36">
    <cfRule type="expression" dxfId="26" priority="26">
      <formula>AI36="NO"</formula>
    </cfRule>
  </conditionalFormatting>
  <conditionalFormatting sqref="H36">
    <cfRule type="expression" dxfId="25" priority="25">
      <formula>$AK36="NO"</formula>
    </cfRule>
  </conditionalFormatting>
  <conditionalFormatting sqref="I36">
    <cfRule type="expression" dxfId="24" priority="24">
      <formula>AND($AL36="NO",I36&lt;&gt;"No aplica")</formula>
    </cfRule>
  </conditionalFormatting>
  <conditionalFormatting sqref="D36">
    <cfRule type="expression" dxfId="23" priority="23">
      <formula>$AH36="NO"</formula>
    </cfRule>
  </conditionalFormatting>
  <conditionalFormatting sqref="D542:E542">
    <cfRule type="expression" dxfId="22" priority="22">
      <formula>AH542="NO"</formula>
    </cfRule>
  </conditionalFormatting>
  <conditionalFormatting sqref="H542">
    <cfRule type="expression" dxfId="21" priority="21">
      <formula>$AK542="NO"</formula>
    </cfRule>
  </conditionalFormatting>
  <conditionalFormatting sqref="I542">
    <cfRule type="expression" dxfId="20" priority="20">
      <formula>AND($AL542="NO",I542&lt;&gt;"No aplica")</formula>
    </cfRule>
  </conditionalFormatting>
  <conditionalFormatting sqref="E542">
    <cfRule type="expression" dxfId="19" priority="19">
      <formula>AI542="NO"</formula>
    </cfRule>
  </conditionalFormatting>
  <conditionalFormatting sqref="D542">
    <cfRule type="expression" dxfId="18" priority="18">
      <formula>$AH542="NO"</formula>
    </cfRule>
  </conditionalFormatting>
  <conditionalFormatting sqref="H351">
    <cfRule type="expression" dxfId="17" priority="17">
      <formula>$AK351="NO"</formula>
    </cfRule>
  </conditionalFormatting>
  <conditionalFormatting sqref="H352">
    <cfRule type="expression" dxfId="16" priority="16">
      <formula>$AK352="NO"</formula>
    </cfRule>
  </conditionalFormatting>
  <conditionalFormatting sqref="H353">
    <cfRule type="expression" dxfId="15" priority="15">
      <formula>$AK353="NO"</formula>
    </cfRule>
  </conditionalFormatting>
  <conditionalFormatting sqref="H354">
    <cfRule type="expression" dxfId="14" priority="14">
      <formula>$AK354="NO"</formula>
    </cfRule>
  </conditionalFormatting>
  <conditionalFormatting sqref="H355">
    <cfRule type="expression" dxfId="13" priority="13">
      <formula>$AK355="NO"</formula>
    </cfRule>
  </conditionalFormatting>
  <conditionalFormatting sqref="H356">
    <cfRule type="expression" dxfId="12" priority="12">
      <formula>$AK356="NO"</formula>
    </cfRule>
  </conditionalFormatting>
  <conditionalFormatting sqref="D392:E392">
    <cfRule type="expression" dxfId="11" priority="11">
      <formula>AH392="NO"</formula>
    </cfRule>
  </conditionalFormatting>
  <conditionalFormatting sqref="E392">
    <cfRule type="expression" dxfId="10" priority="10">
      <formula>AI392="NO"</formula>
    </cfRule>
  </conditionalFormatting>
  <conditionalFormatting sqref="D392">
    <cfRule type="expression" dxfId="9" priority="9">
      <formula>$AH392="NO"</formula>
    </cfRule>
  </conditionalFormatting>
  <conditionalFormatting sqref="I393">
    <cfRule type="expression" dxfId="8" priority="8">
      <formula>AND($AL393="NO",I393&lt;&gt;"No aplica")</formula>
    </cfRule>
  </conditionalFormatting>
  <conditionalFormatting sqref="D394:E394">
    <cfRule type="expression" dxfId="7" priority="7">
      <formula>AH394="NO"</formula>
    </cfRule>
  </conditionalFormatting>
  <conditionalFormatting sqref="E394">
    <cfRule type="expression" dxfId="6" priority="6">
      <formula>AI394="NO"</formula>
    </cfRule>
  </conditionalFormatting>
  <conditionalFormatting sqref="D394">
    <cfRule type="expression" dxfId="5" priority="5">
      <formula>$AH394="NO"</formula>
    </cfRule>
  </conditionalFormatting>
  <conditionalFormatting sqref="I394">
    <cfRule type="expression" dxfId="4" priority="4">
      <formula>AND($AL394="NO",I394&lt;&gt;"No aplica")</formula>
    </cfRule>
  </conditionalFormatting>
  <conditionalFormatting sqref="I395">
    <cfRule type="expression" dxfId="3" priority="3">
      <formula>AND($AL395="NO",I395&lt;&gt;"No aplica")</formula>
    </cfRule>
  </conditionalFormatting>
  <conditionalFormatting sqref="E385">
    <cfRule type="expression" dxfId="2" priority="2">
      <formula>AI385="NO"</formula>
    </cfRule>
  </conditionalFormatting>
  <conditionalFormatting sqref="E385">
    <cfRule type="expression" dxfId="1" priority="1">
      <formula>AI385="NO"</formula>
    </cfRule>
  </conditionalFormatting>
  <conditionalFormatting sqref="F14:F546">
    <cfRule type="expression" dxfId="0" priority="1218">
      <formula>AND($AJ14="NO",$F14&lt;&gt;"No aplica")</formula>
    </cfRule>
  </conditionalFormatting>
  <dataValidations count="17">
    <dataValidation type="custom" allowBlank="1" showInputMessage="1" showErrorMessage="1" sqref="W7">
      <formula1>vacio()</formula1>
    </dataValidation>
    <dataValidation type="whole" operator="greaterThan" allowBlank="1" showInputMessage="1" showErrorMessage="1" sqref="D6:D7 D9:D10 H6:H7 H10">
      <formula1>0</formula1>
    </dataValidation>
    <dataValidation type="whole" operator="greaterThan" allowBlank="1" showInputMessage="1" showErrorMessage="1" errorTitle="Error " error="Debe digitar un número sin cáracteres especiales (comas,puntos,guiones,espacios)._x000a_" sqref="T158 T391:T394 O14:P397 O399:P546">
      <formula1>0</formula1>
    </dataValidation>
    <dataValidation type="whole" operator="greaterThanOrEqual" allowBlank="1" showInputMessage="1" showErrorMessage="1" sqref="U396:U546 U14:U394">
      <formula1>0</formula1>
    </dataValidation>
    <dataValidation type="list" allowBlank="1" showInputMessage="1" showErrorMessage="1" sqref="F14:F546">
      <formula1>IF(E14="Selección abreviada",sa,IF(E14="Contratación directa",cd,IF(E14="Régimen especial",re,na)))</formula1>
    </dataValidation>
    <dataValidation type="list" showInputMessage="1" showErrorMessage="1" errorTitle="Tipo de contrato no permitido" error="El tipo de contrato debe corresponder a un número. Consulte el instructivo para más información_x000a_" sqref="D14:D546">
      <formula1>tipo</formula1>
    </dataValidation>
    <dataValidation type="list" allowBlank="1" showInputMessage="1" showErrorMessage="1" errorTitle="Error " error="Debe seleccionar una opción dentro de la lista_x000a_" sqref="E14:E546">
      <formula1>modal</formula1>
    </dataValidation>
    <dataValidation operator="greaterThan" allowBlank="1" showErrorMessage="1" errorTitle="Error" error="Debe digitar un número._x000a_" sqref="L14:L546"/>
    <dataValidation type="whole" operator="greaterThan" allowBlank="1" showErrorMessage="1" errorTitle="Error " error="Debe digitar un número entero._x000a_" sqref="P398 Z372:Z392 Y14:Z371 Y393:Z546">
      <formula1>0</formula1>
    </dataValidation>
    <dataValidation type="whole" operator="greaterThan" showErrorMessage="1" errorTitle="Identificación incorrecta" error="El número de identificación no debe contener algún cáracter especial (coma, guión, punto, etc)_x000a_" sqref="M14:M397 M399:M546">
      <formula1>0</formula1>
    </dataValidation>
    <dataValidation type="whole" operator="lessThan" allowBlank="1" showErrorMessage="1" errorTitle="Error" error="Debe ser un número negativo. Ejemplo:-2,000,000_x000a_" sqref="Q14:Q546">
      <formula1>0</formula1>
    </dataValidation>
    <dataValidation type="whole" operator="greaterThan" allowBlank="1" showErrorMessage="1" errorTitle="Error " error="Debe digitar un número sin cáracteres especiales (puntos, comas, guiones, espacios,etc)._x000a_" sqref="S14:S546">
      <formula1>0</formula1>
    </dataValidation>
    <dataValidation type="date" operator="greaterThan" allowBlank="1" showErrorMessage="1" errorTitle="Error" error="Debe introducir una fecha en formato (DD/MM/AAAA)_x000a_" sqref="M398:O398 V14:X546">
      <formula1>18385</formula1>
    </dataValidation>
    <dataValidation type="whole" operator="greaterThan" allowBlank="1" showErrorMessage="1" errorTitle="Error" error="Debe digitar un número sin cáracteres especiales (puntos, comas, guiones, espacios, etc)._x000a__x000a__x000a_" sqref="R14:R546">
      <formula1>0</formula1>
    </dataValidation>
    <dataValidation type="list" allowBlank="1" showInputMessage="1" showErrorMessage="1" errorTitle="Error" error="Debe seleccionar un item de la lista_x000a_" sqref="H14:H546">
      <formula1>afectacion</formula1>
    </dataValidation>
    <dataValidation type="list" allowBlank="1" showInputMessage="1" showErrorMessage="1" sqref="I14:I546">
      <formula1>IF(H14="Inversión",programa,na)</formula1>
    </dataValidation>
    <dataValidation type="whole" allowBlank="1" showInputMessage="1" showErrorMessage="1" sqref="B14:B546">
      <formula1>2000</formula1>
      <formula2>2019</formula2>
    </dataValidation>
  </dataValidations>
  <hyperlinks>
    <hyperlink ref="W10" r:id="rId1"/>
  </hyperlinks>
  <pageMargins left="0.7" right="0.7" top="0.75" bottom="0.75" header="0.3" footer="0.3"/>
  <pageSetup orientation="portrait" r:id="rId2"/>
  <drawing r:id="rId3"/>
  <legacyDrawing r:id="rId4"/>
  <controls>
    <mc:AlternateContent xmlns:mc="http://schemas.openxmlformats.org/markup-compatibility/2006">
      <mc:Choice Requires="x14">
        <control shapeId="1025" r:id="rId5" name="CommandButton1">
          <controlPr autoLine="0" r:id="rId6">
            <anchor moveWithCells="1">
              <from>
                <xdr:col>6</xdr:col>
                <xdr:colOff>0</xdr:colOff>
                <xdr:row>554</xdr:row>
                <xdr:rowOff>0</xdr:rowOff>
              </from>
              <to>
                <xdr:col>6</xdr:col>
                <xdr:colOff>1028700</xdr:colOff>
                <xdr:row>555</xdr:row>
                <xdr:rowOff>104775</xdr:rowOff>
              </to>
            </anchor>
          </controlPr>
        </control>
      </mc:Choice>
      <mc:Fallback>
        <control shapeId="1025" r:id="rId5" name="CommandButton1"/>
      </mc:Fallback>
    </mc:AlternateContent>
  </control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Trabajo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July Paulina Suarez</dc:creator>
  <cp:lastModifiedBy>GIO</cp:lastModifiedBy>
  <dcterms:created xsi:type="dcterms:W3CDTF">2020-03-03T18:19:12Z</dcterms:created>
  <dcterms:modified xsi:type="dcterms:W3CDTF">2020-03-11T23:47:19Z</dcterms:modified>
</cp:coreProperties>
</file>