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ACER\Downloads\"/>
    </mc:Choice>
  </mc:AlternateContent>
  <xr:revisionPtr revIDLastSave="0" documentId="13_ncr:1_{67ECC6A7-FEB0-4A41-B2C1-C92C9587F8BE}" xr6:coauthVersionLast="47" xr6:coauthVersionMax="47" xr10:uidLastSave="{00000000-0000-0000-0000-000000000000}"/>
  <bookViews>
    <workbookView xWindow="20370" yWindow="-120" windowWidth="29040" windowHeight="15720" tabRatio="594" xr2:uid="{00000000-000D-0000-FFFF-FFFF00000000}"/>
  </bookViews>
  <sheets>
    <sheet name="CONTRATACIÓN-2023" sheetId="10" r:id="rId1"/>
    <sheet name="Herramienta" sheetId="21" state="hidden" r:id="rId2"/>
    <sheet name="INICIALES" sheetId="2" state="hidden" r:id="rId3"/>
    <sheet name="proposito_programa" sheetId="9" state="hidden" r:id="rId4"/>
  </sheets>
  <definedNames>
    <definedName name="_xlnm._FilterDatabase" localSheetId="0" hidden="1">'CONTRATACIÓN-2023'!$A$2:$EC$295</definedName>
    <definedName name="_Hlk61182130" localSheetId="0">'CONTRATACIÓN-2023'!$EC$240</definedName>
    <definedName name="_Hlk62830377" localSheetId="0">'CONTRATACIÓN-2023'!$EC$255</definedName>
    <definedName name="_Hlk63276850" localSheetId="0">'CONTRATACIÓN-2023'!$EC$220</definedName>
    <definedName name="CD">Herramienta!$B$3:$B$10</definedName>
    <definedName name="CDM">Herramienta!$B$15</definedName>
    <definedName name="Concurso.méritos">#REF!</definedName>
    <definedName name="Contratación.directa">#REF!</definedName>
    <definedName name="LICITACIÓN">#REF!</definedName>
    <definedName name="LP">Herramienta!$B$2</definedName>
    <definedName name="MC">Herramienta!$B$16:$B$18</definedName>
    <definedName name="Mínima.cuantía">#REF!</definedName>
    <definedName name="Modalidad.Contratación">#REF!</definedName>
    <definedName name="NA">#REF!</definedName>
    <definedName name="NG">#REF!</definedName>
    <definedName name="NINGUNA">INICIALES!#REF!</definedName>
    <definedName name="S.A">#REF!</definedName>
    <definedName name="SA">Herramienta!$B$11:$B$14</definedName>
    <definedName name="Selección.abrevi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40" i="10" l="1"/>
  <c r="AN134" i="10"/>
  <c r="AN65" i="10"/>
  <c r="AN39" i="10"/>
  <c r="AN31" i="10"/>
  <c r="AN29" i="10"/>
  <c r="AN19" i="10"/>
  <c r="AN18" i="10"/>
  <c r="AN13" i="10"/>
  <c r="AN11" i="10"/>
  <c r="AN194" i="10"/>
  <c r="AN67" i="10"/>
  <c r="AN44" i="10"/>
  <c r="AN26" i="10"/>
  <c r="AN216" i="10" l="1"/>
  <c r="AN232" i="10"/>
  <c r="AN208" i="10"/>
  <c r="AN205" i="10"/>
  <c r="AN203" i="10"/>
  <c r="AN171" i="10"/>
  <c r="AN113" i="10"/>
  <c r="AN83" i="10"/>
  <c r="AN81" i="10"/>
  <c r="AN78" i="10"/>
  <c r="AN73" i="10"/>
  <c r="AN72" i="10"/>
  <c r="AN55" i="10"/>
  <c r="AN43" i="10"/>
  <c r="AN38" i="10"/>
  <c r="AN17" i="10"/>
  <c r="AN2" i="10"/>
  <c r="AN202" i="10"/>
  <c r="AN193" i="10"/>
  <c r="AN190" i="10"/>
  <c r="AN161" i="10"/>
  <c r="AN150" i="10"/>
  <c r="AN139" i="10"/>
  <c r="AN137" i="10"/>
  <c r="AN120" i="10"/>
  <c r="AN82" i="10"/>
  <c r="AN79" i="10"/>
  <c r="AN74" i="10"/>
  <c r="AN68" i="10"/>
  <c r="AN51" i="10"/>
  <c r="AN48" i="10"/>
  <c r="AN47" i="10"/>
  <c r="AN40" i="10"/>
  <c r="AN30" i="10"/>
  <c r="AN27" i="10"/>
  <c r="AN25" i="10"/>
  <c r="AN132" i="10"/>
  <c r="AN117" i="10"/>
  <c r="AN112" i="10"/>
  <c r="DO83" i="10"/>
  <c r="DO82" i="10"/>
  <c r="AN36" i="10"/>
  <c r="AN8" i="10"/>
  <c r="AN5" i="10"/>
  <c r="AN3" i="10"/>
  <c r="AN189" i="10" l="1"/>
  <c r="AN163" i="10"/>
  <c r="AN142" i="10" l="1"/>
  <c r="AN131" i="10"/>
  <c r="AN130" i="10"/>
  <c r="AN125" i="10"/>
  <c r="AN124" i="10"/>
  <c r="AN122" i="10"/>
  <c r="AN119" i="10"/>
  <c r="AN109" i="10"/>
  <c r="AN104" i="10"/>
  <c r="AN70" i="10"/>
  <c r="AN61" i="10"/>
  <c r="AN59" i="10"/>
  <c r="AN58" i="10"/>
  <c r="AN56" i="10"/>
  <c r="AN54" i="10"/>
  <c r="AN50" i="10"/>
  <c r="AN45" i="10"/>
  <c r="AN21" i="10"/>
  <c r="AN15" i="10"/>
  <c r="AP10" i="10"/>
  <c r="AN10" i="10"/>
  <c r="AN7" i="10"/>
  <c r="AP6" i="10"/>
  <c r="AO284" i="10" l="1"/>
  <c r="AP251" i="10"/>
  <c r="DB8" i="10" l="1"/>
  <c r="BD284" i="10"/>
  <c r="DB284" i="10"/>
  <c r="DO284" i="10"/>
  <c r="J284" i="10" s="1"/>
  <c r="BD277" i="10"/>
  <c r="BD273" i="10" l="1"/>
  <c r="AO273" i="10"/>
  <c r="BD256" i="10"/>
  <c r="BD255" i="10"/>
  <c r="BD151" i="10" l="1"/>
  <c r="DO7" i="10" l="1"/>
  <c r="DO89" i="10"/>
  <c r="DO88" i="10"/>
  <c r="DO90" i="10"/>
  <c r="DB90" i="10"/>
  <c r="BD2" i="10" l="1"/>
  <c r="BD3" i="10"/>
  <c r="BD4" i="10"/>
  <c r="BD5" i="10"/>
  <c r="BD6" i="10"/>
  <c r="BD7" i="10"/>
  <c r="BD8" i="10"/>
  <c r="BD9" i="10"/>
  <c r="BD10" i="10"/>
  <c r="BD11" i="10"/>
  <c r="BD12" i="10"/>
  <c r="BD13" i="10"/>
  <c r="BD14" i="10"/>
  <c r="BD15" i="10"/>
  <c r="BD16" i="10"/>
  <c r="BD17" i="10"/>
  <c r="BD18" i="10"/>
  <c r="BD19" i="10"/>
  <c r="BD20" i="10"/>
  <c r="BD21" i="10"/>
  <c r="BD22" i="10"/>
  <c r="BD23" i="10"/>
  <c r="BD24" i="10"/>
  <c r="BD25" i="10"/>
  <c r="BD26" i="10"/>
  <c r="BD27" i="10"/>
  <c r="BD28" i="10"/>
  <c r="BD29" i="10"/>
  <c r="BD30" i="10"/>
  <c r="BD31" i="10"/>
  <c r="BD32" i="10"/>
  <c r="BD33" i="10"/>
  <c r="BD34" i="10"/>
  <c r="BD35" i="10"/>
  <c r="BD36" i="10"/>
  <c r="BD37" i="10"/>
  <c r="BD38" i="10"/>
  <c r="BD39" i="10"/>
  <c r="BD40" i="10"/>
  <c r="BD41" i="10"/>
  <c r="BD42" i="10"/>
  <c r="BD43" i="10"/>
  <c r="BD44" i="10"/>
  <c r="BD45" i="10"/>
  <c r="BD46" i="10"/>
  <c r="BD47" i="10"/>
  <c r="BD48" i="10"/>
  <c r="BD49" i="10"/>
  <c r="BD50" i="10"/>
  <c r="BD51" i="10"/>
  <c r="BD52" i="10"/>
  <c r="BD53" i="10"/>
  <c r="BD54" i="10"/>
  <c r="BD55" i="10"/>
  <c r="BD56" i="10"/>
  <c r="BD57" i="10"/>
  <c r="BD58" i="10"/>
  <c r="BD59" i="10"/>
  <c r="BD60" i="10"/>
  <c r="BD61" i="10"/>
  <c r="BD62" i="10"/>
  <c r="BD63" i="10"/>
  <c r="BD64" i="10"/>
  <c r="BD65" i="10"/>
  <c r="BD66" i="10"/>
  <c r="BD67" i="10"/>
  <c r="BD68" i="10"/>
  <c r="BD69" i="10"/>
  <c r="BD70" i="10"/>
  <c r="BD71" i="10"/>
  <c r="BD72" i="10"/>
  <c r="BD73" i="10"/>
  <c r="BD74" i="10"/>
  <c r="BD75" i="10"/>
  <c r="BD76" i="10"/>
  <c r="BD77" i="10"/>
  <c r="BD78" i="10"/>
  <c r="BD79" i="10"/>
  <c r="BD80" i="10"/>
  <c r="BD81" i="10"/>
  <c r="BD82" i="10"/>
  <c r="BD83" i="10"/>
  <c r="BD84" i="10"/>
  <c r="BD85" i="10"/>
  <c r="BD86" i="10"/>
  <c r="BD87" i="10"/>
  <c r="BD88" i="10"/>
  <c r="BD89" i="10"/>
  <c r="BD90" i="10"/>
  <c r="BD91" i="10"/>
  <c r="BD92" i="10"/>
  <c r="BD93" i="10"/>
  <c r="BD94" i="10"/>
  <c r="BD95" i="10"/>
  <c r="BD96" i="10"/>
  <c r="BD97" i="10"/>
  <c r="BD98" i="10"/>
  <c r="BD99" i="10"/>
  <c r="BD101" i="10"/>
  <c r="BD102" i="10"/>
  <c r="BD103" i="10"/>
  <c r="BD104" i="10"/>
  <c r="BD105" i="10"/>
  <c r="BD106" i="10"/>
  <c r="BD107" i="10"/>
  <c r="BD108" i="10"/>
  <c r="BD109" i="10"/>
  <c r="BD110" i="10"/>
  <c r="BD111" i="10"/>
  <c r="BD112" i="10"/>
  <c r="BD113" i="10"/>
  <c r="BD114" i="10"/>
  <c r="BD115" i="10"/>
  <c r="BD116" i="10"/>
  <c r="BD117" i="10"/>
  <c r="BD118" i="10"/>
  <c r="BD119" i="10"/>
  <c r="BD120" i="10"/>
  <c r="BD122" i="10"/>
  <c r="BD123" i="10"/>
  <c r="BD124" i="10"/>
  <c r="BD125" i="10"/>
  <c r="BD127" i="10"/>
  <c r="BD128" i="10"/>
  <c r="BD129" i="10"/>
  <c r="BD130" i="10"/>
  <c r="BD131" i="10"/>
  <c r="BD132" i="10"/>
  <c r="BD133" i="10"/>
  <c r="BD134" i="10"/>
  <c r="BD135" i="10"/>
  <c r="BD136" i="10"/>
  <c r="BD137" i="10"/>
  <c r="BD138" i="10"/>
  <c r="BD139" i="10"/>
  <c r="BD140" i="10"/>
  <c r="BD141" i="10"/>
  <c r="BD142" i="10"/>
  <c r="BD143" i="10"/>
  <c r="BD144" i="10"/>
  <c r="BD145" i="10"/>
  <c r="BD147" i="10"/>
  <c r="BD148" i="10"/>
  <c r="BD149" i="10"/>
  <c r="BD150" i="10"/>
  <c r="BD152" i="10"/>
  <c r="BD154" i="10"/>
  <c r="BD155" i="10"/>
  <c r="BD156" i="10"/>
  <c r="BD157" i="10"/>
  <c r="BD159" i="10"/>
  <c r="BD160" i="10"/>
  <c r="BD161" i="10"/>
  <c r="BD162" i="10"/>
  <c r="BD163" i="10"/>
  <c r="BD164" i="10"/>
  <c r="BD165" i="10"/>
  <c r="BD166" i="10"/>
  <c r="BD167" i="10"/>
  <c r="BD168" i="10"/>
  <c r="BD169" i="10"/>
  <c r="BD170" i="10"/>
  <c r="BD171" i="10"/>
  <c r="BD172" i="10"/>
  <c r="BD173" i="10"/>
  <c r="BD174" i="10"/>
  <c r="BD175" i="10"/>
  <c r="BD176" i="10"/>
  <c r="BD177" i="10"/>
  <c r="BD178" i="10"/>
  <c r="BD179" i="10"/>
  <c r="BD180" i="10"/>
  <c r="BD181" i="10"/>
  <c r="BD182" i="10"/>
  <c r="BD183" i="10"/>
  <c r="BD184" i="10"/>
  <c r="BD185" i="10"/>
  <c r="BD186" i="10"/>
  <c r="BD187" i="10"/>
  <c r="BD188" i="10"/>
  <c r="BD189" i="10"/>
  <c r="BD190" i="10"/>
  <c r="BD191" i="10"/>
  <c r="BD192" i="10"/>
  <c r="BD193" i="10"/>
  <c r="BD194" i="10"/>
  <c r="BD195" i="10"/>
  <c r="BD196" i="10"/>
  <c r="BD197" i="10"/>
  <c r="BD198" i="10"/>
  <c r="BD199" i="10"/>
  <c r="BD200" i="10"/>
  <c r="BD201" i="10"/>
  <c r="BD202" i="10"/>
  <c r="BD203" i="10"/>
  <c r="BD204" i="10"/>
  <c r="BD205" i="10"/>
  <c r="BD206" i="10"/>
  <c r="BD207" i="10"/>
  <c r="BD208" i="10"/>
  <c r="BD209" i="10"/>
  <c r="BD210" i="10"/>
  <c r="BD211" i="10"/>
  <c r="BD212" i="10"/>
  <c r="BD213" i="10"/>
  <c r="BD214" i="10"/>
  <c r="BD215" i="10"/>
  <c r="BD216" i="10"/>
  <c r="BD217" i="10"/>
  <c r="BD218" i="10"/>
  <c r="BD219" i="10"/>
  <c r="BD220" i="10"/>
  <c r="BD221" i="10"/>
  <c r="BD222" i="10"/>
  <c r="BD223" i="10"/>
  <c r="BD224" i="10"/>
  <c r="BD225" i="10"/>
  <c r="BD226" i="10"/>
  <c r="BD227" i="10"/>
  <c r="BD228" i="10"/>
  <c r="BD229" i="10"/>
  <c r="BD230" i="10"/>
  <c r="BD231" i="10"/>
  <c r="BD232" i="10"/>
  <c r="BD233" i="10"/>
  <c r="BD234" i="10"/>
  <c r="BD235" i="10"/>
  <c r="BD236" i="10"/>
  <c r="BD237" i="10"/>
  <c r="BD238" i="10"/>
  <c r="BD239" i="10"/>
  <c r="BD240" i="10"/>
  <c r="BD241" i="10"/>
  <c r="BD242" i="10"/>
  <c r="BD243" i="10"/>
  <c r="BD244" i="10"/>
  <c r="BD247" i="10"/>
  <c r="BD248" i="10"/>
  <c r="BD249" i="10"/>
  <c r="BD257" i="10"/>
  <c r="BD251" i="10"/>
  <c r="BD252" i="10"/>
  <c r="BD253" i="10"/>
  <c r="BD260" i="10"/>
  <c r="BD263" i="10"/>
  <c r="BD267" i="10"/>
  <c r="BD268" i="10"/>
  <c r="BD258" i="10"/>
  <c r="BD259" i="10"/>
  <c r="BD269" i="10"/>
  <c r="BD270" i="10"/>
  <c r="BD250" i="10"/>
  <c r="BD275" i="10"/>
  <c r="BD264" i="10"/>
  <c r="BD265" i="10"/>
  <c r="BD266" i="10"/>
  <c r="BD254" i="10"/>
  <c r="BD262" i="10"/>
  <c r="BD271" i="10"/>
  <c r="BD274" i="10"/>
  <c r="BD261" i="10"/>
  <c r="BD276" i="10"/>
  <c r="BD272" i="10"/>
  <c r="BD279" i="10"/>
  <c r="BD280" i="10"/>
  <c r="BD286" i="10"/>
  <c r="BD287" i="10"/>
  <c r="BD278" i="10"/>
  <c r="BD288" i="10"/>
  <c r="BD290" i="10"/>
  <c r="BD285" i="10"/>
  <c r="BD292" i="10"/>
  <c r="BD281" i="10"/>
  <c r="BD293" i="10"/>
  <c r="BD291" i="10"/>
  <c r="BD282" i="10"/>
  <c r="BD283" i="10"/>
  <c r="BD294" i="10"/>
  <c r="BD295" i="10"/>
  <c r="DB222" i="10"/>
  <c r="AO235" i="10"/>
  <c r="AO234" i="10"/>
  <c r="DB221" i="10"/>
  <c r="DB215" i="10"/>
  <c r="DB206" i="10"/>
  <c r="AO211" i="10"/>
  <c r="AO210" i="10"/>
  <c r="AO197" i="10" l="1"/>
  <c r="AO179" i="10"/>
  <c r="AO180" i="10" l="1"/>
  <c r="AO178" i="10"/>
  <c r="AO175" i="10"/>
  <c r="AO174" i="10"/>
  <c r="AO169" i="10"/>
  <c r="AO168" i="10"/>
  <c r="DB159" i="10" l="1"/>
  <c r="DB155" i="10" l="1"/>
  <c r="DB145" i="10"/>
  <c r="DO118" i="10" l="1"/>
  <c r="J118" i="10" s="1"/>
  <c r="DB118" i="10"/>
  <c r="AO118" i="10"/>
  <c r="EB118" i="10" l="1"/>
  <c r="EA118" i="10"/>
  <c r="DB89" i="10" l="1"/>
  <c r="J90" i="10" l="1"/>
  <c r="J89" i="10"/>
  <c r="DB86" i="10"/>
  <c r="DB82" i="10"/>
  <c r="DB81" i="10"/>
  <c r="AO82" i="10"/>
  <c r="J82" i="10"/>
  <c r="DB83" i="10"/>
  <c r="DB88" i="10"/>
  <c r="AO90" i="10"/>
  <c r="AO89" i="10"/>
  <c r="AO86" i="10"/>
  <c r="AO83" i="10"/>
  <c r="AO88" i="10"/>
  <c r="J83" i="10"/>
  <c r="J86" i="10"/>
  <c r="J88" i="10"/>
  <c r="EA82" i="10" l="1"/>
  <c r="EA90" i="10"/>
  <c r="EB89" i="10"/>
  <c r="EB88" i="10"/>
  <c r="EB82" i="10"/>
  <c r="EB83" i="10"/>
  <c r="EA88" i="10"/>
  <c r="EA89" i="10"/>
  <c r="EB90" i="10"/>
  <c r="EA86" i="10"/>
  <c r="EB86" i="10"/>
  <c r="EA83" i="10"/>
  <c r="DB69" i="10" l="1"/>
  <c r="DB68" i="10" l="1"/>
  <c r="DO63" i="10"/>
  <c r="DO58" i="10"/>
  <c r="DB58" i="10"/>
  <c r="DO54" i="10"/>
  <c r="DB54" i="10"/>
  <c r="DB53" i="10"/>
  <c r="DO51" i="10"/>
  <c r="DO49" i="10"/>
  <c r="DB49" i="10"/>
  <c r="DO48" i="10"/>
  <c r="DB48" i="10"/>
  <c r="DO47" i="10"/>
  <c r="DO45" i="10"/>
  <c r="DB45" i="10"/>
  <c r="DB44" i="10"/>
  <c r="DO43" i="10"/>
  <c r="DB42" i="10"/>
  <c r="DB41" i="10"/>
  <c r="DB34" i="10"/>
  <c r="DO31" i="10"/>
  <c r="DO28" i="10"/>
  <c r="DO295" i="10" l="1"/>
  <c r="J295" i="10" s="1"/>
  <c r="DB295" i="10"/>
  <c r="AO295" i="10"/>
  <c r="DO294" i="10"/>
  <c r="J294" i="10" s="1"/>
  <c r="DB294" i="10"/>
  <c r="AO294" i="10"/>
  <c r="DO283" i="10"/>
  <c r="J283" i="10" s="1"/>
  <c r="DB283" i="10"/>
  <c r="AO283" i="10"/>
  <c r="DO282" i="10"/>
  <c r="J282" i="10" s="1"/>
  <c r="DB282" i="10"/>
  <c r="AO282" i="10"/>
  <c r="DO291" i="10"/>
  <c r="J291" i="10" s="1"/>
  <c r="DB291" i="10"/>
  <c r="AO291" i="10"/>
  <c r="DO293" i="10"/>
  <c r="J293" i="10" s="1"/>
  <c r="DB293" i="10"/>
  <c r="AO293" i="10"/>
  <c r="DO281" i="10"/>
  <c r="J281" i="10" s="1"/>
  <c r="DB281" i="10"/>
  <c r="AO281" i="10"/>
  <c r="DO292" i="10"/>
  <c r="J292" i="10" s="1"/>
  <c r="DB292" i="10"/>
  <c r="AO292" i="10"/>
  <c r="DO285" i="10"/>
  <c r="J285" i="10" s="1"/>
  <c r="DB285" i="10"/>
  <c r="AO285" i="10"/>
  <c r="DO290" i="10"/>
  <c r="J290" i="10" s="1"/>
  <c r="DB290" i="10"/>
  <c r="AO290" i="10"/>
  <c r="DO289" i="10"/>
  <c r="J289" i="10" s="1"/>
  <c r="DB289" i="10"/>
  <c r="AO289" i="10"/>
  <c r="DO288" i="10"/>
  <c r="J288" i="10" s="1"/>
  <c r="DB288" i="10"/>
  <c r="AO288" i="10"/>
  <c r="DO278" i="10"/>
  <c r="J278" i="10" s="1"/>
  <c r="DB278" i="10"/>
  <c r="AO278" i="10"/>
  <c r="DO287" i="10"/>
  <c r="J287" i="10" s="1"/>
  <c r="DB287" i="10"/>
  <c r="AO287" i="10"/>
  <c r="DO286" i="10"/>
  <c r="J286" i="10" s="1"/>
  <c r="DB286" i="10"/>
  <c r="AO286" i="10"/>
  <c r="DO280" i="10"/>
  <c r="J280" i="10" s="1"/>
  <c r="DB280" i="10"/>
  <c r="AO280" i="10"/>
  <c r="DO279" i="10"/>
  <c r="J279" i="10" s="1"/>
  <c r="DB279" i="10"/>
  <c r="AO279" i="10"/>
  <c r="DO272" i="10"/>
  <c r="J272" i="10" s="1"/>
  <c r="DB272" i="10"/>
  <c r="AO272" i="10"/>
  <c r="DO277" i="10"/>
  <c r="J277" i="10" s="1"/>
  <c r="DB277" i="10"/>
  <c r="AO277" i="10"/>
  <c r="DO276" i="10"/>
  <c r="DB276" i="10"/>
  <c r="AO276" i="10"/>
  <c r="DO261" i="10"/>
  <c r="J261" i="10" s="1"/>
  <c r="DB261" i="10"/>
  <c r="AO261" i="10"/>
  <c r="DO273" i="10"/>
  <c r="J273" i="10" s="1"/>
  <c r="DB273" i="10"/>
  <c r="DO274" i="10"/>
  <c r="J274" i="10" s="1"/>
  <c r="DB274" i="10"/>
  <c r="AO274" i="10"/>
  <c r="DO271" i="10"/>
  <c r="J271" i="10" s="1"/>
  <c r="DB271" i="10"/>
  <c r="AO271" i="10"/>
  <c r="DO256" i="10"/>
  <c r="J256" i="10" s="1"/>
  <c r="DB256" i="10"/>
  <c r="AO256" i="10"/>
  <c r="DO255" i="10"/>
  <c r="J255" i="10" s="1"/>
  <c r="DB255" i="10"/>
  <c r="AO255" i="10"/>
  <c r="DO262" i="10"/>
  <c r="J262" i="10" s="1"/>
  <c r="DB262" i="10"/>
  <c r="AO262" i="10"/>
  <c r="DO254" i="10"/>
  <c r="J254" i="10" s="1"/>
  <c r="DB254" i="10"/>
  <c r="AO254" i="10"/>
  <c r="DO266" i="10"/>
  <c r="J266" i="10" s="1"/>
  <c r="DB266" i="10"/>
  <c r="AO266" i="10"/>
  <c r="DO265" i="10"/>
  <c r="J265" i="10" s="1"/>
  <c r="DB265" i="10"/>
  <c r="AO265" i="10"/>
  <c r="DO264" i="10"/>
  <c r="J264" i="10" s="1"/>
  <c r="DB264" i="10"/>
  <c r="AO264" i="10"/>
  <c r="DO275" i="10"/>
  <c r="J275" i="10" s="1"/>
  <c r="DB275" i="10"/>
  <c r="AO275" i="10"/>
  <c r="DO250" i="10"/>
  <c r="J250" i="10" s="1"/>
  <c r="DB250" i="10"/>
  <c r="AO250" i="10"/>
  <c r="DO270" i="10"/>
  <c r="J270" i="10" s="1"/>
  <c r="DB270" i="10"/>
  <c r="AO270" i="10"/>
  <c r="DO269" i="10"/>
  <c r="J269" i="10" s="1"/>
  <c r="DB269" i="10"/>
  <c r="AO269" i="10"/>
  <c r="DO259" i="10"/>
  <c r="J259" i="10" s="1"/>
  <c r="DB259" i="10"/>
  <c r="AO259" i="10"/>
  <c r="DO258" i="10"/>
  <c r="J258" i="10" s="1"/>
  <c r="DB258" i="10"/>
  <c r="AO258" i="10"/>
  <c r="DO268" i="10"/>
  <c r="J268" i="10" s="1"/>
  <c r="DB268" i="10"/>
  <c r="AO268" i="10"/>
  <c r="DO267" i="10"/>
  <c r="J267" i="10" s="1"/>
  <c r="DB267" i="10"/>
  <c r="AO267" i="10"/>
  <c r="DO263" i="10"/>
  <c r="J263" i="10" s="1"/>
  <c r="DB263" i="10"/>
  <c r="AO263" i="10"/>
  <c r="DO260" i="10"/>
  <c r="J260" i="10" s="1"/>
  <c r="DB260" i="10"/>
  <c r="AO260" i="10"/>
  <c r="DO253" i="10"/>
  <c r="J253" i="10" s="1"/>
  <c r="DB253" i="10"/>
  <c r="AO253" i="10"/>
  <c r="DO252" i="10"/>
  <c r="J252" i="10" s="1"/>
  <c r="DB252" i="10"/>
  <c r="AO252" i="10"/>
  <c r="DO251" i="10"/>
  <c r="J251" i="10" s="1"/>
  <c r="DB251" i="10"/>
  <c r="AO251" i="10"/>
  <c r="DO257" i="10"/>
  <c r="J257" i="10" s="1"/>
  <c r="DB257" i="10"/>
  <c r="AO257" i="10"/>
  <c r="DO249" i="10"/>
  <c r="J249" i="10" s="1"/>
  <c r="DB249" i="10"/>
  <c r="AO249" i="10"/>
  <c r="DO248" i="10"/>
  <c r="J248" i="10" s="1"/>
  <c r="DB248" i="10"/>
  <c r="AO248" i="10"/>
  <c r="DO247" i="10"/>
  <c r="J247" i="10" s="1"/>
  <c r="DB247" i="10"/>
  <c r="AO247" i="10"/>
  <c r="DO246" i="10"/>
  <c r="J246" i="10" s="1"/>
  <c r="DB246" i="10"/>
  <c r="AO246" i="10"/>
  <c r="DO245" i="10"/>
  <c r="J245" i="10" s="1"/>
  <c r="DB245" i="10"/>
  <c r="AO245" i="10"/>
  <c r="DO244" i="10"/>
  <c r="J244" i="10" s="1"/>
  <c r="DB244" i="10"/>
  <c r="AO244" i="10"/>
  <c r="DO243" i="10"/>
  <c r="J243" i="10" s="1"/>
  <c r="DB243" i="10"/>
  <c r="AO243" i="10"/>
  <c r="DO242" i="10"/>
  <c r="J242" i="10" s="1"/>
  <c r="DB242" i="10"/>
  <c r="AO242" i="10"/>
  <c r="DO241" i="10"/>
  <c r="J241" i="10" s="1"/>
  <c r="DB241" i="10"/>
  <c r="AO241" i="10"/>
  <c r="DO240" i="10"/>
  <c r="J240" i="10" s="1"/>
  <c r="DB240" i="10"/>
  <c r="AO240" i="10"/>
  <c r="DO239" i="10"/>
  <c r="J239" i="10" s="1"/>
  <c r="DB239" i="10"/>
  <c r="AO239" i="10"/>
  <c r="DO238" i="10"/>
  <c r="J238" i="10" s="1"/>
  <c r="DB238" i="10"/>
  <c r="AO238" i="10"/>
  <c r="DO236" i="10"/>
  <c r="J236" i="10" s="1"/>
  <c r="DB236" i="10"/>
  <c r="AO236" i="10"/>
  <c r="DO235" i="10"/>
  <c r="J235" i="10" s="1"/>
  <c r="DB235" i="10"/>
  <c r="DO234" i="10"/>
  <c r="J234" i="10" s="1"/>
  <c r="DB234" i="10"/>
  <c r="DO233" i="10"/>
  <c r="J233" i="10" s="1"/>
  <c r="DB233" i="10"/>
  <c r="AO233" i="10"/>
  <c r="DO232" i="10"/>
  <c r="J232" i="10" s="1"/>
  <c r="DB232" i="10"/>
  <c r="AO232" i="10"/>
  <c r="DO231" i="10"/>
  <c r="J231" i="10" s="1"/>
  <c r="DB231" i="10"/>
  <c r="AO231" i="10"/>
  <c r="DO230" i="10"/>
  <c r="J230" i="10" s="1"/>
  <c r="DB230" i="10"/>
  <c r="AO230" i="10"/>
  <c r="DO229" i="10"/>
  <c r="J229" i="10" s="1"/>
  <c r="DB229" i="10"/>
  <c r="AO229" i="10"/>
  <c r="DO228" i="10"/>
  <c r="J228" i="10" s="1"/>
  <c r="DB228" i="10"/>
  <c r="AO228" i="10"/>
  <c r="DO227" i="10"/>
  <c r="J227" i="10" s="1"/>
  <c r="DB227" i="10"/>
  <c r="AO227" i="10"/>
  <c r="DO226" i="10"/>
  <c r="J226" i="10" s="1"/>
  <c r="DB226" i="10"/>
  <c r="AO226" i="10"/>
  <c r="DO225" i="10"/>
  <c r="J225" i="10" s="1"/>
  <c r="DB225" i="10"/>
  <c r="AO225" i="10"/>
  <c r="DO224" i="10"/>
  <c r="J224" i="10" s="1"/>
  <c r="DB224" i="10"/>
  <c r="AO224" i="10"/>
  <c r="DO223" i="10"/>
  <c r="J223" i="10" s="1"/>
  <c r="DB223" i="10"/>
  <c r="AO223" i="10"/>
  <c r="DO222" i="10"/>
  <c r="J222" i="10" s="1"/>
  <c r="AO222" i="10"/>
  <c r="DO221" i="10"/>
  <c r="J221" i="10" s="1"/>
  <c r="AO221" i="10"/>
  <c r="DO220" i="10"/>
  <c r="J220" i="10" s="1"/>
  <c r="DB220" i="10"/>
  <c r="AO220" i="10"/>
  <c r="DO219" i="10"/>
  <c r="J219" i="10" s="1"/>
  <c r="DB219" i="10"/>
  <c r="AO219" i="10"/>
  <c r="DO218" i="10"/>
  <c r="J218" i="10" s="1"/>
  <c r="DB218" i="10"/>
  <c r="AO218" i="10"/>
  <c r="DO217" i="10"/>
  <c r="J217" i="10" s="1"/>
  <c r="DB217" i="10"/>
  <c r="AO217" i="10"/>
  <c r="DO216" i="10"/>
  <c r="J216" i="10" s="1"/>
  <c r="DB216" i="10"/>
  <c r="AO216" i="10"/>
  <c r="DO215" i="10"/>
  <c r="J215" i="10" s="1"/>
  <c r="AO215" i="10"/>
  <c r="DO214" i="10"/>
  <c r="J214" i="10" s="1"/>
  <c r="DB214" i="10"/>
  <c r="AO214" i="10"/>
  <c r="DO213" i="10"/>
  <c r="J213" i="10" s="1"/>
  <c r="DB213" i="10"/>
  <c r="AO213" i="10"/>
  <c r="DO212" i="10"/>
  <c r="J212" i="10" s="1"/>
  <c r="DB212" i="10"/>
  <c r="AO212" i="10"/>
  <c r="DO211" i="10"/>
  <c r="J211" i="10" s="1"/>
  <c r="DB211" i="10"/>
  <c r="DO210" i="10"/>
  <c r="J210" i="10" s="1"/>
  <c r="DB210" i="10"/>
  <c r="DO209" i="10"/>
  <c r="J209" i="10" s="1"/>
  <c r="DB209" i="10"/>
  <c r="AO209" i="10"/>
  <c r="DO208" i="10"/>
  <c r="J208" i="10" s="1"/>
  <c r="DB208" i="10"/>
  <c r="AO208" i="10"/>
  <c r="DO207" i="10"/>
  <c r="J207" i="10" s="1"/>
  <c r="DB207" i="10"/>
  <c r="AO207" i="10"/>
  <c r="DO206" i="10"/>
  <c r="J206" i="10" s="1"/>
  <c r="AO206" i="10"/>
  <c r="DO205" i="10"/>
  <c r="J205" i="10" s="1"/>
  <c r="DB205" i="10"/>
  <c r="AO205" i="10"/>
  <c r="DO204" i="10"/>
  <c r="J204" i="10" s="1"/>
  <c r="DB204" i="10"/>
  <c r="AO204" i="10"/>
  <c r="DO203" i="10"/>
  <c r="J203" i="10" s="1"/>
  <c r="DB203" i="10"/>
  <c r="AO203" i="10"/>
  <c r="DO202" i="10"/>
  <c r="J202" i="10" s="1"/>
  <c r="DB202" i="10"/>
  <c r="AO202" i="10"/>
  <c r="DO201" i="10"/>
  <c r="J201" i="10" s="1"/>
  <c r="DB201" i="10"/>
  <c r="AO201" i="10"/>
  <c r="DO200" i="10"/>
  <c r="J200" i="10" s="1"/>
  <c r="DB200" i="10"/>
  <c r="AO200" i="10"/>
  <c r="DO199" i="10"/>
  <c r="J199" i="10" s="1"/>
  <c r="DB199" i="10"/>
  <c r="AO199" i="10"/>
  <c r="DO198" i="10"/>
  <c r="J198" i="10" s="1"/>
  <c r="DB198" i="10"/>
  <c r="AO198" i="10"/>
  <c r="DO197" i="10"/>
  <c r="J197" i="10" s="1"/>
  <c r="DB197" i="10"/>
  <c r="DO196" i="10"/>
  <c r="J196" i="10" s="1"/>
  <c r="DB196" i="10"/>
  <c r="AO196" i="10"/>
  <c r="DO195" i="10"/>
  <c r="J195" i="10" s="1"/>
  <c r="DB195" i="10"/>
  <c r="AO195" i="10"/>
  <c r="DO194" i="10"/>
  <c r="J194" i="10" s="1"/>
  <c r="DB194" i="10"/>
  <c r="AO194" i="10"/>
  <c r="DO193" i="10"/>
  <c r="J193" i="10" s="1"/>
  <c r="DB193" i="10"/>
  <c r="AO193" i="10"/>
  <c r="DO192" i="10"/>
  <c r="J192" i="10" s="1"/>
  <c r="DB192" i="10"/>
  <c r="AO192" i="10"/>
  <c r="DO191" i="10"/>
  <c r="J191" i="10" s="1"/>
  <c r="DB191" i="10"/>
  <c r="AO191" i="10"/>
  <c r="DO190" i="10"/>
  <c r="J190" i="10" s="1"/>
  <c r="DB190" i="10"/>
  <c r="AO190" i="10"/>
  <c r="DO189" i="10"/>
  <c r="J189" i="10" s="1"/>
  <c r="DB189" i="10"/>
  <c r="AO189" i="10"/>
  <c r="DO188" i="10"/>
  <c r="J188" i="10" s="1"/>
  <c r="DB188" i="10"/>
  <c r="AO188" i="10"/>
  <c r="DO187" i="10"/>
  <c r="J187" i="10" s="1"/>
  <c r="DB187" i="10"/>
  <c r="AO187" i="10"/>
  <c r="DO186" i="10"/>
  <c r="J186" i="10" s="1"/>
  <c r="DB186" i="10"/>
  <c r="AO186" i="10"/>
  <c r="DO185" i="10"/>
  <c r="J185" i="10" s="1"/>
  <c r="AO185" i="10"/>
  <c r="DO184" i="10"/>
  <c r="J184" i="10" s="1"/>
  <c r="DB184" i="10"/>
  <c r="AO184" i="10"/>
  <c r="DO183" i="10"/>
  <c r="J183" i="10" s="1"/>
  <c r="DB183" i="10"/>
  <c r="AO183" i="10"/>
  <c r="DO182" i="10"/>
  <c r="J182" i="10" s="1"/>
  <c r="DB182" i="10"/>
  <c r="AO182" i="10"/>
  <c r="DO181" i="10"/>
  <c r="J181" i="10" s="1"/>
  <c r="DB181" i="10"/>
  <c r="AO181" i="10"/>
  <c r="DO180" i="10"/>
  <c r="J180" i="10" s="1"/>
  <c r="DB180" i="10"/>
  <c r="DO179" i="10"/>
  <c r="J179" i="10" s="1"/>
  <c r="DB179" i="10"/>
  <c r="DO178" i="10"/>
  <c r="J178" i="10" s="1"/>
  <c r="DB178" i="10"/>
  <c r="DO177" i="10"/>
  <c r="J177" i="10" s="1"/>
  <c r="DB177" i="10"/>
  <c r="AO177" i="10"/>
  <c r="DO176" i="10"/>
  <c r="J176" i="10" s="1"/>
  <c r="DB176" i="10"/>
  <c r="AO176" i="10"/>
  <c r="DO175" i="10"/>
  <c r="J175" i="10" s="1"/>
  <c r="DB175" i="10"/>
  <c r="DO174" i="10"/>
  <c r="J174" i="10" s="1"/>
  <c r="DB174" i="10"/>
  <c r="DO173" i="10"/>
  <c r="J173" i="10" s="1"/>
  <c r="DB173" i="10"/>
  <c r="AO173" i="10"/>
  <c r="DO172" i="10"/>
  <c r="J172" i="10" s="1"/>
  <c r="DB172" i="10"/>
  <c r="AO172" i="10"/>
  <c r="DO171" i="10"/>
  <c r="J171" i="10" s="1"/>
  <c r="DB171" i="10"/>
  <c r="AO171" i="10"/>
  <c r="DO170" i="10"/>
  <c r="J170" i="10" s="1"/>
  <c r="DB170" i="10"/>
  <c r="AO170" i="10"/>
  <c r="DO169" i="10"/>
  <c r="J169" i="10" s="1"/>
  <c r="DB169" i="10"/>
  <c r="DO168" i="10"/>
  <c r="J168" i="10" s="1"/>
  <c r="DB168" i="10"/>
  <c r="DO167" i="10"/>
  <c r="J167" i="10" s="1"/>
  <c r="DB167" i="10"/>
  <c r="AO167" i="10"/>
  <c r="DO166" i="10"/>
  <c r="J166" i="10" s="1"/>
  <c r="DB166" i="10"/>
  <c r="AO166" i="10"/>
  <c r="DO165" i="10"/>
  <c r="J165" i="10" s="1"/>
  <c r="DB165" i="10"/>
  <c r="AO165" i="10"/>
  <c r="DO164" i="10"/>
  <c r="J164" i="10" s="1"/>
  <c r="DB164" i="10"/>
  <c r="AO164" i="10"/>
  <c r="DO163" i="10"/>
  <c r="J163" i="10" s="1"/>
  <c r="DB163" i="10"/>
  <c r="AO163" i="10"/>
  <c r="DO162" i="10"/>
  <c r="J162" i="10" s="1"/>
  <c r="DB162" i="10"/>
  <c r="AO162" i="10"/>
  <c r="DO161" i="10"/>
  <c r="J161" i="10" s="1"/>
  <c r="DB161" i="10"/>
  <c r="AO161" i="10"/>
  <c r="DO160" i="10"/>
  <c r="J160" i="10" s="1"/>
  <c r="DB160" i="10"/>
  <c r="AO160" i="10"/>
  <c r="DO159" i="10"/>
  <c r="J159" i="10" s="1"/>
  <c r="AO159" i="10"/>
  <c r="DO158" i="10"/>
  <c r="J158" i="10" s="1"/>
  <c r="DB158" i="10"/>
  <c r="AO158" i="10"/>
  <c r="DO157" i="10"/>
  <c r="J157" i="10" s="1"/>
  <c r="DB157" i="10"/>
  <c r="AO157" i="10"/>
  <c r="DO156" i="10"/>
  <c r="J156" i="10" s="1"/>
  <c r="DB156" i="10"/>
  <c r="AO156" i="10"/>
  <c r="DO155" i="10"/>
  <c r="J155" i="10" s="1"/>
  <c r="AO155" i="10"/>
  <c r="DO154" i="10"/>
  <c r="J154" i="10" s="1"/>
  <c r="DB154" i="10"/>
  <c r="AO154" i="10"/>
  <c r="DO153" i="10"/>
  <c r="J153" i="10" s="1"/>
  <c r="DB153" i="10"/>
  <c r="AO153" i="10"/>
  <c r="DO152" i="10"/>
  <c r="J152" i="10" s="1"/>
  <c r="DB152" i="10"/>
  <c r="AO152" i="10"/>
  <c r="DO151" i="10"/>
  <c r="J151" i="10" s="1"/>
  <c r="DB151" i="10"/>
  <c r="AO151" i="10"/>
  <c r="DO150" i="10"/>
  <c r="J150" i="10" s="1"/>
  <c r="DB150" i="10"/>
  <c r="AO150" i="10"/>
  <c r="DO149" i="10"/>
  <c r="J149" i="10" s="1"/>
  <c r="DB149" i="10"/>
  <c r="AO149" i="10"/>
  <c r="DO148" i="10"/>
  <c r="J148" i="10" s="1"/>
  <c r="DB148" i="10"/>
  <c r="AO148" i="10"/>
  <c r="DO147" i="10"/>
  <c r="J147" i="10" s="1"/>
  <c r="DB147" i="10"/>
  <c r="AO147" i="10"/>
  <c r="DO146" i="10"/>
  <c r="J146" i="10" s="1"/>
  <c r="DB146" i="10"/>
  <c r="AO146" i="10"/>
  <c r="DO145" i="10"/>
  <c r="J145" i="10" s="1"/>
  <c r="AO145" i="10"/>
  <c r="DO144" i="10"/>
  <c r="J144" i="10" s="1"/>
  <c r="DB144" i="10"/>
  <c r="AO144" i="10"/>
  <c r="DO143" i="10"/>
  <c r="J143" i="10" s="1"/>
  <c r="DB143" i="10"/>
  <c r="AO143" i="10"/>
  <c r="DO142" i="10"/>
  <c r="J142" i="10" s="1"/>
  <c r="DB142" i="10"/>
  <c r="AO142" i="10"/>
  <c r="DO141" i="10"/>
  <c r="J141" i="10" s="1"/>
  <c r="DB141" i="10"/>
  <c r="AO141" i="10"/>
  <c r="DO140" i="10"/>
  <c r="J140" i="10" s="1"/>
  <c r="DB140" i="10"/>
  <c r="AO140" i="10"/>
  <c r="DO139" i="10"/>
  <c r="J139" i="10" s="1"/>
  <c r="DB139" i="10"/>
  <c r="AO139" i="10"/>
  <c r="DO138" i="10"/>
  <c r="J138" i="10" s="1"/>
  <c r="DB138" i="10"/>
  <c r="AO138" i="10"/>
  <c r="DO137" i="10"/>
  <c r="J137" i="10" s="1"/>
  <c r="DB137" i="10"/>
  <c r="AO137" i="10"/>
  <c r="DO136" i="10"/>
  <c r="J136" i="10" s="1"/>
  <c r="DB136" i="10"/>
  <c r="AO136" i="10"/>
  <c r="DO135" i="10"/>
  <c r="J135" i="10" s="1"/>
  <c r="DB135" i="10"/>
  <c r="AO135" i="10"/>
  <c r="DO134" i="10"/>
  <c r="J134" i="10" s="1"/>
  <c r="DB134" i="10"/>
  <c r="AO134" i="10"/>
  <c r="DO133" i="10"/>
  <c r="J133" i="10" s="1"/>
  <c r="DB133" i="10"/>
  <c r="AO133" i="10"/>
  <c r="DO132" i="10"/>
  <c r="J132" i="10" s="1"/>
  <c r="DB132" i="10"/>
  <c r="AO132" i="10"/>
  <c r="DO131" i="10"/>
  <c r="J131" i="10" s="1"/>
  <c r="DB131" i="10"/>
  <c r="AO131" i="10"/>
  <c r="DO130" i="10"/>
  <c r="J130" i="10" s="1"/>
  <c r="DB130" i="10"/>
  <c r="AO130" i="10"/>
  <c r="DO129" i="10"/>
  <c r="J129" i="10" s="1"/>
  <c r="DB129" i="10"/>
  <c r="AO129" i="10"/>
  <c r="DO128" i="10"/>
  <c r="J128" i="10" s="1"/>
  <c r="DB128" i="10"/>
  <c r="AO128" i="10"/>
  <c r="DO127" i="10"/>
  <c r="J127" i="10" s="1"/>
  <c r="DB127" i="10"/>
  <c r="AO127" i="10"/>
  <c r="DO126" i="10"/>
  <c r="J126" i="10" s="1"/>
  <c r="DB126" i="10"/>
  <c r="AO126" i="10"/>
  <c r="DO125" i="10"/>
  <c r="J125" i="10" s="1"/>
  <c r="DB125" i="10"/>
  <c r="AO125" i="10"/>
  <c r="DO124" i="10"/>
  <c r="J124" i="10" s="1"/>
  <c r="DB124" i="10"/>
  <c r="AO124" i="10"/>
  <c r="DO123" i="10"/>
  <c r="J123" i="10" s="1"/>
  <c r="DB123" i="10"/>
  <c r="AO123" i="10"/>
  <c r="DO122" i="10"/>
  <c r="J122" i="10" s="1"/>
  <c r="DB122" i="10"/>
  <c r="AO122" i="10"/>
  <c r="DO121" i="10"/>
  <c r="J121" i="10" s="1"/>
  <c r="DB121" i="10"/>
  <c r="AO121" i="10"/>
  <c r="DO120" i="10"/>
  <c r="J120" i="10" s="1"/>
  <c r="DB120" i="10"/>
  <c r="AO120" i="10"/>
  <c r="DO119" i="10"/>
  <c r="J119" i="10" s="1"/>
  <c r="DB119" i="10"/>
  <c r="AO119" i="10"/>
  <c r="DO117" i="10"/>
  <c r="J117" i="10" s="1"/>
  <c r="DB117" i="10"/>
  <c r="AO117" i="10"/>
  <c r="DO116" i="10"/>
  <c r="J116" i="10" s="1"/>
  <c r="DB116" i="10"/>
  <c r="AO116" i="10"/>
  <c r="DO115" i="10"/>
  <c r="J115" i="10" s="1"/>
  <c r="DB115" i="10"/>
  <c r="AO115" i="10"/>
  <c r="DO114" i="10"/>
  <c r="J114" i="10" s="1"/>
  <c r="DB114" i="10"/>
  <c r="AO114" i="10"/>
  <c r="DO113" i="10"/>
  <c r="J113" i="10" s="1"/>
  <c r="DB113" i="10"/>
  <c r="AO113" i="10"/>
  <c r="DO112" i="10"/>
  <c r="J112" i="10" s="1"/>
  <c r="DB112" i="10"/>
  <c r="AO112" i="10"/>
  <c r="DO111" i="10"/>
  <c r="J111" i="10" s="1"/>
  <c r="DB111" i="10"/>
  <c r="AO111" i="10"/>
  <c r="DO110" i="10"/>
  <c r="J110" i="10" s="1"/>
  <c r="DB110" i="10"/>
  <c r="AO110" i="10"/>
  <c r="DO109" i="10"/>
  <c r="J109" i="10" s="1"/>
  <c r="DB109" i="10"/>
  <c r="AO109" i="10"/>
  <c r="DO108" i="10"/>
  <c r="J108" i="10" s="1"/>
  <c r="DB108" i="10"/>
  <c r="AO108" i="10"/>
  <c r="DO107" i="10"/>
  <c r="J107" i="10" s="1"/>
  <c r="DB107" i="10"/>
  <c r="AO107" i="10"/>
  <c r="DO106" i="10"/>
  <c r="J106" i="10" s="1"/>
  <c r="DB106" i="10"/>
  <c r="AO106" i="10"/>
  <c r="DO105" i="10"/>
  <c r="J105" i="10" s="1"/>
  <c r="DB105" i="10"/>
  <c r="AO105" i="10"/>
  <c r="DO104" i="10"/>
  <c r="J104" i="10" s="1"/>
  <c r="DB104" i="10"/>
  <c r="AO104" i="10"/>
  <c r="DO103" i="10"/>
  <c r="J103" i="10" s="1"/>
  <c r="DB103" i="10"/>
  <c r="AO103" i="10"/>
  <c r="DO102" i="10"/>
  <c r="J102" i="10" s="1"/>
  <c r="DB102" i="10"/>
  <c r="AO102" i="10"/>
  <c r="DO101" i="10"/>
  <c r="J101" i="10" s="1"/>
  <c r="DB101" i="10"/>
  <c r="AO101" i="10"/>
  <c r="DO100" i="10"/>
  <c r="J100" i="10" s="1"/>
  <c r="DB100" i="10"/>
  <c r="AO100" i="10"/>
  <c r="DO99" i="10"/>
  <c r="J99" i="10" s="1"/>
  <c r="DB99" i="10"/>
  <c r="AO99" i="10"/>
  <c r="DO91" i="10"/>
  <c r="J91" i="10" s="1"/>
  <c r="DB91" i="10"/>
  <c r="AO91" i="10"/>
  <c r="DO98" i="10"/>
  <c r="J98" i="10" s="1"/>
  <c r="DB98" i="10"/>
  <c r="AO98" i="10"/>
  <c r="DO97" i="10"/>
  <c r="J97" i="10" s="1"/>
  <c r="AO97" i="10"/>
  <c r="DO96" i="10"/>
  <c r="J96" i="10" s="1"/>
  <c r="DB96" i="10"/>
  <c r="AO96" i="10"/>
  <c r="DO87" i="10"/>
  <c r="J87" i="10" s="1"/>
  <c r="DB87" i="10"/>
  <c r="AO87" i="10"/>
  <c r="DO95" i="10"/>
  <c r="J95" i="10" s="1"/>
  <c r="DB95" i="10"/>
  <c r="AO95" i="10"/>
  <c r="DO85" i="10"/>
  <c r="J85" i="10" s="1"/>
  <c r="DB85" i="10"/>
  <c r="AO85" i="10"/>
  <c r="DO84" i="10"/>
  <c r="J84" i="10" s="1"/>
  <c r="DB84" i="10"/>
  <c r="AO84" i="10"/>
  <c r="DO94" i="10"/>
  <c r="J94" i="10" s="1"/>
  <c r="DB94" i="10"/>
  <c r="AO94" i="10"/>
  <c r="DO93" i="10"/>
  <c r="J93" i="10" s="1"/>
  <c r="DB93" i="10"/>
  <c r="AO93" i="10"/>
  <c r="DO81" i="10"/>
  <c r="J81" i="10" s="1"/>
  <c r="AO81" i="10"/>
  <c r="DO80" i="10"/>
  <c r="J80" i="10" s="1"/>
  <c r="DB80" i="10"/>
  <c r="AO80" i="10"/>
  <c r="DO79" i="10"/>
  <c r="J79" i="10" s="1"/>
  <c r="DB79" i="10"/>
  <c r="AO79" i="10"/>
  <c r="DO78" i="10"/>
  <c r="J78" i="10" s="1"/>
  <c r="DB78" i="10"/>
  <c r="AO78" i="10"/>
  <c r="DO77" i="10"/>
  <c r="J77" i="10" s="1"/>
  <c r="DB77" i="10"/>
  <c r="AO77" i="10"/>
  <c r="DO76" i="10"/>
  <c r="J76" i="10" s="1"/>
  <c r="DB76" i="10"/>
  <c r="AO76" i="10"/>
  <c r="DO75" i="10"/>
  <c r="J75" i="10" s="1"/>
  <c r="DB75" i="10"/>
  <c r="AO75" i="10"/>
  <c r="DO74" i="10"/>
  <c r="J74" i="10" s="1"/>
  <c r="DB74" i="10"/>
  <c r="AO74" i="10"/>
  <c r="DO73" i="10"/>
  <c r="J73" i="10" s="1"/>
  <c r="DB73" i="10"/>
  <c r="AO73" i="10"/>
  <c r="DO72" i="10"/>
  <c r="J72" i="10" s="1"/>
  <c r="DB72" i="10"/>
  <c r="AO72" i="10"/>
  <c r="DO71" i="10"/>
  <c r="J71" i="10" s="1"/>
  <c r="DB71" i="10"/>
  <c r="AO71" i="10"/>
  <c r="DO70" i="10"/>
  <c r="J70" i="10" s="1"/>
  <c r="AO70" i="10"/>
  <c r="DO69" i="10"/>
  <c r="J69" i="10" s="1"/>
  <c r="AO69" i="10"/>
  <c r="DO68" i="10"/>
  <c r="J68" i="10" s="1"/>
  <c r="AO68" i="10"/>
  <c r="DO67" i="10"/>
  <c r="J67" i="10" s="1"/>
  <c r="DB67" i="10"/>
  <c r="AO67" i="10"/>
  <c r="DO66" i="10"/>
  <c r="J66" i="10" s="1"/>
  <c r="DB66" i="10"/>
  <c r="AO66" i="10"/>
  <c r="DO65" i="10"/>
  <c r="J65" i="10" s="1"/>
  <c r="DB65" i="10"/>
  <c r="AO65" i="10"/>
  <c r="DO64" i="10"/>
  <c r="J64" i="10" s="1"/>
  <c r="DB64" i="10"/>
  <c r="AO64" i="10"/>
  <c r="DB63" i="10"/>
  <c r="AO63" i="10"/>
  <c r="J63" i="10"/>
  <c r="DO62" i="10"/>
  <c r="J62" i="10" s="1"/>
  <c r="DB62" i="10"/>
  <c r="AO62" i="10"/>
  <c r="DO61" i="10"/>
  <c r="J61" i="10" s="1"/>
  <c r="DB61" i="10"/>
  <c r="AO61" i="10"/>
  <c r="DO60" i="10"/>
  <c r="J60" i="10" s="1"/>
  <c r="DB60" i="10"/>
  <c r="AO60" i="10"/>
  <c r="DO59" i="10"/>
  <c r="J59" i="10" s="1"/>
  <c r="DB59" i="10"/>
  <c r="AO59" i="10"/>
  <c r="J58" i="10"/>
  <c r="AO58" i="10"/>
  <c r="DO57" i="10"/>
  <c r="J57" i="10" s="1"/>
  <c r="DB57" i="10"/>
  <c r="AO57" i="10"/>
  <c r="DO56" i="10"/>
  <c r="J56" i="10" s="1"/>
  <c r="DB56" i="10"/>
  <c r="AO56" i="10"/>
  <c r="DO55" i="10"/>
  <c r="J55" i="10" s="1"/>
  <c r="DB55" i="10"/>
  <c r="AO55" i="10"/>
  <c r="J54" i="10"/>
  <c r="AO54" i="10"/>
  <c r="DO53" i="10"/>
  <c r="J53" i="10" s="1"/>
  <c r="AO53" i="10"/>
  <c r="DO52" i="10"/>
  <c r="J52" i="10" s="1"/>
  <c r="DB52" i="10"/>
  <c r="AO52" i="10"/>
  <c r="DB51" i="10"/>
  <c r="AO51" i="10"/>
  <c r="J51" i="10"/>
  <c r="DO50" i="10"/>
  <c r="J50" i="10" s="1"/>
  <c r="DB50" i="10"/>
  <c r="AO50" i="10"/>
  <c r="AO49" i="10"/>
  <c r="J49" i="10"/>
  <c r="J48" i="10"/>
  <c r="AO48" i="10"/>
  <c r="DB47" i="10"/>
  <c r="AO47" i="10"/>
  <c r="J47" i="10"/>
  <c r="DO46" i="10"/>
  <c r="J46" i="10" s="1"/>
  <c r="DB46" i="10"/>
  <c r="AO46" i="10"/>
  <c r="AO45" i="10"/>
  <c r="J45" i="10"/>
  <c r="DO44" i="10"/>
  <c r="J44" i="10" s="1"/>
  <c r="AO44" i="10"/>
  <c r="DB43" i="10"/>
  <c r="AO43" i="10"/>
  <c r="J43" i="10"/>
  <c r="DO42" i="10"/>
  <c r="J42" i="10" s="1"/>
  <c r="AO42" i="10"/>
  <c r="DO41" i="10"/>
  <c r="J41" i="10" s="1"/>
  <c r="AO41" i="10"/>
  <c r="DO40" i="10"/>
  <c r="J40" i="10" s="1"/>
  <c r="DB40" i="10"/>
  <c r="AO40" i="10"/>
  <c r="DO39" i="10"/>
  <c r="J39" i="10" s="1"/>
  <c r="DB39" i="10"/>
  <c r="AO39" i="10"/>
  <c r="DO38" i="10"/>
  <c r="J38" i="10" s="1"/>
  <c r="DB38" i="10"/>
  <c r="AO38" i="10"/>
  <c r="DO37" i="10"/>
  <c r="J37" i="10" s="1"/>
  <c r="DB37" i="10"/>
  <c r="AO37" i="10"/>
  <c r="DO36" i="10"/>
  <c r="J36" i="10" s="1"/>
  <c r="DB36" i="10"/>
  <c r="AO36" i="10"/>
  <c r="DO35" i="10"/>
  <c r="J35" i="10" s="1"/>
  <c r="DB35" i="10"/>
  <c r="AO35" i="10"/>
  <c r="DO34" i="10"/>
  <c r="J34" i="10" s="1"/>
  <c r="AO34" i="10"/>
  <c r="DO33" i="10"/>
  <c r="J33" i="10" s="1"/>
  <c r="DB33" i="10"/>
  <c r="AO33" i="10"/>
  <c r="DO32" i="10"/>
  <c r="J32" i="10" s="1"/>
  <c r="DB32" i="10"/>
  <c r="AO32" i="10"/>
  <c r="DB31" i="10"/>
  <c r="AO31" i="10"/>
  <c r="J31" i="10"/>
  <c r="DO30" i="10"/>
  <c r="J30" i="10" s="1"/>
  <c r="DB30" i="10"/>
  <c r="AO30" i="10"/>
  <c r="DO29" i="10"/>
  <c r="J29" i="10" s="1"/>
  <c r="DB29" i="10"/>
  <c r="AO29" i="10"/>
  <c r="J28" i="10"/>
  <c r="DB28" i="10"/>
  <c r="AO28" i="10"/>
  <c r="DO27" i="10"/>
  <c r="J27" i="10" s="1"/>
  <c r="DB27" i="10"/>
  <c r="AO27" i="10"/>
  <c r="DO26" i="10"/>
  <c r="J26" i="10" s="1"/>
  <c r="DB26" i="10"/>
  <c r="AO26" i="10"/>
  <c r="DO25" i="10"/>
  <c r="J25" i="10" s="1"/>
  <c r="DB25" i="10"/>
  <c r="AO25" i="10"/>
  <c r="DO24" i="10"/>
  <c r="J24" i="10" s="1"/>
  <c r="DB24" i="10"/>
  <c r="AO24" i="10"/>
  <c r="DO23" i="10"/>
  <c r="J23" i="10" s="1"/>
  <c r="DB23" i="10"/>
  <c r="AO23" i="10"/>
  <c r="DO22" i="10"/>
  <c r="J22" i="10" s="1"/>
  <c r="DB22" i="10"/>
  <c r="AO22" i="10"/>
  <c r="DO21" i="10"/>
  <c r="J21" i="10" s="1"/>
  <c r="DB21" i="10"/>
  <c r="AO21" i="10"/>
  <c r="DO20" i="10"/>
  <c r="J20" i="10" s="1"/>
  <c r="DB20" i="10"/>
  <c r="AO20" i="10"/>
  <c r="DO19" i="10"/>
  <c r="J19" i="10" s="1"/>
  <c r="DB19" i="10"/>
  <c r="AO19" i="10"/>
  <c r="DO18" i="10"/>
  <c r="J18" i="10" s="1"/>
  <c r="DB18" i="10"/>
  <c r="AO18" i="10"/>
  <c r="DO17" i="10"/>
  <c r="J17" i="10" s="1"/>
  <c r="DB17" i="10"/>
  <c r="AO17" i="10"/>
  <c r="DO16" i="10"/>
  <c r="J16" i="10" s="1"/>
  <c r="DB16" i="10"/>
  <c r="AO16" i="10"/>
  <c r="DO15" i="10"/>
  <c r="J15" i="10" s="1"/>
  <c r="DB15" i="10"/>
  <c r="AO15" i="10"/>
  <c r="DO14" i="10"/>
  <c r="J14" i="10" s="1"/>
  <c r="DB14" i="10"/>
  <c r="AO14" i="10"/>
  <c r="DO13" i="10"/>
  <c r="J13" i="10" s="1"/>
  <c r="DB13" i="10"/>
  <c r="AO13" i="10"/>
  <c r="DO92" i="10"/>
  <c r="J92" i="10" s="1"/>
  <c r="DB92" i="10"/>
  <c r="AO92" i="10"/>
  <c r="DO11" i="10"/>
  <c r="J11" i="10" s="1"/>
  <c r="DB11" i="10"/>
  <c r="AO11" i="10"/>
  <c r="DO10" i="10"/>
  <c r="J10" i="10" s="1"/>
  <c r="DB10" i="10"/>
  <c r="AO10" i="10"/>
  <c r="DO9" i="10"/>
  <c r="J9" i="10" s="1"/>
  <c r="DB9" i="10"/>
  <c r="AO9" i="10"/>
  <c r="DO8" i="10"/>
  <c r="J8" i="10" s="1"/>
  <c r="AO8" i="10"/>
  <c r="J7" i="10"/>
  <c r="DB7" i="10"/>
  <c r="AO7" i="10"/>
  <c r="DO6" i="10"/>
  <c r="J6" i="10" s="1"/>
  <c r="DB6" i="10"/>
  <c r="AO6" i="10"/>
  <c r="DO5" i="10"/>
  <c r="J5" i="10" s="1"/>
  <c r="DB5" i="10"/>
  <c r="AO5" i="10"/>
  <c r="DO4" i="10"/>
  <c r="J4" i="10" s="1"/>
  <c r="DB4" i="10"/>
  <c r="AO4" i="10"/>
  <c r="DO3" i="10"/>
  <c r="J3" i="10" s="1"/>
  <c r="DB3" i="10"/>
  <c r="AO3" i="10"/>
  <c r="DO2" i="10"/>
  <c r="DB2" i="10"/>
  <c r="J276" i="10" l="1"/>
  <c r="EA276" i="10" s="1"/>
  <c r="EB218" i="10"/>
  <c r="EB171" i="10"/>
  <c r="EB203" i="10"/>
  <c r="EB131" i="10"/>
  <c r="EB124" i="10"/>
  <c r="EB125" i="10"/>
  <c r="EB128" i="10"/>
  <c r="EB59" i="10"/>
  <c r="EB75" i="10"/>
  <c r="EB77" i="10"/>
  <c r="EB99" i="10"/>
  <c r="EB78" i="10"/>
  <c r="EB81" i="10"/>
  <c r="EB85" i="10"/>
  <c r="EB174" i="10"/>
  <c r="EB186" i="10"/>
  <c r="EB206" i="10"/>
  <c r="EB225" i="10"/>
  <c r="EB263" i="10"/>
  <c r="EB275" i="10"/>
  <c r="EB76" i="10"/>
  <c r="EB115" i="10"/>
  <c r="EB122" i="10"/>
  <c r="EB30" i="10"/>
  <c r="EB91" i="10"/>
  <c r="EB100" i="10"/>
  <c r="EB101" i="10"/>
  <c r="EB104" i="10"/>
  <c r="EB108" i="10"/>
  <c r="EB112" i="10"/>
  <c r="EB94" i="10"/>
  <c r="EB95" i="10"/>
  <c r="EB97" i="10"/>
  <c r="EB106" i="10"/>
  <c r="EB109" i="10"/>
  <c r="EB123" i="10"/>
  <c r="EB192" i="10"/>
  <c r="EB204" i="10"/>
  <c r="EB39" i="10"/>
  <c r="EB84" i="10"/>
  <c r="EB107" i="10"/>
  <c r="EB110" i="10"/>
  <c r="EB114" i="10"/>
  <c r="EB116" i="10"/>
  <c r="EB117" i="10"/>
  <c r="EB120" i="10"/>
  <c r="EB130" i="10"/>
  <c r="EB138" i="10"/>
  <c r="EB142" i="10"/>
  <c r="EB146" i="10"/>
  <c r="EB150" i="10"/>
  <c r="EB154" i="10"/>
  <c r="EB158" i="10"/>
  <c r="EB170" i="10"/>
  <c r="EB177" i="10"/>
  <c r="EB193" i="10"/>
  <c r="EB220" i="10"/>
  <c r="EB224" i="10"/>
  <c r="EB228" i="10"/>
  <c r="EB232" i="10"/>
  <c r="EB278" i="10"/>
  <c r="EB73" i="10"/>
  <c r="EB70" i="10"/>
  <c r="EB69" i="10"/>
  <c r="EB74" i="10"/>
  <c r="EB93" i="10"/>
  <c r="EB98" i="10"/>
  <c r="EB105" i="10"/>
  <c r="EB113" i="10"/>
  <c r="EB121" i="10"/>
  <c r="EB129" i="10"/>
  <c r="EB160" i="10"/>
  <c r="EB168" i="10"/>
  <c r="EB187" i="10"/>
  <c r="EB190" i="10"/>
  <c r="EB208" i="10"/>
  <c r="EB212" i="10"/>
  <c r="EB219" i="10"/>
  <c r="EB222" i="10"/>
  <c r="EB242" i="10"/>
  <c r="EB244" i="10"/>
  <c r="EA246" i="10"/>
  <c r="EB257" i="10"/>
  <c r="EB266" i="10"/>
  <c r="EB26" i="10"/>
  <c r="EB55" i="10"/>
  <c r="EB67" i="10"/>
  <c r="EB71" i="10"/>
  <c r="EB72" i="10"/>
  <c r="EB79" i="10"/>
  <c r="EB80" i="10"/>
  <c r="EB87" i="10"/>
  <c r="EB96" i="10"/>
  <c r="EB102" i="10"/>
  <c r="EB103" i="10"/>
  <c r="EB111" i="10"/>
  <c r="EB119" i="10"/>
  <c r="EB126" i="10"/>
  <c r="EB127" i="10"/>
  <c r="EB161" i="10"/>
  <c r="EB176" i="10"/>
  <c r="EB184" i="10"/>
  <c r="EB202" i="10"/>
  <c r="EB209" i="10"/>
  <c r="EB273" i="10"/>
  <c r="EB287" i="10"/>
  <c r="EB289" i="10"/>
  <c r="EB291" i="10"/>
  <c r="EB68" i="10"/>
  <c r="EB65" i="10"/>
  <c r="EB64" i="10"/>
  <c r="EA63" i="10"/>
  <c r="EB63" i="10"/>
  <c r="EB61" i="10"/>
  <c r="EA58" i="10"/>
  <c r="EB58" i="10"/>
  <c r="EB57" i="10"/>
  <c r="EB54" i="10"/>
  <c r="EA54" i="10"/>
  <c r="EB53" i="10"/>
  <c r="EA51" i="10"/>
  <c r="EB51" i="10"/>
  <c r="EB50" i="10"/>
  <c r="EB49" i="10"/>
  <c r="EA49" i="10"/>
  <c r="EA48" i="10"/>
  <c r="EB48" i="10"/>
  <c r="EB47" i="10"/>
  <c r="EA47" i="10"/>
  <c r="EB46" i="10"/>
  <c r="EB45" i="10"/>
  <c r="EA45" i="10"/>
  <c r="EB137" i="10"/>
  <c r="EB140" i="10"/>
  <c r="EB144" i="10"/>
  <c r="EB147" i="10"/>
  <c r="EB162" i="10"/>
  <c r="EB178" i="10"/>
  <c r="EB194" i="10"/>
  <c r="EB210" i="10"/>
  <c r="EB226" i="10"/>
  <c r="EB241" i="10"/>
  <c r="EB249" i="10"/>
  <c r="EB252" i="10"/>
  <c r="EA260" i="10"/>
  <c r="EB258" i="10"/>
  <c r="EB134" i="10"/>
  <c r="EB163" i="10"/>
  <c r="EB166" i="10"/>
  <c r="EB169" i="10"/>
  <c r="EB179" i="10"/>
  <c r="EB182" i="10"/>
  <c r="EB185" i="10"/>
  <c r="EB195" i="10"/>
  <c r="EB198" i="10"/>
  <c r="EB200" i="10"/>
  <c r="EB201" i="10"/>
  <c r="EB211" i="10"/>
  <c r="EB214" i="10"/>
  <c r="EB216" i="10"/>
  <c r="EB217" i="10"/>
  <c r="EB227" i="10"/>
  <c r="EB230" i="10"/>
  <c r="EB261" i="10"/>
  <c r="EB277" i="10"/>
  <c r="EA279" i="10"/>
  <c r="EB7" i="10"/>
  <c r="EB27" i="10"/>
  <c r="EB66" i="10"/>
  <c r="EB34" i="10"/>
  <c r="EB42" i="10"/>
  <c r="EB44" i="10"/>
  <c r="EA43" i="10"/>
  <c r="EB43" i="10"/>
  <c r="EB41" i="10"/>
  <c r="EB40" i="10"/>
  <c r="EB38" i="10"/>
  <c r="EB35" i="10"/>
  <c r="EB31" i="10"/>
  <c r="EA31" i="10"/>
  <c r="EA28" i="10"/>
  <c r="EB28" i="10"/>
  <c r="EB132" i="10"/>
  <c r="EB145" i="10"/>
  <c r="EB148" i="10"/>
  <c r="EB152" i="10"/>
  <c r="EB155" i="10"/>
  <c r="EB159" i="10"/>
  <c r="EB167" i="10"/>
  <c r="EB175" i="10"/>
  <c r="EB183" i="10"/>
  <c r="EB191" i="10"/>
  <c r="EB199" i="10"/>
  <c r="EB207" i="10"/>
  <c r="EB215" i="10"/>
  <c r="EB223" i="10"/>
  <c r="EB231" i="10"/>
  <c r="EB239" i="10"/>
  <c r="EB268" i="10"/>
  <c r="EB269" i="10"/>
  <c r="EA250" i="10"/>
  <c r="EB271" i="10"/>
  <c r="EB293" i="10"/>
  <c r="EB283" i="10"/>
  <c r="EB136" i="10"/>
  <c r="EB139" i="10"/>
  <c r="EB153" i="10"/>
  <c r="EB165" i="10"/>
  <c r="EB173" i="10"/>
  <c r="EB181" i="10"/>
  <c r="EB189" i="10"/>
  <c r="EB197" i="10"/>
  <c r="EB205" i="10"/>
  <c r="EB213" i="10"/>
  <c r="EB221" i="10"/>
  <c r="EB229" i="10"/>
  <c r="EA234" i="10"/>
  <c r="EB236" i="10"/>
  <c r="EA238" i="10"/>
  <c r="EB247" i="10"/>
  <c r="EB265" i="10"/>
  <c r="EB262" i="10"/>
  <c r="EA256" i="10"/>
  <c r="EB280" i="10"/>
  <c r="EB23" i="10"/>
  <c r="EB22" i="10"/>
  <c r="EB18" i="10"/>
  <c r="EB15" i="10"/>
  <c r="EB14" i="10"/>
  <c r="EB10" i="10"/>
  <c r="EA232" i="10"/>
  <c r="EA264" i="10"/>
  <c r="EB264" i="10"/>
  <c r="EA267" i="10"/>
  <c r="EB267" i="10"/>
  <c r="EB11" i="10"/>
  <c r="EB19" i="10"/>
  <c r="EB52" i="10"/>
  <c r="EB56" i="10"/>
  <c r="EB60" i="10"/>
  <c r="EB62" i="10"/>
  <c r="EB135" i="10"/>
  <c r="EB143" i="10"/>
  <c r="EB151" i="10"/>
  <c r="EA240" i="10"/>
  <c r="EB240" i="10"/>
  <c r="EA274" i="10"/>
  <c r="EB274" i="10"/>
  <c r="EA281" i="10"/>
  <c r="EB281" i="10"/>
  <c r="EB133" i="10"/>
  <c r="EB141" i="10"/>
  <c r="EB149" i="10"/>
  <c r="EB157" i="10"/>
  <c r="EB164" i="10"/>
  <c r="EB172" i="10"/>
  <c r="EB180" i="10"/>
  <c r="EB188" i="10"/>
  <c r="EB196" i="10"/>
  <c r="EA248" i="10"/>
  <c r="EB248" i="10"/>
  <c r="EA286" i="10"/>
  <c r="EB286" i="10"/>
  <c r="EA285" i="10"/>
  <c r="EB292" i="10"/>
  <c r="EA295" i="10"/>
  <c r="EA236" i="10"/>
  <c r="EB238" i="10"/>
  <c r="EA244" i="10"/>
  <c r="EB245" i="10"/>
  <c r="EB246" i="10"/>
  <c r="EA252" i="10"/>
  <c r="EB253" i="10"/>
  <c r="EB260" i="10"/>
  <c r="EA269" i="10"/>
  <c r="EB270" i="10"/>
  <c r="EB250" i="10"/>
  <c r="EA262" i="10"/>
  <c r="EB255" i="10"/>
  <c r="EB256" i="10"/>
  <c r="EA277" i="10"/>
  <c r="EB272" i="10"/>
  <c r="EB279" i="10"/>
  <c r="EA289" i="10"/>
  <c r="EB290" i="10"/>
  <c r="EB285" i="10"/>
  <c r="EA283" i="10"/>
  <c r="EB294" i="10"/>
  <c r="EB295" i="10"/>
  <c r="EB233" i="10"/>
  <c r="EB235" i="10"/>
  <c r="EA242" i="10"/>
  <c r="EB243" i="10"/>
  <c r="EA257" i="10"/>
  <c r="EB251" i="10"/>
  <c r="EA258" i="10"/>
  <c r="EB259" i="10"/>
  <c r="EA266" i="10"/>
  <c r="EB254" i="10"/>
  <c r="EA261" i="10"/>
  <c r="EA278" i="10"/>
  <c r="EB288" i="10"/>
  <c r="EA291" i="10"/>
  <c r="EB282" i="10"/>
  <c r="EB6" i="10"/>
  <c r="EB3" i="10"/>
  <c r="EB9" i="10"/>
  <c r="EA9" i="10"/>
  <c r="EB25" i="10"/>
  <c r="EA25" i="10"/>
  <c r="EB33" i="10"/>
  <c r="EA33" i="10"/>
  <c r="EB4" i="10"/>
  <c r="EA4" i="10"/>
  <c r="EB92" i="10"/>
  <c r="EA92" i="10"/>
  <c r="EB20" i="10"/>
  <c r="EA20" i="10"/>
  <c r="EB36" i="10"/>
  <c r="EA36" i="10"/>
  <c r="EB5" i="10"/>
  <c r="EA5" i="10"/>
  <c r="EB13" i="10"/>
  <c r="EA13" i="10"/>
  <c r="EB21" i="10"/>
  <c r="EA21" i="10"/>
  <c r="EB29" i="10"/>
  <c r="EA29" i="10"/>
  <c r="EB37" i="10"/>
  <c r="EA37" i="10"/>
  <c r="EB8" i="10"/>
  <c r="EA8" i="10"/>
  <c r="EB16" i="10"/>
  <c r="EA16" i="10"/>
  <c r="EB24" i="10"/>
  <c r="EA24" i="10"/>
  <c r="EB32" i="10"/>
  <c r="EA32" i="10"/>
  <c r="EB17" i="10"/>
  <c r="EA17" i="10"/>
  <c r="EA18" i="10"/>
  <c r="EA26" i="10"/>
  <c r="EA42" i="10"/>
  <c r="EA46" i="10"/>
  <c r="EA50" i="10"/>
  <c r="EA62" i="10"/>
  <c r="EA66" i="10"/>
  <c r="EA70" i="10"/>
  <c r="EA74" i="10"/>
  <c r="EA93" i="10"/>
  <c r="EA95" i="10"/>
  <c r="EA117" i="10"/>
  <c r="EA133" i="10"/>
  <c r="EA137" i="10"/>
  <c r="EA141" i="10"/>
  <c r="EA145" i="10"/>
  <c r="EA41" i="10"/>
  <c r="EA53" i="10"/>
  <c r="EA57" i="10"/>
  <c r="EA61" i="10"/>
  <c r="EA65" i="10"/>
  <c r="EA69" i="10"/>
  <c r="EA73" i="10"/>
  <c r="EA77" i="10"/>
  <c r="EA81" i="10"/>
  <c r="EA85" i="10"/>
  <c r="EA97" i="10"/>
  <c r="EA100" i="10"/>
  <c r="EA104" i="10"/>
  <c r="EA108" i="10"/>
  <c r="EA112" i="10"/>
  <c r="EA116" i="10"/>
  <c r="EA120" i="10"/>
  <c r="EA124" i="10"/>
  <c r="EA128" i="10"/>
  <c r="EA132" i="10"/>
  <c r="EA136" i="10"/>
  <c r="EA140" i="10"/>
  <c r="EA144" i="10"/>
  <c r="EA148" i="10"/>
  <c r="EA152" i="10"/>
  <c r="EB156" i="10"/>
  <c r="EA156" i="10"/>
  <c r="EA6" i="10"/>
  <c r="EA34" i="10"/>
  <c r="EA105" i="10"/>
  <c r="EA109" i="10"/>
  <c r="EA113" i="10"/>
  <c r="EA125" i="10"/>
  <c r="EA149" i="10"/>
  <c r="EA153" i="10"/>
  <c r="EA40" i="10"/>
  <c r="EA44" i="10"/>
  <c r="EA52" i="10"/>
  <c r="EA56" i="10"/>
  <c r="EA60" i="10"/>
  <c r="EA64" i="10"/>
  <c r="EA68" i="10"/>
  <c r="EA72" i="10"/>
  <c r="EA76" i="10"/>
  <c r="EA80" i="10"/>
  <c r="EA84" i="10"/>
  <c r="EA96" i="10"/>
  <c r="EA99" i="10"/>
  <c r="EA103" i="10"/>
  <c r="EA107" i="10"/>
  <c r="EA111" i="10"/>
  <c r="EA115" i="10"/>
  <c r="EA119" i="10"/>
  <c r="EA123" i="10"/>
  <c r="EA127" i="10"/>
  <c r="EA131" i="10"/>
  <c r="EA135" i="10"/>
  <c r="EA139" i="10"/>
  <c r="EA143" i="10"/>
  <c r="EA147" i="10"/>
  <c r="EA151" i="10"/>
  <c r="EA155" i="10"/>
  <c r="EA10" i="10"/>
  <c r="EA14" i="10"/>
  <c r="EA22" i="10"/>
  <c r="EA30" i="10"/>
  <c r="EA38" i="10"/>
  <c r="EA78" i="10"/>
  <c r="EA98" i="10"/>
  <c r="EA101" i="10"/>
  <c r="EA121" i="10"/>
  <c r="EA129" i="10"/>
  <c r="EA3" i="10"/>
  <c r="EA7" i="10"/>
  <c r="EA11" i="10"/>
  <c r="EA15" i="10"/>
  <c r="EA19" i="10"/>
  <c r="EA23" i="10"/>
  <c r="EA27" i="10"/>
  <c r="EA35" i="10"/>
  <c r="EA39" i="10"/>
  <c r="EA55" i="10"/>
  <c r="EA59" i="10"/>
  <c r="EA67" i="10"/>
  <c r="EA71" i="10"/>
  <c r="EA75" i="10"/>
  <c r="EA79" i="10"/>
  <c r="EA94" i="10"/>
  <c r="EA87" i="10"/>
  <c r="EA91" i="10"/>
  <c r="EA102" i="10"/>
  <c r="EA106" i="10"/>
  <c r="EA110" i="10"/>
  <c r="EA114" i="10"/>
  <c r="EA122" i="10"/>
  <c r="EA126" i="10"/>
  <c r="EA130" i="10"/>
  <c r="EA134" i="10"/>
  <c r="EA138" i="10"/>
  <c r="EA142" i="10"/>
  <c r="EA146" i="10"/>
  <c r="EA150" i="10"/>
  <c r="EA154" i="10"/>
  <c r="EA157" i="10"/>
  <c r="EA158" i="10"/>
  <c r="EA159" i="10"/>
  <c r="EA160" i="10"/>
  <c r="EA161" i="10"/>
  <c r="EA162" i="10"/>
  <c r="EA163" i="10"/>
  <c r="EA164" i="10"/>
  <c r="EA165" i="10"/>
  <c r="EA166" i="10"/>
  <c r="EA167" i="10"/>
  <c r="EA168" i="10"/>
  <c r="EA169" i="10"/>
  <c r="EA170" i="10"/>
  <c r="EA171" i="10"/>
  <c r="EA172" i="10"/>
  <c r="EA173" i="10"/>
  <c r="EA174" i="10"/>
  <c r="EA175" i="10"/>
  <c r="EA176" i="10"/>
  <c r="EA177" i="10"/>
  <c r="EA178" i="10"/>
  <c r="EA179" i="10"/>
  <c r="EA180" i="10"/>
  <c r="EA181" i="10"/>
  <c r="EA182" i="10"/>
  <c r="EA183" i="10"/>
  <c r="EA184" i="10"/>
  <c r="EA185" i="10"/>
  <c r="EA186" i="10"/>
  <c r="EA187" i="10"/>
  <c r="EA188" i="10"/>
  <c r="EA189" i="10"/>
  <c r="EA190" i="10"/>
  <c r="EA191" i="10"/>
  <c r="EA192" i="10"/>
  <c r="EA193" i="10"/>
  <c r="EA194" i="10"/>
  <c r="EA195" i="10"/>
  <c r="EA196" i="10"/>
  <c r="EA197" i="10"/>
  <c r="EA198" i="10"/>
  <c r="EA199" i="10"/>
  <c r="EA200" i="10"/>
  <c r="EA201" i="10"/>
  <c r="EA202" i="10"/>
  <c r="EA203" i="10"/>
  <c r="EA204" i="10"/>
  <c r="EA205" i="10"/>
  <c r="EA206" i="10"/>
  <c r="EA207" i="10"/>
  <c r="EA208" i="10"/>
  <c r="EA209" i="10"/>
  <c r="EA210" i="10"/>
  <c r="EA211" i="10"/>
  <c r="EA212" i="10"/>
  <c r="EA213" i="10"/>
  <c r="EA214" i="10"/>
  <c r="EA215" i="10"/>
  <c r="EA216" i="10"/>
  <c r="EA217" i="10"/>
  <c r="EA218" i="10"/>
  <c r="EA219" i="10"/>
  <c r="EA220" i="10"/>
  <c r="EA221" i="10"/>
  <c r="EA222" i="10"/>
  <c r="EA223" i="10"/>
  <c r="EA224" i="10"/>
  <c r="EA225" i="10"/>
  <c r="EA226" i="10"/>
  <c r="EA227" i="10"/>
  <c r="EA228" i="10"/>
  <c r="EA229" i="10"/>
  <c r="EA230" i="10"/>
  <c r="EA231" i="10"/>
  <c r="EA233" i="10"/>
  <c r="EB234" i="10"/>
  <c r="EA235" i="10"/>
  <c r="EA239" i="10"/>
  <c r="EA241" i="10"/>
  <c r="EA243" i="10"/>
  <c r="EA245" i="10"/>
  <c r="EA247" i="10"/>
  <c r="EA249" i="10"/>
  <c r="EA251" i="10"/>
  <c r="EA253" i="10"/>
  <c r="EA263" i="10"/>
  <c r="EA268" i="10"/>
  <c r="EA259" i="10"/>
  <c r="EA270" i="10"/>
  <c r="EA275" i="10"/>
  <c r="EA265" i="10"/>
  <c r="EA254" i="10"/>
  <c r="EA255" i="10"/>
  <c r="EA271" i="10"/>
  <c r="EA273" i="10"/>
  <c r="EA272" i="10"/>
  <c r="EA280" i="10"/>
  <c r="EA287" i="10"/>
  <c r="EA288" i="10"/>
  <c r="EA290" i="10"/>
  <c r="EA292" i="10"/>
  <c r="EA293" i="10"/>
  <c r="EA282" i="10"/>
  <c r="EA294" i="10"/>
  <c r="J2" i="10"/>
  <c r="EB276" i="10" l="1"/>
  <c r="EB284" i="10"/>
  <c r="EA284" i="10"/>
  <c r="AO2" i="10"/>
  <c r="EA2" i="10" s="1"/>
  <c r="EB2" i="10" l="1"/>
  <c r="A54" i="9"/>
  <c r="A55" i="9" s="1"/>
  <c r="A56" i="9" s="1"/>
  <c r="A57" i="9" s="1"/>
  <c r="A58" i="9" s="1"/>
  <c r="A59" i="9" s="1"/>
  <c r="A52" i="9"/>
  <c r="A42" i="9"/>
  <c r="A43" i="9" s="1"/>
  <c r="A44" i="9" s="1"/>
  <c r="A45" i="9" s="1"/>
  <c r="A46" i="9" s="1"/>
  <c r="A47" i="9" s="1"/>
  <c r="A48" i="9" s="1"/>
  <c r="A49" i="9" s="1"/>
  <c r="A50" i="9" s="1"/>
  <c r="A30" i="9"/>
  <c r="A31" i="9" s="1"/>
  <c r="A32" i="9" s="1"/>
  <c r="A33" i="9" s="1"/>
  <c r="A34" i="9" s="1"/>
  <c r="A35" i="9" s="1"/>
  <c r="A36" i="9" s="1"/>
  <c r="A37" i="9" s="1"/>
  <c r="A38" i="9" s="1"/>
  <c r="A39" i="9" s="1"/>
  <c r="A40" i="9"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Yenni Dayana Nustes Villamil</author>
    <author>tc={1F748422-BE27-4200-9FD9-8D8F5FC90AC1}</author>
    <author>tc={70B7DBA2-8B0B-4D29-A374-A3D25BA7832B}</author>
    <author>tc={F48BCA23-BFB1-460A-A41F-39E7769FB886}</author>
    <author>tc={C8A9AF41-E20C-4F00-BA4C-66968DC1085F}</author>
    <author>tc={0C6FAC52-4FF5-4CE4-B39B-886FFF111A3E}</author>
    <author>tc={13D85740-4146-439F-ACF2-DFA282316723}</author>
    <author>tc={8BCD9387-201C-4BD9-B8AD-4F194581AF6D}</author>
    <author>tc={94D19807-3CCD-4A20-9B91-63BF3AEC9E39}</author>
  </authors>
  <commentList>
    <comment ref="C165" authorId="0" shapeId="0" xr:uid="{CC8F9508-8847-42DB-9ADB-377894E22A18}">
      <text>
        <r>
          <rPr>
            <sz val="9"/>
            <color indexed="81"/>
            <rFont val="Tahoma"/>
            <family val="2"/>
          </rPr>
          <t>TUVO 9 PROPONENTES</t>
        </r>
      </text>
    </comment>
    <comment ref="D165" authorId="0" shapeId="0" xr:uid="{D5D2CFCC-29E8-4EEB-BA99-A8B1B3C18013}">
      <text>
        <r>
          <rPr>
            <sz val="9"/>
            <color indexed="81"/>
            <rFont val="Tahoma"/>
            <family val="2"/>
          </rPr>
          <t>TUVO 9 PROPONENTES</t>
        </r>
      </text>
    </comment>
    <comment ref="C191" authorId="0" shapeId="0" xr:uid="{B6ABE300-A977-4899-B6E8-6D2BD9653C43}">
      <text>
        <r>
          <rPr>
            <sz val="9"/>
            <color indexed="81"/>
            <rFont val="Tahoma"/>
            <family val="2"/>
          </rPr>
          <t>TUVO 5 PROPONENTES</t>
        </r>
      </text>
    </comment>
    <comment ref="D191" authorId="0" shapeId="0" xr:uid="{948C056C-0C39-4A96-A9A2-06F5D01E8C35}">
      <text>
        <r>
          <rPr>
            <sz val="9"/>
            <color indexed="81"/>
            <rFont val="Tahoma"/>
            <family val="2"/>
          </rPr>
          <t>TUVO 5 PROPONENTES</t>
        </r>
      </text>
    </comment>
    <comment ref="C233" authorId="0" shapeId="0" xr:uid="{8D6F8449-2B06-4860-AB8A-9C782D6C0DEC}">
      <text>
        <r>
          <rPr>
            <sz val="9"/>
            <color indexed="81"/>
            <rFont val="Tahoma"/>
            <family val="2"/>
          </rPr>
          <t>TUVO 3 PROPONENTES</t>
        </r>
      </text>
    </comment>
    <comment ref="D233" authorId="0" shapeId="0" xr:uid="{697C202B-894A-42B5-B04C-ABEA05A6F53E}">
      <text>
        <r>
          <rPr>
            <sz val="9"/>
            <color indexed="81"/>
            <rFont val="Tahoma"/>
            <family val="2"/>
          </rPr>
          <t>TUVO 3 PROPONENTES</t>
        </r>
      </text>
    </comment>
    <comment ref="C242" authorId="1" shapeId="0" xr:uid="{1F748422-BE27-4200-9FD9-8D8F5FC90AC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text>
    </comment>
    <comment ref="D242" authorId="2" shapeId="0" xr:uid="{70B7DBA2-8B0B-4D29-A374-A3D25BA7832B}">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text>
    </comment>
    <comment ref="C243" authorId="3" shapeId="0" xr:uid="{F48BCA23-BFB1-460A-A41F-39E7769FB886}">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text>
    </comment>
    <comment ref="D243" authorId="4" shapeId="0" xr:uid="{C8A9AF41-E20C-4F00-BA4C-66968DC1085F}">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text>
    </comment>
    <comment ref="C244" authorId="5" shapeId="0" xr:uid="{0C6FAC52-4FF5-4CE4-B39B-886FFF111A3E}">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text>
    </comment>
    <comment ref="D244" authorId="6" shapeId="0" xr:uid="{13D85740-4146-439F-ACF2-DFA282316723}">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text>
    </comment>
    <comment ref="C247" authorId="7" shapeId="0" xr:uid="{8BCD9387-201C-4BD9-B8AD-4F194581AF6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text>
    </comment>
    <comment ref="D247" authorId="8" shapeId="0" xr:uid="{94D19807-3CCD-4A20-9B91-63BF3AEC9E39}">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text>
    </comment>
    <comment ref="C250" authorId="0" shapeId="0" xr:uid="{A37C6BDF-C734-4864-93A3-118FABE5E8E6}">
      <text>
        <r>
          <rPr>
            <sz val="9"/>
            <color indexed="81"/>
            <rFont val="Tahoma"/>
            <family val="2"/>
          </rPr>
          <t>TUVO 8 PROPONENTES</t>
        </r>
      </text>
    </comment>
    <comment ref="D250" authorId="0" shapeId="0" xr:uid="{EB65B5AD-1DE6-46D8-AC0E-8619B33DF668}">
      <text>
        <r>
          <rPr>
            <sz val="9"/>
            <color indexed="81"/>
            <rFont val="Tahoma"/>
            <family val="2"/>
          </rPr>
          <t>TUVO 8 PROPONENTES</t>
        </r>
      </text>
    </comment>
    <comment ref="C252" authorId="0" shapeId="0" xr:uid="{6A596F2A-9DC9-439A-9B66-32FEE60671E8}">
      <text>
        <r>
          <rPr>
            <sz val="9"/>
            <color indexed="81"/>
            <rFont val="Tahoma"/>
            <family val="2"/>
          </rPr>
          <t>TUVO 3 PROPONENTES</t>
        </r>
      </text>
    </comment>
    <comment ref="D252" authorId="0" shapeId="0" xr:uid="{1AC0D7E9-626C-4207-BA18-2B04BBB82317}">
      <text>
        <r>
          <rPr>
            <sz val="9"/>
            <color indexed="81"/>
            <rFont val="Tahoma"/>
            <family val="2"/>
          </rPr>
          <t>TUVO 3 PROPONENTES</t>
        </r>
      </text>
    </comment>
    <comment ref="C254" authorId="0" shapeId="0" xr:uid="{50A155D3-3873-4D6E-A663-14203C32CBBB}">
      <text>
        <r>
          <rPr>
            <sz val="9"/>
            <color indexed="81"/>
            <rFont val="Tahoma"/>
            <family val="2"/>
          </rPr>
          <t xml:space="preserve">TUVO 46 PROPONENTES
</t>
        </r>
      </text>
    </comment>
    <comment ref="D254" authorId="0" shapeId="0" xr:uid="{FCE410A4-DACA-4943-90FD-A1C48D7EE8F8}">
      <text>
        <r>
          <rPr>
            <sz val="9"/>
            <color indexed="81"/>
            <rFont val="Tahoma"/>
            <family val="2"/>
          </rPr>
          <t>TUVO 46 PROPONENTES</t>
        </r>
      </text>
    </comment>
    <comment ref="C255" authorId="0" shapeId="0" xr:uid="{D06B9D1A-5061-42EE-8E0A-2707BB2BF4F9}">
      <text>
        <r>
          <rPr>
            <sz val="9"/>
            <color indexed="81"/>
            <rFont val="Tahoma"/>
            <family val="2"/>
          </rPr>
          <t>TUVO 14 PROPONENTES</t>
        </r>
      </text>
    </comment>
    <comment ref="D255" authorId="0" shapeId="0" xr:uid="{D2AF651F-EBC4-472E-9EEA-071F172B90DE}">
      <text>
        <r>
          <rPr>
            <sz val="9"/>
            <color indexed="81"/>
            <rFont val="Tahoma"/>
            <family val="2"/>
          </rPr>
          <t>TUVO 14 PROPONENTES</t>
        </r>
      </text>
    </comment>
    <comment ref="C256" authorId="0" shapeId="0" xr:uid="{78E37FCE-D26B-4D46-BFE4-B8B4DEFDF12C}">
      <text>
        <r>
          <rPr>
            <sz val="9"/>
            <color indexed="81"/>
            <rFont val="Tahoma"/>
            <family val="2"/>
          </rPr>
          <t xml:space="preserve">TUVO 14 PROPONENTES
</t>
        </r>
      </text>
    </comment>
    <comment ref="D256" authorId="0" shapeId="0" xr:uid="{0565E33C-311B-4039-A807-F7D6C516E589}">
      <text>
        <r>
          <rPr>
            <sz val="9"/>
            <color indexed="81"/>
            <rFont val="Tahoma"/>
            <family val="2"/>
          </rPr>
          <t>TUVO 14 PROPONENTES</t>
        </r>
      </text>
    </comment>
    <comment ref="C257" authorId="0" shapeId="0" xr:uid="{40DA3587-BD41-4F96-9AAD-8C2F49979DB5}">
      <text>
        <r>
          <rPr>
            <sz val="9"/>
            <color indexed="81"/>
            <rFont val="Tahoma"/>
            <family val="2"/>
          </rPr>
          <t>ESTE CONTRATO TUVO 16 PROPOPONENTES</t>
        </r>
      </text>
    </comment>
    <comment ref="D257" authorId="0" shapeId="0" xr:uid="{4D53F613-C5EF-4A4B-83B5-7DB1B8FA8630}">
      <text>
        <r>
          <rPr>
            <sz val="9"/>
            <color indexed="81"/>
            <rFont val="Tahoma"/>
            <family val="2"/>
          </rPr>
          <t>ESTE CONTRATO TUVO 16 PROPOPONENTES</t>
        </r>
      </text>
    </comment>
    <comment ref="C258" authorId="0" shapeId="0" xr:uid="{691FA242-0862-46C7-B500-A54F4778D1FC}">
      <text>
        <r>
          <rPr>
            <sz val="9"/>
            <color indexed="81"/>
            <rFont val="Tahoma"/>
            <family val="2"/>
          </rPr>
          <t>TUVO 4 PROPONENTES</t>
        </r>
      </text>
    </comment>
    <comment ref="D258" authorId="0" shapeId="0" xr:uid="{3999988B-3AD1-4798-B104-5C4E6F38C834}">
      <text>
        <r>
          <rPr>
            <sz val="9"/>
            <color indexed="81"/>
            <rFont val="Tahoma"/>
            <family val="2"/>
          </rPr>
          <t>TUVO 4 PROPONENTES</t>
        </r>
      </text>
    </comment>
    <comment ref="C259" authorId="0" shapeId="0" xr:uid="{9C1C9368-8EFB-4822-9840-11976A113B86}">
      <text>
        <r>
          <rPr>
            <sz val="9"/>
            <color indexed="81"/>
            <rFont val="Tahoma"/>
            <family val="2"/>
          </rPr>
          <t>TUVO 9 PROPONENTES</t>
        </r>
      </text>
    </comment>
    <comment ref="D259" authorId="0" shapeId="0" xr:uid="{1F558664-2C58-4E45-A0C9-971ED2CAC7F3}">
      <text>
        <r>
          <rPr>
            <sz val="9"/>
            <color indexed="81"/>
            <rFont val="Tahoma"/>
            <family val="2"/>
          </rPr>
          <t>TUVO 9 PROPONENTES</t>
        </r>
      </text>
    </comment>
    <comment ref="C260" authorId="0" shapeId="0" xr:uid="{C11B7B95-A6FD-4FBA-9DFD-02AE7C905095}">
      <text>
        <r>
          <rPr>
            <sz val="9"/>
            <color indexed="81"/>
            <rFont val="Tahoma"/>
            <family val="2"/>
          </rPr>
          <t xml:space="preserve">TUVO 39 PROPONENTES
</t>
        </r>
      </text>
    </comment>
    <comment ref="D260" authorId="0" shapeId="0" xr:uid="{A8995073-1CFE-4288-9DD7-F6B84D7AA4FF}">
      <text>
        <r>
          <rPr>
            <sz val="9"/>
            <color indexed="81"/>
            <rFont val="Tahoma"/>
            <family val="2"/>
          </rPr>
          <t>TUVO 39 PROPONENTES</t>
        </r>
      </text>
    </comment>
    <comment ref="C261" authorId="0" shapeId="0" xr:uid="{0EEAD22A-CA8E-4E63-8CD3-5DD6B18D6EC2}">
      <text>
        <r>
          <rPr>
            <sz val="9"/>
            <color indexed="81"/>
            <rFont val="Tahoma"/>
            <family val="2"/>
          </rPr>
          <t>TUVO 13 PROPONENTES</t>
        </r>
      </text>
    </comment>
    <comment ref="D261" authorId="0" shapeId="0" xr:uid="{8ED4C5C7-1852-4ED0-B6ED-CE6EB575C7B8}">
      <text>
        <r>
          <rPr>
            <sz val="9"/>
            <color indexed="81"/>
            <rFont val="Tahoma"/>
            <family val="2"/>
          </rPr>
          <t>TUVO 13 PROPONENTES</t>
        </r>
      </text>
    </comment>
    <comment ref="C262" authorId="0" shapeId="0" xr:uid="{7E964559-CE14-4CB6-95B9-B30AD5CB5540}">
      <text>
        <r>
          <rPr>
            <sz val="9"/>
            <color indexed="81"/>
            <rFont val="Tahoma"/>
            <family val="2"/>
          </rPr>
          <t>TUVO 8 PROPONENTES</t>
        </r>
      </text>
    </comment>
    <comment ref="D262" authorId="0" shapeId="0" xr:uid="{9481D871-DD8C-4F25-BC39-BC58E8364FDC}">
      <text>
        <r>
          <rPr>
            <sz val="9"/>
            <color indexed="81"/>
            <rFont val="Tahoma"/>
            <family val="2"/>
          </rPr>
          <t>TUVO 8 PROPONENTES</t>
        </r>
      </text>
    </comment>
    <comment ref="C263" authorId="0" shapeId="0" xr:uid="{31CCC622-3C51-4652-A74B-90B709654669}">
      <text>
        <r>
          <rPr>
            <sz val="9"/>
            <color indexed="81"/>
            <rFont val="Tahoma"/>
            <family val="2"/>
          </rPr>
          <t>TUVO 3 PROPONENTES</t>
        </r>
      </text>
    </comment>
    <comment ref="D263" authorId="0" shapeId="0" xr:uid="{CBF0E6F4-E5B3-4B39-9000-52FD76C616BC}">
      <text>
        <r>
          <rPr>
            <sz val="9"/>
            <color indexed="81"/>
            <rFont val="Tahoma"/>
            <family val="2"/>
          </rPr>
          <t>TUVO 3 PROPONENTES</t>
        </r>
      </text>
    </comment>
    <comment ref="C264" authorId="0" shapeId="0" xr:uid="{30EAD37A-BC8B-41A0-B49F-62CD21995924}">
      <text>
        <r>
          <rPr>
            <sz val="9"/>
            <color indexed="81"/>
            <rFont val="Tahoma"/>
            <family val="2"/>
          </rPr>
          <t>TUVO 14 PROPONENTES</t>
        </r>
      </text>
    </comment>
    <comment ref="D264" authorId="0" shapeId="0" xr:uid="{1AB5A66A-C88D-4197-B527-E28D2F86488E}">
      <text>
        <r>
          <rPr>
            <sz val="9"/>
            <color indexed="81"/>
            <rFont val="Tahoma"/>
            <family val="2"/>
          </rPr>
          <t>TUVO 14 PROPONENTES</t>
        </r>
      </text>
    </comment>
    <comment ref="C267" authorId="0" shapeId="0" xr:uid="{601AD3F4-DA03-47D8-8687-1E0F6B9EA95C}">
      <text>
        <r>
          <rPr>
            <sz val="9"/>
            <color indexed="81"/>
            <rFont val="Tahoma"/>
            <family val="2"/>
          </rPr>
          <t>TUVO 34 PROPONENTES</t>
        </r>
      </text>
    </comment>
    <comment ref="D267" authorId="0" shapeId="0" xr:uid="{D6FB81EA-C5D8-428C-8F81-F7770D706292}">
      <text>
        <r>
          <rPr>
            <sz val="9"/>
            <color indexed="81"/>
            <rFont val="Tahoma"/>
            <family val="2"/>
          </rPr>
          <t>TUVO 34 PROPONENTES</t>
        </r>
      </text>
    </comment>
    <comment ref="C268" authorId="0" shapeId="0" xr:uid="{566EC73E-F99C-4342-95F7-C9B8317EA478}">
      <text>
        <r>
          <rPr>
            <sz val="9"/>
            <color indexed="81"/>
            <rFont val="Tahoma"/>
            <family val="2"/>
          </rPr>
          <t xml:space="preserve">TUVO 11 PROPONENTES
</t>
        </r>
      </text>
    </comment>
    <comment ref="D268" authorId="0" shapeId="0" xr:uid="{5271CE09-96DC-4C8E-8A57-B42BC3B74468}">
      <text>
        <r>
          <rPr>
            <sz val="9"/>
            <color indexed="81"/>
            <rFont val="Tahoma"/>
            <family val="2"/>
          </rPr>
          <t>TUVO 11 PROPONENTES</t>
        </r>
      </text>
    </comment>
    <comment ref="C269" authorId="0" shapeId="0" xr:uid="{19395264-9A14-4D39-92F7-70DB13A9FD2A}">
      <text>
        <r>
          <rPr>
            <sz val="9"/>
            <color indexed="81"/>
            <rFont val="Tahoma"/>
            <family val="2"/>
          </rPr>
          <t>TUVO 12 PROPONENTES</t>
        </r>
      </text>
    </comment>
    <comment ref="D269" authorId="0" shapeId="0" xr:uid="{7B772771-CA68-4A84-97D8-88B8F85392A2}">
      <text>
        <r>
          <rPr>
            <sz val="9"/>
            <color indexed="81"/>
            <rFont val="Tahoma"/>
            <family val="2"/>
          </rPr>
          <t>TUVO 12 PROPONENTES</t>
        </r>
      </text>
    </comment>
    <comment ref="C270" authorId="0" shapeId="0" xr:uid="{F3546724-109A-4F25-B7BD-6F2CA74DCF0B}">
      <text>
        <r>
          <rPr>
            <sz val="9"/>
            <color indexed="81"/>
            <rFont val="Tahoma"/>
            <family val="2"/>
          </rPr>
          <t>TUVO 14 PROPONENTES</t>
        </r>
      </text>
    </comment>
    <comment ref="D270" authorId="0" shapeId="0" xr:uid="{101091C9-4A58-413A-B24C-B6079A4D6D09}">
      <text>
        <r>
          <rPr>
            <sz val="9"/>
            <color indexed="81"/>
            <rFont val="Tahoma"/>
            <family val="2"/>
          </rPr>
          <t>TUVO 14 PROPONENTES</t>
        </r>
      </text>
    </comment>
    <comment ref="C271" authorId="0" shapeId="0" xr:uid="{133C1B59-8754-43C1-A384-099AC12B9297}">
      <text>
        <r>
          <rPr>
            <sz val="9"/>
            <color indexed="81"/>
            <rFont val="Tahoma"/>
            <family val="2"/>
          </rPr>
          <t>TUVO 5 PROPON ENTES</t>
        </r>
      </text>
    </comment>
    <comment ref="D271" authorId="0" shapeId="0" xr:uid="{42737CB1-C60B-4A86-950A-940A6FF7AFAA}">
      <text>
        <r>
          <rPr>
            <sz val="9"/>
            <color indexed="81"/>
            <rFont val="Tahoma"/>
            <family val="2"/>
          </rPr>
          <t>TUVO 5 PROPON ENTES</t>
        </r>
      </text>
    </comment>
    <comment ref="D272" authorId="0" shapeId="0" xr:uid="{B3E7F8C9-A892-4E42-B7AA-C3EB62368C85}">
      <text>
        <r>
          <rPr>
            <sz val="9"/>
            <color indexed="81"/>
            <rFont val="Tahoma"/>
            <family val="2"/>
          </rPr>
          <t>TUVO 9 PROPONENTES</t>
        </r>
      </text>
    </comment>
    <comment ref="C273" authorId="0" shapeId="0" xr:uid="{2069B9CF-930E-4F4B-AA5D-671EAF7F981A}">
      <text>
        <r>
          <rPr>
            <sz val="9"/>
            <color indexed="81"/>
            <rFont val="Tahoma"/>
            <family val="2"/>
          </rPr>
          <t>TUVO 4 PROPONENTES</t>
        </r>
      </text>
    </comment>
    <comment ref="D273" authorId="0" shapeId="0" xr:uid="{8BD601C1-39CF-4023-8213-7C14850FA076}">
      <text>
        <r>
          <rPr>
            <sz val="9"/>
            <color indexed="81"/>
            <rFont val="Tahoma"/>
            <family val="2"/>
          </rPr>
          <t>TUVO 4 PROPONENTES</t>
        </r>
      </text>
    </comment>
    <comment ref="D274" authorId="0" shapeId="0" xr:uid="{E3976B84-EF64-4C5D-BF4E-8DA4A301D440}">
      <text>
        <r>
          <rPr>
            <sz val="9"/>
            <color indexed="81"/>
            <rFont val="Tahoma"/>
            <family val="2"/>
          </rPr>
          <t>TUVO 3 PROPONENTES</t>
        </r>
      </text>
    </comment>
    <comment ref="C275" authorId="0" shapeId="0" xr:uid="{16DA1ABF-C83A-4070-978B-4E76B72C37AB}">
      <text>
        <r>
          <rPr>
            <sz val="9"/>
            <color indexed="81"/>
            <rFont val="Tahoma"/>
            <family val="2"/>
          </rPr>
          <t>TUVO 15 PROPONENTES</t>
        </r>
        <r>
          <rPr>
            <sz val="9"/>
            <color indexed="81"/>
            <rFont val="Tahoma"/>
            <family val="2"/>
          </rPr>
          <t xml:space="preserve">
</t>
        </r>
      </text>
    </comment>
    <comment ref="D275" authorId="0" shapeId="0" xr:uid="{630FCDFC-3493-4B8D-A8B7-14CE812880DE}">
      <text>
        <r>
          <rPr>
            <sz val="9"/>
            <color indexed="81"/>
            <rFont val="Tahoma"/>
            <family val="2"/>
          </rPr>
          <t>TUVO 15 PROPONENTES</t>
        </r>
      </text>
    </comment>
    <comment ref="D278" authorId="0" shapeId="0" xr:uid="{DB032188-1F3A-496C-9017-D9D1403CA1AD}">
      <text>
        <r>
          <rPr>
            <sz val="9"/>
            <color indexed="81"/>
            <rFont val="Tahoma"/>
            <family val="2"/>
          </rPr>
          <t>TUVO 5 PROPONENTES</t>
        </r>
      </text>
    </comment>
    <comment ref="D281" authorId="0" shapeId="0" xr:uid="{3F959B15-4310-4622-B970-0086F12CAF28}">
      <text>
        <r>
          <rPr>
            <sz val="9"/>
            <color indexed="81"/>
            <rFont val="Tahoma"/>
            <family val="2"/>
          </rPr>
          <t>TUVO 3 PROPONENTES</t>
        </r>
      </text>
    </comment>
    <comment ref="D285" authorId="0" shapeId="0" xr:uid="{2F938038-B642-40B6-B9D5-3CBD7FFE219B}">
      <text>
        <r>
          <rPr>
            <sz val="9"/>
            <color indexed="81"/>
            <rFont val="Tahoma"/>
            <family val="2"/>
          </rPr>
          <t>TUVO 3 PROPONENTES</t>
        </r>
      </text>
    </comment>
    <comment ref="D291" authorId="0" shapeId="0" xr:uid="{C1558D78-CE17-4621-84DC-C81F5F562584}">
      <text>
        <r>
          <rPr>
            <sz val="9"/>
            <color indexed="81"/>
            <rFont val="Tahoma"/>
            <family val="2"/>
          </rPr>
          <t>TUVO 9 PROPONENTES</t>
        </r>
      </text>
    </comment>
    <comment ref="D294" authorId="0" shapeId="0" xr:uid="{CA20A782-5312-450C-9D33-C03FCBE571F0}">
      <text>
        <r>
          <rPr>
            <sz val="9"/>
            <color indexed="81"/>
            <rFont val="Tahoma"/>
            <family val="2"/>
          </rPr>
          <t>TUVO 4 PROPONENTES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<sst xmlns="http://schemas.openxmlformats.org/spreadsheetml/2006/main" count="17486" uniqueCount="3120">
  <si>
    <t>ORDEN BASE</t>
  </si>
  <si>
    <t xml:space="preserve">VIGENCIA </t>
  </si>
  <si>
    <t>NÚMERO DEL PROCESO EN EL  SECOP</t>
  </si>
  <si>
    <t>NÚMERO DE CONTRATO</t>
  </si>
  <si>
    <t>MODALIDAD DE SELECCIÓN</t>
  </si>
  <si>
    <t>TIPO DE MODALIDAD</t>
  </si>
  <si>
    <t>TIPOS CONTRACTUALES</t>
  </si>
  <si>
    <t>SIGLAS</t>
  </si>
  <si>
    <t>VALOR INICIAL DEL CONTRATO</t>
  </si>
  <si>
    <t>VALOR FINAL DEL CONTRATO-INCLUIDA ADICIONES</t>
  </si>
  <si>
    <t>DESTINO DEL GASTO</t>
  </si>
  <si>
    <t>NO-HAY</t>
  </si>
  <si>
    <t>Número Programa</t>
  </si>
  <si>
    <t>Equivalencia Número de Programa</t>
  </si>
  <si>
    <t>Propósito</t>
  </si>
  <si>
    <t>RUBRO PRESUPUESTAL</t>
  </si>
  <si>
    <t>NÚMERO RUBO O PROYECTO</t>
  </si>
  <si>
    <t>NOMBRE PROYECTO O RUBRO</t>
  </si>
  <si>
    <t>CDP N°1</t>
  </si>
  <si>
    <t xml:space="preserve">  CDP No.1     FECHA   </t>
  </si>
  <si>
    <t>CDP N°2 (adición, prórroga o cesión)</t>
  </si>
  <si>
    <t xml:space="preserve">  CDP No.2     FECHA             (adición, prórroga o cesión</t>
  </si>
  <si>
    <t xml:space="preserve">  CDP No3     
(adición, prórroga o cesión)</t>
  </si>
  <si>
    <t xml:space="preserve">  CDP No.3     FECHA
(adición, prórroga o cesión)</t>
  </si>
  <si>
    <t>No.1  CRP</t>
  </si>
  <si>
    <t>FECHA DEL CRP No. 1</t>
  </si>
  <si>
    <t>No.2  CRP-adición, prórroga o cesión</t>
  </si>
  <si>
    <t>FECHA DEL CRP No. 2-adición, prórroga o cesión</t>
  </si>
  <si>
    <t>No.3  CRP</t>
  </si>
  <si>
    <t>FECHA DEL CRP No. 3</t>
  </si>
  <si>
    <t>REGIMEN DE CONTRATACIÓN</t>
  </si>
  <si>
    <t>TIPO DE COMPROMISO</t>
  </si>
  <si>
    <t>TIPOLOGIA ESPECIFICA                      SIVICOF</t>
  </si>
  <si>
    <t>TIPOLOGÍA             PERSONERIA</t>
  </si>
  <si>
    <t>TIPOLOGIA VEEDURIA</t>
  </si>
  <si>
    <t xml:space="preserve">NÚMERO TIPOLOGIA </t>
  </si>
  <si>
    <t>OBJETO DEL CONTRATO</t>
  </si>
  <si>
    <t>UNIDAD PLAZO DE EJECUCIÓN</t>
  </si>
  <si>
    <t>PLAZO EJECUCIÓN INCIAL</t>
  </si>
  <si>
    <t>MESES PRÓRROGADOS</t>
  </si>
  <si>
    <t>PLAZO FINAL MESES EJECUTADO</t>
  </si>
  <si>
    <t>DÍAS PRRÓRROGADOS</t>
  </si>
  <si>
    <t>FECHA PUBLICACIÓN EN SECOP</t>
  </si>
  <si>
    <t>FECHA SUSCRIPCIÓN</t>
  </si>
  <si>
    <t>FECHA ACTA DE INICIO</t>
  </si>
  <si>
    <t>FECHA TERMINACIÓN INICIAL</t>
  </si>
  <si>
    <t>FECHA TERMINACIÓN FINAL</t>
  </si>
  <si>
    <t>FECHA LIQUIDACIÓN</t>
  </si>
  <si>
    <t>MES TERMINACIÓN</t>
  </si>
  <si>
    <t>TIPO DE IDENTIFICACIÓN</t>
  </si>
  <si>
    <t>ID IDENTIFICACIÓN NIT/ CC</t>
  </si>
  <si>
    <t>DIGITO DE VERIFICACIÓN</t>
  </si>
  <si>
    <t>NOMBRE CONTRATISTA</t>
  </si>
  <si>
    <t>FORMACIÓN ACADÉMICA</t>
  </si>
  <si>
    <t>FECHA DE NACIMIENTO</t>
  </si>
  <si>
    <t>EDAD</t>
  </si>
  <si>
    <t>MUJER CABEZA DE FAMILIA</t>
  </si>
  <si>
    <t>GÉNERO</t>
  </si>
  <si>
    <t>NIVEL EDUCATIVO</t>
  </si>
  <si>
    <t>TIPO PERSONA</t>
  </si>
  <si>
    <t>TIPO CONFIGURACION</t>
  </si>
  <si>
    <t>NACIONALIDAD DEL CONTRATISTA</t>
  </si>
  <si>
    <t>DOMICILIO CONTRATISTA</t>
  </si>
  <si>
    <t>TELEFONO CONTRATISTA</t>
  </si>
  <si>
    <t>E-MAIL</t>
  </si>
  <si>
    <t>CLASE CONTRATISTA</t>
  </si>
  <si>
    <t xml:space="preserve">FECHA DE VENCIMIENTO DE COBERTURA DE LA POLIZA DE GARANTIA </t>
  </si>
  <si>
    <t xml:space="preserve">FECHA DE VENCIMIENTO DE COBERTURA DE LA POLIZA DE GARANTIA-PRÓRROGA </t>
  </si>
  <si>
    <t>NOMBRE DEL SUPERVISOR O INTERVENTOR</t>
  </si>
  <si>
    <t>ID DEL SUPERVISOR O INTERVENTOR</t>
  </si>
  <si>
    <t>DIGITO VERIFICACIÓN</t>
  </si>
  <si>
    <t>DEPENDENCIA</t>
  </si>
  <si>
    <t>LINK SECOP</t>
  </si>
  <si>
    <t>ABOGADO RESPONSABLE CONTRATACIÓN</t>
  </si>
  <si>
    <t>ESTADO ACTUAL CONTRATO             Novedad de ejecución</t>
  </si>
  <si>
    <t>REPORTE MES SIVICOF</t>
  </si>
  <si>
    <t>PROPONENTE 1 NOMBRE</t>
  </si>
  <si>
    <t>PROPONENTE 2 NOMBRE</t>
  </si>
  <si>
    <t>PROPONENTE 3 NOMBRE</t>
  </si>
  <si>
    <t>PROPONENTE 4 NOMBRE</t>
  </si>
  <si>
    <t>PROPONENTE 5 NOMBRE</t>
  </si>
  <si>
    <t>PROPONENTE 6 NOMBRE</t>
  </si>
  <si>
    <t>PROPONENTE 7 NOMBRE</t>
  </si>
  <si>
    <t>PROPONENTE 8 NOMBRE</t>
  </si>
  <si>
    <t>PROPONENTE 9 NOMBRE</t>
  </si>
  <si>
    <t>PROPONENTE 10 NOMBRE</t>
  </si>
  <si>
    <t>FECHA EN LA QUE SE REALIZA LA CESIÓN DEL CONTRATO No.1</t>
  </si>
  <si>
    <t>NOMBRE DEL CONTRATISTA QUE RECIBIÓ LA CESIÓN No. 1</t>
  </si>
  <si>
    <t>ID CONTRATISTA QUE ACEPTO CESIÓN No. 1</t>
  </si>
  <si>
    <t>DIGITO VERIFICACIÓN CESIÓN No. 1</t>
  </si>
  <si>
    <t>VALOR CESIONADO No.1</t>
  </si>
  <si>
    <t>FECHA EN LA QUE SE REALIZA LA CESIÓN DEL CONTRATO No. 2</t>
  </si>
  <si>
    <t>NOMBRE DEL CONTRATISTA QUE RECIBIÓ LA CESIÓN No. 2</t>
  </si>
  <si>
    <t>ID CONTRATISTA QUE ACEPTO CESIÓN No. 2</t>
  </si>
  <si>
    <t>DIGITO VERIFICACIÓN CESIÓN No. 2</t>
  </si>
  <si>
    <t>VALOR CESIONADO No. 2</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</si>
  <si>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</si>
  <si>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</si>
  <si>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</si>
  <si>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</si>
  <si>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</si>
  <si>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</si>
  <si>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</si>
  <si>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</si>
  <si>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</si>
  <si>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</si>
  <si>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PLAZO FINAL DE EJECUCIÓN, INCLUIDAS LAS PRORROGAS (DIAS)</t>
  </si>
  <si>
    <t>ADICION1   FECHA</t>
  </si>
  <si>
    <t>ADICION1   VALOR</t>
  </si>
  <si>
    <t>ADICION2   FECHA</t>
  </si>
  <si>
    <t>ADICION2   VALOR</t>
  </si>
  <si>
    <t>ADICION3   FECHA</t>
  </si>
  <si>
    <t>ADICION3   VALOR</t>
  </si>
  <si>
    <t>ADICION4   FECHA</t>
  </si>
  <si>
    <t>ADICION4   VALOR</t>
  </si>
  <si>
    <t>ADICION5   FECHA</t>
  </si>
  <si>
    <t>ADICION5   VALOR</t>
  </si>
  <si>
    <t>CANTIDAD DE ADICIONES</t>
  </si>
  <si>
    <t>TOTAL ADICIONES SUMA DE CRP 2,3,4 Y 5</t>
  </si>
  <si>
    <t>SUSPENSION 1  FECHA</t>
  </si>
  <si>
    <t>SUSPENSION 1 N° DIAS</t>
  </si>
  <si>
    <t>FECHA 1 DE REINICIO</t>
  </si>
  <si>
    <t>SUSPENSION 2 FECHA</t>
  </si>
  <si>
    <t>SUSPENSION2N° DIAS</t>
  </si>
  <si>
    <t>FECHA 2 DE REINICIO</t>
  </si>
  <si>
    <t>SUSPENSION 3 FECHA</t>
  </si>
  <si>
    <t>SUSPENSION 3 N° DIAS</t>
  </si>
  <si>
    <t>FECHA 3 DE REINICIO</t>
  </si>
  <si>
    <t>INCUMPLIMIENTO</t>
  </si>
  <si>
    <t>OBSERVACIONES</t>
  </si>
  <si>
    <t>VALOR MENSUAL CONTRATO INICIAL</t>
  </si>
  <si>
    <t>VALOR MENSUAL CON ADICIONES</t>
  </si>
  <si>
    <t>OBLIGACIONES ESPECIFICAS</t>
  </si>
  <si>
    <t>FDLCH-CD-001-2023</t>
  </si>
  <si>
    <t>FDLCH-CPS-001-2023</t>
  </si>
  <si>
    <t>Contratación directa</t>
  </si>
  <si>
    <t>Contratos de prestación de servicios profesionales y de apoyo a la gestión</t>
  </si>
  <si>
    <t>Contrato de Prestación de Servicios</t>
  </si>
  <si>
    <t>CPS</t>
  </si>
  <si>
    <t>Inversión</t>
  </si>
  <si>
    <t>Gestión pública local</t>
  </si>
  <si>
    <t>Propósito 5: Construir Bogotá-regios con gobierno abierto, transparente y ciudadanía consciente</t>
  </si>
  <si>
    <t>O23011605570000001741</t>
  </si>
  <si>
    <t>Chapinero ejemplo de Gobierno Abierto y Transparencia Local</t>
  </si>
  <si>
    <t>1 1. Ley 80</t>
  </si>
  <si>
    <t>2.2. Contrato</t>
  </si>
  <si>
    <t>33 33-Servicios Apoyo a la Gestión de la Entidad</t>
  </si>
  <si>
    <t>CPS: Contrato de Prestacion de Servicios</t>
  </si>
  <si>
    <t>4.4. Contrato de prestación de servicios de apoyo a la gestión</t>
  </si>
  <si>
    <t>PRESTAR SERVICIOS DE APOYO A LA GESTIÓN PARA DESARROLLAR LAS ACTIVIDADES DE RADICACIÓN, GESTIÓN DE CORRESPONDENCIA Y DE LA DOCUMENTACIÓN QUE EXPIDE, SE ALLEGA Y CONTROLA DE LA ALCALDÍA LOCAL DE CHAPINERO</t>
  </si>
  <si>
    <t>2.2. Meses</t>
  </si>
  <si>
    <t>ABRIL
2024</t>
  </si>
  <si>
    <t>Cédula</t>
  </si>
  <si>
    <t>JENNYFER MARIA SAUCEDO FUENTES</t>
  </si>
  <si>
    <t>BACHILLER</t>
  </si>
  <si>
    <t>SI</t>
  </si>
  <si>
    <t>Mujer</t>
  </si>
  <si>
    <t>Bachiller</t>
  </si>
  <si>
    <t>1.1. Natural</t>
  </si>
  <si>
    <t>26 26-Persona Natural</t>
  </si>
  <si>
    <t>1.1 Nacional</t>
  </si>
  <si>
    <t>CALLE 48Q BIS SUR # 1A-12 ESTE</t>
  </si>
  <si>
    <t>jennufusa@gmail.com</t>
  </si>
  <si>
    <t>3.3. Único contratista</t>
  </si>
  <si>
    <t>FABIOLA VASQUEZ PEDRAZA</t>
  </si>
  <si>
    <t>CDI</t>
  </si>
  <si>
    <t>https://community.secop.gov.co/Public/Tendering/OpportunityDetail/Index?noticeUID=CO1.NTC.3795294&amp;isFromPublicArea=True&amp;isModal=False</t>
  </si>
  <si>
    <t>YEINI RAQUEL BLANCO MENDOZA</t>
  </si>
  <si>
    <t>0 0. Activo</t>
  </si>
  <si>
    <t>Enero</t>
  </si>
  <si>
    <t>N/A</t>
  </si>
  <si>
    <t>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áreas del FDL como lo son alcaldía y policiva.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Las demás que le asigne el supervisor del contrato y que surjan de la naturaleza del mismo</t>
  </si>
  <si>
    <t>FDLCH-CD-002-2023</t>
  </si>
  <si>
    <t>FDLCH-CPS-002-2023</t>
  </si>
  <si>
    <t>Espacio público más seguro y construido colectivamente</t>
  </si>
  <si>
    <t>Propósito 3: Inspirar confianza y legitimidad para vivir sin miedo y sin ser epicentro de cultura ciudadana, paz y reconciliación.</t>
  </si>
  <si>
    <t>O23011603450000001736</t>
  </si>
  <si>
    <t>Chapinero es espacio público incluyente y democrático</t>
  </si>
  <si>
    <t>PRESTAR SERVICIOS DE APOYO A LA GESTIÓN, PARA EL DESARROLLO DE ESTRATEGIAS QUE PROMUEVAN EL USO ADECUADO DEL ESPACIO PUBLICO EN EL MARCO DEL PROYECTO "CHAPINERO ES ESPACIO PUBLICO INCLUYENTE Y DEMOCRATICO</t>
  </si>
  <si>
    <t>FEBRERO
2024</t>
  </si>
  <si>
    <t>LUIS ALEJANDRO MARTINEZ MARTINEZ</t>
  </si>
  <si>
    <t>Hombre</t>
  </si>
  <si>
    <t>CARRERA 39A # 2B-17</t>
  </si>
  <si>
    <t>martinezm.alejo@gmail.com</t>
  </si>
  <si>
    <t>IVAN GUILLERMO RAMIREZ REYES</t>
  </si>
  <si>
    <t>ESPACIO PUBLICO</t>
  </si>
  <si>
    <t>https://community.secop.gov.co/Public/Tendering/OpportunityDetail/Index?noticeUID=CO1.NTC.3795790&amp;isFromPublicArea=True&amp;isModal=False</t>
  </si>
  <si>
    <t>10 10. Terminado</t>
  </si>
  <si>
    <t>1. Realizar apoyo a la implementación de las acciones necesarias, para el desarrollo de planes de trabajo que permitan el cumplimiento y seguimiento de las políticas públicas, normatividad vigente y metas del Plan de Desarrollo Local relacionadas con el uso y aprovechamiento del espacio público de la localidad de Chapinero. 2. Apoyar la construccion de escenarios de diálogo y concertacion entre los distintos actores sociales que se encuentran en el espacio público de la Localidad de Chapinero. 3. Acompañar los diferentes operativos y procesos policivos, sociales y comunitarios que inciden o afectan la convivencia y seguridad en el espacio público.  4. Apoyar la estructuración, desarrollo y seguimiento, de acuerdos de voluntades, en el que los distintos actores sociales que confluyen en el espacio publico, puedan contribuir desde sus potencialidades, para la consolidación de un espacio publico incluyente y democratico. 5. Recopilar memorias y actas de las actividades realizadas, así mismo como colaborar con la difusión de avances, resultados obtenidos y presentación de impactos evidenciados. 6. Apoyar el desarrollo del proceso de gestión contractual requerido para el cumplimiento de los objetivos y metas asociados a los proyectos de inversión local, con un enfoque participativo, comunitario, dando cumplimiento con los requisitos legales vigentes. 7. Brindar apoyo en la atención de manera integral de las instancias de participación ciudadana relacionadas con el objeto contractual.  8. Generar recomendaciones, alertas y acciones de mejora que permitan optimizar el cumplimiento del objeto contractual y de los temas relacionados con el uso y aprovechamiento del espacio público de la localidad de Chapinero.  9. Realizar apoyo en actividades encaminadas a la integración y movilización social de los grupos de interés y partes interesadas en los temas relacionados con el uso y aprovechamiento del espacio público de la localidad de Chapinero. 10.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t>
  </si>
  <si>
    <t>FDLCH-CD-003-2023</t>
  </si>
  <si>
    <t>FDLCH-CPS-003-2023</t>
  </si>
  <si>
    <t>Plataforma institucional para la seguridad y justicia</t>
  </si>
  <si>
    <t>O23011603480000001738</t>
  </si>
  <si>
    <t>Justicia accesible y oportuna para chapinero</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</si>
  <si>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</si>
  <si>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MARZO
2024</t>
  </si>
  <si>
    <t>PAULA ANDREA BERNAL SALDAÑA</t>
  </si>
  <si>
    <t>ADMINISTRADOR DE EMPRESAS</t>
  </si>
  <si>
    <t xml:space="preserve">NO </t>
  </si>
  <si>
    <t>CARRERA 72N BIS # 40-47</t>
  </si>
  <si>
    <t>paulabernal0109@gmail.com</t>
  </si>
  <si>
    <t>https://community.secop.gov.co/Public/Tendering/OpportunityDetail/Index?noticeUID=CO1.NTC.3796623&amp;isFromPublicArea=True&amp;isModal=False</t>
  </si>
  <si>
    <t>1. Brindar acompañamiento en los procesos de movilización ciudadana, monitoreo a disturbios, operativos de seguridad, actividades interinstitucionales, atención de emergencias, eventos masivos o de alta complejidad que se desarrollen y que constituyan un riesgo para la seguridad y convivencia ciudadana en la localidad de Chapinero. 2. Realizar acciones, jornadas y gestiones que permitan el dialogo y la participación con la comunidad y las instituciones para promover la seguridad y convivencia ciudadana en las distintas UPZ, para dar cumplimiento al plan integral de seguridad, convivencia, justicia y especio público. 3. Acompañar los operativos y actividades de prevención y control de conflictividades, violencias y delitos, que inciden o afecten la convivencia y seguridad de la localidad. 4.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 Implementar las acciones necesarias para el desarrollo del plan integral de seguridad, convivencia y justicia- PISCJ de Bogotá D.C. en la localidad de Chapinero. 6. 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 Reportar cualquier situación que pueda afectar las condiciones de seguridad y convivencia ante las autoridades locales competentes. 8. Apoyar las acciones de prevención, seguimiento y control que con ocasión de la Pandemia del SARS- COV-2 se establezcan en material policiva, de seguridad, salubridad y convivencia. 9. Recopilar memorias y actas de las actividades realizadas, así mismo como colaborar con la difusión de avances, resultados obtenidos y presentación de impactos evidenciados. 10. Realizar apoyo en actividades encaminadas a la integración y movilización social de los grupos de interés y partes interesadas en los temas relacionados con el objeto contractual. 11. Llevar a cabo el acompañamiento a las reuniones, o sesiones indicadas por el Alcalde Local, así como los acompañamientos en calle, requeridos por la Entidad. 12. Las demás que le sean asignadas de conformidad con la naturaleza y objeto del contrato.</t>
  </si>
  <si>
    <t>FDLCH-CD-004-2023</t>
  </si>
  <si>
    <t>FDLCH-CPS-004-2023</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</si>
  <si>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</si>
  <si>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MARTHA PATRICIA MUÑOZ RUIZ</t>
  </si>
  <si>
    <t>TECNICA PROFESIONAL EN DISEÑO GRAFICO</t>
  </si>
  <si>
    <t>CARRERA 4 # 56-06</t>
  </si>
  <si>
    <t>pmunozruiz@yahoo.com</t>
  </si>
  <si>
    <t>https://community.secop.gov.co/Public/Tendering/OpportunityDetail/Index?noticeUID=CO1.NTC.3796854&amp;isFromPublicArea=True&amp;isModal=False</t>
  </si>
  <si>
    <t>JIMENA MARIA CARDONA DIAZ</t>
  </si>
  <si>
    <t>1. Apoyar la ejecución de actividades de asistencia administrativa en la oficina de contratación, para el cumplimiento de las funciones a cargo de esta dependencia, conforme a las tareas específicas que le sean asignadas.2.Llevar el control de asignación de procesos contractuales en las diferentes modalidades, así como de los tipos contractuales.3.Llevar los registros de consulta de documentos, carpetas y contratos que reposan en el archivo de gestión de la oficina de contratación, de acuerdo con las normas, métodos y procedimientos establecidos en el Subsistema Interno de Gestión Documental y Archivo SIGA.4.Ingresar y llevar el control en los expedientes contractuales, de los pagos de los contratos suscritos por el FDLCH.5.Brindar a la ciudadanía, servidores, Órganos de control, Corporaciones Públicas y demás interesados la información relacionada con las funciones y actividades ejecutadas por la oficina de contratación, de acuerdo con las instrucciones que reciba del encargado de la dependencia.6.Organizar, foliar e identificar el archivo de gestión de la oficina de contratación, de acuerdo con las normas de archivo vigentes y los procedimientos del Subsistema Interno de Gestión Documental y Archivo SIGA.7.Enviar los contratos liquidados al archivo y alimentar una base de datos que registre dicha información.8.Rendir informes mensuales sobre las actividades desarrolladas.9.Rendir un informe final que recoja las tareas y productos originados del objeto contractual.10.Atender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apoyo.11.Llevar a cabo el acompañamiento a las reuniones, o sesiones indicadas por el Alcalde Local, así como los acompañamientos en calle, requeridos por la Entidad.12.Las demás que le asigne el supervisor del contrato y que surjan de la naturaleza del mismo</t>
  </si>
  <si>
    <t>FDLCH-CD-005-2023</t>
  </si>
  <si>
    <t>FDLCH-CPS-005-2023</t>
  </si>
  <si>
    <t>ENERO
2024</t>
  </si>
  <si>
    <t>OMAR ORLANDO BARON VELASCO</t>
  </si>
  <si>
    <t>CALLE 90B SUR # 24-24 ESTE</t>
  </si>
  <si>
    <t>baronvelascoo@gmail.com</t>
  </si>
  <si>
    <t>https://community.secop.gov.co/Public/Tendering/OpportunityDetail/Index?noticeUID=CO1.NTC.3797213&amp;isFromPublicArea=True&amp;isModal=False</t>
  </si>
  <si>
    <t>FDLCH-CD-006-2023</t>
  </si>
  <si>
    <t>FDLCH-CPS-006-2023</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</si>
  <si>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</si>
  <si>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LOPEZ SIMIJACA</t>
  </si>
  <si>
    <t>CALLE 38A SUR # 78C-35</t>
  </si>
  <si>
    <t>giovanny.simijaca@gmail.com</t>
  </si>
  <si>
    <t>JOAN LONDOÑO GUERRERO</t>
  </si>
  <si>
    <t>AGDL</t>
  </si>
  <si>
    <t>https://community.secop.gov.co/Public/Tendering/OpportunityDetail/Index?noticeUID=CO1.NTC.3797594&amp;isFromPublicArea=True&amp;isModal=False</t>
  </si>
  <si>
    <t>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transito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Las demás que le asigne el supervisor del contrato y que surjan de la naturaleza del mismo.</t>
  </si>
  <si>
    <t>FDLCH-CD-007-2023</t>
  </si>
  <si>
    <t>FDLCH-CPS-007-2023</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</si>
  <si>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</si>
  <si>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JOAQUIN ANDRES MURILLO RAMIREZ</t>
  </si>
  <si>
    <t>TÉCNICO EN SEGURIDAD VIAL, CONTROL DE TRANSITO Y TRANSPORTE</t>
  </si>
  <si>
    <t>CARRERA 36A # 72B-48 SUR</t>
  </si>
  <si>
    <t>andresxmurillo@gmail.com</t>
  </si>
  <si>
    <t>https://community.secop.gov.co/Public/Tendering/OpportunityDetail/Index?noticeUID=CO1.NTC.3797914&amp;isFromPublicArea=True&amp;isModal=False</t>
  </si>
  <si>
    <t>FDLCH-CD-008-2023</t>
  </si>
  <si>
    <t>FDLCH-CPS-008-2023</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</si>
  <si>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</si>
  <si>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MAYO
2023</t>
  </si>
  <si>
    <t>JULIAN ANDRES JAIME ALARCON</t>
  </si>
  <si>
    <t>ADMINISTRACION PUBLICA TERRITORIAL</t>
  </si>
  <si>
    <t>Técnico</t>
  </si>
  <si>
    <t>CALLE 102 # 16-02 ESTE</t>
  </si>
  <si>
    <t>julian.jaime@yahoo.es</t>
  </si>
  <si>
    <t>CRISTIAN DANIEL VILLARREAL PARROQUIANO</t>
  </si>
  <si>
    <t>PLANEACION</t>
  </si>
  <si>
    <t>https://community.secop.gov.co/Public/Tendering/OpportunityDetail/Index?noticeUID=CO1.NTC.3797751&amp;isFromPublicArea=True&amp;isModal=False</t>
  </si>
  <si>
    <t>3 3. Terminación anticipada</t>
  </si>
  <si>
    <t>1. Desarrollar actividades de apoyo administrativo al proceso de Planeación Local conducentes al cumplimiento de las metas y objetivos del Plan de Desarrollo Local de Chapinero “Un Nuevo Contrato Social y Ambiental para Chapinero 2021 – 2024”.2. Apoyar en la asistencia técnica administrativa requerida por el proceso local de planeación en la formulación, seguimiento y ejecución de los proyectos de inversión local y funcionamiento de la vigencia 2021 de la Alcaldía Local de Chapinero, con especial atención de los resultados de los presupuestos participativos y la estrategia constructores locales.3.Apoyar en el registro, consolidación y sistematización de la información resultante de la implementación de procesos de seguimiento a la ejecución física y financiera de los proyectos de inversión del Plan de Desarrollo Local de Chapinero.4.Apoyar en el manejo y consolidación de bases de datos, reportes, indicadores e informes derivados de la ejecución del Plan de Desarrollo Local.5.Apoyar a la oficina de gestión del desarrollo local en la construcción de informes, presentaciones, consolidados de información, análisis de datos y proyección de documentos que le sean requeridos por la oficina de planeación y/o el Alcalde Local. 6.Apoyar al área de Gestión del Desarrollo Local en el funcionamiento y soporte al uso de los aplicativos establecidos por la Secretaría de Gobierno para la gestión administrativa, con especial atención del aplicativo SIPSE.7. Apoyar a la oficina de Gestión del Desarrollo Local en la preparación y desarrollo de actividades e informes de rendición de cuentas, gobierno abierto, transparencia y presupuestos participativos que le sean requeridos por el supervisor del contrato.8. Apoyar a la oficina de Gestión del Desarrollo Local en la consolidación y administración del tablero de seguimiento al Plan de Gestión de la Entidad.9.Apoyar la atención a las peticiones ciudadanas, así como las solicitudes de entes de control dentro del término legal y no cerrar el trámite en el aplicativo Orfeo hasta no se tenga un pronunciamiento de fondo..10.Apoyar en la organización y control de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información.11. Acompañar y asistir a la administración local a las diferentes reuniones, mesas de trabajo, audiencias y jornadas convocadas por las entidades y comunidades, según indicaciones del despacho.12. Las demás relacionadas con el objeto del contrato.</t>
  </si>
  <si>
    <t>FDLCH-CD-009-2023</t>
  </si>
  <si>
    <t>FDLCH-CPS-009-2023</t>
  </si>
  <si>
    <t>31 31-Servicios Profesionales</t>
  </si>
  <si>
    <t>5.5. Contrato de prestación de servicios apoyo a profesionales</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</si>
  <si>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</si>
  <si>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JOSE GREGORIO BOLAÑO MARTINEZ</t>
  </si>
  <si>
    <t>Profesional</t>
  </si>
  <si>
    <t>CALLE 162 # 55C-40 AP 710 ED. PORTICO DE LA COLINA</t>
  </si>
  <si>
    <t>juniorbolmar@gmail.com</t>
  </si>
  <si>
    <t>https://community.secop.gov.co/Public/Tendering/OpportunityDetail/Index?noticeUID=CO1.NTC.3807256&amp;isFromPublicArea=True&amp;isModal=False</t>
  </si>
  <si>
    <t>1. Promover la generación de un acuerdo para el uso del Espacio Público con fines culturales, deportivos, recreacionales o de mercados temporales. 2.Gestionar el desarrollo de actividades de convivencia y seguridad ciudadana en los espacios públicos de la Localidad de Chapinero, en atención de las políticas públicas vigentes.3.Atender el desarrollo de las sesiones de las instancias y espacios de participación ciudadana relacionadas con espacio público, seguridad y convivencia.4.Promover la articulación de los diferentes actores que interactúan y generan conflictividades en el espacio público local. 5.Construir estrategias de articulación interinstitucional tendientes a la mejora de las condiciones de convivencia y seguridad en el espacio público. Participar, proponer y propender por el cumplimiento y hacer seguimiento a las metas del plan de gestión local relacionadas con prevención de hechos delictivos, generación de seguridad y cultura de convivencia.6.Gestionar, analizar y revisar en coordinación con las organizaciones sociales de la localidad y las entidades distritales las iniciativas y sugerencias de la comunidad respecto de los asuntos de espacio público, seguridad y convivencia ciudadana.7.Realizar el monitoreo constante del comportamiento de la seguridad, convivencia y percepción de seguridad en los territorios de la localidad y espacio público. 8.Apoyar la elaboración revisión y análisis de las respuestas a requerimientos, quejas, reclamos, peticiones y demás solicitudes de la comunidad, de los entes de control y vigilancia, y entidades de derecho público y/o privado que guarde relación con el objeto contractual dentro de los plazos términos y condiciones establecidos por la normatividad vigente.9.Participar, proponer y propender por el cumplimiento y hacer seguimiento a las metas del plan de desarrollo local relacionadas con seguridad, convivencia, justicia y espacio público. 10.Apoyar la revisión, análisis y conceptos sobre la información relacionada con la situación de espacio público, convivencia y seguridad ciudadana de la localidad promoviendo y coordinando la caracterización de las problemáticas y la difusión de la información a nivel distrital.11.Realizar el apoyo a las supervisiones que le sean asignadas en función y cumplimiento de los manuales y normas existentes.12.Apoyar la instalación y el desarrollo de los puestos de mando unificado PMU de responsabilidad de la alcaldía local de acuerdo con la normatividad vigente y las instrucciones que le imparta el alcalde local.13.Asistir y apoyar al alcalde local o a quien éste designe en las reuniones de carácter externo o interno diligencias, visitas y operativos que se requieran.14.Asistir a las reuniones a las que sea citado y/o designado para la atención de los asuntos relacionados con el objeto contractual.15.Presentar informe mensual de las actividades realizadas en cumplimiento de las obligaciones pactadas.16.Entregar mensualmente el archivo de los documentos suscritos que haya generado en cumplimiento del objeto contractual.17.Las demás que le asigne el supervisor del contrato y que surjan de la naturaleza del mismo.</t>
  </si>
  <si>
    <t>FDLCH-CD-010-2023</t>
  </si>
  <si>
    <t>FDLCH-CPS-010-2023</t>
  </si>
  <si>
    <t>Creación y vida cotidiana: Apropiación ciudadana del arte, la cultura y el patrimonio, para la democracia cultural</t>
  </si>
  <si>
    <t>Propósito 1: Hacer un nuevo contrato social para incrementar la inclusión social, productiva y política</t>
  </si>
  <si>
    <t>O23011601210000001848</t>
  </si>
  <si>
    <t>Chapinero cultural y recreativo</t>
  </si>
  <si>
    <t>PRESTAR LOS SERVICIOS PROFESIONALES PARA LA GESTIÓN, FORMULACIÓN, DESARROLLO, SEGUIMIENTO Y EVALUACIÓN DEL PROYECTO DE INVERSIÓN CHAPINERO CULTURAL Y CREATIVO</t>
  </si>
  <si>
    <t>HOSMAN HERNAN ARIAS GUTIERREZ</t>
  </si>
  <si>
    <t>ESPECIALIZACIÓN EN FORMULACIÓN Y EVALUACIÓN SOCIAL Y ECONOMICA</t>
  </si>
  <si>
    <t>TRANSVERSAL 65 # 59-35 SUR CONJUNTO SANTA ELENA</t>
  </si>
  <si>
    <t>hosmanarias@gmail.com</t>
  </si>
  <si>
    <t>OSCAR YESID RAMOS CALDERON</t>
  </si>
  <si>
    <t>CULTURA</t>
  </si>
  <si>
    <t>https://community.secop.gov.co/Public/Tendering/OpportunityDetail/Index?noticeUID=CO1.NTC.3819505&amp;isFromPublicArea=True&amp;isModal=False</t>
  </si>
  <si>
    <t>1. Construir planes de trabajo que permitan el cumplimiento y seguimiento de las políticas públicas, normatividad vigente y metas del Plan de Desarrollo Local relacionadas con el objeto contractual.2.Realizar la formulación y estructuración de los proyectos de inversión asignados, que permitan el cumplimiento de las metas establecidas en el Plan de Desarrollo Local. 3.Apoyar el desarrollo del proceso de gestión contractual requerido para el cumplimiento de los objetivos y metas asociados a los proyectos de inversión local, con un enfoque participativo, comunitario, dando cumplimiento con los requisitos legales vigentes.4.Realizar los apoyos a la supervisión de los contratos, proyectos de inversión y/o actividades designadas por el Alcalde Local, de conformidad con los lineamientos, valores y principios indicados por la Secretaría Distrital de Gobierno.5.Apoyar la gestión seguimiento de los proyectos asociados a la reactivación económica del sector cultural de la localidad de Chapinero en el marco del objeto contractual.6.Promover la gestión del sector cultural con base en la investigación, fomento, circulación y apropiación de la política cultural local, en el marco de los distritos creativos y culturales. 7.Llevar estricto control sobre la programación, ejecución y desarrollo económico y financiero de los proyectos asignados, en cumplimiento de los lineamientos financieros y presupuestales vigentes.8.Impulsar los procesos de formulación, desarrollo y seguimiento de los proyectos de inversión local desde un enfoque comunitario y participativo.9.Desarrollar procesos de articulación con las entidades del nivel central y descentralizado relacionadas con el objeto contractual, con la finalidad de potenciar las inversiones locales.10.Atender y gestionar de manera integral las instancias de participación ciudadana relacionadas con el objeto contractual, construyendo y desarrollando planes efectivos de acción que permitan la medición y socialización de los avances y logros obtenidos. 11.Generar recomendaciones, alertas y acciones de mejora que permitan optimizar el cumplimiento del objeto contractual y de los temas relacionados con el objeto. 12.Realizar actividades encaminadas a la integración y movilización social de los grupos de interés y partes interesadas en los temas relacionados con el objeto contractual.13.Producir informes cualitativos y cuantitativos de las actividades desarrolladas en el marco del cumplimiento del objeto contractual.14.Desarrollar el cargue, seguimiento y evaluación de los contratos respectivos en las Plataformas SECOP II y SIPSE.15.Acompañar la atención a las peticiones ciudadanas, así como las solicitudes de entes de control dentro del término legal y no cerrar el trámite en el aplicativo Orfeo hasta que no se tenga un pronunciamiento de fondo. 16.Participar de las reuniones de coordinación y planeación que sean requeridas por el Alcalde Local, así como de las actividades programadas por el despacho de la Alcaldía.17.Promover acciones y actividades que permitan la divulgación y comunicación de los productos y resultados obtenidos con la ejecución de sus actividades.18.Llevar a cabo el acompañamiento a las reuniones, o sesiones indicadas por el Alcalde Local, así como los acompañamientos en calle, requeridos por la Entidad.19.Las demás que le sean asignadas con ocasión del objeto contractual.</t>
  </si>
  <si>
    <t>ANULADO</t>
  </si>
  <si>
    <t>9 9. Anulado</t>
  </si>
  <si>
    <t>FDLCH-CD-012-2023</t>
  </si>
  <si>
    <t>FDLCH-CPS-012-2023</t>
  </si>
  <si>
    <t>PRESTAR SERVICIOS PROFESIONALES PARA APOYAR JURÍDICAMENTE LAS RESPUESTAS A DISTINTAS INSTANCIAS, RELACIONADAS CON SOLICITUDES ALLEGADAS A LA ALCALDÍA LOCAL DE CHAPINERO</t>
  </si>
  <si>
    <t>NATHALY TORRES TORRES</t>
  </si>
  <si>
    <t>ABOGADO</t>
  </si>
  <si>
    <t>CARRERA 80G # 58J-75 SUR</t>
  </si>
  <si>
    <t>natha_torr@hotmail.com</t>
  </si>
  <si>
    <t>PEDRO JAVIER ORTEGON PINILLA</t>
  </si>
  <si>
    <t>AGPJ</t>
  </si>
  <si>
    <t>https://community.secop.gov.co/Public/Tendering/OpportunityDetail/Index?noticeUID=CO1.NTC.3829040&amp;isFromPublicArea=True&amp;isModal=False</t>
  </si>
  <si>
    <t>1. Apoyar en la elaboración y gestión de conceptos jurídicos solicitados por el Alcalde Local para el cumplimiento de las funciones que legalmente le correspondan, así como de las demás dependencias de la Alcaldía Local y del Fondo del Desarrollo Local. 2. Acompañar en la proyección y gestión para la atención a las peticiones ciudadanas, así como las solicitudes de entes de control dentro del término legal y no cerrar el trámite en el aplicativo Orfeo hasta no se tenga un pronunciamiento de fondo. 3. Gestionar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4.. Realizar la relatoría de fallos que involucren a la Alcaldía Local de Chapinero y hacer seguimiento de las acciones que estas impongan. 5.Acompañar y asistir a la administración local a las diferentes reuniones, mesas de trabajo, audiencias y jornadas convocadas por las entidades y comunidades, según indicaciones del despacho. 6. Entregar mensualmente archivo y trazabilidad de o documentos suscritos que haya generado en cumplimiento del objeto y obligaciones contractuales. 7. Apoyar en la verificación y correcta gestión de los procesos relacionados con atención al consumidor, trámites de propiedad horizontal y en el aplicativo PUFA. 8. Las demás relacionadas con el objeto del contrato.</t>
  </si>
  <si>
    <t>FDLCH-CD-013-2023</t>
  </si>
  <si>
    <t>FDLCH-CPS-013-2023</t>
  </si>
  <si>
    <t>PRESTAR SERVICIOS PROFESIONALES ESPECIALIZADOS PARA APOYAR LA ORGANIZACIÓN Y ESTRUCTURACION DE LA GESTIÓN PRECONTRACTUAL, CONTRACTUAL Y POSTCONTRACTUAL QUE ADELANTE EL FONDO DE DESARROLLO LOCAL DE CHAPINERO</t>
  </si>
  <si>
    <t>FEBRERO
2023</t>
  </si>
  <si>
    <t>CESAR FRUTO CORREDOR GOMEZ</t>
  </si>
  <si>
    <t>CALLE 127B # 71A-99 APTO 407</t>
  </si>
  <si>
    <t>cesarfrutocorredor@gmail.com</t>
  </si>
  <si>
    <t>CONTRATACION</t>
  </si>
  <si>
    <t>https://community.secop.gov.co/Public/Tendering/OpportunityDetail/Index?noticeUID=CO1.NTC.3829949&amp;isFromPublicArea=True&amp;isModal=False</t>
  </si>
  <si>
    <t>1. Apoyar en la revisión y proyección, si es el caso, de los documentos contractuales generados en el proceso de adquisición de bienes y servicios de la entidad: estudios previos, pliegos de condiciones, minutas contractuales, actas de inicio, designaciones de apoyo a supervisión, aprobación de pólizas, órdenes de compra en tienda virtual, modificaciones contractuales, liquidaciones contractuales y demás que resulten del proceso contractual. 2. Realizar el seguimiento a la ejecución de los contratos que le fueren asignados, si es el caso. 3. Resolver consultas y prestar asistencia jurídica en materia contractual. 3. Organizar y disponer el trabajo al equipo de contratación del Fondo de Desarrollo Local de Chapinero. 4. Verificar y proyectar, si es el caso, los informes de contratación respectivos con destino a los órganos de control, la comunidad, las corporaciones públicas y las demás entidades que lo requieran. 5. Asistir a las actividades relacionadas con la contratación adelantada por el FONDO, tales como audiencias, capacitaciones, entre otras. 6. Adelantar la verificación de la actualización de los portales para la publicación y reporte de la contratación, de los procesos de selección adelantados por la entidad. 7. Realizar las acciones requeridas de conformidad con los flujos de aprobación en los diferentes tipos de procesos de la plataforma SECOP II 8. Brindar los conceptos que le sean requeridos en cuanto al sistema de control interno previsto para el FONDO, de acuerdo con la normatividad vigente y a los planes de mejoramiento, y proponer avances sobre el tema, si es del caso. 9. Guardar la debida reserva y confidencialidad de los asuntos que conozca con ocasión de la ejecución del objeto del contrato, así como todos aquellos relacionados con el mismo. 10. Apoyar al Alcalde Local en la coordinación y revisión del plan anual de adquisiciones de acuerdo con las modificaciones aprobadas en el comité de contratación respectivo y que se publiquen en las páginas web correspondientes, dentro del término legal establecido. 11. Coordinar la programación y desarrollo de los comités de contratación, en ausencia del abogado del Fondo de Desarrollo Local. 12. Llevar a cabo el acompañamiento a las reuniones, o sesiones indicadas por el Alcalde Local, así como los acompañamientos en calle, requeridos por la Entidad. 13. Las demás relacionadas con el objeto del contrato.</t>
  </si>
  <si>
    <t>FDLCH-CD-014-2023</t>
  </si>
  <si>
    <t>FDLCH-CPS-014-2023</t>
  </si>
  <si>
    <t>PRESTAR SERVICIOS PROFESIONALES PARA APOYAR LA GESTIÓN, FORMULACIÓN, DESARROLLO, SEGUIMIENTO Y EVALUACIÓN DEL PROYECTO DE INVERSIÓN CHAPINERO ES ESPACIO PUBLICO INCLUYENTE Y DEMOCRATICO</t>
  </si>
  <si>
    <t>CRISTIAN ANDRES MONROY CARANTON</t>
  </si>
  <si>
    <t>MARKETING Y NEGOCIOS INTERNACIONALES</t>
  </si>
  <si>
    <t>CALLE 95 # 71-75 TORRE 4 APTO 1904</t>
  </si>
  <si>
    <t>cristianmonroy91@gmail.com</t>
  </si>
  <si>
    <t>SEGURIDAD Y CONVIVENCIA</t>
  </si>
  <si>
    <t>https://community.secop.gov.co/Public/Tendering/OpportunityDetail/Index?noticeUID=CO1.NTC.3830091&amp;isFromPublicArea=True&amp;isModal=False</t>
  </si>
  <si>
    <t>1. Apoyar la ejecución de planes de trabajo que permitan el cumplimiento y seguimiento de las políticas públicas, normatividad vigente y metas del Plan de Desarrollo Local relacionadas con la promoción del uso adecuado del espacio público. 2. Apoyar la realización de la formulación y estructuración de los proyectos de inversión asignados, que permitan el cumplimiento de las metas establecidas en el Plan de Desarrollo Local en el programa “Chapinero es espacio público incluyente y democrático”. 3. Apoyar el desarrollo del proceso de gestión contractual requerido para el cumplimiento de los objetivos y metas asociados a los proyectos de inversión local, con un enfoque participativo, comunitario, dando cumplimiento con los requisitos legales vigentes. 4. Cumplir con los plazos establecidos en el cronograma fijado per 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6. Brindar apoyo en el estricto control sobre la programación, ejecución y desarrollo económico y financiero de los proyectos asignados, en cumplimiento de los lineamientos financieros y presupuestales vigentes. 7. Realizar apoyo para el impulso de los procesos de formulación, desarrollo y seguimiento de los proyectos de inversión local desde un enfoque comunitario y participativo. 8. Apoyar el desarrollo de procesos de articulación con las entidades del nivel central y descentralizado relacionadas con el objeto contractual, con la finalidad de potenciar las inversiones locales. 9. Brindar apoyo en la atención de manera integral de las instancias de participación ciudadana relacionadas con la promoción del uso adecuado del espacio público. 10. Generar recomendaciones, alertas y acciones de mejora que permitan optimizar el cumplimiento del objeto contractual y de la promoción del uso adecuado del espacio público. 11. Realizar apoyo en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Realizar el cargue, seguimiento y evaluación de los contratos respectivos en las Plataformas SECOP II y SIPSE. 14.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en cumplimiento de la naturaleza y objeto del contrato.</t>
  </si>
  <si>
    <t>FDLCH-CD-015-2023</t>
  </si>
  <si>
    <t>FDLCH-CPS-015-2023</t>
  </si>
  <si>
    <t>PRESTAR SERVICIOS PARA APOYAR LA GESTION PRECONTRACTUAL CONTRACTUAL Y POSCONTRACTUAL QUE ADELANTE EL FONDO DE DESARROLLO LOCAL DE CHAPINERO</t>
  </si>
  <si>
    <t>MARZO
2023</t>
  </si>
  <si>
    <t>JENNYFER PAOLA GALVIS TORRES</t>
  </si>
  <si>
    <t>CALLE 60 # 13-40 APTO 202</t>
  </si>
  <si>
    <t>jpao_gt@hotmail.com</t>
  </si>
  <si>
    <t>https://community.secop.gov.co/Public/Tendering/OpportunityDetail/Index?noticeUID=CO1.NTC.3841705&amp;isFromPublicArea=True&amp;isModal=False</t>
  </si>
  <si>
    <t>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Proyectar la liquidación de los contratos del FONDO que le sean asignados, si es el caso. 7. Resolver consultas y prestar asistencia jurídica en materia contractual. 8. Proyectar informes de contratación respectivos con destino a los órganos de control, la comunidad, las corporaciones públicas, y las demás entidades que lo requieran, cuando aplique. 9. Asistir a las actividades relacionadas con la contratación adelantada por el FONDO, tales como audiencias, capacitaciones, entre otras. 10. Mantener actualizados los portales para la publicación y reporte de la contratación, en los asuntos que sean de su conocimiento. 11. Remitir en los tiempos y condiciones establecidos por la oficina de contratación, reporte a la persona encargada de los contratos nuevos y modificaciones contractuales. 12. Realizar la conformación de la carpeta única contractual, de acuerdo al Manual de Contratación (GDI-GPD-IN007), por cada compromiso celebrado y entregar a la persona encargada, de acuerdo a los tiempos establecidos por la oficina de contratación del FDLCH. 13. Rendir un informe final que recoja las tareas y productos originados del objeto contractual. 14. Llevar a cabo el acompañamiento a las reuniones, o sesiones indicadas por el Alcalde Local, así como los acompañamientos en calle, requeridos por la Entidad. 15. Las demás que le indique el supervisor del contrato y que se encuentren relacionadas con el objeto del Contrato.</t>
  </si>
  <si>
    <t>FDLCH-CD-016-2023</t>
  </si>
  <si>
    <t>FDLCH-CPS-016-2023</t>
  </si>
  <si>
    <t>PRESTAR SERVICIOS DE APOYO TÉCNICO PARA APOYAR ACTIVIDADES OPERATIVAS Y ADMINISTRATIVAS DE LA GESTIÓN PRECONTRACTUAL, CONTRACTUAL Y POSTCONTRACTUAL QUE ADELANTE EL FONDO DE DESARROLLO LOCAL DE CHAPINERO</t>
  </si>
  <si>
    <t>MARTHA YANETH VASQUEZ FIGUEROA</t>
  </si>
  <si>
    <t>TECNOLOGO EN CONTABILIDAD Y FINANZAS</t>
  </si>
  <si>
    <t>CARRERA 78H BIS B # 58M-38 SUR APTO 302</t>
  </si>
  <si>
    <t>mayavafi@gmail.com</t>
  </si>
  <si>
    <t>https://community.secop.gov.co/Public/Tendering/OpportunityDetail/Index?noticeUID=CO1.NTC.3840809&amp;isFromPublicArea=True&amp;isModal=False</t>
  </si>
  <si>
    <t>1. Apoyar la ejecución de actividades de asistencia administrativa en la oficina de contratación, para el cumplimiento de las funciones a cargo de esta dependencia, conforme a las tareas específicas que le sean asignadas.2.Llevar el control de asignación de procesos contractuales en las diferentes modalidades, así como de los tipos contractuales.3.Llevar los registros de consulta de documentos, carpetas y contratos que reposan en el archivo de gestión de la oficina de contratación, de acuerdo con las normas, métodos y procedimientos establecidos en el Subsistema Interno de Gestión Documental y Archivo SIGA.4.Ingresar y llevar el control en los expedientes contractuales, de los pagos de los contratos suscritos por el FDLCH.5.Brindar a la ciudadanía, servidores, Órganos de control, Corporaciones Públicas y demás interesados la información relacionada con las funciones y actividades ejecutadas por la oficina de contratación, de acuerdo con las instrucciones que reciba del encargado de la dependencia.6.Organizar, foliar e identificar el archivo de gestión de la oficina de contratación, de acuerdo con las normas de archivo vigentes y los procedimientos del Subsistema Interno de Gestión Documental y Archivo SIGA.7.Enviar los contratos liquidados al archivo y alimentar una base de datos que registre dicha información.8.Rendir informes mensuales sobre las actividades desarrolladas.9.Rendir un informe final que recoja las tareas y productos originados del objeto contractual.10.Atender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apoyo.11.Llevar a cabo el acompañamiento a las reuniones, o sesiones indicadas por el Alcalde Local, así como los acompañamientos en calle, requeridos por la Entidad.12.Las demás que le asigne el supervisor del contrato y que surjan de la naturaleza del mismo.</t>
  </si>
  <si>
    <t>FDLCH-CD-017-2023</t>
  </si>
  <si>
    <t>FDLCH-CPS-017-2023</t>
  </si>
  <si>
    <t>EMERSON HERNANDO HUERTAS FONSECA</t>
  </si>
  <si>
    <t>CARRERA 4B ESTE # 48-11</t>
  </si>
  <si>
    <t>pao_7817@outlook.com</t>
  </si>
  <si>
    <t>https://community.secop.gov.co/Public/Tendering/OpportunityDetail/Index?noticeUID=CO1.NTC.3841917&amp;isFromPublicArea=True&amp;isModal=False</t>
  </si>
  <si>
    <t xml:space="preserve">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transito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Las demás que le asigne el supervisor del contrato y que surjan de la naturaleza del mismo. </t>
  </si>
  <si>
    <t>FDLCH-CD-018-2023</t>
  </si>
  <si>
    <t>FDLCH-CPS-018-2023</t>
  </si>
  <si>
    <t>PRESTAR LOS SERVICIOS PROFESIONALES PARA APOYAR EL ÁREA GESTIÓN DEL DESARROLLO LOCAL EN LAS ACTIVIDADES CONTABLES REQUERIDAS POR EL FONDO DE DESARROLLO LOCAL DE CHAPINERO</t>
  </si>
  <si>
    <t>LEONARDO OROZCO MARTINEZ</t>
  </si>
  <si>
    <t>CONTADOR PUBLICO</t>
  </si>
  <si>
    <t>CALLE 13 SUR # 14-61 ESTE TORRE 4 APTO 605</t>
  </si>
  <si>
    <t>leonardorozco1@hotmail.com</t>
  </si>
  <si>
    <t>WENDY MARCELA MOSQUERA VALOYES</t>
  </si>
  <si>
    <t>CONTABILIDAD</t>
  </si>
  <si>
    <t>https://community.secop.gov.co/Public/Tendering/OpportunityDetail/Index?noticeUID=CO1.NTC.3849921&amp;isFromPublicArea=True&amp;isModal=False</t>
  </si>
  <si>
    <t>1. Apoyar en la liquidación de Impuestos y Retenciones para cada Pago, evaluar excluidos, exentos, categoría empleados, régimen común o simplificado, obras, seguimiento Ingresos de bienes para evitar doble registro, anticipos, y demás aspectos tributarios, legales o administrativos que incidan en el trámite de pagos. 2.Apoyar en la Causación y Registro en el aplicativo LIMAY de las cuentas por pagar, pago Ediles, causación de diferidos, registro movimiento de Multas (Imposición, pagos, revocatoria, saneamiento contable), registro de Órdenes de Pago, registro Ingresos de Tesorería, registro Movimientos de suministros, Depreciaciones y Amortizaciones, registro reclasificaciones y ajustes como resultado de conciliaciones con el soporte documental y el seguimiento pertinente, registro homologaciones o directrices impartidas por la CGN o la DDC. 3. Efectuar la Conciliación mensual Saldo Disponible con Tesorería y Presupuesto, elaborar reporte mensual Exógenas según Circular 0004-2016 para Tesorería. 4. Adelantar Conciliaciones de la Resolución 638 de 2014: Conciliación mensual del sistema contable entre módulos dependientes, Conciliar registros de Multas con lo reportado por la Oficina Jurídica (Cobro Persuasivos) y con la OEF de Hacienda (Cobro Coactivo), alimentar Base de datos del Proyecto 704 de la Secretaría de Hacienda.  5. Apoyar en la conformación de la Base de Datos de Expedientes Activos en Cobro Persuasivo, que maneja el área de Gestión Policiva y por infracciones al Régimen de Obras y Urbanismo (Ley 388 de 1997), y Requisitos Establecimientos de Comercio (Ley 232 de 1995). 6. Mantener actualizada la base de Datos en Contabilidad, tanto de expedientes en Persuasivo, como de Procesos en Coactivo, conciliando los saldos de las multas registradas, e informando cualquier diferencia para su seguimiento oportuno.  7. Rendir un informe quincenal dirigido al Alcalde Local sobre el estado, avance y desarrollo de los cobros persuasivos a cargo de la entidad e información reportada en la etapa de cobro coactivo. 8. Apoyar con la información pertinente para los procesos del Saneamiento y Depuración de saldos por Multas, de acuerdo con las fichas técnicas de la Oficina Gestión de Cobro Coactivo –SDH, o los actos administrativos del área jurídica, que afecten el saldo registrado de las multas. 9. Apoyar en la Ejecución e impresión mensual de libros contables, y adelantar su publicación en la página de la Alcaldía Local. 10. Apoyar en las respuestas, conceptos, o solicitudes del área para la devolución o reclamación de Impuestos Nacionales o Distritales aplicados en los pagos de la entidad. 11. Apoyar en la atención a las visitas y requerimientos de entes de control. 12. Adelantar el Archivo documental del área; soportes de registro y pago, Informes, Gestión Saneamiento Contable y Proyecto 704, Conciliaciones, Recíprocas, Correspondencia, Instructivos e información contable, documentos de carácter presupuestal asequible para su oportuna consulta. 13. Participar en la elaboración de los Planes de Mejoramiento Contable mediante su proyección y posterior alimentación en los aplicativos dispuestos para ello, cumpliendo plazos que establecen los entes de control. 14. Entregar dentro del término de tres días antes del vencimiento del contrato, los elementos y asuntos que le fueron entregados para el desarrollo del objeto del contrato. 15. Rendir informes mensuales sobre las actividades desarrolladas. 16. Rendir un informe final que recoja las tareas y productos originados del objeto contractual. 17. El contratista deberá ingresar dentro del numeral de ejecución en el contrato electrónico del SECOP, el Plan de Pagos respectivo, y agregar como documento nuevo, los Informes de Actividades respectivos. 18. Llevar a cabo el acompañamiento a las reuniones, audiencias o comités indicadas por el Alcalde Local, así como a los acompañamientos en calle, requeridos por el Fondo, especialmente aquellos en atención a la emergencia sanitaría. 19. Apoyar en la atención a las visitas y requerimientos de la Contraloría Distrital y de Control. 20. Las demás que le asigne el supervisor del contrato y que surjan de la naturaleza del mismo.</t>
  </si>
  <si>
    <t>FDLCH-CD-019-2023</t>
  </si>
  <si>
    <t>FDLCH-CPS-019-2023</t>
  </si>
  <si>
    <t>PRESTAR SERVICIOS DE APOYO A LA GESTIÓN PARA DESARROLLAR LAS ACTIVIDADES DE RADICACIÓN, GESTIÓN DE CORRESPONDENCIA Y DE LA DOCUMENTACIÓN QUE EXPIDE, SE ALLEGA Y CONTROLA DEL ÁREA DE GESTIÓN POLICIVA DE LA ALCALDÍA LOCAL DE CHAPINERO</t>
  </si>
  <si>
    <t>VANESA ALEXANDRA JIMENEZ ARTEAGA</t>
  </si>
  <si>
    <t>CALLE 151 # 109A-83</t>
  </si>
  <si>
    <t>vane082885@hotmail.com</t>
  </si>
  <si>
    <t>JOHN ALEXANDER CARRILLO PALLARES</t>
  </si>
  <si>
    <t>https://community.secop.gov.co/Public/Tendering/OpportunityDetail/Index?noticeUID=CO1.NTC.3850431&amp;isFromPublicArea=True&amp;isModal=False</t>
  </si>
  <si>
    <t>Febrero</t>
  </si>
  <si>
    <t>1. Apoyar la recepción de correspondencia interna y externa de la Alcaldía Local de Chapinero.  Apoyar la revisión de los anexos, firmas y datos de identificación de la correspondencia 2. Radicación de la correspondencia a través del aplicativo de Gestión Documental ORFEO y apoyar en el seguimiento desde su recepción hasta el cierre del procedimiento en este sistema. 3. Digitalizar la correspondencia para gestión interna y externa de la misma 4. Clasificar cronológicamente la correspondencia interna y externa y las pruebas de entrega de dicha correspondencia.  5. Apoyar la elaboración de planillas para la distribución de la correspondencia en las diferentes dependencias de la Alcaldía Local de Chapinero.  6. Archivar la correspondencia de acuerdo con los lineamientos establecidos en el Manual de Procesos y Procedimientos y los lineamientos establecidos por la Secretaría Distrital de Gobierno.  7. Guardar absoluta reserva sobre los asuntos, documentos e información a los que con ocasión del objeto contractual tenga acceso.  8. Apoyar a la Alcaldía Local de Chapinero en las actividades de gestión documental y/o administrativas que le sean requeridas por el apoyo a la supervisión del contrato 9 Rendir informes mensuales sobre las actividades desarrolladas 10. Rendir un informe final que recoja las tareas y productos originados del objeto contractual.  11.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12. Las demás que le asigne el supervisor del contrato y que surjan de la naturaleza del mismo.</t>
  </si>
  <si>
    <t>FDLCH-CD-020-2023</t>
  </si>
  <si>
    <t>FDLCH-CPS-020-2023</t>
  </si>
  <si>
    <t>PRESTAR SERVICIOS PROFESIONALES PARA LA GESTIÓN, FORMULACIÓN, DESARROLLO, SEGUIMIENTO Y EVALUACIÓN DEL PROYECTO "JUSTICIA ACCESIBLE Y OPORTUNA PARA CHAPINERO</t>
  </si>
  <si>
    <t>SANTIAGO ALEJANDRO CARDENAS CABALLERO</t>
  </si>
  <si>
    <t>RELACIONES INTERNACIONALES</t>
  </si>
  <si>
    <t>AV BOYACA # 56A-37</t>
  </si>
  <si>
    <t>cardenassantiago94@hotmail.com</t>
  </si>
  <si>
    <t>https://community.secop.gov.co/Public/Tendering/OpportunityDetail/Index?noticeUID=CO1.NTC.3863968&amp;isFromPublicArea=True&amp;isModal=False</t>
  </si>
  <si>
    <t>1. Construir planes de trabajo que permitan el cumplimiento y seguimiento de las políticas públicas, normatividad vigente y metas del Plan de Desarrollo Local relacionadas con seguridad, convivencia y justicia. 2. Construir, desarrollar e implementar una estrategia integral de seguridad, convivencia y justica articulada con el Plan Integral de seguridad, convivencia y Justicia de la Localidad de Chapinero, con énfasis en la difusión y promoción del Código Nacional de Seguridad y Convivencia Ciudadana. 3. Realizar la formulación, estructuración, apoyo a la supervisión, seguimiento y evaluación de los proyectos de inversión asignados, que permitan el cumplimiento de las metas establecidas en el Plan de Desarrollo Local.  4. Cumplir con los plazos establecidos en el cronograma fijado por del Fondo de Desarrollo Local de Chapinero, para las entregas de los anexos técnicos, estudios previos, estudio de mercado, análisis de sector y demás documentos de formulación en el marco del proyecto asignado. 5. Apoyar el desarrollo del proceso de gestión contractual requerido para el cumplimiento de los objetivos y metas asociados a los proyectos de inversión local, con un enfoque participativo, comunitario, dando cumplimiento con los requisitos legales vigentes. 6. Llevar estricto control sobre la programación, ejecución y desarrollo económico y financiero de los proyectos asignados, en cumplimiento de los lineamientos financieros y presupuestales vigentes. 7. Desarrollar procesos de articulación con las entidades del nivel central y descentralizado relacionadas con el objeto contractual, con la finalidad de potenciar las inversiones locales.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sus temas relacionados.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Articular el desarrollo, seguimiento y evaluación del Plan Integral de Seguridad Convivencia y Justicia de la Localidad de Chapinero, para lograr la disminución del índice delictivo. 18. Las demás que se asignen en función del cumplimiento del objeto contractual.</t>
  </si>
  <si>
    <t>FDLCH-CD-021-2023</t>
  </si>
  <si>
    <t>FDLCH-CPS-021-2023</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</si>
  <si>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</si>
  <si>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NOVIEMBRE
2023</t>
  </si>
  <si>
    <t>ECONOMIA</t>
  </si>
  <si>
    <t>CARRERA 119 # 64-80</t>
  </si>
  <si>
    <t>villacd20@hotmail.com</t>
  </si>
  <si>
    <t>https://community.secop.gov.co/Public/Tendering/OpportunityDetail/Index?noticeUID=CO1.NTC.3850992&amp;isFromPublicArea=True&amp;isModal=False</t>
  </si>
  <si>
    <t>JENNY CAROLINA GIRON CUERVO CUERVO</t>
  </si>
  <si>
    <t>1. Desarrollar y coordinar actividades de Planeación Estratégica Local conducentes al cumplimiento de las metas y objetivos del Plan de Desarrollo Local de Chapinero “Un Nuevo Contrato Social y Ambiental para Chapinero 2021 – 2024”, así como la construcción de metodologías necesarias para ello. 2.	Apoyar al Fondo de Desarrollo Local de chapinero en la construcción de los Análisis de Sector y Estudios de Mercado requeridos para la formulación de los proyectos de inversión de la vigencia 2021 del Plan de Desarrollo Local. 3. Generar los documentos de análisis económico y financiero que sean requeridos con ocasión de la formulación, ejecución, evaluación, liquidación y seguimiento de ejecución física de las metas de los proyectos de inversión adelantados por el Fondo de Desarrollo Local de Chapinero, y apoyar en la generación de recomendaciones y planes de mejora respectivos. 4.	Apoyar en la construcción, aplicación y desarrollo de instrumentos y herramientas de control gerencial desde la perspectiva económica y financiera del Plan de Desarrollo Local. 5. Conformar el comité evaluador y realizar las evaluaciones financieras de las ofertas recibidas en el marco de los procesos de contratación que se deriven de los proyectos asignados. 6. 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7. Apoyar en el análisis, programación y seguimiento de la ejecución presupuestal del Fondo de Desarrollo Local de Chapinero. 8. Apoyar a la oficina de Gestión de Desarrollo Local en la generación de las respuestas que le sean requeridas a través del aplicativo ORFEO. 9. El contratista deberá ingresar dentro del numeral de ejecución en el contrato electrónico del SECOP, el Plan de Pagos respectivo, y agregar como documento nuevo, los Informes de Actividades respectivos. 10.	Entregar dentro del término de tres días antes del vencimiento del contrato, los elementos y asuntos que le fueron entregados para el desarrollo del objeto del contrato. 11. Realizar el apoyo a la supervisión de los contratos que le sean asignados por el Alcalde Local. 12.	Rendir informes mensuales sobre las actividades desarrolladas. 13.	Las  demás que le asigne el supervisor del contrato y que surjan de la naturaleza del mismo.</t>
  </si>
  <si>
    <t>FDLCH-CD-022-2023</t>
  </si>
  <si>
    <t>FDLCH-CPS-022-2023</t>
  </si>
  <si>
    <t>O23011605570000001841</t>
  </si>
  <si>
    <t>Fortalecimiento del ejercicio de Inspección, Vigilancia y Control en Chapinero</t>
  </si>
  <si>
    <t>PRESTAR SERVICIOS PROFESIONALES PARA APOYAR TÉCNICAMENTE LAS ACTUACIONES ADMINISTRATIVAS, IMPULSO PROCESAL Y DE INSPECCIÓN, VIGILANCIA Y CONTROL EN LAS ZONAS DE ESPECIAL PROTECCIÓN DE CERROS ORIENTALES DE COMPETENCIA DE LA ALCALDÍA LOCAL DE CHAPINERO</t>
  </si>
  <si>
    <t>DIANA CAROLINA ERAZO FLÓREZ</t>
  </si>
  <si>
    <t>ARQUITECTURA DE INTERIORES</t>
  </si>
  <si>
    <t>CARRERA 5 # 127B-38</t>
  </si>
  <si>
    <t>caroerfloz@gmail.com</t>
  </si>
  <si>
    <t>IVC</t>
  </si>
  <si>
    <t>https://community.secop.gov.co/Public/Tendering/OpportunityDetail/Index?noticeUID=CO1.NTC.3863413&amp;isFromPublicArea=True&amp;isModal=False</t>
  </si>
  <si>
    <t>1. Acompañar al Alcalde Local a los operativos de Inspección, Vigilancia y Control en materia de ambiente y recursos naturales, actividad económica, urbanismo, espacio público y libertad de circulación, conforme con las instrucciones que éstos le impartan y los lineamientos distritales, en el marco de las normas vigentes, para la zona de especial protección de cerros orientales y franja de adecuación. 2.Apoyar la coordinación con diferentes entidades los diferentes operativos en la zona de especial protección de cerros orientales y franja de adecuación de la localidad de Chapinero. 3.Realizar las visitas que, en materia de urbanismo, espacio público o actividad económica, que le sean asignadas y presentar el respectivo informe en los términos establecidos.4.Realizar los respectivos informes técnicos de manera perentoria a fin de remitir de manera inmediata para los tramites de posibles judicializaciones por parte de la Policía Nacional por conductas que afecten las áreas de especial protección de los cerros orientales de la localidad de Chapinero y/o franjas de adecuación. 5.Realizar informe mensual sobre la situación de la zona de especial protección de cerros orientales y franja de adecuación, conforme a los fallos vigentes e instrucciones de la Secretaria de Gobierno. 6.En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7.Emitir los conceptos y respuestas a las solicitudes y peticiones que le sean requeridos por el Alcalde Local de Chapinero o sus profesionales de apoyo, dentro de los términos previstos en la ley, absteniéndose de cerrarlos sin los respectivos soportes de respuesta integral. 8.Registrar en todos y cada uno de los aplicativos nacionales, distritales o locales los trámites realizados en los expedientes asignados o actuaciones, con el fin de darles cierre o el impulso respectivo. 9.Entregar dentro del término de tres (3) días antes del vencimiento del contrato, los elementos y asuntos que le fueran entregados para el desarrollo del objeto del contrato.10.Entregar mensualmente los soportes físicos de su gestión a la persona designada por el alcalde local.11.Presentar informe mensual de las actividades realizadas en cumplimiento de las obligaciones pactadas. 12.Entregar mensualmente, el archivo de los documentos suscritos que haya generado en cumplimiento del objeto y obligaciones contractuales. 13.Llevar a cabo el acompañamiento a las reuniones, o sesiones indicadas por el Alcalde Local, así como los acompañamientos en calle, requeridos por la Entidad.14.Las demás que se le asignen y que surjan de la naturaleza del Contrato.</t>
  </si>
  <si>
    <t>FDLCH-CD-023-2023</t>
  </si>
  <si>
    <t>FDLCH-CPS-023-2023</t>
  </si>
  <si>
    <t>Chapinero cultural y creativo</t>
  </si>
  <si>
    <t>PRESTAR SERVICIOS PROFESIONALES PARA APOYAR EL AREA DE GESTION DEL DESARROLLO LOCAL EN LA GESTION, ARTICULACION, DESARROLLO DE ESTRATEGIAS Y ACTIVIDADES EN EL FORTALECIMIENTO DEL ARTE, CULTURA Y PATRIMONIO DE LA LOCALIDAD DE CHAPINERO</t>
  </si>
  <si>
    <t>CLAUDIA YANETH FERRO DUCUARA</t>
  </si>
  <si>
    <t>COMUNICADOR SOCIAL</t>
  </si>
  <si>
    <t>CARRERA 17 # 58A-34</t>
  </si>
  <si>
    <t>claudiayaneth48@hotmail.com</t>
  </si>
  <si>
    <t>https://community.secop.gov.co/Public/Tendering/OpportunityDetail/Index?noticeUID=CO1.NTC.3846527&amp;isFromPublicArea=True&amp;isModal=False</t>
  </si>
  <si>
    <t>1. Construir planes de trabajo que permitan el cumplimiento y seguimiento de las políticas públicas, normatividad vigente y metas del Plan de Desarrollo Local relacionadas con el objeto contractual.2.Realizar los apoyos a la supervisión de los contratos, proyectos de inversión y/o actividades designadas por el Alcalde Local, de conformidad con los lineamientos, valores y principios indicados por la Secretaría Distrital de Gobierno.3.Llevar estricto control sobre la programación, ejecución y desarrollo económico y financiero de los proyectos asignados, en cumplimiento de los lineamientos financieros y presupuestales vigentes.4.Coordinar o apoyar en la realización de eventos o de actividades culturales, deportivas y de desarrollo social que realice o apoye la Alcaldía Local y que le sean designados por el Alcalde local.5.Desarrollar procesos de articulación con las entidades del nivel central y descentralizado relacionadas con el objeto contractual, con la finalidad de potenciar las actividades, eventos o procesos locales del desarrollo social.6.Atender de manera integral las instancias de participación ciudadana que le sean asignadas y que estén relacionadas con el sector cultura recreación y deporte y el seguimiento de las instancias relacionadas al desarrollo social. 7.Realizar actividades encaminadas a la integración y movilización social de los grupos de interés y partes interesadas en los temas relacionados con el objeto contractual y la concertación con las comunidades culturales y rurales.8.Producir informes cualitativos y cuantitativos de las actividades desarrolladas en el marco del cumplimiento del objeto contractual.9.Desarrollar el cargue, seguimiento y evaluación de los contratos respectivos en las Plataformas SECOP II y SIPSE.10.Acompañar la atención a las peticiones ciudadanas, así como las solicitudes de entes de control dentro del término legal y no cerrar el trámite en el aplicativo Orfeo hasta que no se tenga un pronunciamiento de fondo. 11.Participar de las reuniones de coordinación y planeación que sean requeridas por el Alcalde Local, así como de las actividades programadas por el despacho de la Alcaldía.12.Promover acciones y actividades que permitan la divulgación y comunicación de los productos y resultados obtenidos con la ejecución de sus actividades.13.Realizar estrategias que permitan la consolidación de “Chapinero Distrito Cultural y Deportivo.”14.Las demás que le sean asignadas en atención de la naturaleza y objeto contractual.</t>
  </si>
  <si>
    <t>FDLCH-CD-024-2023</t>
  </si>
  <si>
    <t>FDLCH-CPS-024-2023</t>
  </si>
  <si>
    <t>HAMILTON ARREDONDO BAUTISTA</t>
  </si>
  <si>
    <t>CALLE 22 # 89-54</t>
  </si>
  <si>
    <t>hamiltonfoods@hotmail.com</t>
  </si>
  <si>
    <t>https://community.secop.gov.co/Public/Tendering/OpportunityDetail/Index?noticeUID=CO1.NTC.3864631&amp;isFromPublicArea=True&amp;isModal=False</t>
  </si>
  <si>
    <t>FDLCH-CD-025-2023</t>
  </si>
  <si>
    <t>FDLCH-CPS-025-2023</t>
  </si>
  <si>
    <t>Bogotá protectora de sus recursos naturales</t>
  </si>
  <si>
    <t>Propósito2: Cambiar nuestros hábitos de vida para reverdecer a Bogotá y adaptarnos a mitigar la crisis climática</t>
  </si>
  <si>
    <t>O23011602280000001715</t>
  </si>
  <si>
    <t>Chapinero restaurador y cuidador del territorio</t>
  </si>
  <si>
    <t>PRESTAR SERVICIOS PROFESIONALES DE APOYO PARA LA GESTIÓN FORMULACIÓN, DESARROLLO Y SEGUIMIENTO DEL PROYECTO DE INVERSIÓN No. 1715 CHAPINERO RESTURADOR Y CUIDADOR DEL TERRITORIO</t>
  </si>
  <si>
    <t>TITO FABIAN RUIZ BARAJAS</t>
  </si>
  <si>
    <t>INGENIERO FORESTARL</t>
  </si>
  <si>
    <t>CARRERA 97 # 20-36</t>
  </si>
  <si>
    <t>fruiz.barajas78@gmail.com</t>
  </si>
  <si>
    <t>LUIS JULIO MORENO MARTINEZ</t>
  </si>
  <si>
    <t>RESTAURACION ECOLOGICA</t>
  </si>
  <si>
    <t>https://community.secop.gov.co/Public/Tendering/OpportunityDetail/Index?noticeUID=CO1.NTC.3864232&amp;isFromPublicArea=True&amp;isModal=False</t>
  </si>
  <si>
    <t>1. Construir planes de trabajo que permitan el cumplimiento y seguimiento de las políticas públicas, normatividad vigente y metas del Plan de Desarrollo Local relacionadas con los temas de restauración ecológica y ambiental. 2.Realizar la formulación y estructuración de los proyectos de inversión asignados, que permitan el cumplimiento de las metas establecidas en el Plan de Desarrollo Local, en relación con el Proyecto de Inversión no. 1715 Chapinero restaurador y cuidador del territorio 3.Apoyar el desarrollo del proceso de gestión contractual requerido para el cumplimiento de los objetivos y metas asociados al Proyecto de Inversión no. 1715 Chapinero restaurador y cuidador del territorio, con un enfoque participativo, comunitario, dando cumplimiento con los requisitos legales vigentes. 4. Cumplir con los plazos establecidos en el cronograma fijado por el área de planeación del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a los temas ambientales, en cumplimiento de los lineamientos financieros y presupuestales vigentes, acorde al Proyecto de Inversión no. 1715 Chapinero restaurador y cuidador del territorio. 7. Desarrollar procesos de articulación con las entidades del nivel central y descentralizado relacionadas con el objeto contractual, con la finalidad de potenciar las inversiones locales. 8. Atender de manera integral las instancias de participación ciudadana relacionadas con el objeto contractual, incluyendo la Comisión ambiental local y la mesa de quebradas.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en lo relacionado con el Proyecto de Inversión no. 1715 Chapinero restaurador y cuidador del territorio. 13. Acompañar la atención a las peticiones ciudadanas, así como las solicitudes de entes de control dentro del término legal y no cerrar el trámite en el aplicativo Orfeo hasta que no se tenga un pronunciamiento de fondo, en temas relacionados con Proyecto de Inversión no. 1715 Chapinero restaurador y cuidador del territorio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requeridos por la Entidad. 17. Las demás que le sean asignadas en cumplimiento del objeto y naturaleza del contrato</t>
  </si>
  <si>
    <t>FDLCH-CD-026-2022</t>
  </si>
  <si>
    <t>FDLCH-CPS-026-2023</t>
  </si>
  <si>
    <t>PRESTAR SERVICIOS DE APOYO A LAS LABORES DE ENTREGA Y RECIBO DE LAS COMUNICACIONES EMITIDAS O RECIBIDAS POR LA ALCALDÍA LOCAL DE CHAPINERO.</t>
  </si>
  <si>
    <t>EFRAIN ANDRES MONROY CEPEDA</t>
  </si>
  <si>
    <t>CALLE 128D # 86B - 07</t>
  </si>
  <si>
    <t>eframonro@gmail.com</t>
  </si>
  <si>
    <t>https://community.secop.gov.co/Public/Tendering/OpportunityDetail/Index?noticeUID=CO1.NTC.3876384&amp;isFromPublicArea=True&amp;isModal=False</t>
  </si>
  <si>
    <t>1. Clasificar la correspondencia que le sea entregada para distribuir.2. Trasladar correspondencia entre las diferentes sedes de la Alcaldía Local.3. Realizar la entrega de correspondencia a la comunidad, entidades públicas y privadas cuando se requiera y en el menor tiempo posible.4. Efectuar la entrega de publicidad y demás piezas comunicativas dentro de la Localidad cuando se requiera.5. Reemplazar las funciones en el CDI en actividades como clasificación y archivo de la correspondencia y documentación que se origine, recibir, registrar y comunicar las llamadas y mensajes que se hagan, radicar y distribuir la correspondencia preparada y recibida, entre otras, cuando sea requerido por el supervisor.6.Actuar con lealtad, responsabilidad, y buena fe durante la celebración, ejecución y terminación del contrato y aún con posterioridad a éste.7.Responder por el seguimiento de los documentos y correspondencia en general que le encomiende el fondo para entrega en las diferentes entidades y oficinas a las cuales va direccionada.8.Garantizar el cumplimiento de los términos legales para la entrega de dicha correspondencia que le ha sido asignada. 9.Entregar diariamente la constancia de los radicados de entrega de la correspondencia a entidades, a la comunidad y en general que le sea asignada. 10.Asistir a las capacitaciones convocadas por el Programa PIGA y evidenciar la participación de la misma El contratista deberá ingresar dentro del numeral de ejecución en el contrato electrónico del SECOP el Plan de Pagos respectivo, y agregar como documento nuevo, los Informes de Actividades respectivos.11.Llevar a cabo el acompañamiento a las reuniones, o sesiones indicadas por el Alcalde Local, así como los acompañamientos en calle, requeridos por la Entidad.12.Las demás que le asigne el supervisor del contrato y que surjan de la naturaleza del mismo.</t>
  </si>
  <si>
    <t>FDLCH-CD-027-2023</t>
  </si>
  <si>
    <t>FDLCH-CPS-027-2023</t>
  </si>
  <si>
    <t>PRESTAR SERVICIOS DE APOYO TÉCNICO PARA APOYAR LA GESTIÓN Y EJECUCIÓN DE LAS ACTIVIDADES ADMINISTRATIVAS Y MISIONALES QUE SE ADELANTAN EN LA ALCALDÍA LOCAL DE CHAPINERO PARA EL CUMPLIMIENTO DE LAS METAS Y OBJETIVOS DEL PLAN DE DESARROLLO LOCAL</t>
  </si>
  <si>
    <t>JUAN PABLO SANJUAN ARIAS</t>
  </si>
  <si>
    <t>TECNÓLOGO EN GESTIÓN COMERCIAL Y FINANCIERA</t>
  </si>
  <si>
    <t>CALLE 64 # 21-56</t>
  </si>
  <si>
    <t>juanpasanjuan@hotmail.es</t>
  </si>
  <si>
    <t>DESPACHO</t>
  </si>
  <si>
    <t>https://community.secop.gov.co/Public/Tendering/OpportunityDetail/Index?noticeUID=CO1.NTC.3864383&amp;isFromPublicArea=True&amp;isModal=False</t>
  </si>
  <si>
    <t>JENNYFER GALVIS</t>
  </si>
  <si>
    <t>1.	Apoyar en la coordinación y seguimiento de las actividades, reuniones, mesas de trabajo, comités y demás espacios derivados de los ejercicios de planeación que requieran la presencia del Alcalde Local. 2. Brindar apoyo técnico administrativo para la convocatoria, desarrollo y seguimiento de las reuniones, mesas de trabajo, juntas y/o comités de los equipos de trabajo convocadas por el Alcalde Local. 3. Realizar seguimiento a los compromisos y entregables asumidos por el Alcalde Local y/o la oficina de Planeación Local, en las reuniones y demás actividades administrativas en que participe el Alcalde local, identificando compromisos, lineamientos y acciones que permitan concretar los objetivos de la administración. 4. Apoyar en la coordinación y gestión de las partes interesadas que intervienen en los procesos de gestión del desarrollo local. 5. Asegurar que las peticiones y solicitudes de entes de control, cuerpos colegiados y secretarías, sean direccionadas a las áreas competentes y las del Alcalde Local, se resuelvan satisfactoriamente. 6. Apoyar la recepción, clasificación, distribución y control de documentos, datos, elementos y correspondencia del Despacho de la Alcaldía Local, tanto en medios virtuales como físicos. 7. Atender a los usuarios externos e internos que soliciten información al Despacho del Alcalde, garantizando el traslado o respuesta oportuna de las solicitudes y requerimientos realizados. 8. Apoyar al Despacho de la Alcaldía Local de Chapinero en la elaboración de presentaciones, table-ros de control y reportes. 9. Hacer seguimiento a las respuestas, compromisos y agendas suscritas por los administrados, en-tes de control, cuerpos colegiados y secretarías, dentro del término legal y no cerrar el trámite en el aplicativo Orfeo hasta que no se tenga un pronunciamiento de fondo. 10. Apoyar en la gestión, uso y control de aplicativos de Gestión Local como SIPSE LOCAL, Tienda Virtual y demás que requieran participación del Rol del Alcalde Local. 11. Rendir informes mensuales sobre las actividades desarrolladas. 12. El contratista deberá ingresar dentro del numeral de ejecución en el contrato electrónico del SE-COP el Plan de Pagos respectivo, y agregar como documento nuevo, los Informes de Actividades respectivos. 13. Entregar dentro del término de tres días antes del vencimiento del contrato, los elementos y asuntos que le fueron entregados para el desarrollo del objeto del contrato.14. Llevar a cabo el acompañamiento a las reuniones, o sesiones indicadas por el Alcalde Local, así como los acompañamientos en calle, requeridos por la Entidad. 15. Las demás que le asigne el supervisor del contrato y que surjan de la naturaleza del mismo.</t>
  </si>
  <si>
    <t>FDLCH-CD-028-2023</t>
  </si>
  <si>
    <t>FDLCH-CPS-028-2023</t>
  </si>
  <si>
    <t>PRESTACIÓN DE SERVICIOS DE APOYO NECESARIOS PARA APOYAR LA GESTIÓN Y EJECUCIÓN DE ACTIVIDADES ADMINISTRATIVAS, LOGISTICAS Y OPERATIVAS QUE SE ADELANTAN EN EL ÁREA DE GESTIÓN DEL DESARROLLO LOCAL DE LA ALCALDÍA LOCAL DE CHAPINERO</t>
  </si>
  <si>
    <t>MEYER JAIRO GACHARNA VILLALBA</t>
  </si>
  <si>
    <t>CALLE 61 SUR # 80L-92</t>
  </si>
  <si>
    <t>marosapacarlos@hotmail.com</t>
  </si>
  <si>
    <t>FRANCISCO JAVIER RAMIREZ ROMERO</t>
  </si>
  <si>
    <t>ALMACEN</t>
  </si>
  <si>
    <t>https://community.secop.gov.co/Public/Tendering/OpportunityDetail/Index?noticeUID=CO1.NTC.3890808&amp;isFromPublicArea=True&amp;isModal=False</t>
  </si>
  <si>
    <t>1.	Desarrollar las actividades logísticas y operativas que requiera el Fondo de Desarrollo Local de Chapinero para el éxito de las actividades programadas. 2. Apoyar en la verificación, administración y custodia física del inventario de los bienes del Fondo de Desarrollo Local de Chapinero, incluyendo el registro documental, baja y ajustes que se deriven del proceso. 3. Apoyar el recibo, organización y entrega de los bienes adquiridos por el Fondo en la ejecución de los proyectos del Plan de Desarrollo Local. 4. Proyectar las actas de préstamo y comprobantes de salida de elementos que se prestan para el desarrollo de las diferentes actividades locales. 5. Apoyar en le desarrollo, actualización y realización de inventarios. 6. Apoyar la realización de eventos, operativos y actividades cuando sea requerido, así como los acompañamientos en calle. 7. Asistir a reuniones de capacitación y entrenamiento que sean convocadas por la Dirección Administrativa de la Secretaría Distrital de Gobierno en relación con la gestión de inventarios y documental.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 cabo el acompañamiento a las reuniones, o sesiones indicadas por el Alcalde Local, así como los acompañamientos en calle, requeridos por la Entidad. 12. Las demás que se le asignen y que surjan de la naturaleza del Contrato</t>
  </si>
  <si>
    <t>FDLCH-CD-029-2022</t>
  </si>
  <si>
    <t>FDLCH-CPS-029-2023</t>
  </si>
  <si>
    <t>PRESTACIÓN DE SERVICIOS PERSONALES DE APOYO A LA GESTIÓN NECESARIOS PARA EL APOYO EN LA EJECUCIÓN DE ACTIVIDADES ADMINISTRATIVAS Y OPERATIVAS ADELANTADAS EN LA JUNTA ADMINISTRADORA LOCAL DE CHAPINERO.</t>
  </si>
  <si>
    <t>SANDRA MILENA GOMEZ SALAZAR</t>
  </si>
  <si>
    <t>CARRERA 24H # 14A-48 SUR</t>
  </si>
  <si>
    <t>sadiva78@gmail.com</t>
  </si>
  <si>
    <t>JAL</t>
  </si>
  <si>
    <t>https://community.secop.gov.co/Public/Tendering/OpportunityDetail/Index?noticeUID=CO1.NTC.3881562&amp;isFromPublicArea=True&amp;isModal=False</t>
  </si>
  <si>
    <t>1. Brindar apoyo administrativo y operativo a las sesiones que realice la Junta Administradora Local. 2.Asistir y transcribir la información y actas de las sesiones de la Junta Administradora Local.3. Entregar mensualmente las actas correspondientes a las sesiones realizadas en el periodo mensual facturado.4.Atender y ejecutar las actividades de apoyo administrativo y operativo que le sean asignadas por la Presidencia de la Junta Administradora Local.5.Apoyar la recepción, clasificación y distribución de la correspondencia originada y recibida en la Junta Administradora Local atendiendo los procedimientos establecidos.6.Realizar el registro de los proyectos de acuerdo presentados por los ediles, el alcalde local, la ciudadanía, las organizaciones cívicas o comunitarias, y hacer la entrega inmediata de los mismos a la presidencia de la corporación.7.Mantener actualizado el registro físico y electrónico de la información generada en ejecución del objeto contractual.8.Asistir a reuniones u operativos cuando así se requiera.9.Rendir informes mensuales sobre las actividades desarrolladas, incluyendo los archivos y documentos generados, así como los soportes documentales de las actas transcritas.10.Rendir un informe final que recoja las tareas y productos originados del objeto contractual.11.Atender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apoyo.12.Las demás que le asigne el supervisor del contrato y que surjan de la naturaleza del mismo.13.El contratista deberá ingresar dentro del numeral de ejecución en el contrato electrónico del SECOP , el Plan de Pagos respectivo, y agregar como documento nuevo, los Informes de Actividades respectivos.</t>
  </si>
  <si>
    <t>FDLCH-CD-030-2023</t>
  </si>
  <si>
    <t>FDLCH-CPS-030-2023</t>
  </si>
  <si>
    <t>Bogotá, referente en cultura, deporte, recreación y actividad física, con parques para el desarrollo y la salud</t>
  </si>
  <si>
    <t>O23011601200000001845</t>
  </si>
  <si>
    <t>Chapinero epicentro del deporte y la recreación</t>
  </si>
  <si>
    <t>PRESTAR LOS SERVICIOS PROFESIONALES DE APOYO A LA GESTIÓN, FORMULACIÓN, DESARROLLO, SEGUIMIENTO Y EVALUACIÓN DEL PROYECTO DE INVERSIÓN CHAPINERO EPICENTRO DEL DEPORTE Y LA RECREACIÓN</t>
  </si>
  <si>
    <t>LAURA CAMILA RAMIREZ MUÑOZ</t>
  </si>
  <si>
    <t>INGENIERA INDUSTRIAL</t>
  </si>
  <si>
    <t>CARRERA 18F # 93-19 SUR</t>
  </si>
  <si>
    <t>ramirezcamila110@gmail.com</t>
  </si>
  <si>
    <t>https://community.secop.gov.co/Public/Tendering/OpportunityDetail/Index?noticeUID=CO1.NTC.3863047&amp;isFromPublicArea=True&amp;isModal=False</t>
  </si>
  <si>
    <t>1. Construir planes de trabajo que permitan la gestión, el cumplimiento y el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Atender de manera integral las instancias de participación ciudadana relacionadas con el objeto el deporte y la recreación.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 plataforma SECOP II Y SIPSE 12.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atención de la naturaleza y objeto contractual.</t>
  </si>
  <si>
    <t>FDLCH-CD-031-2023</t>
  </si>
  <si>
    <t>FDLCH-CPS-031-2023</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</si>
  <si>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</si>
  <si>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JUNIO
2023</t>
  </si>
  <si>
    <t>LUIS CARLOS ALBARRACIN PUERTO</t>
  </si>
  <si>
    <t>CALLE 55 # 58-72 BL 82 APTO 502 PABLO VI  SEGUNDO SECTOR</t>
  </si>
  <si>
    <t>albarracinluis.c@hotmail.com</t>
  </si>
  <si>
    <t>https://community.secop.gov.co/Public/Tendering/OpportunityDetail/Index?noticeUID=CO1.NTC.3992286&amp;isFromPublicArea=True&amp;isModal=False</t>
  </si>
  <si>
    <t>1. Gestionar, analizar jurídicamente y dar impulso a las actuaciones que garanticen la protección de la reserva forestal protectora bosque oriental, polígonos de monitoreo, áreas de ocupación publica prioritaria, franja de adecuación y zonas de especial protección ambiental.2.Realizar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(CAR).3.Gestionar, analizar jurídicamente y proyectar las actuaciones asignadas para dar respuesta a los entes de control, autoridad Ambiental (CAR) o quien haga sus veces, en cumplimiento del objeto del contrato. 4.Proyectar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revisión.5.Proyectar para firma del alcalde local las solicitudes de información, informes, diagnostico y/o conceptos dirigidas a las instancias distritales competentes y realizar su respectivo seguimiento.6.Gestionar,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revisión.7.Incorporar al expediente físico los actos administrativos y/o la documentación generada por cada impulso procesal realizado.8.Apoyar en los trámites necesarios a la Alcaldía Local para surtir el trámite de notificación personal y mediante edicto de los actos administrativos y decisiones, en los términos de la Ley 1437 de 2011.9.Registrar correctamente en el Aplicativo “SI ACTUA” la actuación realizada en cada uno de los expedientes asignados.10.Remitir al Alcalde Local de Chapinero y al profesional de apoyo estratégico mensualmente el informe general de las acciones y trámites en las zonas de especial protección de los cerros orientales de la localidad de Chapinero.11.Presentar informe mensual de las actividades realizadas en cumplimiento de las obligaciones pactadas.12.Entregar, mensualmente, el archivo de los documentos suscritos que haya generado en cumplimiento del objeto y obligaciones contractuales.13.Llevar a cabo el acompañamiento a las reuniones, o sesiones indicadas por el Alcalde Local, así como los acompañamientos en calle, requeridos por la Entidad.14.Las demás que se le asignen y que surjan de la naturaleza del contrato.</t>
  </si>
  <si>
    <t>FDLCH-CD-032-2023</t>
  </si>
  <si>
    <t>FDLCH-CPS- 032-2023</t>
  </si>
  <si>
    <t>Jovenes con capacidades: Proyecto de vida para la ciudadanía, la innovación y el trabajo del siglo XXI</t>
  </si>
  <si>
    <t>O23011601170000001743</t>
  </si>
  <si>
    <t>Chapinero construye futuro</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</si>
  <si>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</si>
  <si>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JUAN CARLOS DUSSAN ZULETA</t>
  </si>
  <si>
    <t>PSICOLOGO</t>
  </si>
  <si>
    <t>CALLE 161 # 91-47</t>
  </si>
  <si>
    <t>jhuancho2104.jcdz@gmail.com</t>
  </si>
  <si>
    <t>CLAUDIA MARCELA LOPEZ SERRATO</t>
  </si>
  <si>
    <t>EDUCACION</t>
  </si>
  <si>
    <t>https://community.secop.gov.co/Public/Tendering/OpportunityDetail/Index?noticeUID=CO1.NTC.3890283&amp;isFromPublicArea=True&amp;isModal=False</t>
  </si>
  <si>
    <t>1. Construir planes de trabajo que permitan el cumplimiento y seguimiento de las políticas públicas, normatividad vigente y metas del Plan de Desarrollo Local relacionadas con la promoción, acceso y fortalecimiento de los procesos asociados a la educación superior en la localidad de Chapinero. 2. Realizar la formulación y estructuración de los proyectos de inversión asignados, que permitan el cumplimiento de las metas establecidas en el Plan de Desarrollo Local en materia de educación superior.  3. Apoyar el desarrollo del proceso de gestión contractual requerido para el cumplimiento de los objetivos y metas asociados a los proyectos de inversión local, con un enfoque participativo, comunitario, dando cumplimiento con los requisitos legales vigentes.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desde un enfoque comunitario y participativo. 8. Desarrollar procesos de articulación, coordinación y gestión con las entidades públicas y privadas de educación superior, técnica y con la finalidad de potenciar las inversiones locales en materia promoción y acceso a la educación de jóvenes de la localidad. 9. Atender de manera integral las instancias de participación ciudadana relacionadas con el objeto contractual, con especial atención del Consejo Consultivo Local de Instituciones de Educación Superior – CCLIES.  10. Consolidar un inventario de instituciones de educación superior en todas sus modalidades presentes en la localidad de Chapinero y gestionar relacionamiento con la Alcaldía Local de Chapinero. 11. Generar recomendaciones, alertas y acciones de mejora que permitan optimizar el cumplimiento del objeto contractual y de los temas relacionados con el objeto.  12. Realizar actividades encaminadas a la integración y movilización social de los grupos de interés y partes interesadas en los temas relacionados con el objeto contractual. 13. Producir informes cualitativos y cuantitativos de las actividades desarrolladas en el marco del cumplimiento del objeto contractual. 14. Desarrollar el cargue, seguimiento y evaluación de los contratos respectivos en las Plataformas SECOP II y SIPSE. 15. Acompañar la atención a las peticiones ciudadanas, así como las solicitudes de entes de control dentro del término legal y no cerrar el trámite en el aplicativo Orfeo hasta que no se tenga un pronunciamiento de fondo.  16. Participar de las reuniones de coordinación y planeación que sean requeridas por el Alcalde Local, así como de las actividades programadas por el despacho de la Alcaldía. 17. Promover acciones y actividades que permitan la divulgación y comunicación de los productos y resultados obtenidos con la ejecución de sus actividades.  18. Llevar a cabo el acompañamiento a las reuniones, o sesiones indicadas por el Alcalde Local, así como los acompañamientos en calle, requeridos por la Entidad. 19. Las demás que le sean asignadas en atención de la naturaleza y objeto contractual.</t>
  </si>
  <si>
    <t>FDLCH-CD-033-2023</t>
  </si>
  <si>
    <t>FDLCH-CPS- 033-2023</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</si>
  <si>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</si>
  <si>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ARACELY MEJIA HERRERA</t>
  </si>
  <si>
    <t>PSICOLOGA</t>
  </si>
  <si>
    <t>TRANSVERSAL 79B # 68C-51 SUR</t>
  </si>
  <si>
    <t>chelita.mejia1a@hotmail.com</t>
  </si>
  <si>
    <t>https://community.secop.gov.co/Public/Tendering/OpportunityDetail/Index?noticeUID=CO1.NTC.3890855&amp;isFromPublicArea=True&amp;isModal=False</t>
  </si>
  <si>
    <t>FDLCH-CD-034-2023</t>
  </si>
  <si>
    <t>FDLCH-CPS-034-2023</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</si>
  <si>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</si>
  <si>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BLANCA LEIDY NAVARRO DOMINGUEZ</t>
  </si>
  <si>
    <t>ADMINISTRADORA DE EMPRESAS</t>
  </si>
  <si>
    <t>TRANSVERSAL 50 # 69C-15 SUR</t>
  </si>
  <si>
    <t>ladynavarrorodriguez0@gmail.com</t>
  </si>
  <si>
    <t>https://community.secop.gov.co/Public/Tendering/OpportunityDetail/Index?noticeUID=CO1.NTC.3887545&amp;isFromPublicArea=True&amp;isModal=False</t>
  </si>
  <si>
    <t xml:space="preserve">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(sa) Local, así como a las Áreas gestión Policiva y gestión del Desarrollo en la coordinación y atención a las visitas de auditoria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 </t>
  </si>
  <si>
    <t>FDLCH-CD-035/-2023</t>
  </si>
  <si>
    <t>FDLCH-CPS/035-2023</t>
  </si>
  <si>
    <t>Sistema Distrital de Cuidado</t>
  </si>
  <si>
    <t>O23011601060000001710</t>
  </si>
  <si>
    <t>Chapinero construye infraestructura
socia</t>
  </si>
  <si>
    <t>PRESTAR SERVICIOS PROFESIONALES PARA APOYAR EL AREA DE GESTION DEL DESARROLLO LOCAL, EN LA FORMULACION, GESTION, EJECUCION Y ARTICULACION EN PROYECTOS DE ATENCION DE LA VIOLENCIA INTRAFAMILIAR Y SEXUAL Y BUEN TRATO DE LA LOCALIDAD DE CHAPINERO</t>
  </si>
  <si>
    <t>ALICIA CUJABAN ZAZA</t>
  </si>
  <si>
    <t>TRABAJADOR SOCIAL</t>
  </si>
  <si>
    <t>CARRERA 110B # 153-45 T 8 APTO 203</t>
  </si>
  <si>
    <t>aliciacujaban@gmail.com</t>
  </si>
  <si>
    <t>SALUD</t>
  </si>
  <si>
    <t>https://community.secop.gov.co/Public/Tendering/OpportunityDetail/Index?noticeUID=CO1.NTC.3902045&amp;isFromPublicArea=True&amp;isModal=False</t>
  </si>
  <si>
    <t>1. Construir planes de trabajo que permitan el cumplimiento y seguimiento de las políticas públicas, normatividad vigente y metas del Plan de Desarrollo Local relacionadas con la ampliación de la oferta de servicios de cuidado. 2.Implementación de estrategias de prevención y atención de violencias dirigidos a la población en riesgo y con mayores niveles de vulnerabilidad, teniendo en cuenta el enfoque de derechos y poblacional.3. Realizar la formulación y estructuración de los proyectos de inversión asignados, que permitan el cumplimiento de las metas establecidas en el Plan de Desarrollo Local en relación con el programa Sistema Distrital de cuidado. 4.Cumplir con los plazos establecidos en el cronograma fijado por el Fondo de Desarrollo Local de Chapinero, para las entregas de los anexos técnicos, estudios previos, estudio de mercado, análisis de sector y demás documentos de formulación en el marco del proyecto asignado. 5.Apoyar el desarrollo del proceso de gestión contractual requerido para el cumplimiento de los objetivos y metas asociados a los proyectos de inversión local, con un enfoque participativo, comunitario, dando cumplimiento con los requisitos legales vigentes.6.Realizar los apoyos a la supervisión de los contratos, proyectos de inversión y/o actividades designadas por el Alcalde Local, de conformidad con los lineamientos, valores y principios indicados por la Secretaría Distrital de Gobierno.7.Llevar estricto control sobre la programación, ejecución y desarrollo económico y financiero de los proyectos asignados, en cumplimiento de los lineamientos financieros y presupuestales vigentes.8.Impulsar los procesos de formulación, desarrollo y seguimiento de los proyectos de inversión local asociados al programa Sistema Distrital de cuidado desde un enfoque comunitario y participativo.9.Desarrollar procesos de articulación con las entidades del nivel central y descentralizado relacionadas con el objeto contractual, con la finalidad de potenciar las inversiones locales.10.Atender de manera integral las instancias de participación ciudadana relacionadas con el objeto contractual. 11.Generar recomendaciones, alertas y acciones de mejora que permitan optimizar el cumplimiento del objeto contractual y de los temas relacionados con el objeto. 12.Realizar actividades encaminadas a la integración y movilización social de los grupos de interés y partes interesadas en los temas relacionados con el objeto contractual.13. Producir informes cualitativos y cuantitativos de las actividades desarrolladas en el marco del cumplimiento del objeto contractual.14. Realizar la atención, gestión, desarrollo y seguimiento de las actividades de activación -reactivación sociales demandadas por la Administración Local.15. Articular, gestionar y realizar el seguimiento al diseño e implementación de estrategias para la territorialización en la localidad de Chapinero del Sistema Distrital del Cuidado.16. Desarrollar el cargue, seguimiento y evaluación de los contratos respectivos en las Plataformas SECOP II y SIPSE.17. Acompañar la atención a las peticiones ciudadanas, así como las solicitudes de entes de control dentro del término legal y no cerrar el trámite en el aplicativo Orfeo hasta que no se tenga un pronunciamiento de fondo. 18. Participar de las reuniones de coordinación y planeación que sean requeridas por el Alcalde Local, así como de las actividades programadas por el despacho de la Alcaldía.19. Promover acciones y actividades que permitan la divulgación y comunicación de los productos y resultados obtenidos con la ejecución de sus actividades. 20. Llevar a cabo el acompañamiento a las reuniones, o sesiones indicadas por el Alcalde Local, así como los acompañamientos en calle, requeridos por la Entidad.21. Las demás que le sean asignadas en cumplimiento de la naturaleza del contrato y del objeto contractual.</t>
  </si>
  <si>
    <t>FDLCH-CD-036-2023</t>
  </si>
  <si>
    <t>FDLCH-CPS-036-2023</t>
  </si>
  <si>
    <t>PRESTAR LOS SERVICIOS PROFESIONALES DE APOYO JURÍDICO EN LA EJECUCIÓN DE LAS ACCIONES REQUERIDAS PARA EL TRÁMITE E IMPULSO PROCESAL DE LAS ACTUACIONES, CONTRAVENCIONALES Y O QUERELLAS QUE CURSEN EN LAS INSPECCIONES DE POLICÍA DE LA LOCALIDAD</t>
  </si>
  <si>
    <t>INGRID SORAIDA CLAVIJO CRUZ</t>
  </si>
  <si>
    <t>ABOGADA</t>
  </si>
  <si>
    <t>DIAGONAL 182 # 20-71 INT 4 APTO 106</t>
  </si>
  <si>
    <t>ingrid0719_@hotmail.com</t>
  </si>
  <si>
    <t>INSPECCIONES DE POLICIA</t>
  </si>
  <si>
    <t>https://community.secop.gov.co/Public/Tendering/OpportunityDetail/Index?noticeUID=CO1.NTC.3885483&amp;isFromPublicArea=True&amp;isModal=False</t>
  </si>
  <si>
    <t>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Llevar a cabo el acompañamiento a las reuniones, o sesiones indicadas por el Alcalde Local, así como los acompañamientos en calle, requeridos por la Entidad. 11. Las demás que se le asignen y que surjan de la naturaleza del Contrato.</t>
  </si>
  <si>
    <t>FDLCH-CD-037-2023</t>
  </si>
  <si>
    <t>FDLCH-CPS-037-2023</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</si>
  <si>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</si>
  <si>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IVAN DARIO PINZON MARTINEZ</t>
  </si>
  <si>
    <t xml:space="preserve">ABOGADO </t>
  </si>
  <si>
    <t>AVENIDA CALLE 57R SUR #73I-35 INT 1 APTO 109</t>
  </si>
  <si>
    <t>ivanpm14@hotmail.com</t>
  </si>
  <si>
    <t>DESPACHOS COMISORIOS</t>
  </si>
  <si>
    <t>https://community.secop.gov.co/Public/Tendering/OpportunityDetail/Index?noticeUID=CO1.NTC.3876325&amp;isFromPublicArea=True&amp;isModal=False</t>
  </si>
  <si>
    <t>1. Prestar de manera independiente, y bajo su propia cuenta y responsabilidad, los servicios profesionales de asistencia legal y jurídica a la Alcaldía Local para la atención integral de las comisiones civiles ordenadas por las autoridades jurisdiccionales de la República en la práctica y realización de las diligencias de Entregas de Bienes y diligencias de Secuestros y Embargos de Bienes que se deban practicar por parte de la Alcaldía Local con ocasión de los despachos comisorios recibidos. 2. Prestar asistencia técnica y logística a la Alcaldía Local en los trámites administrativos de recepción de despachos comisorios provenientes de autoridades jurisdiccionales, programación y asignación de fechas para realización de diligencias comisionadas y práctica de las mismas. 3. Prestar asistencia técnica en materia jurídica al Alcalde Local en la decisión de recursos y oposiciones presentadas por parte de los intervinientes en las diligencias comisionadas a practicarse por parte de la Alcaldía Local. 4. Presentar y entregar oportunamente contestación a las acciones de tutela y demás requerimientos judiciales que le sean asignados. 5. Apoyar el Área de Gestión Policiva participando en los Planes de Acción, Descongestión y/o de Mejora que se implementen. 6. Contribuir al cumplimiento de las metas fijadas en el Plan de Gestión para la vigencia correspondiente relacionadas con el proceso de Inspección, Vigilancia y Control – IVC. 7. Presentar los informes que le sean solicitados en la oportunidad y con la calidad requeridas. 8. Mantener estricta reserva y confidencialidad sobre la información que conozca por causa o con ocasión de la prestación del servicio. 9. Entregar dentro del término de 3 días antes del vencimiento del contrato, los elementos y asuntos que le fueron entregados para el desarrollo del objeto del contrato, así como también los proyectos de decisión definitivos que haya elaborado durante el período contractual, en formato word sin restricciones o limitaciones de edición o lectura. 10. A criterio del Supervisor del contrato y/o Profesional Especializado del Área de Gestión Policiva, podrá ser designado para realizar visitas y emitir concepto técnico en toda la Jurisdicción de Chapinero, según necesidad del servicio. 11.	Llevar a cabo el acompañamiento a las reuniones, o sesiones indicadas por el Alcalde Local, así como los acompañamientos en calle, requeridos por la Entidad. 12. Las demás que le sean asignadas y que este relacionadas con el objeto del Contrato.</t>
  </si>
  <si>
    <t>FDLCH-CD-038-2023</t>
  </si>
  <si>
    <t>FDLCH-CPS-038-2023</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</si>
  <si>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</si>
  <si>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ADMINISTRADOR PÚBLICO</t>
  </si>
  <si>
    <t>CARRERA 19A # 135-27 APTO 201</t>
  </si>
  <si>
    <t>ramirezreyes8@hotmail.com</t>
  </si>
  <si>
    <t>https://community.secop.gov.co/Public/Tendering/OpportunityDetail/Index?noticeUID=CO1.NTC.3875822&amp;isFromPublicArea=True&amp;isModal=False</t>
  </si>
  <si>
    <t xml:space="preserve">1. Apoyar al alcalde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SCJ.2.Asistir a las reuniones del Consejo Local de Seguridad, apoyar el desarrollo de estas, llevar el control y custodia de las actas y hacer seguimiento al cumplimiento de los compromisos adquiridos por la Alcaldía y demás miembros de Consejo.3.Gestionar, analizar y revisar, en coordinación con las organizaciones sociales de la localidad y las entidades Distritales, las iniciativas y sugerencias de la comunidad respecto de los asuntos de seguridad y convivencia ciudadana.4.Realizar el monitoreo constante del comportamiento de la seguridad, convivencia y percepción de seguridad en los territorios de la localidad.5.Apoyar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vigente.6.Participar, propender por el cumplimiento y hacer seguimiento a las metas del Plan de Gestión Local relacionadas con seguridad, convivencia y justicia.7.Revisar, analizar y conceptuar sobre la información relacionada con la situación de convivencia y seguridad ciudadana de la localidad, promoviendo y coordinando la caracterización de las problemáticas y la difusión de la información a nivel distrital.8.Revisar, analizar y conceptuar sobre de los informes presentados al alcalde Local, en temas relacionados con seguridad, convivencia y justicia, cuando así́ lo solicite la Alcaldía Local.9.Ejecutar las supervisiones que le sean asignadas relacionadas con seguridad, convivencia y justicia, cumpliendo con los manuales y normas existentes.10.Apoyar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Alcalde Local.11.Apoyar la supervisión e interventoría de contratos o convenios relacionados con seguridad y convivencia que le sean designados por el Alcalde Local, conforme con lo establecido en el Manual de Supervisión e Interventoría de la Secretaria Distrital de Gobierno.12.Convocar y apoyar la instalación y el desarrollo de los Puestos de Mando Unificado -PMU, de responsabilidad de la Alcaldía Local, de acuerdo con la normatividad vigente y las instrucciones que le imparta el Alcalde Local.13.Asistir y apoyar, al Alcalde Local o a quien este designe, en las reuniones de carácter externo o interno, diligencias, visitas y operativos que se requieran.14.Apoyar la implementación del Capitulo Local del Plan Integral de Seguridad, Convivencia y Justicia Distrital, realizar su seguimiento y actualización, de conformidad con las instrucciones que le imparta el Alcalde Local.15.Promover, convocar, participar, hacer seguimiento y registrar, en coordinación con la SCJ, las Juntas Zonales de Seguridad, según la normativa que las reglamenta.16.Asistir a las reuniones a las que sea citado o designado, para la atención de los asuntos relacionados con el objeto contractual.17.Presentar informe mensual de las actividades realizadas en cumplimiento de las obligaciones pactadas.18.Entregar, mensualmente, el archivo de los documentos suscritos que haya generado en cumplimiento del objeto y obligaciones contractuales.19.Las demás que se le asignen y que surjan de la naturaleza del Contrato. </t>
  </si>
  <si>
    <t>FDLCH-CPS-039-2023</t>
  </si>
  <si>
    <t>DEISY YINETH FRANCO PENAGOS</t>
  </si>
  <si>
    <t>CARRERA 26 # 35-20 SUR</t>
  </si>
  <si>
    <t>deisy.franco.p@gmail.com</t>
  </si>
  <si>
    <t>https://community.secop.gov.co/Public/Tendering/OpportunityDetail/Index?noticeUID=CO1.NTC.3885336&amp;isFromPublicArea=True&amp;isModal=False</t>
  </si>
  <si>
    <t>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áreas del FDL como lo son alcaldía y policiva.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Llevar a cabo el acompañamiento a las reuniones, o sesiones indicadas por el Alcalde Local, así como los acompañamientos en calle, requeridos por la Entidad. 14. Las demás que le asigne el supervisor del contrato y que surjan de la naturaleza del mismo.</t>
  </si>
  <si>
    <t>FDLCH-CD-040-2023</t>
  </si>
  <si>
    <t>FDLCH-CPS-040-2023</t>
  </si>
  <si>
    <t>Educación inicial: Bases sólidas para la vida</t>
  </si>
  <si>
    <t>O23011601120000001830</t>
  </si>
  <si>
    <t>Chapinero es primera infancia</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</si>
  <si>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</si>
  <si>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ADMINISTRADORA PÚBLICA</t>
  </si>
  <si>
    <t>DIAGONAL 7A BIS C # 73B-36 CASA 37</t>
  </si>
  <si>
    <t>marcela_lpez@yahoo.es</t>
  </si>
  <si>
    <t>https://community.secop.gov.co/Public/Tendering/OpportunityDetail/Index?noticeUID=CO1.NTC.3890966&amp;isFromPublicArea=True&amp;isModal=False</t>
  </si>
  <si>
    <t>1. Construir planes de trabajo que permitan el cumplimiento y seguimiento de las políticas públicas, normatividad vigente y metas del Plan de Desarrollo Local relacionadas con el proyecto “Chapinero es Primera Infancia” del programa Educación inicial: Bases Sólidas para la vida.2. Realizar la formulación y estructuración de los proyectos de inversión asignados, que permitan el cumplimiento de las metas establecidas en el Plan de Desarrollo Local en relación con el proyecto “Chapinero es Primera Infancia” del programa Educación inicial: Bases Sólidas para la vida.3 Apoyar el desarrollo del proceso de gestión contractual requerido para el cumplimiento de los objetivos y metas asociados a los proyectos de inversión local, con un enfoque participativo, comunitario, dando cumplimiento con los requisitos legales vigentes.4.Cumplir con los plazos establecidos en el cronograma fijado por el área de planeación del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Gobierno.6. Llevar estricto control sobre la programación, ejecución y desarrollo económico y financiero de los proyectos asignados, en cumplimiento de los lineamientos financieros y presupuestales vigentes.7. Impulsar los procesos de formulación, desarrollo y seguimiento de los proyectos de inversión local desde un enfoque comunitario y participativo.8. Desarrollar procesos de articulación con las entidades del nivel central y descentralizado relacionadas con el objeto contractual, con la finalidad de potenciar las inversiones locales.9. Atender de manera integral las instancias de participación ciudadana relacionadas con el objeto contractual y en especial las relacionadas con infancia.10. Generar recomendaciones, alertas y acciones de mejora que permitan optimizar el cumplimiento del objeto contractual y de los temas relacionados con el objeto. 11.Realizar actividades encaminadas a la integración y movilización social de los grupos de interés y partes interesadas en los temas relacionados con el objeto contractual.12. Producir informes cualitativos y cuantitativos de las actividades desarrolladas en el marco del cumplimiento del objeto contractual.13. Desarrollar el cargue, seguimiento y evaluación de los contratos respectivos en las Plataformas SECOP II y SIPSE.14.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Entidad.18. Las demás que le sean asignadas en relación con la naturaleza del contrato y en cumplimiento del objeto contractual.</t>
  </si>
  <si>
    <t>FDLCH-CD-041-2023</t>
  </si>
  <si>
    <t>FDLCH-CPS-041-2023</t>
  </si>
  <si>
    <t>Movilidad segura, sostenible y accesible</t>
  </si>
  <si>
    <t>Propósito 4: Hacer de Bogotá región un modelo de movilidad multimodal, incluyente y sostenible</t>
  </si>
  <si>
    <t>O23011604490000001734</t>
  </si>
  <si>
    <t>Chapinero modelo de movilidad inteligente</t>
  </si>
  <si>
    <t>PRESTAR SERVICIOS PROFESIONALES ESPECIALIZADOS PARA LA FORMULACION DESARROLLO Y SEGUIMIENTO DEL PROYECTO DE INVERSIÓN CHAPINERO MODELO DE MOVILIDAD INTELIGENTE Y LA SUPERVISION DE CONTRATOS QUE LE SEAN ASIGNADOS</t>
  </si>
  <si>
    <t>MAYO
2024</t>
  </si>
  <si>
    <t>JAIME HERNANDO PRIETO ALVAREZ</t>
  </si>
  <si>
    <t>INGENIERO CIVIL</t>
  </si>
  <si>
    <t>CARRERA 78 BIS B # 58M-38 SUR</t>
  </si>
  <si>
    <t>jaime.prieto@gobiernobogota.gov.co</t>
  </si>
  <si>
    <t>INFRAESTRUCTURA</t>
  </si>
  <si>
    <t>https://community.secop.gov.co/Public/Tendering/OpportunityDetail/Index?noticeUID=CO1.NTC.3888865&amp;isFromPublicArea=True&amp;isModal=False</t>
  </si>
  <si>
    <t>1. Construir planes de trabajo que permitan la gestión, el cumplimiento y el seguimiento de las políticas públicas, normatividad vigente y metas del Plan de Desarrollo Local relacionadas con el objeto contractual y el proyecto “Chapinero Modelo De Movilidad Inteligente”. 2. Apoyar en la formulación y estructuración de los proyectos de inversión asignados, que permitan el cumplimiento de las metas establecidas en el Plan de Desarrollo Local y el proceso de gestión contractual derivado. 3.Realizar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a su vez verificar cada uno de sus componentes.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Desarrollar procesos de articulación con las entidades de nivel central y descentralizado, corporaciones autónomas, empresas de servicios públicos, entre otras relacionadas con el objeto contractual, con la finalidad de potencializar las inversiones locales y desarrollo de los contratos.  6. 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en el marco del cumplimiento del objeto contractual, de acuerdo con el avance de los contratos de obra y con la información presentada por los contratistas, verificada y validada por parte de las interventorías, de los contratos asignados y de requerirse. 8. Desarrollar el cargue, seguimiento y evaluación de los contratos respectivos en la plataforma SECOP II Y SIPSE, y las demás plataformas dispuestas desde la Entidad y nivel Central. 9.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 Participar en las reuniones de planeación, coordinación y gestión de acciones interinstitucionales y locales que sean requeridas por el alcalde Local y las entidades del sector Distrital, y las actividades programadas por el Despacho. 11. Promover acciones y actividades que permitan la divulgación y comunicación de los productos y resultados obtenidos con la ejecución de sus actividades.  12. Rendir un informe final que recoja las tareas y productos originados del objeto contractual. 13. Las demás que le asigne el supervisor del contrato y que surjan de la naturaleza del mismo.</t>
  </si>
  <si>
    <t>FDLCH-CD-042-2023</t>
  </si>
  <si>
    <t>FDLCH-CPS-042-2023</t>
  </si>
  <si>
    <t>PRESTAR SERVICIOS DE APOYO A LA GESTION PARA ASISTIR ORGANIZACIONAL Y ADMINISTRATIVAMENTE EL DESARROLLO DE LAS ACTIVIDADES ESTRATEGICAS DESARROLLADAS POR EL DESPACHO DE LA ALCALDIA LOCAL DE CHAPINERO</t>
  </si>
  <si>
    <t>SANDRA MILENA RODRIGUEZ SASTOQUE (Cedente)
MARCEILI VIVIANA RIAÑO MARROQUIN (Cesionario)</t>
  </si>
  <si>
    <t>TECNICO AUXILIAR ADMINISTRATIVO</t>
  </si>
  <si>
    <t>CARRERA 78G BIS B # 49B-43 SUR</t>
  </si>
  <si>
    <t>riamarroquin24@gmail.com</t>
  </si>
  <si>
    <t>https://community.secop.gov.co/Public/Tendering/OpportunityDetail/Index?noticeUID=CO1.NTC.3889342&amp;isFromPublicArea=True&amp;isModal=False</t>
  </si>
  <si>
    <t>MARCEILI VIVIANA RIAÑO MARROQUIN</t>
  </si>
  <si>
    <t>1. Apoyar en la coordinación, verificación y desarrollo de todas las actividades en que participe el Alcalde Local. 2. Proyectar la documentación que requiera el Despacho del Alcalde Local. 3. Recibir, organizar, priorizar, resumir y condensar los diferentes temas de agenda que reciba el Alcalde Local desde otras dependencias y que deban ser del conocimiento exclusivo y preferente del Alcalde Local. 4. Coordinar la programación de las audiencias, reuniones, eventos y demás compromisos oficiales que el Alcalde Local deba atender, así como llevar la agenda correspondiente de citas y reuniones que le programen desde el nivel central, distrital, entes de control y las que demande la comunidad, de conformidad con las instrucciones impartidas. 5. Documentar, registrar y organizar las reuniones, eventos y demás actividades en que participe el Alcalde local, identificando compromisos, lineamientos y acciones que permitan concretar los objetivos de la administración. 6. Manejar los sistemas de correspondencia del despacho del alcalde Local (ORFEO). 7. Recibir, revisar, clasificar, radicar, distribuir y controlar documentos, datos, elementos y correspondencia del Despacho de la Alcaldía Local. 8. Atender a los usuarios externos e internos que soliciten información al Despacho del Alcalde, garantizando el traslado o respuesta oportuna de las solicitudes y requerimientos realizados. 9. Apoyar al Despacho del Alcalde Local en los asuntos protocolarios de eventos, reuniones y rendición de cuentas en que participe el Alcalde Local.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Las demás que le asigne el supervisor del contrato y que surjan de la naturaleza del mismo</t>
  </si>
  <si>
    <t>FDLCH-CD-043-2023</t>
  </si>
  <si>
    <t>FDLCH-CPS-043-2023</t>
  </si>
  <si>
    <t>O23011601060000001671</t>
  </si>
  <si>
    <t>Chapinero productivo y
emprendedor</t>
  </si>
  <si>
    <t>PRESTAR LOS SERVICIOS PROFESIONALES PARA LA GESTION, LA FORMULACION, EL DESARROLLO, EL SEGUIMIENTO Y EVALUACION DE LOS PROYECTOS DE CHAPINERO PRODUCTIVO Y EMPRENDEDOR DE LA LOCALIDAD DE CHAPINERO</t>
  </si>
  <si>
    <t>SERGIO ANDRES VARGAS CRUZ</t>
  </si>
  <si>
    <t>CALLE 36 SUR # 51B-52</t>
  </si>
  <si>
    <t>savc90@hotmail.com</t>
  </si>
  <si>
    <t>EMPLEO Y PRODUCTIVIDAD</t>
  </si>
  <si>
    <t>https://community.secop.gov.co/Public/Tendering/OpportunityDetail/Index?noticeUID=CO1.NTC.3886581&amp;isFromPublicArea=True&amp;isModal=False</t>
  </si>
  <si>
    <t>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Realizar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 pymes locales como base para la generación de empleo y productividad. 8. Gestionar, articular y realizar el seguimiento a los planes y proyectos de inversión enmarcados dentro de la Estrategia de Reactivación y Mitigación Económica (EMRE). 9. Construcción y/o actualización de un diagnóstico económico local que refleje la situación productiva de la localidad de Chapinero, en consonancia con el observatorio económico distrital y la articulación de actores económicos locales. 10. Desarrollar procesos de articulación con las entidades del nivel central y descentralizado relacionadas con el objeto contractual, con la finalidad de potenciar las inversiones locales. 11. Atender y gestionar de manera integral las instancias de participación ciudadana relacionadas con el objeto contractual, construyendo y desarrollando planes efectivos de acción que permitan la medición y socialización de los avances y logros obtenidos.  12. Realizar actividades encaminadas a la integración y movilización social de los grupos de interés y partes interesadas en los temas relacionados con el objeto contractual. 13. Atender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Desarrollar el cargue, seguimiento y evaluación de los contratos respectivos en las Plataformas SECOP II y SIPSE. 16. Apoyar la elaboración, socialización y seguimiento de las estrategias de Reactivación Económica lideradas por la Alcaldía Local y los proyectos estratégicos de la Alcaldía. 17. Promover acciones y actividades que permitan la divulgación y comunicación de los productos y resultados obtenidos con la ejecución de sus actividades.  18. Las demás que le asigne el supervisor del contrato y que surjan de la naturaleza del mismo.</t>
  </si>
  <si>
    <t>FDLCH-CD-044-2023</t>
  </si>
  <si>
    <t>FDLCH-CPS-044-2023</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</si>
  <si>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</si>
  <si>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JUAN DAVID CHICACAUSA SALAS</t>
  </si>
  <si>
    <t>CARRERA 8E # 101-42</t>
  </si>
  <si>
    <t>jchicacausa28@gmail.com</t>
  </si>
  <si>
    <t>https://community.secop.gov.co/Public/Tendering/OpportunityDetail/Index?noticeUID=CO1.NTC.3889454&amp;isFromPublicArea=True&amp;isModal=False</t>
  </si>
  <si>
    <t>FDLCH-CD-045-2023</t>
  </si>
  <si>
    <t>FDLCH-CPS-045-2023</t>
  </si>
  <si>
    <t>PRESTAR SERVICIOS PROFESIONALES PARA APOYAR LAS LIQUIDACIONES DE CONTRATOS LA GESTION PRECONTRACTUAL CONTRACTUAL Y POSTCONTRACTUAL QUE ADELANTE EL FONDO DE DESARROLLO LOCAL DE CHAPINERO</t>
  </si>
  <si>
    <t>JENNY CAROLINA GIRON CUERVO</t>
  </si>
  <si>
    <t>CALLE 47 # 2C-03</t>
  </si>
  <si>
    <t>carolinagironc@yahoo.es</t>
  </si>
  <si>
    <t>DIEGO ORLANDO ROMERO RIVERA</t>
  </si>
  <si>
    <t>https://community.secop.gov.co/Public/Tendering/OpportunityDetail/Index?noticeUID=CO1.NTC.3888742&amp;isFromPublicArea=True&amp;isModal=False</t>
  </si>
  <si>
    <t>1. Revisar y proyectar la liquidación de los contratos del FONDO, verificar la existencia de la totalidad de los documentos en los expedientes físicos y electrónicos (cualquier aplicativo de CCE) previa liquidación, realizar el reporte a SIVICOF, chequear el registro de la liquidación en los portales de contratación.  2.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3. Proyectar los documentos requeridos en cada una de las etapas de los procesos contractuales, tales como: minutas, actas de inicio, aprobaciones de pólizas, designaciones de apoyo a la supervisión, modificaciones, actos administrativos, liquidaciones y demás. 4. Proyectar el contenido jurídico y revisión de los estudios previos y pliegos de condiciones de los procesos de contratación que le sean asignados. 5. Realizar las evaluaciones jurídicas de las propuestas presentadas en los procesos de contratación que adelante el FONDO, en conjunto con el funcionario de planta del área de contratos del FONDO o quien haga sus veces. 6. Realizar el seguimiento a la ejecución de los contratos que le fueren asignados, si es el caso. 7. Resolver consultas y prestar asistencia jurídica en materia contractual. 8. Proyectar informes de contratación respectivos con destino a los órganos de control, la comunidad, las corporaciones públicas, y las demás entidades que lo requieran, cuando aplique. 9. Asistir a las actividades relacionadas con la contratación adelantada por el FONDO, tales como audiencias, capacitaciones, entre otras. 10. Mantener actualizados los portales para la publicación y reporte de la contratación, en los asuntos que sean de su conocimiento. 11. Remitir en los tiempos y condiciones establecidos por la oficina de contratación, reporte a la persona encargada de los contratos nuevos y modificaciones contractuales. 12. Realizar la conformación de la carpeta única contractual, de acuerdo al Manual de Contratación (GDI-GPD-IN007), por cada compromiso asignado y entregar a la persona encargada, de acuerdo a los tiempos establecidos por la oficina de contratación del FDLCH.  13. Rendir un informe final que recoja las tareas y productos originados del objeto contractual. 14. Llevar a cabo el acompañamiento a las reuniones, o sesiones indicadas por el Alcalde Local, así como los acompañamientos en calle, requeridos por la Entidad. 15. Las demás que le indique el supervisor del contrato y que se encuentren relacionadas con el objeto del Contrato.</t>
  </si>
  <si>
    <t>FDLCH-CD-046-2023</t>
  </si>
  <si>
    <t>FDLCH-CPS-046-2023</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</si>
  <si>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</si>
  <si>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NUBIA CONSTANZA MOGOLLON ACEVEDO</t>
  </si>
  <si>
    <t>CALLE 165B # 13C-55 TO 2 APTO 708</t>
  </si>
  <si>
    <t>nubiacma69@gmail.com</t>
  </si>
  <si>
    <t>https://community.secop.gov.co/Public/Tendering/OpportunityDetail/Index?noticeUID=CO1.NTC.3890408&amp;isFromPublicArea=True&amp;isModal=False</t>
  </si>
  <si>
    <t>1. Construir planes de trabajo que permitan el cumplimiento y seguimiento de las políticas públicas, normatividad vigente y metas del Plan de Desarrollo Local relacionadas con el objeto contractual.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Coordinar o apoyar en la realización de eventos o de actividades empresariales o empredimientos y de desarrollo social que realice o apoye la Alcaldía Local y que le sean designados por el Alcalde local. 5. Desarrollar procesos de articulación con las entidades del nivel central y descentralizado relacionadas con el objeto contractual, con la finalidad de potenciar las actividades, eventos o procesos locales del desarrollo social. 6. Atender de manera integral las instancias de participación ciudadana que le sean asignadas y que estén relacionadas con el sector cultura recreación y deporte y el seguimiento de las instancias relacionadas al desarrollo social. 7. Realizar actividades encaminadas a la integración y movilización social de los grupos de interés y partes interesadas en los temas relacionados con el objeto contractual y la concertación con las comunidades de la localidad. 8. Producir informes cualitativos y cuantitativos de las actividades desarrolladas en el marco del cumplimiento del objeto contractual. 9. Desarrollar el cargue, seguimiento y evaluación de los contratos respectivos en las Plataformas SECOP II y SIPSE. 10. Acompañar la atención a las peticiones ciudadanas, así como las solicitudes de entes de control dentro del término legal y no cerrar el trámite en el aplicativo Orfeo hasta que no se tenga un pronunciamiento de fondo. 11. Participar de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Realizar estrategias que permitan la consolidación de “Chapinero Emprendedor y productivo.” 14. Llevar a cabo el acompañamiento a las reuniones, o sesiones indicadas por el Alcalde Local, así como los acompañamientos en calle, requeridos por la Entidad. 15. Las demás que le sean asignadas en atención de la naturaleza y objeto contractual.</t>
  </si>
  <si>
    <t>FDLCH-CD-047-2023</t>
  </si>
  <si>
    <t>FDLCH-CPS-047-2023</t>
  </si>
  <si>
    <t>PRESTAR EL APOYO ADMINISTRATIVO Y DE COMUNICACIONES A LA JUNTA ADMINISTRADORA LOCAL</t>
  </si>
  <si>
    <t>PEDRO ANGEL ZABALETA POLO</t>
  </si>
  <si>
    <t>CALLE 52A # 9-61</t>
  </si>
  <si>
    <t>angel-0820@hotmail.com</t>
  </si>
  <si>
    <t>https://community.secop.gov.co/Public/Tendering/OpportunityDetail/Index?noticeUID=CO1.NTC.3889293&amp;isFromPublicArea=True&amp;isModal=False</t>
  </si>
  <si>
    <t xml:space="preserve">1. Apoyar la implementación de mecanismos que fortalezcan la comunicación interna y externa de la Junta Administradora Local. 2. Apoyar la implementación de las estrategias y campañas de comunicación de la Junta Administradora Local. 3. Prestar la colaboración necesaria para el adecuado desarrollo de las sesiones ordinarias y extraordinarias de la Junta Administradora Local. 4. Apoyar la elaboración, radicación, entrega y archivo de documentos, memorandos y oficios cuando le sea requerido. 5. Apoyar en la organización del archivo de gestión y la verificación y depuración documental de la Junta Administradora Local. 6. Dar correcta atención y orientación a la ciudadanía de manera personal y telefónica. 7. Asistir a las reuniones a las que sea citado o designado, para la atención de los asuntos relacionados con el objeto contractual. 8. Entregar, mensualmente, el archivo de los documentos suscritos que haya generado en cumplimiento del objeto y obligaciones contractuales. 9. Presentar informe mensual de las actividades realizadas en cumplimiento de las obligaciones pactadas. 10. Llevar a cabo el acompañamiento a las reuniones, o sesiones indicadas por el Alcalde Local, así como los acompañamientos en calle, requeridos por la Entidad. 11. Las demás que se le asignen y que surjan de la naturaleza del contrato. </t>
  </si>
  <si>
    <t>FDLCH-CD-048-2023</t>
  </si>
  <si>
    <t>FDLCH-CPS-048-2023</t>
  </si>
  <si>
    <t>PRESTAR SERVICIOS PROFESIONALES PARA APOYAR TECNICAMENTE LAS DISTINTAS ETAPAS DE LOS PROCESOS DE COMPETENCIA DE LAS INSPECCIONES DE POLICIA DE LA LOCALIDAD DE CHAPINERO SEGUN REPARTO</t>
  </si>
  <si>
    <t>DICIEMBRE
2023</t>
  </si>
  <si>
    <t>EXCELINO ROMERO CASTAÑEDA</t>
  </si>
  <si>
    <t>ARQUITECTO</t>
  </si>
  <si>
    <t>CARRERA 47A # 22-98</t>
  </si>
  <si>
    <t>excelinoromeroc@hotmail.com</t>
  </si>
  <si>
    <t>https://community.secop.gov.co/Public/Tendering/OpportunityDetail/Index?noticeUID=CO1.NTC.3889759&amp;isFromPublicArea=True&amp;isModal=False</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</si>
  <si>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Llevar a cabo el acompañamiento a las reuniones, o sesiones indicadas por el Alcalde Local, así como los acompañamientos en calle, requeridos por la Entidad. 9. Las demás que se le asignen y que surjan de la naturaleza del Contrato.</t>
  </si>
  <si>
    <t>FDLCH-CD-049-2023</t>
  </si>
  <si>
    <t>FDLCH-CPS-049-2023</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</si>
  <si>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</si>
  <si>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EIDER EMIR HERNANDEZ POLANCO</t>
  </si>
  <si>
    <t>DISEÑADOR GRÁFICO</t>
  </si>
  <si>
    <t>CARRERA 80 # 68B-12</t>
  </si>
  <si>
    <t>herreider@gmail.com</t>
  </si>
  <si>
    <t>VIVIANA ALEJANDRA BORJA MANCIPE</t>
  </si>
  <si>
    <t>PRENSA</t>
  </si>
  <si>
    <t>https://community.secop.gov.co/Public/Tendering/OpportunityDetail/Index?noticeUID=CO1.NTC.3902498&amp;isFromPublicArea=True&amp;isModal=False</t>
  </si>
  <si>
    <t>1. Desarrollar o diseñar las piezas gráficas para los contenidos de las redes sociales y sitio web de la Alcaldía Local. 2. Realizar la adaptación gráfica de las campañas de la Alcaldía Local con el fin de lograr uniformidad en los mensajes y mantener un cronograma actualizado de las fechas de solicitud y entrega de las respectivas piezas. 3. Hacer seguimiento a la impresión y distribución de las piezas gráficas elaboradas para la estrategia digital y las campañas internas y externas de la Alcaldía Local. 4. Realizar la producción de contenidos audiovisuales en diferentes plataformas, tales como animación y video, en diversos medios y soportes. 5. Diseñar el montaje de piezas audiovisuales para la divulgación de las diferentes campañas y proyectos de la entidad. 6. Llevar a cabo el acompañamiento a las reuniones, o sesiones indicadas por el Alcalde Local, así como los acompañamientos en calle, requeridos por la Entidad. 7. Realizar la conceptualización de contenidos y proyectos para su realización audiovisual.</t>
  </si>
  <si>
    <t>FDLCH-CD-050.-2023</t>
  </si>
  <si>
    <t>FDLCH-CPS-050.-2023</t>
  </si>
  <si>
    <t>OMAR DAVID LAVERDE CABRERA</t>
  </si>
  <si>
    <t>CARRERA 62 # 64-75</t>
  </si>
  <si>
    <t>omardavidlaverde@hotmail.com</t>
  </si>
  <si>
    <t>https://community.secop.gov.co/Public/Tendering/OpportunityDetail/Index?noticeUID=CO1.NTC.3914480&amp;isFromPublicArea=True&amp;isModal=False</t>
  </si>
  <si>
    <t>FDLCH-CD-051-2023</t>
  </si>
  <si>
    <t>FDLCH-CPS-051-2023</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</si>
  <si>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</si>
  <si>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LAURA DANIELA GONZALEZ PACHECO</t>
  </si>
  <si>
    <t>DIAGONAL 77B # 123A-43 CASA 72</t>
  </si>
  <si>
    <t>laurapacheco27@gmail.com</t>
  </si>
  <si>
    <t>MARIA CAMILA FARFAN LEYVA</t>
  </si>
  <si>
    <t>PARTICIPACION</t>
  </si>
  <si>
    <t>https://community.secop.gov.co/Public/Tendering/OpportunityDetail/Index?noticeUID=CO1.NTC.3903100&amp;isFromPublicArea=True&amp;isModal=False</t>
  </si>
  <si>
    <t>1. Construir planes de trabajo que permitan el cumplimiento y seguimiento de las políticas públicas, normatividad vigente y metas del Plan de Desarrollo Local relacionadas con la atención integral de las víctimas del conflicto armado y la construcción de paz local. 2. Construir, desarrollar e implementar una estrategia de atención integral de las víctimas del conflicto armado y la construcción de paz local, en el marco del acuerdo de paz. 3. Realizar la formulación, estructuración, apoyo a la supervisión, seguimiento y evaluación de los proyectos de inversión asignados, que permitan el cumplimiento de las metas establecidas en el Plan de Desarrollo Local. 4. Cumplir con los plazos establecidos en el cronograma fijado por el área Fondo de Desarrollo Local de Chapinero, para las entregas de los anexos técnicos, estudios previos, estudio de mercado, análisis de sector y demás documentos de formulación en el marco del proyecto asignado. 5. Apoyar el desarrollo del proceso de gestión contractual requerido para el cumplimiento de los objetivos y metas asociados a los proyectos de inversión local, con un enfoque participativo, comunitario, dando cumplimiento con los requisitos legales vigentes. 6. Llevar estricto control sobre la programación, ejecución y desarrollo económico y financiero de los proyectos asignados, en cumplimiento de los lineamientos financieros y presupuestales vigentes. 7. Desarrollar procesos de articulación con las entidades del nivel central y descentralizado relacionadas con el objeto contractual, con la finalidad de potenciar las inversiones locales.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sus temas relacionados.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Articular el desarrollo, seguimiento y evaluación del Plan Integral de Seguridad Convivencia y Justicia de la Localidad de Chapinero, para lograr la disminución del índice delictivo. 18. Las demás que se asignen en función del cumplimiento del objeto contractual.</t>
  </si>
  <si>
    <t>FDLCH-CD-052-2023</t>
  </si>
  <si>
    <t>FDLCH-CPS-052-2023</t>
  </si>
  <si>
    <t>APOYAR JURÍDICAMENTE LA EJECUCIÓN DE LAS ACCIONES REQUERIDAS PARA LA DEPURACIÓN DE LAS ACTUACIONES ADMINISTRATIVAS QUE CURSAN EN LA ALCALDÍA LOCAL</t>
  </si>
  <si>
    <t>HERNANDO ELIAS GARCIA VARGAS</t>
  </si>
  <si>
    <t>CALLE 47 # 7-35 APTO 505</t>
  </si>
  <si>
    <t>nandovale14@hotmail.com</t>
  </si>
  <si>
    <t>https://community.secop.gov.co/Public/Tendering/OpportunityDetail/Index?noticeUID=CO1.NTC.3924521&amp;isFromPublicArea=True&amp;isModal=False</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</si>
  <si>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</si>
  <si>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FDLCH-CD-053-2023</t>
  </si>
  <si>
    <t>FDLCH-CPS-053-2023</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</si>
  <si>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</si>
  <si>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CAROL JINETH VARGAS CLAROS</t>
  </si>
  <si>
    <t>omarorlandobaronvelasco@gmail.com</t>
  </si>
  <si>
    <t>https://community.secop.gov.co/Public/Tendering/OpportunityDetail/Index?noticeUID=CO1.NTC.3926086&amp;isFromPublicArea=True&amp;isModal=False</t>
  </si>
  <si>
    <t>1. Desarrollar actividades de apoyo administrativo en la Planeación del área de Gestión Policiva Local conducentes al cumplimiento de las metas y objetivos del Plan de Desarrollo Local de Chapinero “Un Nuevo Contrato Social y Ambiental para Chapinero 2021 - 2024 y el Plan Institucional de Gestión”. 2. Apoyar en la asistencia administrativa requerida por el área de Gestión Policiva de la Alcaldía Local de Chapinero para dar cumplimiento a lo dispuesto en el Plan Institucional de Gestión. 3. Apoyar en el registro, consolidación y sistematización de la información resultante de la ejecución de las actuaciones administrativas desarrolladas por el área de Gestión Policiva. 4. Apoyar en el manejo y consolidación de bases de datos, reportes, indicadores e informes derivados de la ejecución los planes de trabajo del área de Gestión Policiva de la Alcaldía Local de Chapinero. 5. Apoyar al área de Gestión Policiva en la construcción de informes, presentaciones, consolidados de información, análisis de datos y proyección de documentos que le sean requeridos en el proceso de planeación y/o el Alcalde Local. 6. Apoyar al área de Inspección Vigilancia y Control en el funcionamiento y soporte al uso de los aplicativos establecidos por la Secretaría de Gobierno para la gestión administrativa. 7. Apoyar al área de Gestión Policiva Local en la preparación y desarrollo de actividades e informes de rendición de cuentas, gobierno abierto, transparencia que le sean requeridos por el supervisor del contrato. 8. Apoyar al área de Gestión Policiva Local en la consolidación de reportes para alimentar el tablero de seguimiento al Plan de Gestión de la Entidad. 9. Apoyar la atención a las peticiones ciudadanas, así como las solicitudes de entes de control dentro del término legal y no cerrar el trámite en el aplicativo Orfeo hasta no se tenga un pronunciamiento de fondo. 10. Acompañar y asistir a la administración local a las diferentes reuniones, mesas de trabajo, audiencias y jornadas convocadas por las entidades y comunidades, según indicaciones del despacho. 11. Las demás relacionadas con el objeto del contrato.</t>
  </si>
  <si>
    <t>FDLCH-CD-054-2023</t>
  </si>
  <si>
    <t>FDLCH-CPS-054-2023</t>
  </si>
  <si>
    <t>PRESTAR SERVICIOS PROFESIONALES PARA APOYAR LA FORMULACION, LA GESTION, EL DESARROLLO DE CHAPINERO PRODUCTIVO Y EMPRENDEDOR Y LA REACTIVACION ECONOMICA DE LA LOCALIDAD DE CHAPINERO</t>
  </si>
  <si>
    <t>WILMER ANDRES MALDONADO RAMIREZ</t>
  </si>
  <si>
    <t>CALLE 57A SUR # 70A-39</t>
  </si>
  <si>
    <t>andresm267@hotmail.com</t>
  </si>
  <si>
    <t>https://community.secop.gov.co/Public/Tendering/OpportunityDetail/Index?noticeUID=CO1.NTC.3933820&amp;isFromPublicArea=True&amp;isModal=False</t>
  </si>
  <si>
    <t>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del mismo.</t>
  </si>
  <si>
    <t>FDLCH-CD-055-2023</t>
  </si>
  <si>
    <t>FDLCH-CPS-055-2023</t>
  </si>
  <si>
    <t>PRESTAR SERVICIOS PROFESIONALES PARA APOYAR TECNICAMENTE LAS ACTUACIONES DE INSPECCION, VIGILANCIA Y CONTROL DE COMPETENCIA DEL AREA DE GESTION POLICIVA DE LA ALCALDIA LOCAL DE CHAPINERO</t>
  </si>
  <si>
    <t>IRISAYDEE NOVOA MEDELLIN</t>
  </si>
  <si>
    <t>CALLE 3 # 78C-18</t>
  </si>
  <si>
    <t>irisnovoa@hotmail.com</t>
  </si>
  <si>
    <t>MARICELA PALACIO RODRIGUEZ</t>
  </si>
  <si>
    <t>https://community.secop.gov.co/Public/Tendering/OpportunityDetail/Index?noticeUID=CO1.NTC.3956137&amp;isFromPublicArea=True&amp;isModal=False</t>
  </si>
  <si>
    <t>1. Acompañar al Alcalde Local a los operativos de Inspección, Vigilancia y Control en materia de seguridad, ambiente y recursos naturales, actividad económica, urbanismo, espacio público y libertad de circulación, conforme con las instrucciones que estos le impartan y los lineamientos distritales, en el marco de las normas vigentes por parte del área policiva de la alcaldía local de chapinero. 2.	Practicar las visitas que le sean asignadas en los temas propios de inspección, vigilancia y control del área policiva de la alcaldía local, en espacio público, obras y urbanismo y la actividad económica así mismo la realización y presentación de los informes según lo establezca. 3. Verificar el cumplimiento de las normas vigentes en cada una de las visitas que se practiquen en especial en obras y urbanismo. 4. Dar conceptos y respuestas a las solicitudes y peticiones que le sean requeridos por el Alcalde Local de Chapinero o sus profesionales de apoyo, dentro de los términos previstos en la ley, absteniéndose de cerrarlos son los respectivos soportes de respuesta integral. 5.	efectuar el registro de datos e información de los tramites realizados en cada uno de los aplicativos que de gestión y apoyo que corresponda, para generar cierre o impulso según el caso del área policiva. 6. Entregar dentro del término de tres (3) días antes del vencimiento del contrato, los elementos y asuntos que le fueran entregados para el desarrollo del objeto del contrato. 7. realizar el consolidado de los soportes físicos y digitales de la gestión realizada en cumplimento del objeto y las obligaciones contractuales y de forma mensual entregando a la persona designada por el alcalde local. 8.	Cumplir con la designación a las reuniones o acompañamientos para la atención o resolución de los temas relacionados con las obligaciones específicas. 9.	Entregar mensualmente en cumplimiento del contrato informe de cada una de las obligaciones. 10. realizar acompañamiento en calle y/o operativos que se solicite por el alcalde local de chapinero o los que sean requeridos por la entidad. 11. Las demás que se le asigne y que surjan de la naturaleza del contrato</t>
  </si>
  <si>
    <t>FDLCH-CD-056-2023</t>
  </si>
  <si>
    <t>FDLCH-CPS-056-2023</t>
  </si>
  <si>
    <t>PRESTAR SERVICIOS DE APOYO A LA GESTION EN LA EJECUCION DE LAS ACTIVIDADES ADMINISTRATIVAS Y DOCUMENTALES RELACIONADAS CON LA GESTION POLICTVA EN LA ALCALDIA LOCAL DE CHAPINERO</t>
  </si>
  <si>
    <t>NURY ALEXANDRA HERNANDEZ PIRAJAN</t>
  </si>
  <si>
    <t>TRANSVERSAL 1 # 40-72</t>
  </si>
  <si>
    <t>nuryalexandra@hotmail.com</t>
  </si>
  <si>
    <t>https://community.secop.gov.co/Public/Tendering/OpportunityDetail/Index?noticeUID=CO1.NTC.3925704&amp;isFromPublicArea=True&amp;isModal=False</t>
  </si>
  <si>
    <t>1. Organizar, programar y ejecutar actividades de apoyo para la ejecución de actividades y desarrollo de los procesos, planes y programas, de acuerdo con las tareas específicas que se le señalen y las instrucciones que reciba.2.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t>
  </si>
  <si>
    <t>FDLCH-CD-057-2023</t>
  </si>
  <si>
    <t>FDLCH-CPS-057-2023</t>
  </si>
  <si>
    <t>PRESTAR SERVICIOS DE APOYO A LA GESTIÓN EN LA EJECUCIÓN DE LAS ACTIVIDADES ADMINISTRATIVAS Y DOCUMENTALES RELACIONADAS CON LA GESTIÓN POLICIVA EN LA ALCALDÍA LOCAL DE CHAPINERO</t>
  </si>
  <si>
    <t>LUDY MARCELA MORENO SUAREZ</t>
  </si>
  <si>
    <t>CALLE 75 # 110A-39 INT 1 APTO 403</t>
  </si>
  <si>
    <t>dudymoreno@hotmail.com</t>
  </si>
  <si>
    <t>https://community.secop.gov.co/Public/Tendering/OpportunityDetail/Index?noticeUID=CO1.NTC.3925236&amp;isFromPublicArea=True&amp;isModal=False3</t>
  </si>
  <si>
    <t>FDLCH-CD-058-2023</t>
  </si>
  <si>
    <t>FDLCH-CPS-058-2023</t>
  </si>
  <si>
    <t>MARIA CRISTINA CRISTANCHO TRIANA</t>
  </si>
  <si>
    <t>CALLE 70 # 81A-04</t>
  </si>
  <si>
    <t>xprina@hotmail.com</t>
  </si>
  <si>
    <t>https://community.secop.gov.co/Public/Tendering/OpportunityDetail/Index?noticeUID=CO1.NTC.3924976&amp;isFromPublicArea=True&amp;isModal=False</t>
  </si>
  <si>
    <t>FDLCH-CD- 059-2023</t>
  </si>
  <si>
    <t>FDLCH-CPS-059-2023</t>
  </si>
  <si>
    <t>PRESTAR SERVICIOS PROFESIONALES PARA APOYAR AL EQUIPO DE PRENSA Y COMUNICACIONES DE LA ALCALDÍA LOCAL EN LA REALIZACION Y PUBLICACIÓN DE CONTENIDOS DE REDES SOCIALES Y CANALES DE DIVULGACIÓNN DIGITAL SITIO WEB DE LA ALCALDÍA LOCAL</t>
  </si>
  <si>
    <t>DANIEL ANTONIO RODRIGUEZ VENEGAS</t>
  </si>
  <si>
    <t>CALLE 11D SUR # 10B-146 CAJICA</t>
  </si>
  <si>
    <t>danielrodriguezvenegas@gmail.com</t>
  </si>
  <si>
    <t>https://community.secop.gov.co/Public/Tendering/OpportunityDetail/Index?noticeUID=CO1.NTC.3926049&amp;isFromPublicArea=True&amp;isModal=False</t>
  </si>
  <si>
    <t>1. Administrar la página web de la Alcaldía Local. 2. Generar contenidos institucionales para los medios digitales (redes sociales y sitio web) de la Alcaldía Local. 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gestiones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 9. Las demás que le asigne el supervisor del contrato y que surjan de la naturaleza del mismo.</t>
  </si>
  <si>
    <t>FDLCH-CD-060-2023</t>
  </si>
  <si>
    <t>FDLCH-CPS-060-2023</t>
  </si>
  <si>
    <t>SONIA ALEXIS MELO CAÑON</t>
  </si>
  <si>
    <t>TECNÓLOGO EN NEGOCIOS INTERNACIONALES</t>
  </si>
  <si>
    <t>CARRRERA 80G # 6-19</t>
  </si>
  <si>
    <t>psonyf@gmail.com</t>
  </si>
  <si>
    <t>https://community.secop.gov.co/Public/Tendering/OpportunityDetail/Index?noticeUID=CO1.NTC.3925867&amp;isFromPublicArea=True&amp;isModal=False</t>
  </si>
  <si>
    <t>FDLCH-CD-061-2023</t>
  </si>
  <si>
    <t>FDLCH-CPS-061-2023</t>
  </si>
  <si>
    <t>Bogotá rural</t>
  </si>
  <si>
    <t>023011601230000001827</t>
  </si>
  <si>
    <t>Chapinero Rural y Productivo</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</si>
  <si>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</si>
  <si>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LIBARDO FERNANDEZ ALMANZA</t>
  </si>
  <si>
    <t>INGENIERO AMBIENTAL</t>
  </si>
  <si>
    <t>CALLE 79 # 62-60</t>
  </si>
  <si>
    <t>liibardo,22@gmail.com</t>
  </si>
  <si>
    <t>ULATA</t>
  </si>
  <si>
    <t>https://community.secop.gov.co/Public/Tendering/OpportunityDetail/Index?noticeUID=CO1.NTC.3936636&amp;isFromPublicArea=True&amp;isModal=true&amp;asPopupView=true</t>
  </si>
  <si>
    <t>1. Construir planes de trabajo que permitan el cumplimiento y seguimiento de las políticas públicas, normatividad vigente y metas del Plan de Desarrollo Local relacionadas con la gestión ambiental y el proyecto Chapinero rural y productivo.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Desarrollar procesos de articulación con las entidades del nivel central y descentralizado relacionadas con el objeto contractual, con la finalidad de potenciar las inversiones locales. 6. Atender de manera integral las instancias de participación ciudadana relacionadas con la gestión y productividad rural local. 7. Brindar apoyo profesional en el diseño, construcción, implementación y seguimiento del Plan de Atención y Asistencia Técnica Rural Agropecuaria en el marco del fortalecimiento de la ULATA de Chapinero. 8. Construir un diagnóstico local de la productividad, vocación productiva y estado de la productividad rural local.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la gestión ambiental local.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se asignen en atención del objeto contractual.</t>
  </si>
  <si>
    <t>FDLCH-CPS-062-2023</t>
  </si>
  <si>
    <t>PRESTAR SERVICIOS PROFESIONALES PARA APOYAR LA GESTION PRECONTRACTUAL, CONTRACTUAL Y POSTCONTRACTUAL QUE ADELANTE EL FONDO DE DESARROLLO LOCAL DE CHAPINERO</t>
  </si>
  <si>
    <t>CALLE 138 # 54C-40 INT 2 APTO 103</t>
  </si>
  <si>
    <t>yeini1409@gmail.com</t>
  </si>
  <si>
    <t>https://community.secop.gov.co/Public/Tendering/OpportunityDetail/Index?noticeUID=CO1.NTC.3929301&amp;isFromPublicArea=True&amp;isModal=False</t>
  </si>
  <si>
    <t>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Proyectar la liquidación de los contratos del FONDO que le sean asignados, si es el caso. 7. Resolver consultas y prestar asistencia jurídica en materia contractual. 8. Proyectar informes de contratación respectivos con destino a los órganos de control, la comunidad, las corporaciones públicas, y las demás entidades que lo requieran, cuando aplique. 9. Asistir a las actividades relacionadas con la contratación adelantada por el FONDO, tales como audiencias, capacitaciones, entre otras. 10. Mantener actualizados los portales para la publicación y reporte de la contratación, en los asuntos que sean de su conocimiento. 11. Remitir en los tiempos y condiciones establecidos por la oficina de contratación, reporte a la persona encargada de los contratos nuevos y modificaciones contractuales. 12. Realizar la conformación de la carpeta única contractual, de acuerdo al Manual de Contratación (GDI-GPD-IN007), por cada compromiso celebrado y entregar a la persona encargada, de acuerdo a los tiempos establecidos por la oficina de contratación del FDLCH.  13. Rendir un informe final que recoja las tareas y productos originados del objeto contractual. 14. Llevar a cabo el acompañamiento a las reuniones, o sesiones indicadas por el Alcalde Local, así como los acompañamientos en calle, requeridos por la Entidad. 15. Las demás que le indique el supervisor del contrato y que se encuentren relacionadas con el objeto del Contrato.</t>
  </si>
  <si>
    <t>FDLCH-CD-063-2023</t>
  </si>
  <si>
    <t>FDLCH-CPS-063-2023</t>
  </si>
  <si>
    <t>PRESTAR SERVICIOS PROFESIONALES ESPECIALIZADOS PARA EL APOYO, LA GESTIÓN Y LA ARTICULACIÓN DE LAS ACCIONES DE INSPECCIÓN, VIGILANCIA Y CONTROL REQUERIDAS POR LA ALCALDÍA LOCAL DE CHAPINERO EN EL MARCO DE LA NORMATIVA VIGENTE</t>
  </si>
  <si>
    <t>CARRERA 89A # 76-01</t>
  </si>
  <si>
    <t>pedrojortegon@gmail.com</t>
  </si>
  <si>
    <t>https://community.secop.gov.co/Public/Tendering/OpportunityDetail/Index?noticeUID=CO1.NTC.3936335&amp;isFromPublicArea=True&amp;isModal=False</t>
  </si>
  <si>
    <t>1. Apoyar la gestión, coordinación y la articulación de las acciones de Inspección, Vigilancia y Control requeridas por la Alcaldía Local de Chapinero en el marco de la normativa vigente. 2. Apoyar al Alcalde Local con la correcta gestión de los conceptos emitidos por los abogados de apoyo, garantizando que se incorporen sus observaciones y/o modificaciones sugeridas, de acuerdo con el soporte jurídico y técnico. 3. Diseñar y gestionar estrategias, metodologías y lineamientos que permitan ejercer la gestión policiva de la Alcaldía Local de Chapinero, en el marco de sus competencias.4. Elaborar estrategias de coordinación entre el área de gestión policiva y las inspecciones de policía en el marco de las directrices distritales. 5. Gestionar la elaboración y presentación de los informes de las acciones de Inspección, Vigilancia y Control requeridas por la Alcaldía Local de Chapinero en el marco de la normativa vigente, y asegurar su cumplimiento. 6. Acompañar el proceso de formulación del plan de desarrollo local en los aspectos de gestión policiva. 7. Asistir a las reuniones y audiencias interinstitucionales o con la ciudadanía, así como los operativos de inspección, vigilancia y control indicados. 8. Participar en el direccionamiento de la promoción de escenarios de diálogo que permitan acuerdos con la sociedad, las entidades públicas y privadas para el desarrollo de la localidad según las instrucciones del Alcalde Local. 9. Gestionar y administrar la información del cumplimiento de las actuaciones de la gestión policiva de la Alcaldía Local de Chapinero para verificar el debido proceso en las mismas. 10. Dar trámite oportuno a los requerimientos y solicitudes verbales y escritas realizadas por la ciudadanía y los entes de control. 11.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de la supervisión. 12. Rendir informes mensuales sobre las actividades desarrolladas. 13. Rendir un informe final que recoja las tareas y productos originados en el objeto contractual. 14. El contratista deberá ingresar dentro del numeral de ejecución en el contrato electrónico del SECOP el plan de pagos respectivo y agregar como documento nuevo los informes de actividades respectivas. 15. Entregar antes del vencimiento del contrato, los elementos y asuntos. 16. Llevar a cabo el acompañamiento a las reuniones, o sesiones indicadas por el Alcalde Local, así como los acompañamientos en calle, requeridos por la Entidad. 17. Las demás que le asigne el supervisor del contrato y que surjan de la naturaleza del mismo.</t>
  </si>
  <si>
    <t>FDLCH-CD-064-2023</t>
  </si>
  <si>
    <t>FDLCH-CPS-064-2023</t>
  </si>
  <si>
    <t>PRESTAR SERVICIOS PROFESIONALES ESPECIALIZADOS PARA LA GESTION, LA FORMULACIÓN, EL DESARROLLO, LA EJECUCIÓN Y SEGUIMIENTO DE LA CONSTRUCCIÓN Y CONSERVACIÓN DEL ESPACIO PÚBLICO DE LA LOCALIDAD DE CHAPINERO DENTRO DEL MODELO DE MOVILIDAD INTELIGENTE</t>
  </si>
  <si>
    <t>JORGE ENRIQUE ABREO REYES</t>
  </si>
  <si>
    <t>TRANSVERSAL 4 ESTE # 61-05</t>
  </si>
  <si>
    <t>jorgeabreo06@hotmail.com</t>
  </si>
  <si>
    <t>https://community.secop.gov.co/Public/Tendering/OpportunityDetail/Index?noticeUID=CO1.NTC.3940304&amp;isFromPublicArea=True&amp;isModal=False</t>
  </si>
  <si>
    <t>1. Construir planes de trabajo que permitan la gestión, el cumplimiento y el seguimiento de las políticas públicas, normatividad vigente y metas del Plan de Desarrollo Local relacionadas con el  objeto contractual y el proyecto “Chapinero Modelo De Movilidad Inteligente”. 2. Apoyar en la formulación y estructuración de los proyectos de inversión asignados, que permitan el cumplimiento de las metas establecidas en el Plan de Desarrollo Local y el proceso de gestión contractual derivado. 3. Realizar los apoyos a la supervisión de los contratos, proyectos de inversión y/o actividades designadas por el Alcalde Local, de conformidad con los lineamientos, valores y principios indicados por la secretaria Distrital de Gobierno, que incluyan el control sobre la programación, ejecución y desarrollo económico y financiero, visitas de inspección y evaluación en terreno, a su vez verificar cada uno de sus componentes.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Desarrollar procesos de articulación con las entidades de nivel central y descentralizado, corporaciones autónomas, empresas de servicios públicos, entre otras relacionadas con el objeto contractual, con la finalidad de potencializar las inversiones locales y desarrollo de los contratos. 6. 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en el marco del cumplimiento del objeto contractual, de acuerdo con el avance de los contratos de obra y con la información presentada por los contratistas, verificada y validada por parte de las interventorías, de los contratos asignados y de requerirse. 8. Desarrollar el cargue, seguimiento y evaluación de los contratos respectivos en la plataforma SECOP II Y SIPSE, y las demás plataformas dispuestas desde la Entidad y nivel Central. 9.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 Participar en la reuniones de planeación, coordinación y gestión de acciones interinstitucionales  locales que sean requeridas por el alcalde Local y las entidades del sector Distrital, y las actividades programadas por el Despacho. 11. Promover acciones y actividades que permitan la divulgación y comunicación de los productos y resultados obtenidos con la ejecución de sus actividades. 12. Rendir un informe final que recoja las tareas y productos y resultados obtenidos con la ejecución de sus actividades. 12. Rendir un informe final que recoja las tareas y productos originados del objeto contractual. 13. Las demás que le asigne el supervisor del contrato y que surjan de la naturaleza del mismo.</t>
  </si>
  <si>
    <t>FDLCH-CD-065-2023</t>
  </si>
  <si>
    <t>FDLCH-CPS-065-2023</t>
  </si>
  <si>
    <t>PRESTAR SERVICIOS PROFESIONALES PARA APOYAR TECNICAMENTE LAS ACTUACIONES DE INSPECCION, VIGILANCIA Y CONTROL DE COMPETENCIA DEL AREA DE GESTION POLICIVA DE LA ALCALDIA LOCAL DE CHAPINERO.</t>
  </si>
  <si>
    <t>ANDRES FELIPE RAMOS ARENAS</t>
  </si>
  <si>
    <t>CALLE 69 # 95A-41 SUR</t>
  </si>
  <si>
    <t>felipe.ramos.arenas@gmail.com</t>
  </si>
  <si>
    <t>https://community.secop.gov.co/Public/Tendering/OpportunityDetail/Index?noticeUID=CO1.NTC.3956165&amp;isFromPublicArea=True&amp;isModal=False</t>
  </si>
  <si>
    <t>1. Acompañar al Alcalde Local a los operativos de Inspección, Vigilancia y Control en materia de seguridad, ambiente y recursos naturales, actividad económica, urbanismo, espacio público y libertad de circulación, conforme con las instrucciones que estos le impartan y los lineamientos distritales, en el marco de las normas vigentes por parte del área policiva de la alcaldía local de chapinero. 2.	practicar las visitas que le sean asignadas en los temas propios de inspección, vigilancia y control del área policiva de la alcaldía local, en espacio público, obras y urbanismo y la actividad económica así mismo la realización y presentación de los informes según lo establezca. 3. verificar el cumplimiento de las normas vigentes en cada una de las visitas que se practiquen en especial en obras y urbanismo 4. dar conceptos y respuestas a las solicitudes y peticiones que le sean requeridos por el Alcalde Local de Chapinero o sus profesionales de apoyo, dentro de los términos previstos en la ley, absteniéndose de cerrarlos son los respectivos soportes de respuesta integral 5. efectuar el registro de datos e información de los tramites realizados en cada uno de los aplicativos que de gestión y apoyo que corresponda, para generar cierre o impulso según el caso del área policiva 6. Entregar dentro del término de tres (3) días antes del vencimiento del contrato, los elementos y asuntos que le fueran entregados para el desarrollo del objeto del contrato. 7. realizar el consolidado de los soportes físicos y digitales de la gestión realizada en cumplimento del objeto y las obligaciones contractuales y de forma mensual entregando a la persona designada por el alcalde local 8. cumplir con la designación a las reuniones o acompañamientos para la atención o resolución de los temas relacionados con las obligaciones especificas 9.	entregar mensualmente en cumplimiento del contrato informe de cada una de las obligaciones 10. realizar acompañamiento en calle y/o operativos que se solicite por el alcalde local de chapinero o los que sean requeridos por la entidad. 11.	Las demás que se le asigne y que surjan de la naturaleza del contrato.</t>
  </si>
  <si>
    <t>FDLCH-CD-066-2023</t>
  </si>
  <si>
    <t>FDLCH-CPS-066-2023</t>
  </si>
  <si>
    <t>PRESTAR SERVICIOS PROFESIONALES PARA APOYAR TECNICAMENTE LAS DISTINTAS ETAPAS DE LOS PROCESOS DE COMPETENCIA DE LA ALCALDIA LOCAL PARA LA DEPURACION DE ACTUACIONES ADMINISTRATIVAS</t>
  </si>
  <si>
    <t>SALOMON RODRIGUEZ LAGUNA</t>
  </si>
  <si>
    <t>CARRERA 81 # 23B-70</t>
  </si>
  <si>
    <t>salo.rodriguez@hotmail.com</t>
  </si>
  <si>
    <t>https://community.secop.gov.co/Public/Tendering/OpportunityDetail/Index?noticeUID=CO1.NTC.3969295&amp;isFromPublicArea=True&amp;isModal=False</t>
  </si>
  <si>
    <t>1.	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así como los informes requeridos sobre las actividades realizadas durante la ejecución del mismo. 2.	Mantener estricta reserva y confidencialidad sobre la información que conozca por causa o con ocasión del contrato, así como, respetar la titularidad de los derechos de autor, en relación con los documentos, obras, creaciones que se desarrollen en ejecución del contrato. 3.	Dar estricto cumplimiento al Ideario Ético del Distrito expedido por la Alcaldía Mayor de Bogotá D.C., así como a todas las normas que en materia de ética y valores expedida la Secretaria Distrital de Gobierno en la ejecución del contrato. 4.	No instalar ni utilizar ningún software sin la autorización previa y escrita de la Dirección de Tecnologías e Información de la Secretaría, así mismo, responder y hacer buen uso de los bienes y recursos tecnológicos (hardware y software), hacer entrega de los mismos en el estado en que los recibió, salvo el deterioro normal, o daños ocasionados por el caso fortuito o fuerza mayor. 5.	Entregar para efectos del último pago la certificación de gestión documental, constancia de entrega de equipos de cómputo, y certificación de ORFEO (cuando aplique). 6.	De conformidad con lo previsto en el Decreto Nacional 723 de abril 15 de 2013 del Ministerio de Salud y de Protección Social, el contratista se obliga a practicarse a partir del perfeccionamiento del contrato, el examen pre ocupacional y allegar el respectivo certificado al Fondo de Desarrollo Local, en los términos y plazos establecidos en la precitada norma. 7.	Realizar el pago de los aportes al régimen de seguridad social y entregar copia de la planilla correspondiente al supervisor del contrato para cada pago, conforme a la normatividad vigente. 8.	Brindar apoyo y prestar sus servicios al Plan Integral de Seguridad y Convivencia cuando se considere necesario, de acuerdo a las competencias e instrucciones de la gerencia del proyecto a cargo. 9.	El contratista deberá registrar en la plataforma del SECOP, los informes y documentos soporte para cada pago respectivo. 10.	Aplicar los lineamientos establecidos en el sistema de gestión institucional y en el Modelo Integrado de Planeación y Gestión MIPG de la Secretaría Distrital de Gobierno.</t>
  </si>
  <si>
    <t>FDLCH-CD-067-2023</t>
  </si>
  <si>
    <t>FDLCH-CPS-067-2023</t>
  </si>
  <si>
    <t>JENNY LORENA PEÑA ORJUELA</t>
  </si>
  <si>
    <t>CALLE 9 # 13A-33 TORRE 11 APTO 103</t>
  </si>
  <si>
    <t>lorenais44@hotmail.com</t>
  </si>
  <si>
    <t>https://community.secop.gov.co/Public/Tendering/OpportunityDetail/Index?noticeUID=CO1.NTC.3951775&amp;isFromPublicArea=True&amp;isModal=False</t>
  </si>
  <si>
    <t>FDLCH-CD-068-2023</t>
  </si>
  <si>
    <t>FDLCH-CPS-068-2023</t>
  </si>
  <si>
    <t>APOYAR JURÍDICAMENTE LA EJECUCIÓN DE LAS ACCIONES REQUERIDAS PARA LA DEPURACIÓN DE LAS ACTUACIONES ADMINISTRATIVAS QUE CURSAN EN LA ALCALDIA LOCAL</t>
  </si>
  <si>
    <t>KATHERINE RODRIGUEZ QUINTERO</t>
  </si>
  <si>
    <t>CARRERA 54 # 152A-50</t>
  </si>
  <si>
    <t>kathe.dussan@gmail.com</t>
  </si>
  <si>
    <t>https://community.secop.gov.co/Public/Tendering/OpportunityDetail/Index?noticeUID=CO1.NTC.3968215&amp;isFromPublicArea=True&amp;isModal=False</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</si>
  <si>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</si>
  <si>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FDLCH-CD-069-2023</t>
  </si>
  <si>
    <t>FDLCH-CPS-069-2023</t>
  </si>
  <si>
    <t>CARLOS ANDRES GIL RUEDA</t>
  </si>
  <si>
    <t xml:space="preserve">CALLE 46 # 4-15 </t>
  </si>
  <si>
    <t>andresgilarquitecto@gmail.com</t>
  </si>
  <si>
    <t>https://community.secop.gov.co/Public/Tendering/OpportunityDetail/Index?noticeUID=CO1.NTC.3971567&amp;isFromPublicArea=True&amp;isModal=False</t>
  </si>
  <si>
    <t>FDLCH-CD-070-2023</t>
  </si>
  <si>
    <t>FDLCH-CPS-070-2023</t>
  </si>
  <si>
    <t>PRESTAR SERVICIOS PROFESIONALES PARA LA ADMINISTRACION, SOPORTE TECNICO Y CORRECTO FUNCIONAMIENTO DE LA INFRAESTRUCTURA TECNOLOGICA EN PROPIEDAD O CUSTOD1A DE LA ALCALDIA LOCAL DE CIIAPINERO ASI COMO LA FORMULACION DE PROYECTOS RELACIONADOS</t>
  </si>
  <si>
    <t>ESTEBAN GONZALEZ PORTILLA</t>
  </si>
  <si>
    <t>INGENIERO DE SISTEMAS</t>
  </si>
  <si>
    <t>CALLE 153 BIS # 7C-11</t>
  </si>
  <si>
    <t>e.net87@gmail.com</t>
  </si>
  <si>
    <t>SISTEMAS</t>
  </si>
  <si>
    <t>https://community.secop.gov.co/Public/Tendering/OpportunityDetail/Index?noticeUID=CO1.NTC.3980097&amp;isFromPublicArea=True&amp;isModal=False</t>
  </si>
  <si>
    <t>1. Administrar la infraestructura tecnológica de la Alcaldía Local en los componentes de software y hardware que la integran y velar por el correcto funcionamiento del recurso tecnológico de sus dependencias. 2. Realizar la atención personalizada de las solicitudes dentro del tiempo estipulado, máximo (12 horas), y atender los casos asignados en la herramienta de gestión institucional (GLPI o el que haga sus veces) con la eficiencia y eficacia requeridas para todos los equipos y recursos tecnológicos en propiedad y en custodia del Fondo de Desarrollo Local de Chapinero. 3. Tramitar ante la Secretaría Distrital de Gobierno todas las solicitudes de servicio de soporte técnico del recurso de red que realicen los servidores públicos o contratistas a través del aplicativo institucional GLPI o el que haga sus veces. 4. Responder por los equipos, materiales y demás elementos que le sean asignados para el desarrollo de sus actividades y por la instalación y legalidad del software en estos equipos. 5. Elaborar y actualizar una ficha técnica u Hoja de vida de cada equipo (computador, impresora, plotter, equipo activo, UPS, planta telefónica, etc.,) que contenga la descripción detallada de hardware y software y donde se registrarán los datos de usuario, dependencia, propietario (Secretaría de Gobierno, Fondo de Desarrollo Local, Fondo de Vigilancia u otros) al igual que cualquier cambio físico o lógico de hardware o software, instalaciones, servicios atendidos, cambios de usuario, aplicativos que soporta, y demás datos  que requiera la Alcaldía. 6.Apoyar el proceso precontractual, contractual, postcontractual, realizando el seguimiento y control necesario para lograr la continuidad de los contratos de mantenimiento preventivo y correctivo y garantías correspondientes a los equipos de cómputo, impresoras, UPS y equipos activos de la localidad, de acuerdo con lo estipulado en cada contrato, según corresponda y consultando a la Secretaria Distrital de Gobierno. 7. Garantizar y mantener la seguridad informática y la confidencialidad de la información de la Alcaldía Local de Chapinero, realizando actividades de prevención de delitos informáticos a través de la promoción de buenas prácticas informáticas.   8. Mantener y garantizar la Instalación permanente en todos los equipos de las actualizaciones de software y parches disponibles en la red para protección de virus y archivos maliciosos y emitir conceptos técnicos sobre el estado de los equipos y los aplicativos, según las solicitudes que le sean asignadas. 9.	Garantizar el almacenamiento, actualización y consulta de las bases informáticas y de datos existentes y las que se creen para el soporte administrativo de las actuaciones de la Alcaldía Local de Chapinero. 10. Recibir la capacitación necesaria para la instalación, configuración y manejo de los aplicativos misionales y de apoyo de la Secretaria de Gobierno, con el fin de apoyar a los usuarios de la localidad y Aplicar los cambios o configuraciones según las directrices dadas, y solicitar la capacitación de los funcionarios de la localidad. 11.	Desarrollar actividades de articulación con la Secretaria de Gobierno y la Alcaldia Local en los requerimientos que ésta realice en materia de aplicativos, gestión informática y manejo de la información. 12.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13. Verificar permanentemente la conectividad de los servicios de red desde la Alcaldía Local al Nivel Central, para garantizar la prestación del servicio y de los aplicativos. 14.	Presentar informes mensuales en un cuadro de seguimiento donde se contrasten las obligaciones del contrato con las actividades y rendir un informe final que recoja las tareas y productos originados del objeto contractual. 15. Apoyar la realización de eventos y operativos cuando sea necesario. 16. Entregar dentro del término de tres días antes del vencimiento del contrato, los elementos y asuntos que le fueron entregados para el desarrollo del objeto del contrato. 17.	Las demás que le asigne el supervisor del contrato y que surjan de la naturaleza del mismo</t>
  </si>
  <si>
    <t>FDLCH-CD-071-2023</t>
  </si>
  <si>
    <t>FDLCH-CPS-071-2023</t>
  </si>
  <si>
    <t>Bogotá protectora de animales</t>
  </si>
  <si>
    <t>Propósito 2: Cambiar nuestros hábitos de vida para reverdecer a Bogotá y adaptarnos a mitigar la crisis climática.</t>
  </si>
  <si>
    <t>O23011602340000001731</t>
  </si>
  <si>
    <t>Chapinero dejando huella por los animales</t>
  </si>
  <si>
    <t>PRESTAR SERVICIOS PROFESIONALES PARA APOYAR AL ALCALDE LOCAL EN LA PROMOCIÓN, ARTICULACIÓN, ACOMPAÑAMIENTO Y SEGUIMIENTO PARA LA ATENCIÓN Y PROTECCIÓN DE LOS ANIMALES DOMÉSTICOS Y SILVESTRES DE LA LOCALIDAD</t>
  </si>
  <si>
    <t>FRANCY PAOLA MONROY ALVAREZ (Cedente)
JOHAN MANUEL CARDONA MORENO (Cesionario)</t>
  </si>
  <si>
    <t>INGENIERIA AMBIENTAL</t>
  </si>
  <si>
    <t>AV. CARRERA 24 # 85B-09</t>
  </si>
  <si>
    <t>jhoanmcardonam@gmail.com</t>
  </si>
  <si>
    <t>PROTECCION ANIMAL</t>
  </si>
  <si>
    <t>https://community.secop.gov.co/Public/Tendering/OpportunityDetail/Index?noticeUID=CO1.NTC.3969104&amp;isFromPublicArea=True&amp;isModal=False</t>
  </si>
  <si>
    <t>JOHAN MANUEL CARDONA MORENO</t>
  </si>
  <si>
    <t>1.	Articular acciones, actividades y jornadas con el IDPYBA en territorio. 2.	 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 Servir de enlace entre la comunidad y el IDPYBA para la atención de requerimientos relacionados con la protección y el bienestar animal de la localidad. 6. Llevar a cabo el registro de perros potencialmente peligrosos ante la alcaldía localidad y el registro Ciudadano de 4 patas de IDPYBA. 7. Coordinar una estrategia de identificación de problemáticas, necesidades y aliados en la localidad para la atención de los animales. 8. Articular actividades de Inspección, vigilancia y control de establecimientos comerciales o casos de maltrato animal con el área policiva de la entidad. 9. Realizar la formulación y estructuración de los proyectos de inversión asignados, que permitan el cumplimiento de las metas establecidas en el Plan de Desarrollo Local, relacionados con protección de los animales domésticos y silvestres de la localidad. 10. Realizar los apoyos a la supervisión de los contratos, proyectos de inversión y/o actividades designadas por el Alcalde Local, de conformidad con los lineamientos, valores y principios indicados por la Secretaría Distrital de Gobierno que guarden relación con protección de los animales domésticos y silvestres de la localidad. 11. Realizar talleres y capacitaciones a la comunidad sobre normatividad en tenencia responsable de animales de compañía y código de policía. 12. Acompañar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13. Desarrollar el cargue, seguimiento y evaluación de los contratos respectivos en las Plataformas SECOP II y SIPSE, producto de los proyectos relacionados con protección de los animales domésticos y silvestres de la localidad. 14. Apoyar con el suministro de información en materia de animales domésticos y silvestres de la localidad, requerida para la formulación, evaluación y seguimiento de los proyectos de inversión de conformidad al Plan de Desarrollo Local.</t>
  </si>
  <si>
    <t>FDLCH-CD-072-2023</t>
  </si>
  <si>
    <t>FDLCH-CPS-072-2023</t>
  </si>
  <si>
    <t>PRESTAR SERVICIOS DE APOYO LOGÍSTICO ASISTENCIAL PARA EL DESARROLLO DE ACTIVIDADES Y EVENTOS LOCALES EN EL MARCO DE LA EJECUCIÓN DEL PLAN DE DESARROLLO LOCAL</t>
  </si>
  <si>
    <t>CARLOS JULIO MARTINEZ RIPE</t>
  </si>
  <si>
    <t>CARRERA 7 ESTE # 101-27</t>
  </si>
  <si>
    <t>martinezzcar8@gmail.com</t>
  </si>
  <si>
    <t>https://community.secop.gov.co/Public/Tendering/OpportunityDetail/Index?noticeUID=CO1.NTC.3990621&amp;isFromPublicArea=True&amp;isModal=False</t>
  </si>
  <si>
    <t>FDLCH-CD-073-2023</t>
  </si>
  <si>
    <t>FDLCH-CPS-073-2023</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</si>
  <si>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</si>
  <si>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VALENTINA SALGADO RODRIGUEZ</t>
  </si>
  <si>
    <t>AVENIDA CALLE 57R SUR #73I-35 TORRE 2 APTO 713</t>
  </si>
  <si>
    <t>valentinasaro03@gmail.com</t>
  </si>
  <si>
    <t>PROPIEDAD HORIZONTAL</t>
  </si>
  <si>
    <t>https://community.secop.gov.co/Public/Tendering/OpportunityDetail/Index?noticeUID=CO1.NTC.3990271&amp;isFromPublicArea=True&amp;isModal=False</t>
  </si>
  <si>
    <t>1. Coordinar las actividades de registro, gestión e intervención documental requerida en el proceso de atención a la propiedad horizontal de la localidad de Chapinero. 2. Organizar, programar y ejecutar actividades para el óptimo desarrollo de los procesos, planes y programas de atención a plataformas de gestión institucional. 3. Proyectar las respuestas, documentos, y oficios requeridos para la atención de las plataformas y/o aplicativos institucionales de gestión, conforme las indicaciones del supervisor de apoyo. 4. Brindar atención respecto de las rutas de acción para el adecuado registro y seguimiento a los interesados en los temas de propiedad horizontal requeridos. 5. Incorporar al expediente físico correspondiente los actos administrativos y/o la documentación generada por cada solicitud y/o proceso asignado. 6. Coordinar profesionalmente la atención a las peticiones suscritas por los administradores, copropietarios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7. Entregar, mensualmente, el archivo de los documentos suscritos que haya generado en cumplimiento del objeto y obligaciones contractuales. 8. Llevar a cabo el acompañamiento a las reuniones del Consejo Local de Propiedad Horizontal, audiencias o comités indicados por el Alcalde local relacionadas con el régimen de propiedad horizontal. 9. Las demás relacionadas con el objeto del contrato que le sean asignadas</t>
  </si>
  <si>
    <t>FDLCH-CD-074-2023</t>
  </si>
  <si>
    <t>FDLCH-CPS-074-2023</t>
  </si>
  <si>
    <t>Bogotá región emprendedora e innovadora</t>
  </si>
  <si>
    <t>O23011601240000001631</t>
  </si>
  <si>
    <t>Chapinero siembra esperanza</t>
  </si>
  <si>
    <t>PRESTAR SERVICIOS PROFESIONALES PARA LA GESTION, EL DESARROLLO, LA FORMULACION, EL SEGUIMIENTO, TERMINACION Y EL FOMENTO DE AGRICULTURA URBANA EN LA LOCALIDAD DE CHAPINERO EN EL MODELO DE CHAPINERO SIEMBRA ESPERANZA</t>
  </si>
  <si>
    <t>MARIA PAULA BRAVO OROZCO</t>
  </si>
  <si>
    <t>INGENIERIA AMBIENTAL Y SANITARIA</t>
  </si>
  <si>
    <t>CALLE 48 # 8-37</t>
  </si>
  <si>
    <t>mapabraor@gmail.com</t>
  </si>
  <si>
    <t>LUIS JULIO MMORENO MARTINEZ</t>
  </si>
  <si>
    <t>AMBIENTE</t>
  </si>
  <si>
    <t>https://community.secop.gov.co/Public/Tendering/OpportunityDetail/Index?noticeUID=CO1.NTC.4001455&amp;isFromPublicArea=True&amp;isModal=False</t>
  </si>
  <si>
    <t>1. Construir planes de trabajo que permitan realizar el seguimiento y atención de las problemáticas ambientales locales, el cumplimiento de la normatividad vigente y las metas del Plan de Desarrollo Local.2.Realizar los apoyos a la supervisión de los contratos, proyectos de inversión y/o actividades designadas por el Alcalde Local, de conformidad con los lineamientos, valores y principios indicados por la Secretaría Distrital de Gobierno.3.Llevar estricto control sobre la programación, ejecución y desarrollo económico y financiero de los proyectos asignados, en cumplimiento de los lineamientos financieros y presupuestales vigentes.4.Cumplir con los plazos establecidos en el cronograma fijado por el Fondo de Desarrollo Local de Chapinero, para las entregas de los anexos técnicos, estudios previos, estudio de mercado, análisis de sector y demás documentos de formulación en el marco del proyecto asignado. 5.Desarrollar procesos de articulación con las entidades del nivel central y descentralizado relacionadas con el objeto contractual, con la finalidad de potenciar las inversiones locales.6. Atender de manera integral las instancias de participación ciudadana relacionadas con la gestión ambiental en los cerros orientales de la Localidad de Chapinero.7. Realizar actividades encaminadas a la integración y movilización social de los grupos de interés y partes interesadas en los temas relacionados con el objeto contractual.8. Desarrollar el cargue, seguimiento y evaluación de los contratos respectivos al objeto contractual en las Plataformas SECOP II y SIPSE.9. Realizar la atención a las peticiones ciudadanas, así como las solicitudes de entes de control dentro del término legal y no cerrar el trámite en el aplicativo Orfeo hasta que no se tenga un pronunciamiento de fondo. 10.Participar de las reuniones de coordinación y planeación que sean requeridas por el Alcalde Local, actividades programadas por el despacho de la Alcaldía, así como los acompañamientos en calle, requeridos por la Entidad. 11.Asistir profesionalmente las actividades de control y seguimiento programadas a establecimientos de comercio en el marco de las políticas ambientales y normativa existente. 12.Promover acciones y actividades que permitan la divulgación y comunicación de los productos y resultados obtenidos con la ejecución de sus actividades. 13.Las demás que surjan con atención del objeto contractual.</t>
  </si>
  <si>
    <t>FDLCH-CD-075-2023</t>
  </si>
  <si>
    <t>FDLCH-CPS-075-2023</t>
  </si>
  <si>
    <t>PRESTAR SERVICIOS PROFESIONALES ESPECIALIZADOS PARA APOYAR LA ORGANIZACIÓN Y ESTRUCTURACIÓN DE LA GESTIÓN JURÍDICA DEL DESPACHO DE LA ALCALDÍA LOCAL DE CHAPINERO Y LA DE LAS DEPENDENCIAS QUE LA CONFORMAN</t>
  </si>
  <si>
    <t>ALFREDO ENRIQUE CACERES MENDOZA</t>
  </si>
  <si>
    <t>CALLE 79 # 66-25</t>
  </si>
  <si>
    <t>aecaceresm@unal.edu.co</t>
  </si>
  <si>
    <t>https://community.secop.gov.co/Public/Tendering/OpportunityDetail/Index?noticeUID=CO1.NTC.3990528&amp;isFromPublicArea=True&amp;isModal=False</t>
  </si>
  <si>
    <t>1. Apoyar la coordinación en la elaboración y revisión de conceptos jurídicos solicitados por el Alcalde Local para el cumplimiento de las funciones que legalmente le correspondan, así como de las demás dependencias de la Alcaldía Local y del Fondo del Desarrollo Local. 2. Apoyar en la idoneidad de los documentos y demás actos administrativos proyectados para la firma del Alcalde Local. 3. Apoyar en la verificación de los procesos de contratación pública de la Alcaldía Local en las etapas precontractual, contractual y pos contractual del Fondo de Desarrollo Local. 4. Acompañar la atención a las peticiones ciudadanas, así como las solicitudes de entes de control dentro del término legal y no cerrar el trámite en el aplicativo Orfeo hasta no se tenga un pronunciamiento de fondo. 5. Revisar, ordenar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6. Proponer y formular estrategias tendientes a implementar programas y proyectos gerenciales y administrativos enfocados en la misión de la Alcaldía local. 7. Realizar apoyo a las supervisiones que le sean designadas por el ordenador del gasto. 8. Realizar la relatoría de fallos que involucren a la Alcaldía Local de Chapinero y hacer seguimiento de las acciones que estas impongan. 9. Realizar el seguimiento y llevar el control de despachos Comisorios. 10. Acompañar y asistir a la administración local a las diferentes reuniones, mesas de trabajo, audiencias y jornadas convocadas por las entidades y comunidades, según indicaciones del despacho. 11. Apoyar en la verificación y correcta gestión de los procesos relacionados con atención al consumidor, trámites de propiedad horizontal y en el aplicativo PUFA. 12. Llevar a cabo el acompañamiento a las reuniones, o sesiones indicadas por el Alcalde Local, así como los acompañamientos en calle, requeridos por la Entidad. 13. Las demás relacionadas con el objeto del contrato.</t>
  </si>
  <si>
    <t>FDLCH-CD-076-2023</t>
  </si>
  <si>
    <t>FDLCH-CPS-076-2023</t>
  </si>
  <si>
    <t>GREIS GONZALEZ VANEGAS</t>
  </si>
  <si>
    <t>CARRERA 78 # 42A-38 SUR</t>
  </si>
  <si>
    <t>greisgonzalez1024@gmail.com</t>
  </si>
  <si>
    <t>https://community.secop.gov.co/Public/Tendering/OpportunityDetail/Index?noticeUID=CO1.NTC.3990651&amp;isFromPublicArea=True&amp;isModal=False</t>
  </si>
  <si>
    <t>FDLCH-CD-077-2023</t>
  </si>
  <si>
    <t>FDLCH-CPS-077-2023</t>
  </si>
  <si>
    <t>PRESTAR SERVICIOS DE APOYO LOGÍSTICO ASISTENCIAL PARA EL DESARROLLO DE ACTIVIDADES Y EVENTOS LOCALES EN EL MARCO DE LA EJECUCIÓN DEL PLAN DE DESARROLLO LOCAL.</t>
  </si>
  <si>
    <t>WILSON FERNANDO ORJUELA CHAVES</t>
  </si>
  <si>
    <t>CARRERA 5 ESTE # 98-65</t>
  </si>
  <si>
    <t>rap.wlr@hotmail.com</t>
  </si>
  <si>
    <t>https://community.secop.gov.co/Public/Tendering/OpportunityDetail/Index?noticeUID=CO1.NTC.3990760&amp;isFromPublicArea=True&amp;isModal=False</t>
  </si>
  <si>
    <t>1. Brindar el apoyo logístico requerido para el buen desarrollo y funcionamiento de actividades y eventos requeridos por la Administración Local. 2. Adelantar actividades de adecuación de espacios y/o escenarios requerimientos para el desarrollo de actividades y/o eventos locales. 3. Apoyar en el cargue y descargue de materiales, equipos y/o insumos a los vehículos del FDLCH o de quién éste disponga para el traslado de estos a visitas de campo o actividades fuera de la sede de la Alcaldía Local. 4. Apoyar a los equipos profesionales en las actividades de logística requeridas por el supervisor del contrato, especialmente para las jornadas de bienestar y protección animal. 5. Brindar el apoyo asistencial requerido para el buen desarrollo de los eventos programados en cumplimiento del objeto del contrato.  6.Llevar a cabo el acompañamiento y apoyo a las reuniones o sesiones indicadas por el Alcalde Local, así como los acompañamientos en calle requeridos por la Entidad. 7.Las demás que le sean asignadas en atención del objeto y naturaleza del contrato.</t>
  </si>
  <si>
    <t>FDLCH-CD-078-2023</t>
  </si>
  <si>
    <t>FDLCH-CPS-078-2023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</si>
  <si>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</si>
  <si>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ANDRES MAURICIO CONDE TOLEDO</t>
  </si>
  <si>
    <t>CARRERA 13A #30-61 SUR</t>
  </si>
  <si>
    <t>conde3017@gmail.com</t>
  </si>
  <si>
    <t>https://community.secop.gov.co/Public/Tendering/OpportunityDetail/Index?noticeUID=CO1.NTC.4008360&amp;isFromPublicArea=True&amp;isModal=False</t>
  </si>
  <si>
    <t>1. Apoyar en las actividades de registro, gestión e intervención documental requerida en el proceso de atención a la propiedad horizontal de la localidad de Chapinero. 2. Organizar, programar y ejecutar actividades de apoyo para el óptimo desarrollo de los procesos, planes y programas de atención a plataformas de gestión institucional. 3. Apoyar en el proceso de atención, gestión, actualización y descongestión de registros y datos en el aplicativo relacionado con propiedad horizontal. 4. Proyectar las respuestas, documentos, y oficios requeridos para la atención de las plataformas y/o aplicativos institucionales de gestión, conforme las indicaciones del supervisor de apoyo. 5. Brindar atención respecto de las rutas de acción para el adecuado registro y seguimiento a los interesados en los temas de propiedad horizontal requeridos. 6. Incorporar al expediente físico correspondiente los actos administrativos y/o la documentación generada por cada solicitud y/o proceso asignado.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Presentar informe mensual de las actividades realizadas en cumplimiento de las obligaciones pactadas. 9. Entregar, mensualmente, el archivo de los documentos suscritos que haya generado en cumplimiento del objeto y obligaciones contractuales. 10. Las demás relacionadas con el objeto del contrato que le sean asignadas por el Supervisor del contrato y/o por el profesional de apoyo que guarden relación con el objeto contractual.</t>
  </si>
  <si>
    <t>FDLCH-CD-079-2023</t>
  </si>
  <si>
    <t>FDLCH-CPS-079-2023</t>
  </si>
  <si>
    <t>Cambio cultural para la gestión de la crisis climática</t>
  </si>
  <si>
    <t>Propósito 2 : Cambiar Nuestros Hábitos de Vida para Reverdecer a Bogotá y Adaptarnos y Mitigar la Crisis Climática</t>
  </si>
  <si>
    <t>O23011602270000001712</t>
  </si>
  <si>
    <t>Chapinero consiente y resilente con el cambio climático</t>
  </si>
  <si>
    <t>PRESTAR SERVICIOS PROFESIONALES PARA EL ÁREA DE GESTIÓN DEL DESARROLLO LOCAL EN LA FORMULACIÓN, GESTIÓN, EJECUCIÓN, DESARROLLO DE LOS PROCESOS DE TRANSFORMACION AMBIENTAL Y CAMBIO CLIMATICO EN LA LOCALIDAD DE CHAPINERO</t>
  </si>
  <si>
    <t>NATALIA PUERTO GONZALEZ</t>
  </si>
  <si>
    <t>CALLE 160 # 64-11 BL 7</t>
  </si>
  <si>
    <t>natalia.puerto@hotmail.com</t>
  </si>
  <si>
    <t>https://community.secop.gov.co/Public/Tendering/OpportunityDetail/Index?noticeUID=CO1.NTC.4021307&amp;isFromPublicArea=True&amp;isModal=False</t>
  </si>
  <si>
    <t>FDLCH-CD-080-2023</t>
  </si>
  <si>
    <t>FDLCH-CPS-080-2023</t>
  </si>
  <si>
    <t>O23011601060000002024</t>
  </si>
  <si>
    <t>Chapinero promueve la inclusidn y el cuidado de la salud</t>
  </si>
  <si>
    <t>PRESTAR SERVICIOS PROFESIONALES PARA EL AREA DE GESTION DEL DESARROLLO LOCAL EN LA FORMULACION, GESTION, EJECUCION Y DESARROLLO DE LAS ACCIONES COMPLEMENTARIAS EN SALUD INTEGRAL EN LA LOCALIDAD DE CHAPINERO</t>
  </si>
  <si>
    <t>DIANA CAROLINA MORENO RINCON</t>
  </si>
  <si>
    <t>CALLE 71A # 20-37</t>
  </si>
  <si>
    <t>dicamoro@hotmail.com</t>
  </si>
  <si>
    <t>https://community.secop.gov.co/Public/Tendering/OpportunityDetail/Index?noticeUID=CO1.NTC.4010296&amp;isFromPublicArea=True&amp;isModal=False</t>
  </si>
  <si>
    <t>1. Construir planes de trabajo que permitan el cumplimiento y seguimiento de las políticas públicas, normatividad vigente y metas del Plan de Desarrollo Local relacionadas con el objeto contractual, especialmente con los temas de salud y discapacidad. 2. 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salúd y dispacidad, con un enfoque participativo, comunitario, dando cumplimiento con los requisitos legales vigentes.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en salúd y diacapacidad desde un enfoque comunitario y participativo. 8. Desarrollar procesos de articulación con las entidades del nivel central y descentralizado relacionadas con el objeto contractual, con la finalidad de potenciar las inversiones locales, especialmente con el sector salud. 9. Atender de manera integral las instancias de participación ciudadana relacionadas con los temas de salúd, salúd pública, dicapacidad y afines.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la salúd pública, la dispacidad y afines.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por el Alcalde Local de Chapinero en cumplimiento de su objeto contractual.</t>
  </si>
  <si>
    <t>FDLCH-CD-081-2023</t>
  </si>
  <si>
    <t>FDLCH-CPS-081-2023</t>
  </si>
  <si>
    <t>APOYAR EN LAS TAREAS OPERATIVAS DE CARÁCTER ARCHIVÍSTICO DESARROLLADAS EN LA ALCALDÍA LOCAL DE CHAPINERO PARA GARANTIZAR LA APLICACIÓN CORRECTA DE LOS PROCEDIMIENTOS TÉCNICOS</t>
  </si>
  <si>
    <t>GINNA PAOLA FONSECA CASAS (Cedente)
JENNY MARCELA PACHECO DUARTE (Cesionaria)</t>
  </si>
  <si>
    <t>CIENCIA DE LA INFORMACION Y BIBLIOTECOLOGIA</t>
  </si>
  <si>
    <t>CALLE 36D SUR # 2-73 ESTE</t>
  </si>
  <si>
    <t>jmarcela0324@gmail.com</t>
  </si>
  <si>
    <t>DIANA PAOLA OVALLE RODRIGUEZ</t>
  </si>
  <si>
    <t>GESTION DOCUMENTAL</t>
  </si>
  <si>
    <t>https://community.secop.gov.co/Public/Tendering/OpportunityDetail/Index?noticeUID=CO1.NTC.4017675&amp;isFromPublicArea=True&amp;isModal=False</t>
  </si>
  <si>
    <t>JENNY MARCELA PACHECO DUARTE</t>
  </si>
  <si>
    <t xml:space="preserve">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 </t>
  </si>
  <si>
    <t>FDLCH-CD-082-2023</t>
  </si>
  <si>
    <t>FDLCH-CPS-082-2023</t>
  </si>
  <si>
    <t>Subsidios y transferencias para la equidad</t>
  </si>
  <si>
    <t>O23011601010000001815</t>
  </si>
  <si>
    <t>Chapinero territorio de inclusión social y equidad</t>
  </si>
  <si>
    <t>PRESTAR SERVICIOS PROFESIONALES PARA LIDERAR Y GARANTIZAR LA IMPLEMENTACIÓN Y SEGUIMIENTO DE LOS PROCESOS Y PROCEDIMIENTOS DEL SERVICIO SOCIAL</t>
  </si>
  <si>
    <t>JUAN CARLOS AREVALO</t>
  </si>
  <si>
    <t>ADMINISTRACION DE EMPRESAS</t>
  </si>
  <si>
    <t>CALLE 144C # 145-74 INT 77</t>
  </si>
  <si>
    <t>carlos-juan-adm@outlook.es</t>
  </si>
  <si>
    <t>PERSONA MAYOR</t>
  </si>
  <si>
    <t>https://community.secop.gov.co/Public/Tendering/OpportunityDetail/Index?noticeUID=CO1.NTC.4018323&amp;isFromPublicArea=True&amp;isModal=False</t>
  </si>
  <si>
    <t>1.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expedirse con ocasión de la prestación del servicio social "Apoyos para la seguridad económica" de acuerdo con los procedimientos y los lineamientos establecidos por la Subdirección para la Vejez –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 Mesa técnica, así como los egresos. 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 Participar en las reuniones y diferentes actividades que programadas por la Secretaría de Gobierno, la Alcaldía Local, la Secretaría Distrital de Integración Social y la Subdirección para la Vejez. 13.Las demás inherentes a su obligación contractual y que se requieran para el cabal cumplimiento del contrato.</t>
  </si>
  <si>
    <t>FDLCH-CD-083-2023</t>
  </si>
  <si>
    <t>FDLCH-CPS-083-2023</t>
  </si>
  <si>
    <t>JUAN DAVID URREGO MESA</t>
  </si>
  <si>
    <t>INGENIERIA CIVIL</t>
  </si>
  <si>
    <t>CALLE 30 SUR # 39A-45</t>
  </si>
  <si>
    <t>juan97.urrego@gmail.com</t>
  </si>
  <si>
    <t>https://community.secop.gov.co/Public/Tendering/OpportunityDetail/Index?noticeUID=CO1.NTC.4028041&amp;isFromPublicArea=True&amp;isModal=False</t>
  </si>
  <si>
    <t>1. Acompañar al Alcalde Local a los operativos de Inspección, Vigilancia y Control en materia de seguridad, ambiente y recursos naturales, actividad económica, urbanismo, espacio público y libertad de circulación, conforme con las instrucciones que estos le impartan y los lineamientos distritales, en el marco de las normas vigentes por parte del área policiva de la alcaldía local de chapinero. 2. practicar las visitas que le sean asignadas en los temas propios de inspección, vigilancia y control del área policiva de la alcaldía local, en espacio público, obras y urbanismo y la actividad económica así mismo la realización y presentación de los informes según lo establezca.  3.	verificar el cumplimiento de las normas vigentes en cada una de las visitas que se practiquen en especial en obras y urbanismo. 4.	dar conceptos y respuestas a las solicitudes y peticiones que le sean requeridos por el Alcalde Local de Chapinero o sus profesionales de apoyo, dentro de los términos previstos en la ley, absteniéndose de cerrarlos son los respectivos soportes de respuesta integral. 5. efectuar el registro de datos e información de los tramites realizados en cada uno de los aplicativos que de gestión y apoyo que corresponda, para generar cierre o impulso según el caso del área policiva. 6. Entregar dentro del término de tres (3) días antes del vencimiento del contrato, los elementos y asuntos que le fueran entregados para el desarrollo del objeto del contrato. 7. realizar el consolidado de los soportes físicos y digitales de la gestión realizada en cumplimento del objeto y las obligaciones contractuales y de forma mensual entregando a la persona designada por el alcalde local. 8. cumplir con la designación a las reuniones o acompañamientos para la atención o resolución de los temas relacionados con las obligaciones especificas. 9.	entregar mensualmente en cumplimiento del contrato informe de cada una de las obligaciones. 10. Realizar acompañamiento en calle y/o operativos que se solicite por el alcalde local de chapinero o los que sean requeridos por la entidad. 11. Llevar a cabo el acompañamiento a las reuniones, o sesiones indicadas por el Alcalde Lo-cal, así como los acompañamientos en calle, requeridos por la Entidad. 12. Las demás que se le asigne y que surjan de la naturaleza del contrato.</t>
  </si>
  <si>
    <t>FDLCH-CD-084-2023</t>
  </si>
  <si>
    <t>FDLCH-CPS-084-2023</t>
  </si>
  <si>
    <t>APOYAR LA FORMULACION, GESTION Y SEGUIMIENTO DE ACTIVIDADES ENFOCADAS A LA GESTION AMBIENTAL EXTERNA, ENCAMINADAS A LA MITIGACION DE LOS DIFERENTES IMPACTOS AMBIENTALES Y LA CONSERVACION DE LOS RECURSOS NATURALES DE LA LOCALIDAD</t>
  </si>
  <si>
    <t>LAURA CATALINA RUBIO CALDERON</t>
  </si>
  <si>
    <t>INGENIERIA SANITARIA</t>
  </si>
  <si>
    <t>CARRERA 2 # 82-63 SUR</t>
  </si>
  <si>
    <t>laura.rubio7@gmail.com</t>
  </si>
  <si>
    <t>https://community.secop.gov.co/Public/Tendering/OpportunityDetail/Index?noticeUID=CO1.NTC.4010667&amp;isFromPublicArea=True&amp;isModal=False</t>
  </si>
  <si>
    <t>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t>
  </si>
  <si>
    <t>FDLCH-CD-085-2023</t>
  </si>
  <si>
    <t>FDLCH-CPS-085-2023</t>
  </si>
  <si>
    <t>PRESTAR SERVICIOS PROFESIONALES PARA APOYAR LA FORMULACIÓN, EJECUCIÓN, SEGUIMIENTO Y MEJORA CONTINUA DE LAS HERRAMIENTAS QUE CONFORMAN LA GESTIÓN AMBIENTAL INSTITUCIONAL DE LA ALCALDÍA LOCAL DE CHAPINERO</t>
  </si>
  <si>
    <t>CRISTIAN DAVID FLOREZ TELLEZ</t>
  </si>
  <si>
    <t>CARRERA 102 # 86A-46</t>
  </si>
  <si>
    <t>cdavidflorez@gmail.com</t>
  </si>
  <si>
    <t>PIGA</t>
  </si>
  <si>
    <t>https://community.secop.gov.co/Public/Tendering/OpportunityDetail/Index?noticeUID=CO1.NTC.4007694&amp;isFromPublicArea=True&amp;isModal=False</t>
  </si>
  <si>
    <t>1.	Realizar la formulación, evaluación y seguimiento de los programas ambientales que componen el Plan Institucional de Gestión Ambiental -PIGA. 2.	Planear y organizar las actividades propias del Plan Institucional de Gestión Ambiental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Realizar la formulación y estructuración de los proyectos de inversión asignados, que permitan el cumplimiento de las metas establecidas en el Plan de Desarrollo Local. 16. Realizar los apoyos a la supervisión de los contratos, proyectos de inversión y/o actividades designadas por el Alcalde Local, de conformidad con los lineamientos, valores y principios indica-dos por la Secretaría Distrital de Gobierno. 17. Desarrollar procesos de articulación con las entidades del nivel central y descentralizado relacionadas con el objeto contractual, con la finalidad de potenciar las inversiones locales. 18. Desarrollar el cargue, seguimiento y evaluación de los contratos respectivos en las Plataformas SECOP II y SIPSE. 19. Participar de las reuniones de coordinación y planeación que sean requeridas por el Alcalde Local así como de las actividades programadas por el despacho de la Alcaldía. 20. Promover acciones y actividades que permitan la divulgación y comunicación de los productos y resultados obtenidos con la ejecución de sus actividades. 21. Las demás que se le asignen y que surjan de la naturaleza del Contrato.</t>
  </si>
  <si>
    <t>FDLCH-CD-086-2023</t>
  </si>
  <si>
    <t>FDLCH-CPS-086-2023</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</si>
  <si>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</si>
  <si>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ALVARO JUNIOR CUBILLOS RUIZ</t>
  </si>
  <si>
    <t>CALLE 24 SUR # 11-77</t>
  </si>
  <si>
    <t>alvarocubillosutl@gmail.com</t>
  </si>
  <si>
    <t>AGJP</t>
  </si>
  <si>
    <t>https://community.secop.gov.co/Public/Tendering/OpportunityDetail/Index?noticeUID=CO1.NTC.4016594&amp;isFromPublicArea=True&amp;isModal=False</t>
  </si>
  <si>
    <t>1. Apoyar en la elaboración y gestión de conceptos jurídicos en materia disciplinaria solicitados por el Alcalde Local, así como de las áreas de la Alcaldía Local y el Fondo de Desarrollo Local de Chapinero.2. Acompañar en la proyección y gestión para la atención de las solicitudes de entes de control disciplinarios dentro del término legal mediante el aplicativo ORFEO.3. Gestionar Jurídicamente y llevar control en la elaboración y presentación de informes a los diferentes organismos de control disciplinario de la Secretaría de Gobierno y demás entes públicos que requieran información.4. Realizar relatoría y seguimiento a los procesos disciplinarios adelantados en contra del Alcalde Lo-cal de Chapinero.5. Atender de manera oportuna los requerimientos, peticiones y solicitudes de información provenientes de entes de control y oficinas de control disciplinario que le sean asignados y llevar un correcto registro de los mismos.6. Apoyar a la Alcaldía Local de Chapinero en los temas de Gestión jurídica y policiva que le sean asignados y que se requieran conforme a la naturaleza contractual.7. Acompañar y asistir a la administración local en las diferentes reuniones, mesas de trabajo, audiencias y jornadas convocadas por las entidades y comunidades, según indicaciones del despacho.8. Entregar mensualmente Archivo y trazabilidad de los documentos suscritos que haya generado en cumplimiento del objeto y obligaciones contractuales.9. Las demás relacionadas con el objeto del contrato.</t>
  </si>
  <si>
    <t>FDLCH-CD-087-2023</t>
  </si>
  <si>
    <t>FDLCH-CPS-087-2023</t>
  </si>
  <si>
    <t>PRESTAR SERVICIOS ASITENCIALES DE APOYO A LA GESTIÓN Y DESARROLLO LOCAL EN EL PROCESO DE LA RESTAURACIÓN ECOLOGICA DE LA LOCALIDAD DE CHAPINERO</t>
  </si>
  <si>
    <t>MAGDA LUCIA RIVERA JOYA</t>
  </si>
  <si>
    <t>CARRERA 1C # 44-17</t>
  </si>
  <si>
    <t>magdalucia122374@gmail.com</t>
  </si>
  <si>
    <t>https://community.secop.gov.co/Public/Tendering/OpportunityDetail/Index?noticeUID=CO1.NTC.4028191&amp;isFromPublicArea=True&amp;isModal=False</t>
  </si>
  <si>
    <t>1. Apoyar el desarrollo de las actividades derivadas de los planes de trabajo que permitan el cumplimiento y seguimiento de temas de restauración ecológica y ambiental. 2. Brindar el apoyo asistencial necesario para el desarrollo eficiente de las tareas enmarcadas en el proyecto de inversión y/o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 Prestar apoyo asistencial en la atención a las instancias de participación ciudadana relacionadas con el objeto contractual, incluyendo la Comisión ambiental local y la mesa de quebradas. 5. Realizar actividades de gestión social y comunitaria en temas ambientales, fortaleciendo el vínculo administración comunidad. 6. Prestar apoyo asistencial en la realización de actividades encaminadas a la integración y movilización social de los grupos de interés y partes interesadas en los temas relacionados con el objeto contractual. 6. Brindar asistencia en la producción de informes de las actividades desarrolladas en el marco del cumplimiento del objeto contractual. 7. Participar de las reuniones de coordinación y planeación que sean requeridas por el Alcalde Local, así como de las actividades programadas por el despacho de la Alcaldía. 8. Promover acciones y actividades que permitan la divulgación y comunicación de los productos y resultados obtenidos con la ejecución de sus actividades. 9. Llevar a cabo el acompañamiento a las reuniones, o sesiones indicadas por el Alcalde Local, así como los acompañamientos en calle, requeridos por la Entidad. 10. Las demás que le sean asignadas en cumplimiento del objeto y naturaleza del contrato.</t>
  </si>
  <si>
    <t>FDLCH-CD-088-2023</t>
  </si>
  <si>
    <t>FDLCH-CPS-088-2023</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</si>
  <si>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</si>
  <si>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OSCAR FABIAN MAESTRE OLAYA</t>
  </si>
  <si>
    <t>CIENCIA POLITICA</t>
  </si>
  <si>
    <t>CALLE 160 # 58-75 TORRE 11</t>
  </si>
  <si>
    <t>moof_@hotmail.com</t>
  </si>
  <si>
    <t>JUAN CAMILO SIERRA RODRIGUEZ</t>
  </si>
  <si>
    <t>https://community.secop.gov.co/Public/Tendering/OpportunityDetail/Index?noticeUID=CO1.NTC.4028810&amp;isFromPublicArea=True&amp;isModal=False</t>
  </si>
  <si>
    <t>1. Asistir profesionalmente en el diseño, seguimiento, ejecución y desarrollo de planes y proyectos estratégicos de gestión de la Alcaldía Local, en atención al cumplimento de su misionalidad y el desarrollo de los compromisos institucionales definidos en el Plan de Desarrollo Local relacionadas con el objeto contractual. 2. Realizar los apoyos a la supervisión de los contratos, proyectos de inversión y/o actividades designadas por el Alcalde Local de conformidad con los lineamientos, valores y principios indicados por la Secretaría Distrital de Gobierno. 3. Elaborar conceptos, informes, estadísticas y resúmenes de interés para el Alcalde Local según instrucciones del supervisor de contrato. 4. Asistir a las sesiones y reuniones de entes de control, cuerpos colegiados y secretarías de Gobierno y Seguridad, Convivencia y justicia, de interés para el Alcalde Local según instrucciones del supervisor de contrato. 5. Asegurar que las peticiones y solicitudes de entes de control, cuerpos colegiados y secretarías de Gobierno y Seguridad, Convivencia y justicia, sean direccionadas a las áreas competentes y las del Alcalde Local, se resuelvan satisfactoriamente. 6. Brindar apoyo profesional al desarrollo de las actividades, reuniones, mesas de trabajo y demás derivadas del ejercicio de planeación local que involucren al despacho del Alcalde Local relaciona-das con el objeto contractual. 7. Realizar seguimiento a los compromisos y entregables asumidos por el Alcalde Local, en las reuniones, eventos y demás actividades en que participe el Alcalde local, identificando compromisos, lineamientos y acciones que permitan concretar los objetivos de la administración frente a los temas de los sectores de Gobierno y Seguridad, Convivencia y justicia. 8. Hacer seguimiento a las respuestas, compromisos y agendas derivadas de las instancias locales de participación ciudadana principalmente frente a los sectores de Gobierno y Seguridad, Convivencia y justicia en que participe el Alcalde Local y llevar archivo de los productos resultantes. 9. Apoyar los ejercicios de coordinación entre las dependencias y grupos de trabajo de las Áreas de Gestión del Desarrollo Local, Gestión policiva, Seguridad y Convivencia, especialmente con los equipos de Participación y despacho para el cumplimiento de los objetivos estratégicos de la ad-ministración.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Las demás que le asigne el supervisor del contrato y que surjan de la naturaleza del mismo.</t>
  </si>
  <si>
    <t>FDLCH-CD-089-2023</t>
  </si>
  <si>
    <t>FDLCH-CPS-089-2023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</si>
  <si>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</si>
  <si>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SANDRA LILIANA JIMENEZ LOPEZ</t>
  </si>
  <si>
    <t>TRABAJO SOCIAL</t>
  </si>
  <si>
    <t>CARRERA 8D # 191-15 TORRE 2 APTO 503</t>
  </si>
  <si>
    <t>sandraljimenezl1978@gmail.com</t>
  </si>
  <si>
    <t>https://community.secop.gov.co/Public/Tendering/OpportunityDetail/Index?noticeUID=CO1.NTC.4028524&amp;isFromPublicArea=True&amp;isModal=False</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</si>
  <si>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sus obligaciones contractuales y que se requieran para el cabal cumplimiento del contrato.</t>
  </si>
  <si>
    <t>FDLCH-CD-090-2023.</t>
  </si>
  <si>
    <t>FDLCH-CPS-090-2023</t>
  </si>
  <si>
    <t>YULIHED ANDREA ARIZA CONSUEGRA</t>
  </si>
  <si>
    <t>CALLE 50 # 24-31</t>
  </si>
  <si>
    <t>yuanarito@hotmail.com</t>
  </si>
  <si>
    <t>https://community.secop.gov.co/Public/Tendering/OpportunityDetail/Index?noticeUID=CO1.NTC.4033211&amp;isFromPublicArea=True&amp;isModal=False</t>
  </si>
  <si>
    <t>FDLCH-CD-091-2023</t>
  </si>
  <si>
    <t>FDLCH-CPS-091-2023</t>
  </si>
  <si>
    <t>PRESTAR SERVICIOS TÉCNICOS PARA APOYO A LA GESTIÓN, FORMULACIÓN, DESARROLLO Y SEGUIMIENTO DE LA ESTRATEGIA DE PROMOCION DEL CUIDADO ANIMAL DE LA ALCALDIA LOCAL CHAPINERO</t>
  </si>
  <si>
    <t>VERONICA SIMONA MARTINEZ AREVALO</t>
  </si>
  <si>
    <t>TECNOLOGIA EN HIGIENE Y SEGURIDAD INDUSTRIAL</t>
  </si>
  <si>
    <t>CARRERA 86H # 63-17 SUR</t>
  </si>
  <si>
    <t>veronica.martinez1219@outlook.com</t>
  </si>
  <si>
    <t>https://community.secop.gov.co/Public/Tendering/OpportunityDetail/Index?noticeUID=CO1.NTC.4031847&amp;isFromPublicArea=True&amp;isModal=False</t>
  </si>
  <si>
    <t xml:space="preserve">1.Apoyar el trabajo que se desarrolla en actividades y/o proyectos relacionados con la gestión y desa-rrollo ambiental, de la localidad de Chapinero. 2.Brindar apoyo de trabajo en las actividades que Coadyuven en el diseño e implementación territorial de las estrategias ambientales que adelante la Administración Local para de dar cumplimiento a los objetivos propuestos en el Plan de Desarrollo Local. 3.	Apoyar el desarrollo del proceso de gestión contractual requerido para el cumplimiento de los obje-tivos y metas dando cumplimiento con los requisitos legales y administrativos vigentes. 4.	Apoyar al equipo de trabajo en el desarrollo de los procesos de articulación con las entidades del nivel central y descentralizado relacionadas con el fortalecimiento de las organizaciones sociales y comunitarias locales y la promoción de la participación ciudadana, con la finalidad de potenciar las inversiones locales. 5.	Brindar apoyo en la atención de manera integral las instancias de participación ciudadana. 6.	Apoyar el trabajo en la realización de actividades encaminadas a la integración y movilización social de los grupos de interés y partes interesadas en los temas relacionados con el objeto contractual. 7.	Apoyo para la generación de recomendaciones, alertas y acciones de mejora que permitan optimizar el cumplimiento del objeto contractual y de los temas relacionados con el objeto. 8.	Dar apoyo en la atención a las peticiones ciudadanas, así como las solicitudes de entes de control dentro del término legal y no cerrar el trámite en el aplicativo Orfeo hasta que no se tenga un pro-nunciamiento de fondo. 9. Llevar a cabo el acompañamiento y apoyar las reuniones, o sesiones indicadas por el Alcalde Local, así como los acompañamientos en calle, requeridos por la Entidad. 10. Promover acciones y actividades que permitan la divulgación y comunicación de los productos y resultados obtenidos con la ejecución de sus actividades.  11.Las demás que surjan con atención del objeto contractual. </t>
  </si>
  <si>
    <t>FDLCH-CPS-092-2023</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</si>
  <si>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</si>
  <si>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RICARDO ANDRES SANCHEZ VARGAS</t>
  </si>
  <si>
    <t>ARQUITECTURA</t>
  </si>
  <si>
    <t>CALLE 67C # 59-58</t>
  </si>
  <si>
    <t>ra.sanchez0708@gmail.com</t>
  </si>
  <si>
    <t>https://community.secop.gov.co/Public/Tendering/OpportunityDetail/Index?noticeUID=CO1.NTC.4049289&amp;isFromPublicArea=True&amp;isModal=False</t>
  </si>
  <si>
    <t>1. Construir planes de trabajo que permitan el cumplimiento y seguimiento de las políticas públicas, normatividad vigente y metas del Plan de Desarrollo Local relacionadas con el objeto contractual. 2. Apoyar el desarrollo del proceso de gestión contractual requerido para el cumplimiento de los objetivos y metas asociados a los proyectos de inversión local, con un enfoque participativo, comunitario, dando cumplimiento con los requisitos legales vigentes. 3. Participar en la planeación, coordinación y gestión de acciones interinstitucionales y locales que sean requeridas por el Alcalde Local y las entidades del sector Distrital, referentes al objeto contractual, así como de las actividades en calle programadas por el despacho de la Alcaldía. 4. Realizar seguimiento y acompañamiento a las actividades propias del componente de espacio público y movilidad del proyecto Chapinero Modelo de Movilidad Inteligente. 5. Rendir informes mensuales sobre las actividades desarrolladas tanto de gestión como de apoyo técnico en cada uno de sus componentes y seguimiento en las Plataformas SECOP II y SIPSE. 6. 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así como promover acciones y actividades que permitan la divulgación y comunicación de los productos y resultados obtenidos con la ejecución de sus actividades. 8. Construir el plan local de infraestructura vial, movilidad ciudadana e identificación de riesgos en la movilidad ciudadana en la Localidad de Chapinero. 9. Construir espacios de concurrencia interinstitucional para el desarrollo de acciones de movilidad y atender las problemáticas de la movilidad ciudadana en la Localidad de Chapinero. 10. Acompañar la atención a las peticiones ciudadanas, así como las solicitudes de entes de control dentro del término legal y no cerrar el trámite en el aplicativo Orfeo hasta que no se tenga un pronunciamiento de fondo. 11. Rendir un informe final que recoja las tareas y productos originados del objeto contractual. 12.Las demás que le asigne el supervisor del contrato y que surjan de la naturaleza del mismo.</t>
  </si>
  <si>
    <t>FDLCH-CD-093-2023</t>
  </si>
  <si>
    <t>FDLCH-CPS-093-2023</t>
  </si>
  <si>
    <t>PRESTAR SERVICIOS DE APOYO ASISTENCIAL PARA EL AREA DE GESTION DEL DESARROLLO LOCAL, EN EL PROCESO DE FORMACIÓN Y TRANSFORMACIÓN AMBIENTAL EN LA LOCALIDAD DE CHAPINERO</t>
  </si>
  <si>
    <t>JUAN DIEGO VERA CARDONA</t>
  </si>
  <si>
    <t>CALLE 128C # 47-62 TORRE 1 APTO 08</t>
  </si>
  <si>
    <t>juandiego1939@icloud.com</t>
  </si>
  <si>
    <t>https://community.secop.gov.co/Public/Tendering/OpportunityDetail/Index?noticeUID=CO1.NTC.4050089&amp;isFromPublicArea=True&amp;isModal=False</t>
  </si>
  <si>
    <t>1.Apoyo en la construcción de los planes de trabajo que permitan el cumplimiento y seguimiento de las políticas públicas, normatividad vigente y metas del Plan de Desarrollo Local relacionadas con el bienestar y la protección animal en Chapinero. 2.	Apoyo en la formulación y estructuración de los proyectos de inversión asignados, que permitan el cumplimiento de las metas establecidas en el Plan de Desarrollo Local relacionadas con el bienestar y la protección animal en Chapinero. 3.	Apoyar asistencialmente el desarrollo del proceso de gestión contractual requerido para el cumplimiento de los objetivos y metas asociados a los proyectos de inversión local, con un enfoque participativo, comunitario, dando cumplimiento con los requisitos legales vigentes. 4.Apoyar el Desarrollo procesos de articulación con las entidades del nivel central y descentralizado relacionadas con el objeto contractual, con la finalidad de potenciar las inversiones locales en temas de bienestar y protección animal en Chapinero. 5. Apoyar la atención integral de las instancias de participación ciudadana relacionadas con el bienestar y la protección animal en Chapinero. 6.Apoyo para la generación de recomendaciones, alertas y acciones de mejora que permitan optimizar el cumplimiento del objeto contractual y de los temas relacionados con el objeto. 7.Apoyar las actividades encaminadas a la integración y movilización social de los grupos de interés y partes interesadas en los temas relacionados con el objeto contractual. 8.Apoyar en la construcción de informes cualitativos y cuantitativos de las actividades desarrolladas en el marco del cumplimiento del objeto contractual. 9.	Apoyar el cargue y seguimiento de los procesos relacionados con bienestar y protección animal en las Plataformas SECOP II y SIPSE. 10. Acompañar y apoyar la atención a las peticiones ciudadanas, así como las solicitudes de entes de control dentro del término legal y no cerrar el trámite en el aplicativo Orfeo hasta que no se tenga un pronunciamiento de fondo. 11.Participar y apoyar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13.Llevar a cabo el acompañamiento y apoyar las reuniones, o sesiones indicadas por el Alcalde Local, así como los acompañamientos en calle, requeridos por la Entidad. 14.	Las demás que se le asignen y que surjan de la naturaleza del contrato.</t>
  </si>
  <si>
    <t>FDLCH-CD-094-2023</t>
  </si>
  <si>
    <t>FDLCH-CPS-094-2023</t>
  </si>
  <si>
    <t>O23011601060000001855</t>
  </si>
  <si>
    <t>Chapinero te cuida</t>
  </si>
  <si>
    <t>PRESTAR LOS SERVICIOS PROFESIONALES PARA EL AREA DEL DESARROLLO LOCAL EN LA GESTION, LA FORMULACION, EL DESARROLLO, EL SEGUIMIENTO Y LA EVALUACION DE LAS ACTIVIDADES Y ESTRATEGIAS DE CUIDADO EN LAS MUJERES DE LA LOCALIDAD DE CHAPINERO</t>
  </si>
  <si>
    <t>MONICA LILIANA TOLEDO CHAVARRO</t>
  </si>
  <si>
    <t>CIENCIA POLITICA, GOBIERNO Y RELACIONES INTERNACIONALES</t>
  </si>
  <si>
    <t>CARRERA 102 #155-19</t>
  </si>
  <si>
    <t>monitoledo1809@gmail.com</t>
  </si>
  <si>
    <t>LEIDY VIVIANA ORTIZ GUEVARA</t>
  </si>
  <si>
    <t>MUJER Y GÉNERO</t>
  </si>
  <si>
    <t>https://community.secop.gov.co/Public/Tendering/OpportunityDetail/Index?noticeUID=CO1.NTC.4049126&amp;isFromPublicArea=True&amp;isModal=False</t>
  </si>
  <si>
    <t>1. Construir planes de trabajo que permitan el cumplimiento y seguimiento de las políticas públicas, normatividad vigente y metas del Plan de Desarrollo Local relacionadas con el programa “Sistema Distrital del Ciudado” y el fortalecimiento de las organizaciones de mujer, género y diversidad en el marco de los procesos participativos locales. 2. Realizar apoyo a la formulación y estructuración de los proyectos de inversión asignados, incluyendo el proyecto 1855 “Chapinero te cuida”, así como al proceso de gestión pre-contractual, contractual y post-contractual requerido para el cumplimiento de los objetivos y metas asociados a los proyectos de inversión local, con un enfoque participativo, comunitario, dando cumplimiento a las metas establecidas en el Plan de Desarrollo Local y los requisitos legales vigentes. 3. Apoyar la implementación de la política pública de mujer y equidad de género en la localidad y los objetivos y metas del proyecto 1855: “Chapinero te cuidad”, fortaleciendo la articulación interinstitucional con los diferentes sectores principalmente con la Secretaría distrital de la Mujer. 4. 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llevando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Apoyar en la atención integral las instancias de participación ciudadana relacionadas con el objeto contractual. 8. Realizar actividades encaminadas a la integración y movilización social de los grupos de interés y partes interesadas en los temas relacionados con el objeto contractual, promoviendo la divulgación y comunicación de los productos y resultados obtenidos con la ejecución de sus actividades. 9. Producir informes cualitativos y cuantitativos de las actividades desarrolladas en el marco del cumplimiento del objeto contractual, que permitan generar recomendaciones, alertas y acciones de mejora que optimicen el cumplimiento del objeto contractual y de los temas relacionados con el objeto.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así como los acompañamientos en calle, requeridos por la Entidad. 13. Apoyar y acompañar el desarrollo de la estrategia ETIS (Estrategia Territorial Integral Social) en la localidad en lo relacionado con el objeto contractual. 14. Llevar a cabo el acompañamiento a las reuniones, o sesiones indicadas por el Alcalde Local, así como los acompañamientos en calle, requeridos por la Entidad. 15. Las demás relacionadas con el objeto contractual</t>
  </si>
  <si>
    <t>FDLCH-CD-095-2023</t>
  </si>
  <si>
    <t>FDLCH-CPS-095-2023</t>
  </si>
  <si>
    <t>O23011603480000001740</t>
  </si>
  <si>
    <t>Chapinero territorio para vivir sin miedo</t>
  </si>
  <si>
    <t>PRESTAR SERVICIOS PROFESIONALES PARA APOYAR LA GESTION, FORMULACION, DESARROLLO, SEGUIMIENTO Y EVALUACION EN MARCO DE CHAPINERO TERRITORIO PARA VIVIR SIN MIEDO DE LA ALCALDIA LOCAL DE CHAPINERO</t>
  </si>
  <si>
    <t>VICTOR HUGO ORTEGA MONTERO</t>
  </si>
  <si>
    <t>DERECHO</t>
  </si>
  <si>
    <t>CALLE 98 # 21-53</t>
  </si>
  <si>
    <t>v-h-o-m@hotmail.com</t>
  </si>
  <si>
    <t>SERGURIDAD Y CONVIVENCIA</t>
  </si>
  <si>
    <t>https://community.secop.gov.co/Public/Tendering/OpportunityDetail/Index?noticeUID=CO1.NTC.4051122&amp;isFromPublicArea=True&amp;isModal=False</t>
  </si>
  <si>
    <t>1. Construir planes de trabajo que permitan el cumplimiento y seguimiento de las políticas públicas, normatividad vigente y metas del Plan de Desarrollo Local relacionadas con el objeto contractual.2.Construir, desarrollar e implementar una estrategia integral de seguridad, convivencia y justica articulada con el Plan Integral de seguridad, convivencia y Justicia de la Localidad de Chapinero.3.Realizar la formulación y estructuración de los proyectos de inversión asignados, que permitan el cumplimiento de las metas establecidas en el Plan de Desarrollo Local. 4.Cumplir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5.Apoyar el desarrollo del proceso de gestión contractual requerido para el cumplimiento de los objetivos y metas asociados a los proyectos de inversión local, con un enfoque participativo, comunitario, dando cumplimiento con los requisitos legales vigentes.6. Realizar los apoyos a la supervisión de los contratos, proyectos de inversión y/o actividades designadas por el Alcalde Local, de conformidad con los lineamientos, valores y principios indicados por la Secretaría Distrital de Gobierno.7.Llevar estricto control sobre la programación, ejecución y desarrollo económico y financiero de los proyectos asignados, en cumplimiento de los lineamientos financieros y presupuestales vigentes.8.Impulsar los procesos de formulación, desarrollo y seguimiento de los proyectos de inversión local desde un enfoque comunitario y participativo.9.Desarrollar procesos de articulación con las entidades del nivel central y descentralizado relacionadas con el objeto contractual, con la finalidad de potenciar las inversiones locales.10. Atender y gestionar de manera integral las instancias de participación ciudadana relacionadas con el objeto contractual, construyendo y desarrollando planes efectivos de acción que permitan la medición y socialización de los avances y logros obtenidos. 11. Generar recomendaciones, alertas y acciones de mejora que permitan optimizar el cumplimiento del objeto contractual y sus temas relacionados.12.Realizar actividades encaminadas a la integración y movilización social de los grupos de interés y partes interesadas en los temas relacionados con el objeto contractual.13.Producir informes cualitativos y cuantitativos de las actividades desarrolladas en el marco del cumplimiento del objeto contractual.14.Desarrollar el cargue, seguimiento y evaluación de los contratos respectivos en las Plataformas SECOP II y SIPSE.15.Acompañar la atención a las peticiones ciudadanas, así como las solicitudes de entes de control dentro del término legal y no cerrar el trámite en el aplicativo Orfeo hasta que no se tenga un pronunciamiento de fondo. 16.Participar de las reuniones de coordinación y planeación que sean requeridas por el Alcalde Local, así como de las actividades programadas por el despacho de la Alcaldía.17. Promover acciones y actividades que permitan la divulgación y comunicación de los productos y resultados obtenidos con la ejecución de sus actividades. 18. Llevar a cabo el acompañamiento a las reuniones, o sesiones indicadas por el Alcalde Local, así como los acompañamientos en calle, requeridos por la Entidad.19.Articular el desarrollo, seguimiento y evaluación del Plan Integral de Seguridad Convivencia y Justicia de la Localidad de Chapinero, para lograr la disminución del índice delictivo. 
Las demás que se asignen en función del cumplimiento del objeto contractual</t>
  </si>
  <si>
    <t>FDLCH-CD-096-2023</t>
  </si>
  <si>
    <t>FDLCH-CPS-096-2023</t>
  </si>
  <si>
    <t>Mas mujeres viven una vida libre de violencias, se sienten seguras y acceden con confianza al sistema de justicia</t>
  </si>
  <si>
    <t>O23011603400000002035</t>
  </si>
  <si>
    <t>En Chapinero todas contamos</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</si>
  <si>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</si>
  <si>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CARRERA 47 # 58G-03 SUR</t>
  </si>
  <si>
    <t>leidyvortizg@gmail.com</t>
  </si>
  <si>
    <t>https://community.secop.gov.co/Public/Tendering/OpportunityDetail/Index?noticeUID=CO1.NTC.4072051&amp;isFromPublicArea=True&amp;isModal=False</t>
  </si>
  <si>
    <t>1. Coordinar la implementación de la Política Pública de Mujeres y Equidad de Género, a nivel local. 2.Elaborar el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Pública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Secretaría Distrital de la Mujer. 6. Orientar y liderar la construcción de acciones locales encaminadas a visibilizar los derechos de las mujeres en sus diferencias y diversidad. 7. Construir planes de trabajo que permitan el cumplimiento y seguimiento de las políticas públicas, normatividad vigente y metas del Plan de Desarrollo Local relacionadas con el programa “Sistema Distrital del Cuidado” y el fortalecimiento de las organizaciones de mujer, género y diversidad en el marco de los procesos participativos locales. 8. 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9. Realizar los apoyos a la supervisión de los contratos, proyectos de inversión y/o actividades designadas por el Alcalde Local, de conformidad con los lineamientos, valores y principios indicados por la Secretaría Distrital de Gobierno, llevando estricto control sobre la programación, ejecución y desarrollo económico y financiero de los proyectos asignados, en cumplimiento de los lineamientos financieros y presupuestales vigentes. 10. Acompañar la atención a las peticiones ciudadanas, así como las solicitudes de entes de control dentro del término legal y no cerrar el trámite en el aplicativo Orfeo hasta que no se tenga un pronunciamiento de fondo. 11. Las demás relacionadas con el objeto contractual.</t>
  </si>
  <si>
    <t>FDLCH-CD-097-2023</t>
  </si>
  <si>
    <t>FDLCH-CPS-097-2023</t>
  </si>
  <si>
    <t>OCTUBRE
2023</t>
  </si>
  <si>
    <t>MIGUEL AUGUSTO FLOREZ ORTIZ</t>
  </si>
  <si>
    <t>CALLE 4 # 36-55</t>
  </si>
  <si>
    <t>miguelflorezortiz@gmail.com</t>
  </si>
  <si>
    <t>https://community.secop.gov.co/Public/Tendering/OpportunityDetail/Index?noticeUID=CO1.NTC.4063251&amp;isFromPublicArea=True&amp;isModal=False</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</si>
  <si>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</si>
  <si>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FDLCH-CD-098-2023</t>
  </si>
  <si>
    <t>FDLCH-CPS-098-2023</t>
  </si>
  <si>
    <t>Chapinero promueve la inclusión y el cuidado de la salud</t>
  </si>
  <si>
    <t>PRESTAR SERVICIOS PROFESIONALES DE APOYO A LA GESTIÓN PARA EL AREA DE GESTION DEL DESARROLLO LOCAL EN LA FORMULACION, GESTION, EJECUCION Y DESARROLLO DE LOS PROYECTOS E INSTANCIAS DE PARTICIPACIÓN DE LA POLÍTICA PÚBLICA DE SALUD EN LA LOCALIDAD DE CHAPINERO</t>
  </si>
  <si>
    <t>ADRIANA MARIA PEÑALOZA TORO</t>
  </si>
  <si>
    <t>CARRERA 25 # 51-80 SUR</t>
  </si>
  <si>
    <t>adri2599@gmail.com</t>
  </si>
  <si>
    <t>https://community.secop.gov.co/Public/Tendering/OpportunityDetail/Index?noticeUID=CO1.NTC.4071898&amp;isFromPublicArea=True&amp;isModal=False</t>
  </si>
  <si>
    <t>Marzo</t>
  </si>
  <si>
    <t>1.Construir planes de trabajo que permitan el cumplimiento y seguimiento de las políticas públicas, normatividad vigente y metas del Plan de Desarrollo Local relacionadas con el objeto contractual, especialmente con los temas de salud y discapacidad. 2.Realizar la formulación y estructuración de los proyectos de inversión asignados, que permitan el cumplimiento de las metas establecidas en el Plan de Desarrollo Local en materia de salud y Discapacidad. 3.Apoyar el desarrollo del proceso de gestión contractual requerido para el cumplimiento de los objetivos y metas asociados a los proyectos de inversión local en salud y discapacidad, con un enfoque participativo, comunitario, dando cumplimiento con los requisitos legales vigentes. 4.Cumplir con los plazos establecidos en el cronograma fijado por el Fondo de Desarrollo Local de Chapinero, para las entregas de los anexos técnicos, estudios previos, estudio de mercado, análisis de sector y demás documentos de formulación en el marco del proyecto asignado 5.Realizar los apoyos a la supervisión de los contratos, proyectos de inversión y/o actividades designadas por el Alcalde Local, de conformidad con los lineamientos, valores y principios indicados por la Secretaría Distrital de Gobierno. 6.Llevar estricto control sobre la programación, ejecución y desarrollo económico y financiero de los proyectos asignados, en cumplimiento de los lineamientos financieros y presupuestales vigentes. 7.Impulsar los procesos de formulación, desarrollo y seguimiento de los proyectos de inversión local en salud y discapacidad desde un enfoque comunitario y participativo. 8.Desarrollar procesos de articulación con las entidades del nivel central y descentralizado relacionadas con el objeto contractual, con la finalidad de potenciar las inversiones locales, especialmente con el sector salud. 9.Atender de manera integral las instancias de participación ciudadana relacionadas con los temas de salud, salud pública, discapacidad y afines.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la salud pública, la discapacidad y afines.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por el Alcalde Local de Chapinero en cumplimiento de su objeto contractual.</t>
  </si>
  <si>
    <t>FDLCH-PMINC-001-2023</t>
  </si>
  <si>
    <t>FDLCH-CCV-099-2023</t>
  </si>
  <si>
    <t>Mínima cuantía</t>
  </si>
  <si>
    <t>Contratación cuyo valor no excede el diez por ciento (10%) de la menor cuantía</t>
  </si>
  <si>
    <t>Contrato de Compraventa</t>
  </si>
  <si>
    <t>CCV</t>
  </si>
  <si>
    <t>121 121-Cpmptaventa (Bienes Muebles)</t>
  </si>
  <si>
    <t>CCV: Contrato de Compra venta</t>
  </si>
  <si>
    <t>6.6. Compraventa de bienes muebles</t>
  </si>
  <si>
    <t>CONTRATAR A MONTO AGOTABLE LA COMPRA DE LOS ELEMENTOS DISTINTIVOS CON LA MARCA BOGOTÁ, CON EL FIN DE IDENTIFICAR AL PERSONAL QUE DESARROLLA ACTIVIDADES EN EL FDLCH, PARA EL FORTALECIMIENTO ORGANIZACIONA</t>
  </si>
  <si>
    <t>Nit</t>
  </si>
  <si>
    <t>OPEN FOR DRESSMAKING SAS</t>
  </si>
  <si>
    <t>Empresa</t>
  </si>
  <si>
    <t>2.2. Jurídica</t>
  </si>
  <si>
    <t>25 25-Sociedad por Acciones Simplificadas - SAS</t>
  </si>
  <si>
    <t>CALLE 17A # 10A -70 SUR</t>
  </si>
  <si>
    <t>distribucionesopenfor@hotmail.com</t>
  </si>
  <si>
    <t>CRISTIAN DANIEL VILLARREAL PARROQUIANO - JULIAN JAIME ALARCON (Componente técnico)
YELIKSA BIBIANA FARFAN SANCHEZ (Componente jurídico contractual)</t>
  </si>
  <si>
    <t>FUNCIONAMIENTO</t>
  </si>
  <si>
    <t>https://community.secop.gov.co/Public/Tendering/OpportunityDetail/Index?noticeUID=CO1.NTC.3992482&amp;isFromPublicArea=True&amp;isModal=False</t>
  </si>
  <si>
    <t>Primero pago corresponde al 50%del valor del contrato y segundo pago 50%</t>
  </si>
  <si>
    <t>1. Entregar una muestra de cada uno de los elementos solicitados para la aprobación por parte de la oficina de comunicaciones.2. Realizar la toma de tallaje de cada uno de los funcionarios y contratistas del FDLCH. 3. Entregar los bienes solicitados por el apoyo a la supervisión de acuerdo con las especificaciones técnicas establecidas, en el acápite de condiciones técnicas. 4. Cumplir con los tiempos establecidos para la entrega de los respectivos elementos solicitados y en las respectivas calidades de acuerdo con las especificaciones técnicas. 5. Entregar los elementos solicitados en las instalaciones de la Alcaldía Local de Chapinero. 6. Realizar el ingreso al almacén del Fondo de Desarrollo Local de Chapinero de acuerdo con los lineamientos del apoyo a la supervisión del contrato y la Secretaría de Gobierno Distrital.</t>
  </si>
  <si>
    <t>FDLCH-CD-100-2023</t>
  </si>
  <si>
    <t>FDLCH-CPS-100-2023</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</si>
  <si>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</si>
  <si>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LUIS ALBERTO RIVERA OCAMPO</t>
  </si>
  <si>
    <t>TRANSVERSAL 4 # 43-09</t>
  </si>
  <si>
    <t>luisocampo0216@gmail.com</t>
  </si>
  <si>
    <t>ELMER RICARDO RINCON PLAZAS</t>
  </si>
  <si>
    <t>https://community.secop.gov.co/Public/Tendering/OpportunityDetail/Index?noticeUID=CO1.NTC.4131259&amp;isFromPublicArea=True&amp;isModal=False</t>
  </si>
  <si>
    <t>1. Apoyar al Área de Gestión de Desarrollo Local, en el seguimiento y control de los procesos y procedimien-tos de gestión administrativa y financiera, conforme a los lineamientos distritales definidos y el marco de la normatividad vigente. 2. Apoyar al Área de Gestión de Desarrollo Local en la programación, solicitud de reprogramaciones, solici-tud de adiciones del PAC, consolidación y seguimiento de la información del Plan Anualizado de Caja – PAC, manteniendo actualizada las bases de datos de los pagos correspondientes. 3. Apoyar al Área de Gestión de Desarrollo Local, en la revisión de los soportes y documentos de las cuentas de cobro, y el seguimiento al proceso de pagos, de acuerdo con los lineamientos e instructivos establecidos por la SDG para dicho proceso. 4. Recolectar, registrar, digitalizar, acopiar, organizar y procesar la información de acuerdo con los reque-rimientos de planificación, organización, coordinación y control de los servicios, procesos, planes y pro-gramas en cumplimiento de las diferentes metas del Plan de Gestión de la SDG a cargo de la Área de Gestión de Desarrollo Local. 5. Apoyar en la solicitud, consolidación, reporte y seguimiento operativo de la información que sea requerida tanto por nivel central, como las demás entidades distritales y nacionales, presentando la proyección de respuestas y revisión de todos los documentos que deban ser generados para atender los derechos de peti-ción y demás solicitudes. 6. Elaborar los cuadros comparativos y estadísticos requeridos por el Área de Gestión de Desarrollo Local. 7. Apoyar al Área de Gestión de Desarrollo Local en las reuniones y mesas de trabajo de seguimiento y control y las que surjan, elaborando las evidencias de reunión y el seguimiento a los compromisos que se generen. 8. Apoyar al Área de Gestión de Desarrollo Local, verificando dentro de la herramienta de gestión, el cumplimiento en tiempo de las actividades asignados a los diferentes funcionarios y contratistas asignados al área. 9. Las demás que demande la administración local que corresponda a la naturaleza del contrato y que sean necesarias para la consecución del fin del objeto contractual.</t>
  </si>
  <si>
    <t>FDLCH-CD-101-2023</t>
  </si>
  <si>
    <t>FDLCH-CPS-101-2023</t>
  </si>
  <si>
    <t>PRESTAR SERVICIOS ASISTENCIALES PARA APOYAR AL ALCALDE LOCAL EN LA PROMOCIÓN, ARTICULACIÓN, ACOMPAÑAMIENTO Y SEGUIMIENTO PARA LA ATENCIÓN Y PROTECCIÓN DE LOS ANIMALES DOMÉSTICOS Y SILVESTRES DE LA LOCALIDAD.</t>
  </si>
  <si>
    <t>KATHERINE LIZETH MAYORGA OSORIO</t>
  </si>
  <si>
    <t>CARRERA 37 # 51 A 05 SUR</t>
  </si>
  <si>
    <t>kmayorgaosorio@gmial.com</t>
  </si>
  <si>
    <t>https://community.secop.gov.co/Public/Tendering/OpportunityDetail/Index?noticeUID=CO1.NTC.4144892&amp;isFromPublicArea=True&amp;isModal=False</t>
  </si>
  <si>
    <t>1.Apoyar en la articulación de las acciones, actividades y jornadas en territorio enmarcadas en las políticas públicas, normatividad vigente y metas del Plan de Desarrollo Local relacionadas con el bienestar y la protección animal en Chapinero. 2.Apoyo en las acciones relacionadas con los proyectos de inversión asignados, que permitan el cumplimiento de las metas establecidas en el Plan de Desarrollo Local relacionadas con el bienestar y la protección animal en Chapinero. 3. Acompañar asistencialmente actividades, brigadas y jornadas de atención y bienestar animal, brindando apoyo logístico a nivel local, tanto con entidades como con la comunidad. 4.Servir de enlace entre la comunidad y el grupo de gestión ambiental de la alcaldía local de Chapinero para la atención de requerimientos relacionados con la protección y el bienestar animal de la localidad. 5. Asistir en llevar a cabo el registro de perros potencialmente peligrosos ante la alcaldía localidad y el registro Ciudadano de 4 patas de IDPYBA. 6. Apoyar asistencialmente en la articulación actividades de Inspección, vigilancia y control de establecimientos comerciales o casos de maltrato animal con el área policiva de la entidad. 7.Apoyar asistencialmente en el desarrollo de talleres y capacitaciones a la comunidad sobre normatividad en tenencia responsable de animales de compañía y código de policía. 8.Apoyar en el acompañamiento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9. Apoyar con el suministro de información en materia de animales domésticos y silvestres de la localidad, requerida para la formulación, evaluación y seguimiento de los proyectos de inversión de conformidad al Plan de Desarrollo Local. 10. Acompañar la atención a las peticiones ciudadanas, así como las solicitudes de entes de control dentro del término legal y no cerrar el trámite en el aplicativo Orfeo hasta que no se tenga un pronunciamiento de fondo. 11.Participar de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le sean asignadas en cumplimiento del objeto y naturaleza del contrato</t>
  </si>
  <si>
    <t>FDLCH-CD-102-2023.</t>
  </si>
  <si>
    <t>FDLCH-CPS-102-2023</t>
  </si>
  <si>
    <t>PRESTAR SERVICIOS PROFESIONALES DE APOYO JURIDICO EN LA EJECUCION DE LOS TRAMITES E IMPULSO PROCESAL DE LAS ACTUACIONES ADMINISTRATIVAS Y DE COBRO PERSUACIVO DE COMPETENCIA DE LA ALCALDIA LOCAL DE CHAPINERO</t>
  </si>
  <si>
    <t>ADRIANA ANDREA ARCHILA MOSCOSO</t>
  </si>
  <si>
    <t>CALLE 171 # 54C-44</t>
  </si>
  <si>
    <t>adriana.a.archila@gmail.com</t>
  </si>
  <si>
    <t>COBRO PERSUASIVO</t>
  </si>
  <si>
    <t>https://community.secop.gov.co/Public/Tendering/OpportunityDetail/Index?noticeUID=CO1.NTC.4081060&amp;isFromPublicArea=True&amp;isModal=False</t>
  </si>
  <si>
    <t>1.Revisar y analizar jurídicamente las actuaciones asignadas, emitir o proyectar el respectivo diagnóstico y plan de trabajo, priorizando las más antiguas y establecer las acciones a seguir conforme con la naturaleza del proceso de cobro persuasivo. 2. Proyectar los actos administrativos correspondientes, conforme con la normatividad vigente, que permitan impulsar efectivamente actuaciones de cobro persuasivo propendiendo por una decisión de fondo y/o su oportuna terminación o cierre y presentarlos al profesional que cumpla con el rol de supervisión estratégica de depuración e impulso procesal local para su revisión. 3. Ajustar los proyectos de actos administrativos a partir de las observaciones y/o modificaciones sugeridas por el profesional que cumpla con el rol de supervisión estratégica de depuración e impulso procesal local de la Alcaldía, o quien este designe. 4. Proyectar para firma del alcalde local las solicitudes de información y/o concepto dirigidas a las instancias distritales competentes y realizar su respectivo seguimiento, en desarrollo del objeto del contrato. 5. Revisar, analizar y dar respuesta a los Derechos de Petición y su proyectar respuesta oportuna a la totalidad de las solicitudes que le sean asignadas, en el aplicativo institucional ORFEO y presentarlos al profesional que cumpla con el rol de supervisión estratégica de depuración e impulso procesal local de la Alcaldía, para su revisión. 6. Incorporar al expediente físico los actos administrativos y/o la documentación generada por cada impulso procesal realizado. 7. Realizar los informes requeridos por el área de gestión policiva respecto a la gestión y tramite de cobro persuasivo. 8.Remitir de manera oportuna las actuaciones de cobro persuasivo competencia de la Alcaldía Local requerida para que se dé continuidad con el proceso de cobro coactivo, informando detalladamente aquellas que se encuentren a menos de 24 meses de posibles caducidades. 9. Apoyar en los trámites necesarios a la Alcaldía Local para surtir el trámite de notificación personal y mediante edicto de los actos administrativos y decisiones, en los términos de la Ley 1437 de 2011. 10. Registrar correctamente en los respectivos aplicativos la actuación realizada en cada uno de los expedientes asignados. 11. Asistir a las reuniones a las que sea citado o designado, para la atención de los asuntos relaciona-dos con el objeto contractual y que sean requeridos por el Fondo, especialmente aquellos en atención a la emergencia sanitaria. 12. Presentar informe mensual de las actividades realizadas en cumplimiento de las obligaciones pactadas. 13. Entregar, mensualmente, el archivo de los documentos suscritos que haya generado en cumplimiento del objeto y obligaciones contractuales. 14.Las demás que se le asignen y que surjan de la naturaleza del contrato.</t>
  </si>
  <si>
    <t>FDLCH-CD-103-2023</t>
  </si>
  <si>
    <t>FDLCH-CPS-103-2023</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</si>
  <si>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</si>
  <si>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MARIO ESTEBAN VARGAS PISCO</t>
  </si>
  <si>
    <t>INGENIERIA INDUSTRIAL</t>
  </si>
  <si>
    <t>CALLE 6A # 89-42 INT 2 APTO 302</t>
  </si>
  <si>
    <t>marioestebanv1@gmail.com</t>
  </si>
  <si>
    <t>INNOVACION</t>
  </si>
  <si>
    <t>https://community.secop.gov.co/Public/Tendering/OpportunityDetail/Index?noticeUID=CO1.NTC.4081186&amp;isFromPublicArea=True&amp;isModal=False</t>
  </si>
  <si>
    <t>1.Liderar el diseño de los instrumentos necesarios que se requieran para la implementación de la estrategia de transparencia, articulada con la estrategia de GOBIERNO ABIERTO para la alcaldía local de Chapinero. 2. Diseñar la estrategia de innovación para el Fondo de Desarrollo Local de Chapinero en pro de garantizar el gobierno abierto y transparencia local. 3.Implementar la estrategia de innovación construida en el marco del presente contrato, con el fin de garantizar el gobierno abierto y la transparencia local. 4. Apoyar al Fondo de Desarrollo Local de Chapinero en la construcción de los Análisis de Sector y Estudios de Mercado requeridos para la formulación de los proyectos de inversión de la vigencia 2021 del Plan de Desarrollo Local. 5. Generar los documentos de análisis económico y financiero que sean requeridos con ocasión de la formulación, ejecución, evaluación, liquidación y seguimiento de ejecución física de las metas de los proyectos de inversión adelantados por el Fondo de Desarrollo Local de Chapinero, y apoyar en la generación de recomendaciones y planes de mejora respectivos. 6.Apoyar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7. Apoyar en el análisis, programación y seguimiento de la ejecución presupuestal del Fondo de Desarrollo Local de Chapinero. 8. Apoyar a la oficina de Gestión de Desarrollo Local en la generación de las respuestas que le sean requeridas a través del aplicativo ORFEO. 9. El contratista deberá ingresar dentro del numeral de ejecución en el contrato electrónico del SECOP, el Plan de Pagos respectivo, y agregar como documento nuevo, los Informes de Actividades respectivos. 10. Realizar el apoyo a la supervisión de los contratos que le sean asignados por el Alcalde Local. 11. Rendir informes mensuales sobre las actividades desarrolladas. 12. Las demás que le asigne el supervisor del contrato y que surjan de la naturaleza del mismo.</t>
  </si>
  <si>
    <t>FDLCH-CD-104-2023</t>
  </si>
  <si>
    <t>FDLCH-CPS-104-2023</t>
  </si>
  <si>
    <t>O23011601230000001827</t>
  </si>
  <si>
    <t>Chapinero Rural y Productive</t>
  </si>
  <si>
    <t>PRESTAR SERVICIOS DE APOYO ASITENCIAL PARA EL DESARROLLO DE LOS PROCESOS PRODUCTIVOS RURALES DE LA LOCALIDAD DE CHAPINERO</t>
  </si>
  <si>
    <t>DIANA ISABEL PEÑA SANCHEZ</t>
  </si>
  <si>
    <t>TECNOLOGIA EN GESTION DEL TALENTO HUMANO</t>
  </si>
  <si>
    <t>TRANSVERSAL 5 ESTE # 41-35</t>
  </si>
  <si>
    <t>dpenasan27@gmail.com</t>
  </si>
  <si>
    <t>https://community.secop.gov.co/Public/Tendering/OpportunityDetail/Index?noticeUID=CO1.NTC.4083831&amp;isFromPublicArea=True&amp;isModal=False</t>
  </si>
  <si>
    <t>1. Apoyar el desarrollo de las actividades derivadas de los planes de trabajo que permitan el cumplimiento y seguimiento de temas de extensión agropecuaria en la ruralidad de la localidad de Chapinero. 2. Brindar el apoyo asistencial necesario para el desarrollo eficiente de las tareas enmarcadas en el proyecto de inversión 1827 “Chapinero Rural y Producto”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 Prestar apoyo en la recepción y direccionamiento de las solicitudes de los beneficiarios del servicio de extensión agropecuaria, en cuanto a solicitudes de asistencia técnica en la ruralidad de Chapinero. 5. Prestar apoyo asistencial en la realización de actividades encaminadas a la integración y movilización social de los grupos de interés y partes interesadas en los temas relacionados con el objeto contractual. 6. Brindar asistencia en la producción de informes de las actividades desarrolladas en el marco del cumplimiento del objeto contractual. 7. Participar de las reuniones de coordinación y planeación que sean requeridas por el Alcalde Local así como de las actividades programadas por el despacho de la Alcaldía. 8. Promover acciones y actividades que permitan la divulgación y comunicación de los productos y resultados obtenidos con la ejecución de sus actividades. 9. Generar los formatos que sean necesarios para prestar el servicio de extensión agropecuaria. 10. Digitalizar los formatos que provengan de los extensionistas. 11. Crear y mantener las bases de datos y registro de usuarios de extensión agropecuaria en la ruralidad de la localidad de Chapinero. 12. Llevar a cabo el acompañamiento a las reuniones, o sesiones indicadas por el Alcalde Local, así como los acompañamientos en calle, requeridos por la Entidad. 13. Las demás que le sean asignadas en cumplimiento del objeto y naturaleza del contrato.</t>
  </si>
  <si>
    <t>FDLCH-CD-105-2023</t>
  </si>
  <si>
    <t>FDLCH-CPS-105-2023</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</si>
  <si>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</si>
  <si>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LESLY VANESSA VALBUENA CAICEDO</t>
  </si>
  <si>
    <t>CIENCIA POLITICA Y GOBIERNO</t>
  </si>
  <si>
    <t>No binario</t>
  </si>
  <si>
    <t>TRANSVERSAL 26B # 41-25</t>
  </si>
  <si>
    <t>leslyvalbuena@gmail.com</t>
  </si>
  <si>
    <t>https://community.secop.gov.co/Public/Tendering/OpportunityDetail/Index?noticeUID=CO1.NTC.4091095&amp;isFromPublicArea=True&amp;isModal=False</t>
  </si>
  <si>
    <t>1.Construir planes de trabajo que permitan el cumplimiento y seguimiento de las políticas públicas, normatividad vigente y metas del Plan de Desarrollo Local relacionadas con el objeto contractual. 2. Realizar apoyo a la formulación y estructuración de los proyectos de inversión asignados, así como al proceso de gestión pre-contractual, contractual y post-contractual requerido para el cumplimiento de los objetivos y metas asociados a los proyectos de inversión local, con un enfoque participativo, comunitario, dando cumplimiento a las metas establecidas en el Plan de Desarrollo Local y los requisitos legales vigentes. 3.Apoyar la implementación de la política pública de mujer y equidad de género en la localidad y la política pública LGBTI fortaleciendo la articulación interinstitucional y con los diferentes sectores principalmente con la Secretaria Distrital de la Mujer y las entidades a cargo de la implementación de la PPLGBTI. 4. 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llevando estricto control sobre la programación, ejecución y desarrollo económico y financiero de los proyectos asignados, en cumplimiento de los lineamientos financieros y presupuestales vigentes. 6.Desarrollar procesos de articulación con las entidades del nivel central y descentralizado relacionadas con el objeto contractual, con la finalidad de potenciar las inversiones locales. 7. Apoyar en la atención integral las instancias de participación ciudadana relacionadas con el objeto contractual. 8. Realizar actividades encaminadas a la integración y movilización social de los grupos de interés y partes interesadas en los temas relacionados con el objeto contractual, promoviendo la divulgación y comunicación de los productos y resultados obtenidos con la ejecución de sus actividades. 9.Producir informes cualitativos y cuantitativos de las actividades desarrolladas en el marco del cumplimiento del objeto contractual, que permitan generar recomendaciones, alertas y acciones de mejora que optimicen el cumplimiento del objeto contractual y de los temas relacionados con el objeto.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así como los acompañamientos en calle, requeridos por la Entidad. 13.Apoyar y acompañar el desarrollo de la estrategia ETIS (Estrategia Territorial Integral Social) en la localidad en lo relacionado con el objeto contractual. 14. Las demás relacionadas con el objeto contractual.</t>
  </si>
  <si>
    <t>FDLCH-CD-106-2023</t>
  </si>
  <si>
    <t>FDLCH-CPS-106-2023</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</si>
  <si>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</si>
  <si>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JUAN FELIPE FUENTES SARMIENTO</t>
  </si>
  <si>
    <t>TRANSVERSAL 59 # 108-67 APTO 202</t>
  </si>
  <si>
    <t>juanffuentes2@gmail.com</t>
  </si>
  <si>
    <t>https://community.secop.gov.co/Public/Tendering/OpportunityDetail/Index?noticeUID=CO1.NTC.4092696&amp;isFromPublicArea=True&amp;isModal=False</t>
  </si>
  <si>
    <t>FDLCH-CD-107-2023</t>
  </si>
  <si>
    <t>FDLCH-CPS-107-2023</t>
  </si>
  <si>
    <t>MARIA TERESA QUINTANA MORENO</t>
  </si>
  <si>
    <t>CALLE 66 # 15-24</t>
  </si>
  <si>
    <t>mariatquintanam@gmail.com</t>
  </si>
  <si>
    <t>https://community.secop.gov.co/Public/Tendering/OpportunityDetail/Index?noticeUID=CO1.NTC.4090838&amp;isFromPublicArea=True&amp;isModal=False</t>
  </si>
  <si>
    <t>FDLCH-CD-108-2023</t>
  </si>
  <si>
    <t>FDLCH-CPS-108-2023</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</si>
  <si>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</si>
  <si>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JENNY PATRICIA VANEGAS MESA</t>
  </si>
  <si>
    <t>CARRERA 105A # 70D-50 APTO 110</t>
  </si>
  <si>
    <t>jennyingeambiente@gmail.com</t>
  </si>
  <si>
    <t>GESTION DEL RIESGO</t>
  </si>
  <si>
    <t>https://community.secop.gov.co/Public/Tendering/OpportunityDetail/Index?noticeUID=CO1.NTC.4093218&amp;isFromPublicArea=True&amp;isModal=False</t>
  </si>
  <si>
    <t>FDLCH-CD-109-2022</t>
  </si>
  <si>
    <t>FDLCH-CPS-109-2023</t>
  </si>
  <si>
    <t>PRESTAR SERVICIOS PROFESIONALES DE APOYO AL AREA DEL DESARROLLO LOCAL, EN LA GESTION, SEGUIMIENTO DE LAS ACTIVIDADES CULTURALES Y ARTISTICOS EN LA LOCALIDAD DE CHAPINERO EN EL MARCO DE CHAPINERO CONSTRUYE TEJIDO CULTURAL</t>
  </si>
  <si>
    <t>GISELLE MARIANA FONSECA CRISTANCHO</t>
  </si>
  <si>
    <t>CALLE 30B BIS A SUR # 8A-13 SUR</t>
  </si>
  <si>
    <t>feimar21901@gmail.com</t>
  </si>
  <si>
    <t>https://community.secop.gov.co/Public/Tendering/OpportunityDetail/Index?noticeUID=CO1.NTC.4114418&amp;isFromPublicArea=True&amp;isModal=False</t>
  </si>
  <si>
    <t>FDLCH-CD-110-2023</t>
  </si>
  <si>
    <t>FDLCH-CPS-110-2023</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</si>
  <si>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</si>
  <si>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SANDRA PAOLA SALAMANCA RIAÑO</t>
  </si>
  <si>
    <t>DIAGONAL 2 SUR # 8A-95 CAJICA</t>
  </si>
  <si>
    <t>santaanatvs@gmail.com</t>
  </si>
  <si>
    <t>https://community.secop.gov.co/Public/Tendering/OpportunityDetail/Index?noticeUID=CO1.NTC.4109562&amp;isFromPublicArea=True&amp;isModal=False</t>
  </si>
  <si>
    <t>1. Construir planes de trabajo que permitan el cumplimiento y seguimiento de las políticas públicas, normatividad vigente y metas del Plan de Desarrollo Local relacionadas con el objeto contractual. 2. Realizar la liquidación de los proyectos de inversión asignados, que permitan el cumplimiento de las metas establecidas en el Plan de Desarrollo Local y el proceso de gestión contractual derivado. 3. Acompañar la atención a las peticiones ciudadanas, así como las solicitudes de entes de control y auditorías en el término legal y no cerrar el trámite en el aplicativo Orfeo hasta que no se tenga un pronunciamiento de fondo. 4. Apoyar el desarrollo del proceso de gestión contractual requerido para el cumplimiento de los objetivos y metas asociados a los proyectos de inversión local, con un enfoque participativo, comunitario, dando cumplimiento con los requisitos legales vigentes. 5. Rendir informes mensuales sobre las actividades desarrolladas tanto de gestión como de apoyo técnico de los contratos asignados en cada uno de sus componentes, revisar la información presentada por el contratista y verificación por parte de la interventoría, acorde al objeto contractual de los contratos asignados. 6. Apoyar en la búsqueda y consolidación de la información relacionada con los contratos de infraestructura para alimentar la base de datos de las mismas. 7. Realizar visitas de inspección y evaluación en terreno que se requieran de las obras ejecutadas en los proyectos de infraestructura, con el fin de que cumplan con las condiciones de calidad entregadas por los contratistas en el marco del Proyecto de inversión “Chapinero Modelo de movilidad Inteligente” 8. Apoyar en el control y seguimiento a todos los contratos que cuentan con pólizas de aseguramiento adquiridas por el FDLCH, con ocasión de los contratos derivados de los procesos de infraestructura local. 9. Impulsar la gestión documental y archivística en el proyecto de Inversión Local, garantizando la correcta aplicación de normas y procedimientos técnicos. 10. Desarrollar el cargue, seguimiento y evaluación de los contratos respectivos en la plataforma SECOP ll. 11. Promover acciones y actividades que permitan la divulgación y comunicación de los productos y resultados obtenidos con la ejecución de sus actividades. 12. Participar de las reuniones de coordinación y planeación que sean requeridas por el Alcalde Local, así como de las actividades en calle programadas por el despacho de la Alcaldía. 13. Rendir un informe final que recoja las tareas y productos originados del objeto contractual. 14. Llevar a cabo el acompañamiento a las reuniones, o sesiones indicadas por el Alcalde Local, así como los acompañamientos en calle, requeridos por la Entidad. 15. Las demás que le asigne el supervisor del contrato y que surjan de la naturaleza del mismo.</t>
  </si>
  <si>
    <t>FDLCH-CD-111-2023</t>
  </si>
  <si>
    <t>FDLCH-CPS- 111-2023</t>
  </si>
  <si>
    <t>EDISON DANIEL MAFLA MEJIA</t>
  </si>
  <si>
    <t>CALLE 73B SUR # 38A-25</t>
  </si>
  <si>
    <t>eddmaflame@unal.edu.co</t>
  </si>
  <si>
    <t>https://community.secop.gov.co/Public/Tendering/OpportunityDetail/Index?noticeUID=CO1.NTC.4115054&amp;isFromPublicArea=True&amp;isModal=False</t>
  </si>
  <si>
    <t>FDLCH-CD-112-2023.</t>
  </si>
  <si>
    <t>FDLCH-CPS-112-2023</t>
  </si>
  <si>
    <t>PRESTAR SUS SERVICIOS PROFESIONALES PARA LA IMPLEMENTACIÓN DE LAS ACCIONES Y LINEAMIENTOS TÉCNICOS SURTIDOS DEL PROGRAMA DE GESTIÓN DOCUMENTAL Y DEMÁS INSTRUMENTOS TÉCNICOS ARCHIVÍSTICOS</t>
  </si>
  <si>
    <t>CIENCIAS DE LA INFORMACION Y LA DOCUMENTACION</t>
  </si>
  <si>
    <t>CALLE 60 # 16-74 APTO 303</t>
  </si>
  <si>
    <t>diana.ovalle@gobiernobogota.gov.co</t>
  </si>
  <si>
    <t>https://community.secop.gov.co/Public/Tendering/OpportunityDetail/Index?noticeUID=CO1.NTC.4114804&amp;isFromPublicArea=True&amp;isModal=False</t>
  </si>
  <si>
    <t>1. Liderar la Gestión Documental de acuerdo al objeto del contrato. 2. Implementar las acciones acordadas por el Grupo de Gestión del Patrimonio Documental de la Dirección Administrativa frente al cumplimiento de los lineamientos técnicos, procesos y procedimientos encaminados al cumplimiento del Programa de Gestión Documental de la Entidad. 3. Implementar la operación de organización documental verificando que los procesos técnicos archivísticos se cumplan de manera idónea de acuerdo con lo establecido en la normativa nacional, distrital e interna establecida por la Secretaria Distrital de Gobierno. 4. Llevar en estricto orden y en el formato único de inventario documental establecido por el Proceso de Gestión del Patrimonio Documental los inventarios del archivo de gestión que tenga la Alcaldía Local del fondo documental acumulado. 5. Apoyar la supervisión de las acciones y actividades del grupo de trabajo que tenga a su cargo, así como rendir informes mensuales del avance sobre el proceso. 6. Responder por las actividades que le sean encomendadas como referente de gestión documental de la Alcaldía Local. 7. Llevar a cabo el acompañamiento a las reuniones, o sesiones indicadas por el Alcalde Local, así como los acompañamientos en calle, requeridos por la Entidad. 8. Las demás obligaciones que sean asignadas y que surjan de la naturaleza del contrato</t>
  </si>
  <si>
    <t>FDLCH-CD-113-2023</t>
  </si>
  <si>
    <t>FDLCH-CPS-113-2023</t>
  </si>
  <si>
    <t>Fortalecimiento de cultura ciudadana y su institucionalidad</t>
  </si>
  <si>
    <t>O23011605550000001739</t>
  </si>
  <si>
    <t>Chapinero liderado por la ciudadania</t>
  </si>
  <si>
    <t>PRESTAR SERVICIOS PROFESIONALES PARA EL AREA DE DESARROLLO LOCAL EN LA GESTION, FORMULACION, EL DESARROLLO Y SEGUIMIENTO DE LA ESTRUCTURACION DE SALONES COMUNALES EN LA LOCALIDAD DE CHAPINERO LIDERADO POR LA CIUDADANIA.</t>
  </si>
  <si>
    <t>FABIAN ANDRES CARDONA MARTINEZ</t>
  </si>
  <si>
    <t>CARRERA 78D # 35-24 SUR</t>
  </si>
  <si>
    <t>fancarman0989@hotmail.com</t>
  </si>
  <si>
    <t>https://community.secop.gov.co/Public/Tendering/OpportunityDetail/Index?noticeUID=CO1.NTC.4112730&amp;isFromPublicArea=True&amp;isModal=False</t>
  </si>
  <si>
    <t>1.Construir planes de trabajo que permitan la gestión, el cumplimiento y el seguimiento de las políticas públicas, normatividad vigente y metas del Plan de Desarrollo Local relacionadas con el objeto contractual y el proyecto “Chapinero Liderado por la Ciudadanía”. 2.Apoyar en la formulación y estructuración de los proyectos de inversión asignados, que permitan el cumplimiento de las metas establecidas en el Plan de Desarrollo Local y el proceso de gestión contractual derivado. 3.Realizar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5. Desarrollar procesos de articulación con las entidades del nivel central y descentralizado relaciona-das con el objeto contractual, con la finalidad de potenciar las inversiones locales. 6. Apoyar en la atención integral las instancias de participación ciudadana relacionadas con el objeto contractual. 7. 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8. Desarrollar el cargue, seguimiento y evaluación de los contratos respectivos en las Plataformas SE-COP II y SIPSE, según corresponda. 9.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10.Participar de las reuniones de coordinación y planeación que sean requeridas por el Alcalde Local, así como de las actividades programadas por el despacho de la Alcaldía. 11.Promover acciones y actividades que permitan la divulgación y comunicación de los productos y resultados obtenidos con la ejecución de sus actividades. 12. Rendir un informe final que recoja las tareas y productos originados del objeto contractual. 13. Las demás que le asigne el supervisor del contrato y que surjan de la naturaleza de este.</t>
  </si>
  <si>
    <t>FDLCH-CD-114-2023</t>
  </si>
  <si>
    <t>FDLCH-CPS-114-2023</t>
  </si>
  <si>
    <t>APOYAR JURIDICAMENTE LA EJECUCION DE LAS ACCIONES REQUERIDAS PARA LA DEPURACION DE LAS ACTUACIONES ADMINISTRATIVAS QUE CURSAN EN LA ALCALDIA LOCAL</t>
  </si>
  <si>
    <t>JORGE LUIS OSPINA LEGARDA (Cesionario)
CAMILA TELLEZ CASTILLO (Cedente)</t>
  </si>
  <si>
    <t>CARRERA 5 # 26B-39</t>
  </si>
  <si>
    <t xml:space="preserve"> jorgebmxospina@gmail.com</t>
  </si>
  <si>
    <t>https://community.secop.gov.co/Public/Tendering/OpportunityDetail/Index?noticeUID=CO1.NTC.4124532&amp;isFromPublicArea=True&amp;isModal=False</t>
  </si>
  <si>
    <t>JORGE LUIS OSPINA LEGARDA</t>
  </si>
  <si>
    <t>FDLCH-CD-115-2023</t>
  </si>
  <si>
    <t>FDLCH-CPS-115-2023</t>
  </si>
  <si>
    <t>PRESTAR SERVICIOS DE APOYO ASISTENCIAL AL AREA DEL DESARROLLO LOCAL DE LA ALCALDIA DE CHAPINERO, EN LA GESTION, EL DESARROLLO INTEGRAL DE LA PRIMERA INFANCIA CON EL MODELO DE EDUCACION INICIAL BASES SOLIDAS PARA LA VIDA</t>
  </si>
  <si>
    <t>DIANA PAOLA AGUDELO CABRERA</t>
  </si>
  <si>
    <t>CARRERA 32 # 41A-28 SUR</t>
  </si>
  <si>
    <t>dagudelocab@hotmail.com</t>
  </si>
  <si>
    <t>PRIMERA INFANCIA</t>
  </si>
  <si>
    <t>https://community.secop.gov.co/Public/Tendering/OpportunityDetail/Index?noticeUID=CO1.NTC.4112906&amp;isFromPublicArea=True&amp;isModal=False</t>
  </si>
  <si>
    <t>1. Apoyar en actividades logísticas para la realización de reuniones que programe la Alcaldía Local de Chapinero que le sean asignadas. 2. Apoyar en las actividades logísticas que se requieran para realización de eventos del sector educación o del acompañamiento de actividades que le sean designadas. 3. Apoyar en la transcripción de documentos e informes que sean requeridos por la Alcaldía Local o el supervisor designado. 4. Apoyar en el desarrollo logístico o administrativo de las actividades que programe la Alcaldía Local encaminadas a la integración y movilización social de los grupos de interés y partes interesadas en los temas relacionados con el objeto contractual. 5. Apoyar administrativamente en la transcripción y gestión de respuestas a las peticiones ciudadanas y llevar el archivo de las mismas. 6. Apoyar en la construcción de informes, presentaciones, consolidados de información, análisis de datos y proyección de documentos que le sean requeridos en el proceso de planeación y/o el Alcalde Local. 7. Participar de las reuniones que sean requeridas por el Alcalde Local, así como de las actividades programadas por el despacho de la Alcaldía. 8. Llevar a cabo el acompañamiento y levantamiento de actas a las reuniones indicadas por el Alcalde Local, o el supervisor designado. 9. El contratista deberá ingresar dentro del numeral de ejecución del contrato electrónico en la plataforma SECOP II, el plan de pagos respectivos y agregar como documento nuevo los informes de actividades respectivos. 10. Las demás que le sean asignadas por el alcalde local o el supervisor designado con ocasión del fin objeto contractual</t>
  </si>
  <si>
    <t>FDLCH-CD-116-2023</t>
  </si>
  <si>
    <t>FDLCH-CPS-116-2023</t>
  </si>
  <si>
    <t>PRESTAR SERVICIOS DE APOYO A LA GESTIÓN EN LA EJECUCIÓN DE LAS ACTIVIDADES ADMINISTRATIVAS Y DOCUMENTALES RELACIONADAS CON LA GESTIÓN DE LA ALCALDÍA LOCAL DE CHAPINERO</t>
  </si>
  <si>
    <t>BONNER YESID HERNANDEZ BENITO</t>
  </si>
  <si>
    <t>TECNICO PROFESIONAL EN VENTA DE PRODUCTOS Y SERVICIOS FINANCIEROS</t>
  </si>
  <si>
    <t>CARRERA 13 # 53-31 APTO 304</t>
  </si>
  <si>
    <t>bonneryhb1994@gmail.com</t>
  </si>
  <si>
    <t>https://community.secop.gov.co/Public/Tendering/OpportunityDetail/Index?noticeUID=CO1.NTC.4131248&amp;isFromPublicArea=True&amp;isModal=False</t>
  </si>
  <si>
    <t>1. Organizar, programar y ejecutar actividades de apoyo administrativo para la ejecución de actividades y desarrollo de los procesos, planes y programas que sean asignados.2.Proyectar la documentación que se requiera, conforme las indicaciones del supervisor de apoyo.3.Apoyar la distribución de documentos y correspondencia de desarrollo local y policivo de la Alcaldía Local de Chapinero.4.Llevar los registros de consulta de documentos, reporte y trámite de novedades, y organización y administración de los archivos y documentos que se le indiquen, de acuerdo con las normas, métodos y procedimientos establecidos. 5.Mantener la organización, guarda y manejo adecuado de los archivos de correspondencia y documentos que reposen en la dependencia conforme los procedimientos existentes para tal fin.6. Elaborar y enviar las comunicaciones y oficios que le sean ordenados por los profesionales en los términos legales.7.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supervisión.8.Apoyar la elaboración de informes y actualización de instrumentos o aplicativos de conformidad con sus actividades en el área de gestión policiva.9.Rendir informes mensuales sobre las actividades desarrolladas.10.Rendir un informe final que recoja las tareas y productos originados del objeto contractual.11.Llevar a cabo el acompañamiento a las reuniones, audiencias o comités indicados por el Alcalde Local, así como el acompañamiento a las actividades que cuando sean requeridos por el Fondo.12.Las demás relacionadas con el objeto del contrato.</t>
  </si>
  <si>
    <t>FDLCH-CD-117-2023</t>
  </si>
  <si>
    <t>FDLCH-CPS-117-2023</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</si>
  <si>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</si>
  <si>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JHON FREDDY VALERO MAYA</t>
  </si>
  <si>
    <t>CALLE 50 SUR # 35-09</t>
  </si>
  <si>
    <t>jhonfredy-valero@hotmail.com</t>
  </si>
  <si>
    <t>https://community.secop.gov.co/Public/Tendering/OpportunityDetail/Index?noticeUID=CO1.NTC.4132210&amp;isFromPublicArea=True&amp;isModal=False</t>
  </si>
  <si>
    <t>1. Construir planes de trabajo que permitan el cumplimiento y seguimiento de las políticas públicas, normatividad vigente y metas del Plan de Desarrollo Local relacionadas con el objeto contractual. 2. Apoyar el desarrollo del proceso de gestión contractual requerido para el cumplimiento de los objetivos y metas asociados a los proyectos de inversión local, con un enfoque participativo, comunitario, dando cumplimiento con los requisitos legales vigentes.3. Llevar registro, control y seguimiento a todas las pólizas de aseguramiento adquiridas por el FDLCH, con ocasión de los contratos derivados de los procesos de infraestructura local. 4. Realizar visitas periódicas de seguimiento de los amparos de las pólizas de garantía a las obras ejecutadas en los proyectos de infraestructura, con el fin de que cumplan con las condiciones de calidad entregadas por los contratistas en el marco del Proyecto de inversión “Chapinero Modelo de movilidad Inteligente”. 5. Producir informes cualitativos y cuantitativos de las actividades desarrolladas en el marco del cumplimiento del objeto contractual, que permitan a la entidad realizar los requerimientos necesarios a los contratistas para mantener las condiciones de calidad de las obras recibidas.6. Adelantar las actuaciones referentes a la aplicación de las garantías de las pólizas en caso de requerirse y promover las acciones de responsabilidad contra éstos y sus garantes cuando las condiciones de calidad y estabilidad no se cumplan. 7. Apoyar en la liquidación de los proyectos de inversión asignados, que permitan el cumplimiento de las metas establecidas en el Plan de Desarrollo Local y el proceso de gestión contractual derivado. 8. Rendir informes mensuales sobre las actividades desarrolladas tanto de gestión como de apoyo técnico de los contratos asignados en cada uno de sus componentes. 9. Acompañar la atención a las peticiones ciudadanas, así como las solicitudes de entes de control y auditorías en el término legal y no cerrar el trámite en el aplicativo Orfeo hasta que no se tenga un pronunciamiento de fondo. 10. Apoyar en la búsqueda y consolidación de la información relacionada con los contratos de infraestructura para alimentar la base de datos de las mismas e impulsar la gestión del archivo físico y digital de la entidad en este aspecto. 11. Participar de las reuniones de coordinación y planeación que sean requeridas por el Alcalde Local, así como de las actividades en calle programadas por el despacho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le asigne el supervisor del contrato y que surjan de la naturaleza del mismo.</t>
  </si>
  <si>
    <t>FDLCH-CD-118-2023</t>
  </si>
  <si>
    <t>FDLCH-CPS-118-2023</t>
  </si>
  <si>
    <t>Revisión y mejoramiento de servicios públicos</t>
  </si>
  <si>
    <t>Propósito 2: Cambiar nuestros hábitos de vida para reverdecer a Bogotá y adaptarnos y mitigar el cambio climático.</t>
  </si>
  <si>
    <t>O23011602370000001829</t>
  </si>
  <si>
    <t>Agua, líquido vital para la ruralidad de Chapinero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</si>
  <si>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</si>
  <si>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PEDRO ANDRES BARRERA ALVARADO</t>
  </si>
  <si>
    <t>LICENCIATURA EN BIOLOGIA CON ENFASIS EN EDUCACION AMBIENTAL</t>
  </si>
  <si>
    <t>CARRERA 91 # 148-37</t>
  </si>
  <si>
    <t>pedroabarrera@gmail.com</t>
  </si>
  <si>
    <t>https://community.secop.gov.co/Public/Tendering/OpportunityDetail/Index?noticeUID=CO1.NTC.4139248&amp;isFromPublicArea=True&amp;isModal=False</t>
  </si>
  <si>
    <t>1. Construir planes de trabajo que permitan la gestión, el cumplimiento y el seguimiento de las políticas públicas, normatividad vigente y metas del Plan de Desarrollo Local relacionadas con el objeto contractual y el proyecto “agua, líquido vital para Chapinero”.2. Apoyar en la formulación y estructuración de los proyectos de inversión asignados, que permitan el cumplimiento de las metas establecidas en el Plan de Desarrollo Local y el proceso de gestión contractual derivado.3. 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terreno.4. Cumplir con los plazos establecidos en el cronograma fijado por el área del Fondo de Desarrollo Local de Chapinero, para las entregas de los anexos técnicos, estudios previos, estudio de mercado, análisis de sector y demás documentos de formulación en el marco del proyecto asignado. 5. Desarrollar procesos de articulación con las entidades del nivel central y descentralizado relacionadas con el objeto contractual, con la finalidad de potenciar las inversiones locales.6. Apoyar en la atención integral las instancias de participación ciudadana relacionadas con el objeto contractual. 7. Producir informes cualitativos y cuantitativos de las actividades desarrolladas, en el marco del cumplimiento del objeto contractual, de acuerdo con el avance de los frentes incluidos en los contratos de obra, contratos de consultoría y con la información presentada por los contratistas, verificada y validada por parte de las interventorías, de los contratos asignados.8. Desarrollar el cargue, seguimiento y evaluación de los contratos respectivos en las Plataformas SECOP II y SIPSE, según corresponda.9.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10.Participar de las reuniones de coordinación y planeación que sean requeridas por el Alcalde Local, así como de las actividades programadas por el despacho de la Alcaldía.11. Promover acciones y actividades que permitan la divulgación y comunicación de los productos y resultados obtenidos con la ejecución de sus actividades. 12.Rendir un informe final que recoja las tareas y productos originados del objeto contractual.13. Las demás que le asigne el supervisor del contrato y que surjan de la naturaleza de este.</t>
  </si>
  <si>
    <t>FDLCH-CD-119-2023</t>
  </si>
  <si>
    <t>FDLCH-CPS-119-2023</t>
  </si>
  <si>
    <t>PRESTAR SERVICIOS PROFESIONALES DE APOYO JURIDICO A LA JUNTA ADMINISTRADORA LOCAL CON EL FIN DE CONTRIBUIR AL ADECUADO CUMPLIMIENTO DE LAS ATRIBUCIONES A SU CARG</t>
  </si>
  <si>
    <t>LIZETH NOHELIA BALLESTEROS TORRES</t>
  </si>
  <si>
    <t>DIAGONAL 4 # 8-65 ESTE</t>
  </si>
  <si>
    <t>abogadalizethballesterostorres@gmail.com</t>
  </si>
  <si>
    <t>https://community.secop.gov.co/Public/Tendering/OpportunityDetail/Index?noticeUID=CO1.NTC.4132763&amp;isFromPublicArea=True&amp;isModal=False</t>
  </si>
  <si>
    <t>FDLCH-CSE-120-2023
(orden de compra 105887)</t>
  </si>
  <si>
    <t>FDLCH-CSE-120-2023</t>
  </si>
  <si>
    <t>Instrumentos de agregación de demanda en la tienda virtual del estado colombiano</t>
  </si>
  <si>
    <t>Contrato de Seguros</t>
  </si>
  <si>
    <t>CSE</t>
  </si>
  <si>
    <t>Funcionamiento</t>
  </si>
  <si>
    <t>O212020200701030471347</t>
  </si>
  <si>
    <t>Servicio de seguro obligatorio de accidentes de tránsito (SOAT)</t>
  </si>
  <si>
    <t>3.3. Orden</t>
  </si>
  <si>
    <t>72 72-Contrato de Seguros</t>
  </si>
  <si>
    <t xml:space="preserve">SEGUROS </t>
  </si>
  <si>
    <t>10. Seguros</t>
  </si>
  <si>
    <t>ADQUIRIR EL SEGURO OBLIGATORIO DE ACCIDENTES DE TRANSITO (SOAT) PARA EL PARQUE AUTOMOTOR DE LA ALCALDIA LOCAL DE CHAPINERO</t>
  </si>
  <si>
    <t>COMPAÑIA MUNDIAL DE SEGUROS S.A.</t>
  </si>
  <si>
    <t>5 5-Sociedad Anónima</t>
  </si>
  <si>
    <t>CALLE 33 # 6B–24 MEZZANINE</t>
  </si>
  <si>
    <t>licitaciones@segurosmundial.com.co</t>
  </si>
  <si>
    <t>SANDRA LILIANA CORREDOR BUITRAGO</t>
  </si>
  <si>
    <t>FDLCH</t>
  </si>
  <si>
    <t>https://colombiacompra.gov.co/tienda-virtual-del-estado-colombiano/ordenes-compra/105887</t>
  </si>
  <si>
    <t>1. Las obligaciones del proveedor son las establecidas en la Cláusula 11 del Acuerdo Marco - CCE-284-IAD-220. 2. Entregar a la Alcaldía Local de Chapinero las pólizas del SOAT de acuerdo a las especificaciones.</t>
  </si>
  <si>
    <t>FDLCH-CD/121-2023</t>
  </si>
  <si>
    <t>FDLCH-CPS-121-2023</t>
  </si>
  <si>
    <t>PRESTACIÓN DE SERVICIOS PROFESIONALES PARA LA ATENCIÓN INTEGRAL Y APOYO EN EL MANEJO Y GESTIÓN ADMINISTRATIVA DE LAS ACTUACIONES DE INSPECCIÓN, VIGILANCIA Y CONTROL COMPETENCIA DE LA ALCALDÍA LOCAL DE CHAPINERO</t>
  </si>
  <si>
    <t>ARQUITECTA</t>
  </si>
  <si>
    <t>CALLE 53# 9-25 APTO 301</t>
  </si>
  <si>
    <t>maricepal@gmail.com</t>
  </si>
  <si>
    <t>https://community.secop.gov.co/Public/Tendering/OpportunityDetail/Index?noticeUID=CO1.NTC.4147893&amp;isFromPublicArea=True&amp;isModal=False</t>
  </si>
  <si>
    <t>FDLCH-CD-122-2023</t>
  </si>
  <si>
    <t>FDLCH-CPS-122-2023</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</si>
  <si>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</si>
  <si>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CARRERA 70B # 64B-24 APTO 430 TORRE 3</t>
  </si>
  <si>
    <t>ricardo.rincon@aiesec.net</t>
  </si>
  <si>
    <t>https://community.secop.gov.co/Public/Tendering/OpportunityDetail/Index?noticeUID=CO1.NTC.4144681&amp;isFromPublicArea=True&amp;isModal=False</t>
  </si>
  <si>
    <t>1. Brindar apoyo legal, jurídico y contractual al Alcalde Local y apoyos a la supervisión en los procesos precontractual, contractual y postcontractual del proyecto Chapinero Modelo de Movilidad Inteligente y los demás relacionados, resolviendo las consultas y prestar asistencia integral. 2. Apoyar al Fondo de Desarrollo Local de Chapinero en las etapas de estructuración precontractual, seguimiento y supervisión contractual y liquidación de los contratos celebrados, relacionados con del proyecto Chapinero Modelo de Movilidad Inteligente y los demás relacionados. 3. Apoyar al Fondo de Desarrollo Local de Chapinero en los trámites legales para la revisión, aprobación y hacer efectivas las garantías de cumplimiento que constituyan los Contratistas a favor del FDLCH con ocasión de los contratos celebrados en el marco del proyecto Chapinero Modelo de Movilidad Inteligente y los demás relacionados, cuando a ello haya lugar y agotando el procedimiento administrativo sancionatorio previsto en la normatividad vigente. 4. Proyectar los informes respectivos con destino a los Órganos de Control y demás entidades que lo requieran. 5. Rendir informes mensuales de las actividades desarrolladas. 6.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7. El contratista deberá ingresar dentro del numeral de ejecución el contrato electrónico del SECOP II, el plan de pagos respectivo, y agregar como documento nuevo, los informes de actividades respectivos. 8. Generar recomendaciones, alertas y acciones de mejora que permitan optimizar el cumplimiento del objeto contractual y de los temas relacionados con el objeto. 9. Rendir un informe final que recoja las tareas y productos originados del objeto contractual. 10. Desarrollar el cargue, seguimiento y evaluación de los contratos respectivos en las Plataformas SECOP I, SECOP II y SIPSE. 11. Participar de las reuniones de coordinación y planeación que sean requeridas por el Alcalde Local, así como de las actividades programadas por el despacho de la Alcaldía. 12. Llevar a cabo el acompañamiento a las reuniones, o sesiones indicadas por el Alcalde Local, así como los acompañamientos en calle, requeridos por la Entidad. 13.</t>
  </si>
  <si>
    <t>FDLCH-CD-123-2023</t>
  </si>
  <si>
    <t>FDLCH-CPS-123-2023</t>
  </si>
  <si>
    <t>PRESTAR SERVICIOS DE APOYO A LA GESTIÓN PARA ASISTIR ADMINISTRATIVAMENTE AL ÁREA DE GESTIÓN DEL DESARROLLO DE LA ALCALDÍA LOCAL DE CHAPINERO</t>
  </si>
  <si>
    <t>JONNATHAN EDGARDO SANCHEZ MONTAÑA</t>
  </si>
  <si>
    <t>OPERACIÓN DE CAMARA Y LUCES PARA TV</t>
  </si>
  <si>
    <t>CALLE 84 SUR # 14C-51 TORRE 1</t>
  </si>
  <si>
    <t>elcanaldejonna@gmail.com</t>
  </si>
  <si>
    <t>https://community.secop.gov.co/Public/Tendering/OpportunityDetail/Index?noticeUID=CO1.NTC.4148802&amp;isFromPublicArea=True&amp;isModal=False</t>
  </si>
  <si>
    <t>1. Asistir y apoyar en el desarrollo de las actividades, reuniones, mesas de trabajo y demás derivadas del ejercicio de planeación local que involucren en el área de gestión del desarrollo local de la Alcalde Local. 2. Documentar y registrar las reuniones, eventos y demás actividades en que participe el Alcalde local. 3. Apoyar al area de gestión del desarrollo de la Alcaldía Local de Chapinero en la elaboración de presentaciones. 4. Apoyar con asuntos protocolarios el área de gestión del desarrollo loal donde participe el Alcalde Local. 5. Rendir informes mensuales sobre las actividades desarrolladas. 6. Ingresar dentro del numeral de ejecución el contrato electrónio del SESCOP el Plan de Pagos respectivo, y agregar como documento nuevo, los informes de actividades respectivos. 7. Entregar dentro del término de tres días antes del vencimiento del contrato, los elementos y asuntos que le fueron entregados para el desarrollo del objeto del contrato. 8. bLlear a cabo el acompañamiento a las reuniones, o sesiones indicadas por el Alcalde Local, así como los acompañamientos en calle, requeridos por la Entidad. 9. Las demás que le asigne el supervisor del contrato y que surjan de la naturaleza del mismo.</t>
  </si>
  <si>
    <t>FDLCH-CD-124-2023</t>
  </si>
  <si>
    <t>FDLCH-CPS-124-2023</t>
  </si>
  <si>
    <t>PRESTAR SERVICIOS ASISTENCIALES DE APOYO AL AREA DEL DESARROLLO LOCAL EN ACTIVIDADES ADMINISTRATIVAS, ESTRATEGIAS Y SEGUIMIENTO DE ACCIONES DE FOMENTO PARA LA AGRICULTURA Y AMBIENTE URBANA DE LA LOCALIDAD DE CHAPINERO</t>
  </si>
  <si>
    <t>YEISON JESUS SANCHEZ WALDO</t>
  </si>
  <si>
    <t>TECNOLOGIA EN CONTROL AMBIENTAL</t>
  </si>
  <si>
    <t>CARRERA 13 # 44-57</t>
  </si>
  <si>
    <t>yeisonsanchez88@gmail.com</t>
  </si>
  <si>
    <t>https://community.secop.gov.co/Public/Tendering/OpportunityDetail/Index?noticeUID=CO1.NTC.4178073&amp;isFromPublicArea=True&amp;isModal=False</t>
  </si>
  <si>
    <t>1. Apoyar la construcción planes de trabajo que permitan el cumplimiento y seguimiento de las políticas públicas, normatividad vigente y metas del Plan de Desarrollo Local relacionadas con la gestión ambiental y el proyecto Chapinero Siembra Esperanza. 2. Apoyar en el seguimiento a los contratos, proyectos de inversión y/o actividades designadas por el Alcalde Local, de conformidad con los lineamientos, valores y principios indicados por la Secretaría Distrital de Gobierno. 3. Realizar acompañamiento al ejercicio de control sobre la programación, ejecución y desarrollo económico y financiero de los proyectos asignados, en cumplimiento de los lineamientos financieros y presupuestales vigentes. 4. Acompañar las instancias de participación ciudadana relacionadas con la gestión ambiental local.  5. Realizar actividades encaminadas a la integración y movilización social de los grupos de interés y partes interesadas en los temas relacionados con la gestión ambiental local.  6. Apoyar la elaboración de informes cualitativos y cuantitativos de las actividades desarrolladas en el marco del cumplimiento del objeto contractual. 7. Realizar el cargue, seguimiento y evaluación de los contratos respectivos en las Plataformas SECOP II y SIPSE. 8. Acompañar la atención a las peticiones ciudadanas, así como las solicitudes de entes de control dentro del término legal y no cerrar el trámite en el aplicativo Orfeo hasta que no se tenga un pronunciamiento de fondo.  9. Apoyar la promoción y articulación de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se asignen en atención del objeto contractual.</t>
  </si>
  <si>
    <t>FDLCH-CPS-125-2023
(orden de compra 105992)</t>
  </si>
  <si>
    <t>FDLCH-CPS-125-2023</t>
  </si>
  <si>
    <t>O2120201003053544203</t>
  </si>
  <si>
    <t>Mezclas químicas para extintores</t>
  </si>
  <si>
    <t>49 49-Otros Servicios</t>
  </si>
  <si>
    <t>OTROS</t>
  </si>
  <si>
    <t>18. Otros</t>
  </si>
  <si>
    <t>PRESTAR EL SERVICIO DE MANTENIMIENTO Y RECARGA DE LOS EXTINTORES CONTRA INCENDIO UBICADOS EN LAS INSTALACIONES DE LA ALCALDIA LOCAL DE CHAPINERO EN LOS TERMINOS DEL ACUERDO MARCO DE PRECIOS CCE-197-AMP-2021</t>
  </si>
  <si>
    <t>ABRIL
2023</t>
  </si>
  <si>
    <t>IMPLESEG SAS</t>
  </si>
  <si>
    <t>CALLE 33 # 44A-09</t>
  </si>
  <si>
    <t>asesorlicitaciones@impleseg.com</t>
  </si>
  <si>
    <t>JUAN FRANCISCO ALFONSO PLATA VARGAS</t>
  </si>
  <si>
    <t>https://colombiacompra.gov.co/tienda-virtual-del-estado-colombiano/ordenes-compra/105992</t>
  </si>
  <si>
    <t>FDLCH-CD-126-2023</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</si>
  <si>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</si>
  <si>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</si>
  <si>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</si>
  <si>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1. Estructurar jurídicamente los documentos generados en los proyectos de inversión de la Localidad, necesarios para el desarrollo del Plan Anual de Adquisiciones: estudios previos, pliegos de condiciones, minutas contractuales, actas de inicio, designaciones de apoyo a supervisión, aprobación de pólizas, modificaciones contractuales, y demás que resulten del proceso contractual. y adelantar dichos procesos en las plataformas públicas de contratación, bajo cualquier modalidad en sus etapas precontractual y contractual. 2. Realizar los apoyos a la supervisión de los contratos, proyectos de inversión y/o actividades designadas por el Alcalde Local, de conformidad con los lineamientos, valores y principios indicados por la Secretaría Distrital de Gobierno. 3. Orientar y apoyar al Alcalde Local en las consultas de los temas contractuales y prestar asistencia jurídica en materia contractual de la Alcaldía. 4. Organizar y disponer el trabajo contractual del Fondo de Desarrollo Local de Chapinero, en lo concerniente a los proyectos de inversión del Fondo de Desarrollo Local de Chapinero. 5. Hacer seguimiento al plan de trabajo establecido para la contratación de los proyectos de inversión del Fondo de Desarrollo Local de Chapinero. 6. Verificación y administrar el respectivo seguimiento en los portales la publicación como SECOP, SIPSE y demás aplicativos asignados a la función del objeto contractual. 7. Realizar las evaluaciones jurídicas de las propuestas presentadas en los procesos de contratación que adelante el FONDO, en conjunto con el comité evaluador designado. 8. Asistir a las actividades relacionadas con la contratación adelantada por el FONDO, tales como audiencias, capacitaciones, entre otras. 9. Remitir en los tiempos y condiciones establecidos en contratación, reporte a la persona encargada de los contratos nuevos y modificaciones contractuales. 10. Guardar la debida reserva y confidencialidad de los asuntos que conozca con ocasión de la ejecución del objeto del contrato, así como todos aquellos relacionados con el mismo. 11. Realizar la conformación de la carpeta única contractual, de acuerdo con el Manual de Contratación (GDI- GPD-IN007), por cada compromiso celebrado y entregar a la persona encargada, de acuerdo a los tiempos establecidos por 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t>
  </si>
  <si>
    <t>FDLCH-CD-127-2023</t>
  </si>
  <si>
    <t>FDLCH-CPS-127-2023</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</si>
  <si>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</si>
  <si>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FEDERICO SANTIAGO BALLESTEROS</t>
  </si>
  <si>
    <t>ADMINISTRADOR PUBLICO</t>
  </si>
  <si>
    <t>TRANSVERSAL 12A ESTE # 100B-40</t>
  </si>
  <si>
    <t>fikosanba189@gmail.com</t>
  </si>
  <si>
    <t>https://community.secop.gov.co/Public/Tendering/OpportunityDetail/Index?noticeUID=CO1.NTC.4169154&amp;isFromPublicArea=True&amp;isModal=False</t>
  </si>
  <si>
    <t>1. Construir planes de trabajo que permitan el cumplimiento y seguimiento de las políticas públicas, normatividad vigente y metas del Plan de Desarrollo Local relacionadas con el fortalecimiento de las organizaciones, Juntas de Acción Comunal y comunitarias e instancias de participación, en el marco del fomento y promoción de la participación de los procesos participativos locales.2.Apoyar la formulación y estructuración de los proyectos de inversión asignados a la Oficina de Participación, desde un enfoque participativo y comunitario, que permitan el cumplimiento de las metas establecidas en el Plan de Desarrollo Local.3.Apoyar la ejecución y desarrollo requerido para el cumplimiento de los objetivos y metas de los proyectos de inversión asignados a la Oficina de Participación, en el marco del fortalecimiento de organizaciones, JAC e instancias de participación; dando cumplimiento con los requisitos legales y administrativos vigentes.4.Realizar los apoyos a la supervisión de los contratos, proyectos de inversión y/o actividades designadas por el Alcalde Local, de conformidad con los lineamientos, valores y principios indica-dos por la Secretaría Distrital de Gobierno.5.Desarrollar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locales.6.Atender de manera integral las instancias u organizaciones de participación ciudadana designadas por el Alcalde Local o el Apoyo a la supervisión designado, así como, realizar actividades encaminadas a la integración y movilización social de los grupos de interés (organizaciones, JAC e instancias de participación) y partes interesadas en los temas relacionados con el objeto contractual.7.Producir informes cualitativos y cuantitativos de las actividades desarrolladas en el marco del cumplimiento del objeto contractual.8.Desarrollar el cargue, seguimiento y evaluación de los contratos respectivos en las Plataformas SECOP II y SIPSE.9 Acompañar la atención a las peticiones ciudadanas, así como las solicitudes de entes de control dentro del término legal y no cerrar el trámite en el aplicativo Orfeo hasta que no se tenga un pronunciamiento de fondo.10.Participar de las reuniones de coordinación y planeación que sean requeridas por el Alcalde Local, así como acompañamientos en calle de las actividades programadas por el despacho de la Alcaldía o requeridos por la entidad.11.Las demás que le asigne el supervisor del contrato y que surjan de la naturaleza de este.</t>
  </si>
  <si>
    <t>FDLCH-CD-128-2023</t>
  </si>
  <si>
    <t>FDLCH-CPS-128-2023</t>
  </si>
  <si>
    <t>Prevención y atención de maternidad temprana</t>
  </si>
  <si>
    <t>Propósito 1: Hacer un nuevo contrato social con igualdad de oportunidades para la inclusión social, productiva y política</t>
  </si>
  <si>
    <t>O23011601080000002025</t>
  </si>
  <si>
    <t>Chapinero joven, sano y
responsable</t>
  </si>
  <si>
    <t>PRESTAR SERVICIOS PROFESIONALES PARA EL AREA DE GESTION DEL DESARROLLO LOCAL EN LA FORMULACION, EN LA GESTION, LA EJECUCION Y EL DESARROLLO DE LAS ACCIONES Y ESTRATEGIAS COMPLEMENTARIAS EN SALUD SEXUAL Y REPRODUCTIVA EN LA LOCALIDAD DE CHAPINERO</t>
  </si>
  <si>
    <t>MARTHA JANETH ROMERO RODRIGUEZ</t>
  </si>
  <si>
    <t>LICENCIATURA EN EDUCACION PREESCOLAR</t>
  </si>
  <si>
    <t>CALLE 62 # 7-49</t>
  </si>
  <si>
    <t>martha.romeror@outlook.com</t>
  </si>
  <si>
    <t>https://community.secop.gov.co/Public/Tendering/OpportunityDetail/Index?noticeUID=CO1.NTC.4177130&amp;isFromPublicArea=True&amp;isModal=False</t>
  </si>
  <si>
    <t>1.Construir planes de trabajo que permitan el cumplimiento y seguimiento de las políticas públicas, normatividad vigente y metas del Plan de Desarrollo Local relacionadas con el objeto contractual, especialmente con los temas de salud y discapacidad. 2. 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salud y discapacidad, con un enfoque participativo, comunitario, dando cumplimiento con los requisitos legales vigentes. 4. Cumplir con los plazos establecidos en el cronograma fijado por el Fondo de Desarrollo Local de Chapinero, para las entregas de los anexos técnicos, estudios previos, estudio de mercado, análisis de sector y demás documentos de formulación en el marco del proyecto asignado.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en salud y discapacidad desde un enfoque comunitario y participativo. 8.Desarrollar procesos de articulación con las entidades del nivel central y descentralizado relacionadas con el objeto contractual, con la finalidad de potenciar las inversiones locales, especialmente con el sector salud. 9. Atender de manera integral las instancias de participación ciudadana relacionadas con los temas de salud, salud pública, discapacidad y afines. 10. Generar recomendaciones, alertas y acciones de mejora que permitan optimizar el cumplimiento del objeto contractual y de los temas relacionados con el objeto. 11.Realizar actividades encaminadas a la integración y movilización social de los grupos de interés y partes interesadas en los temas relacionados con la salud pública, la discapacidad y afines. 12. Producir informes cualitativos y cuantitativos de las actividades desarrolladas en el marco del cumplimiento del objeto contractual. 13.Desarrollar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por el Alcalde Local de Chapinero en cumplimiento de su objeto contractual</t>
  </si>
  <si>
    <t>FDLCH-CD-129-2023</t>
  </si>
  <si>
    <t>FDLCH-CPS-129-2023</t>
  </si>
  <si>
    <t>PRESTAR SERVICIOS PROFESIONALES PARA COORDINAR, LIDERAR Y ASESORAR LOS PLANES Y ESTRATEGIAS DE COMUNICACIÓN INTERNA Y EXTERNA PARA LA DIVULGACIÓN DE LOS PROGRAMAS, PROYECTOS Y ACTIVIDADES DE LA ALCALDIA LOCAL</t>
  </si>
  <si>
    <t>COMUNICACION SOCIAL</t>
  </si>
  <si>
    <t>CARRERA 6A ESTE # 36-61 SOACHA</t>
  </si>
  <si>
    <t>vborjaman@gmail.com</t>
  </si>
  <si>
    <t>https://community.secop.gov.co/Public/Tendering/OpportunityDetail/Index?noticeUID=CO1.NTC.4178443&amp;isFromPublicArea=True&amp;isModal=False</t>
  </si>
  <si>
    <t>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Llevar a cabo el acompañamiento a las reuniones, o sesiones indicadas por el Alcalde Local, así como los acompañamientos en calle, requeridos por la Entidad. 8. Las demás que le asigne el supervisor del contrato y que surjan de la naturaleza del mismo.</t>
  </si>
  <si>
    <t>FDLCH-CPS-130-2023</t>
  </si>
  <si>
    <t>PEDRO PABLO VENEGAS GONZALEZ</t>
  </si>
  <si>
    <t>CALLE 45B # 0-35 ESTE</t>
  </si>
  <si>
    <t>pedropablovc123@hotmail.com</t>
  </si>
  <si>
    <t>https://community.secop.gov.co/Public/Tendering/OpportunityDetail/Index?noticeUID=CO1.NTC.4248395&amp;isFromPublicArea=True&amp;isModal=False</t>
  </si>
  <si>
    <t>Abril</t>
  </si>
  <si>
    <t>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transito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Las demás que le asigne el supervisor del contrato y que surjan de la naturaleza del mismo.</t>
  </si>
  <si>
    <t>FDLCH-CD-131-2023</t>
  </si>
  <si>
    <t>FDLCH-CPS-131-2023</t>
  </si>
  <si>
    <t>PRESTAR LOS SERVICIOS DE APOYO ADMINISTRATIVA Y ASISTENCIALMENTE A LAS INSPECCIONES DE POLICÍA DE LA LOCALIDAD</t>
  </si>
  <si>
    <t>EDGAR SEBASTIAN BORJA ROMERO</t>
  </si>
  <si>
    <t>CALLE 128D BIS # 87B-72</t>
  </si>
  <si>
    <t>sebastianborjaromero@gmail.com</t>
  </si>
  <si>
    <t>PEDRO FRANCISCO RODRIGUEZ CUENCA</t>
  </si>
  <si>
    <t>INSPECCIONES</t>
  </si>
  <si>
    <t>https://community.secop.gov.co/Public/Tendering/OpportunityDetail/Index?noticeUID=CO1.NTC.4178414&amp;isFromPublicArea=True&amp;isModal=False</t>
  </si>
  <si>
    <t>1.Apoyar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</si>
  <si>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FDLCH-CPS-132-2023</t>
  </si>
  <si>
    <t>PRESTAR SERVICIOS PROFESIONALES A LA GESTIÓN, ACCIONES ADMINISTRATIVAS Y SEGUIMIENTO DE LAS ACTIVIDADES DERIVADAS EN EL MARCO CHAPINERO MODELO DE MOVILIDAD INTELIGENTE</t>
  </si>
  <si>
    <t>GINA PAOLA JIMENEZ CONTRERAS</t>
  </si>
  <si>
    <t>CARRERA 50 # 115-51</t>
  </si>
  <si>
    <t>payoleta_94@hotmail.com</t>
  </si>
  <si>
    <t>https://community.secop.gov.co/Public/Tendering/OpportunityDetail/Index?noticeUID=CO1.NTC.4200004&amp;isFromPublicArea=True&amp;isModal=False</t>
  </si>
  <si>
    <t>RICARDO RINCON PLAZAS</t>
  </si>
  <si>
    <t>1 . Construir planes de trabajo que permitan la gestión, el cumplimiento y el seguimiento de las políticas públicas, normatividad vigente y metas del Plan de Desarrollo Local relacionadas con el objeto con-tractual y el proyecto ¿Chapinero Modelo De Movilidad Inteligente¿. 2 . Apoyar las actividades administrativas y documentales a los proyectos de malla vial e infraestructura garantizando la correcta aplicación de normas y procedimientos técnicos, administrativos y legales vigentes. 3 . Apoyar la gestión, seguimiento y consolidación de información de los pines ambientales de los contratos de infraestructura y temas ambientales que intervengan en los contratos de obra, malla vial, espacio público de la localidad y el proyecto Chapinero Modelo de Movilidad Inteligente 4 . Dar respuesta a de manera eficaz y eficiente a los derechos de petición, requerimientos, quejas y reclamos que sean interpuestos por la comunidad, Entes de control y Entidades Distritales ante la Alcaldía Local de Chapinero, o que por competencia le sean asignados en temas relacionados con malla vial e infraestructura. 5 . Realizar visitas periódicas de seguimiento a las obras en los proyectos de infraestructura, con el fin de que cumplan con las condiciones de calidad entregadas por los contratistas en el marco del Proyecto de inversión ¿Chapinero Modelo de movilidad Inteligente¿ 6 . Rendir informes mensuales sobre las actividades desarrolladas en la gestión del proyecto de inversión. 7 . Apoyar la atención integral de las instancias de participación ciudadana relacionadas con el objeto contractual. 8 . Participar de las reuniones que sean requeridas por el Alcalde Local, así como de las actividades en calle programadas por el despacho de la Alcaldía. 9 . Promover acciones y actividades que permitan la divulgación y comunicación de los productos y resultados obtenidos con la ejecución de sus actividades. 10 . Desarrollar el cargue, seguimiento y evaluación de los contratos respectivos en las Plataformas SECOP II y SIPSE, según corresponda. 11 . Rendir un informe final que recoja las tareas y productos originados del objeto contractual. 12 . Las demás que le asigne el supervisor del contrato y que surjan de la naturaleza del mismo.</t>
  </si>
  <si>
    <t>FDLCH-CPS-133-2023</t>
  </si>
  <si>
    <t>PRESTAR LOS SERVICIOS PROFESIONALES PARA EL AREA DEL DESARROLLO LOCAL EN LA GESTIÓN, EL Y SEGUIMIENTO DE LAS LIQUIDACIONES DE LOS CONTRATOS DE INFRAESTRUCTURA DE LA LOCALIDAD DE CHAPINERO EN EL MODELO DE MOVILIDAD INTELIGENTE</t>
  </si>
  <si>
    <t>MARIA ALEJANDRA JIMENEZ AUCIQUE</t>
  </si>
  <si>
    <t>CARRERA 99A # 70-97</t>
  </si>
  <si>
    <t>maria.aucique@gmail.com</t>
  </si>
  <si>
    <t>https://community.secop.gov.co/Public/Tendering/OpportunityDetail/Index?noticeUID=CO1.NTC.4200011&amp;isFromPublicArea=True&amp;isModal=False</t>
  </si>
  <si>
    <t>1. Construir planes de trabajo que permitan el cumplimiento y seguimiento de las políticas públicas, normatividad vigente y metas del Plan de Desarrollo Local relacionadas con el objeto contractual. 2 . Realizar la liquidación de los proyectos de inversión asignados, que permitan el cumplimiento de las metas establecidas en el Plan de Desarrollo Local y el proceso de gestión contractual derivado. 3 . Acompañar la atención a las peticiones ciudadanas, así como las solicitudes de entes de control dentro del término legal y no cerrar el trámite en el aplicativo Orfeo hasta que no se tenga un pronunciamiento de fondo. 4 . Apoyar el desarrollo del proceso de gestión contractual requerido para el cumplimiento de los objetivos y metas asociados a los proyectos de inversión local, con un enfoque participativo, comunitario, dando cumplimiento con los requisitos legales vigentes en el marco del proyecto ¿Chapinero modelo de Movilidad Inteligente. 5 . Rendir informes mensuales sobre las actividades desarrolladas tanto de gestión como de apoyo técnico de los contratos asignados en cada uno de sus componentes, revisar la información presentada por el contratista y verificación por parte de la interventoría, acorde al objeto contractual de los contratos asignados. 6 . Apoyar en la búsqueda y consolidación de la información relacionada con los contratos de infraestructura para alimentar la base de datos de las mismas. 7 . Realizar visitas de inspección y evaluación en terreno que se requieran de las obras ejecutadas en los proyectos de infraestructura, con el fin de que cumplan con las condiciones de calidad entregadas por los contratistas en el marco del Proyecto de inversión ¿Chapinero Modelo de movilidad Inteligente 8 . Apoyar en el control y seguimiento a todos los contratos que cuentan con pólizas de aseguramiento adquiridas por el FDLCH, con ocasión de los contratos derivados de los procesos de infraestructura local. 9 . Impulsar la gestión documental y archivística en el proyecto de Inversión Local, garantizando la correcta aplicación de normas y procedimientos técnicos. 10 . Desarrollar el cargue, seguimiento y evaluación de los contratos respectivos en la plataforma SECOP ll. 11 . Promover acciones y actividades que permitan la divulgación y comunicación de los productos y resultados obtenidos con la ejecución de sus actividades. 12 . Participar de las reuniones de coordinación y planeación que sean requeridas por el Alcalde Local, así como de las actividades en calle programadas por el despacho de la Alcaldía. 13 . Rendir un informe final que recoja las tareas y productos originados del objeto contractual. 14 . Las demás que le asigne el supervisor del contrato y que surjan de la naturaleza del mismo.</t>
  </si>
  <si>
    <t>FDLCH-CD-134-2023</t>
  </si>
  <si>
    <t>FDLCH-CPS-134-2023</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</si>
  <si>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</si>
  <si>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ANA MARIA SARMIENTO HERNANDEZ</t>
  </si>
  <si>
    <t>POLITICA Y RELACIONES INTERNACIONALES</t>
  </si>
  <si>
    <t>CARRERA 90A # 8A-10 APTO 915</t>
  </si>
  <si>
    <t>annamasarmiento@gmail.com</t>
  </si>
  <si>
    <t>https://community.secop.gov.co/Public/Tendering/OpportunityDetail/Index?noticeUID=CO1.NTC.4198002&amp;isFromPublicArea=True&amp;isModal=False</t>
  </si>
  <si>
    <t>1.Realizar apoyo en la construcción y seguimiento de planes de trabajo y cronogramas de actividades que permitan el cumplimiento y seguimiento de las políticas públicas, normatividad vigente y metas del Plan de Desarrollo Local relacionadas con la atención integral y fortalecimiento de las instancias de participación locales, organizaciones sociales y comunitarias en la localidad de Chapinero. 2. Apoyar al equipo de trabajo en el proceso de la formulación, estructuración, seguimiento y ejecución de los proyectos de inversión asignados a la oficina de participación, que permitan el cumplimiento de las metas establecidas en el Plan de Desarrollo Local en el marco del Proyecto 1739 ‘Chapinero liderado por la Ciudadanía’. 3. Apoyar asistencialmente al equipo de trabajo en el desarrollo del proceso de gestión contractual y documental requerido para el cumplimiento de los objetivos y metas asociados a los proyectos de inversión local, con un enfoque participativo, comunitario, dando cumplimiento con los requisitos legales vigentes. 4. Recopilar memorias y actas de las actividades realizadas, así mismo como colaborar con la difusión de avances, resultados obtenidos y presentación de impactos evidenciados. 5. Brindar apoyo en el desarrollo de procesos de articulación con las entidades del nivel central y descentralizado relacionadas con el objeto contractual, con la finalidad de potenciar la participación ciudadana incidente. 6. Brindar apoyo en la atención integral de las instancias de participación ciudadana, organizaciones sociales y comunitarias, así como el apoyo en las actividades encaminadas a la integración y movilización social de los grupos de interés y partes interesadas en los temas relacionados con el objeto contractual. 7. Realizar el apoyo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y verificación por parte del apoyo a la supervisión. 8. Llevar a cabo el acompañamiento a las reuniones, o sesiones indicadas por el alcalde Local, así como los acompañamientos en calle, requeridos por la Entidad. 9. Las demás que le sean asignadas por alcalde Local en cumplimiento de la naturaleza y objeto del contrato.</t>
  </si>
  <si>
    <t>FDLCH-CD-135-2023</t>
  </si>
  <si>
    <t>FLDCH-CPS-135-2023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</si>
  <si>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</si>
  <si>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ANGELA GABRIELA ALMEYDA REMOLINA</t>
  </si>
  <si>
    <t>CALLE 25 # 68B-47</t>
  </si>
  <si>
    <t>ang.almeyyda@gmail.com</t>
  </si>
  <si>
    <t>SUBSIDIO TIPO C</t>
  </si>
  <si>
    <t>https://community.secop.gov.co/Public/Tendering/OpportunityDetail/Index?noticeUID=CO1.NTC.4202562&amp;isFromPublicArea=True&amp;isModal=False</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</si>
  <si>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9.Diseñar, implementar y evaluar las actividades relacionadas con los encuentros de desarrollo humano, de acuerdo con los lineamientos técnicos brindados por la Subdirección para la Vejez. 10.Presentar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Las demás inherentes a sus obligaciones contractuales y que se requieran para el cabal cumplimiento del contrato.</t>
  </si>
  <si>
    <t>FDLCH-CD-136-2022</t>
  </si>
  <si>
    <t>FDLCH-CPS-136-2023</t>
  </si>
  <si>
    <t>APOYAR AL ALCALDE LOCAL EN LA PROMOCIÓN, ACOMPAÑAMIENTO, COORDINACIÓN Y ATENCIÓN DE LAS INSTANCIAS DE COORDINACIÓN INTERINSTITUCIONALES Y LAS INSTANCIAS DE PARTICIPACIÓN LOCALES, ASÍ COMO LOS PROCESOS COMUNITARIOS EN LA LOCALIDAD.</t>
  </si>
  <si>
    <t>MARIA CAMILA FARFAN LEYVA (Cedente)
DIEGO EDILSON GOMEZ GOMEZ (Cesionario)</t>
  </si>
  <si>
    <t>CARRERA 7 # 47-23 ED. MEDITERRANEO 47</t>
  </si>
  <si>
    <t>diegomezsupata@gmail.com</t>
  </si>
  <si>
    <t>https://community.secop.gov.co/Public/Tendering/OpportunityDetail/Index?noticeUID=CO1.NTC.4208784&amp;isFromPublicArea=True&amp;isModal=False</t>
  </si>
  <si>
    <t xml:space="preserve">DIEGO EDILSON GOMEZ GOMEZ </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</si>
  <si>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realización y/o participar en las reuniones de carácter ordinario y/o extraordinario de las instancias de participación y/o de Gobierno de la localidad que le sean designadas por el Alcalde (sa) Local. 5. Articular acciones y estrategias para la implementación de la política pública y del Sistema Distrital de Participación. 6. Apoyar la realización de eventos ciudadanos y/o comunitarios que le sean designados. 7. Apoyar en el trámite y respuesta de los requerimientos y peticiones relacionados con el tema de participación, que se requieran. 8. Apoyar en la consolidación y análisis de los diagnósticos sectoriales o poblacionales suministrados por las instituciones con presencia en lo local, cuando así́ se requiera. 9. Apoyar la formulación de los proyectos de inversión relacionados con participación ciudadana, que se financien con recursos del Fondo de Desarrollo Local.10. Apoyar en la etapa precontractual y contractual de los proyectos de inversión relacionados con participación ciudadana, que se financien con recursos del Fondo de Desarrollo Local.11. Apoyar la supervisión de contratos y convenios relacionados con participación ciudadana que le sean designados por el Alcalde Local, según lo establecido en el Manual de Supervisión e Interventoría de la Secretaria Distrital de Gobierno. 12.Las demás que demande la Administración Local a través de su supervisor, que correspondan a la naturaleza del contrato y que sean necesarias para la consecución del fin del objeto contractual. 13. Asistir a las reuniones a las que sea citado o designado, para la atención de los asuntos relacionados con el objeto contractual.14. Presentar informe mensual de las actividades realizadas en cumplimiento de las obligaciones pactadas. 15. Entregar, mensualmente, el archivo de los documentos suscritos que haya generado en cumplimiento del objeto y obligaciones contractuales. 16.Construir planes de trabajo que permitan la gestión, el cumplimiento y el seguimiento de las políticas públicas, normatividad vigente y metas del Plan de Desarrollo Local relacionadas con el objeto contractual y el proyecto. 17. Cumplir con los plazos establecidos en el cronograma fijado por el Fondo de Desarrollo Local de Chapinero, para las entregas de los anexos técnicos, estudios previos, estudio de mercado, análisis de sector y demás documentos de formulación en el marco del proyecto asignado. 18. Las demás que se le asignen y que surjan de la naturaleza del Contrato</t>
  </si>
  <si>
    <t>FDLCH-CD-137-2023</t>
  </si>
  <si>
    <t>FDLCH-CPS-137-2023</t>
  </si>
  <si>
    <t>PRESTAR SERVICIOS TECNICOS DE APOYO A LA GESTIÓN PARA EL AREA POLICIVA EN ACTIVIDADES ADMINISTRATIVAS Y LAS ACCIONES RELACIONADAS A LA GESTION DEL RIESGO EN LA LOCALIDAD DE CHAPINERO</t>
  </si>
  <si>
    <t>LIZETH TATIANA VEGA VEGA</t>
  </si>
  <si>
    <t>CARRERA 53 # 134-47</t>
  </si>
  <si>
    <t>tlizeth.vega@gmail.com</t>
  </si>
  <si>
    <t>https://community.secop.gov.co/Public/Tendering/OpportunityDetail/Index?noticeUID=CO1.NTC.4216782&amp;isFromPublicArea=True&amp;isModal=False</t>
  </si>
  <si>
    <t>1. Apoyar en la ejecución de estrategias administrativas para la gestión de riesgos y cambio climático en la localidad de chapinero de acuerdo con lo establecido en las políticas distritales. 2. Adelantar las actividades para el manejo situaciones de emergencia, calamidad y desastres definidas para el nivel local en la Estrategia Distrital. 3. Apoyar la gestión relacionada con el fortalecimiento de los espacios de participación social, sectorial y comunitaria frente a la gestión de riesgos y cambio climático en la localidad. 4. Apoyar las acciones policivas y administrativas que se generen para el control de ocupaciones ilegales en las zonas de alto riesgo. 5. Apoyar las acciones de gestión en el manejo de emergencias, y operativos concernientes a eventos de aglomeraciones, desastres y de seguimiento a regulación de control de espacio público de la localidad. 6. Prestar acompañamiento y apoyo frente al seguimiento del cumplimiento de requisitos en las aglomeraciones de baja, media y alta complejidad para reducir el impacto que se produzca frente a la seguridad, el orden público, la tranquilidad y la movilidad. 7. Apoyar de manera administrativa y en articulación, la suspensión de las actividades de aglomeración de público que no cuenten con la debida autorización o que no cumplan con las exigencias contenidas en la correspondiente autorización. 8. Dar respuesta oportuna e integral a los derechos de petición que le sean designados por medio del apñicativo ORFEO.9. Desarrollar el cargue, seguimiento y evaluación de los contratos respectivos en las Plataformas SECOP II y SIPSE. 10,. Las demás que le sean asignadas de acuerdo al objeto del contrato y las obligaciones contractuales.</t>
  </si>
  <si>
    <t>FDLCH-CD-138-2023</t>
  </si>
  <si>
    <t>FDLCH-CPS-138-2023</t>
  </si>
  <si>
    <t>PRESTAR SERVICIOS ASISTENCIALES PARA LA GESTIÓN Y PROCESOS DOCUMENTALES Y ACTIVIDADES ADMINISTRATIVAS QUE SE GENERAN EN LA ALCALDÍA LOCAL DE CHAPINERO</t>
  </si>
  <si>
    <t>JENNIFER VANNESA DIAZ NIÑO</t>
  </si>
  <si>
    <t>CALLE 56 # 7-10</t>
  </si>
  <si>
    <t>vanezha39@hotmail.com</t>
  </si>
  <si>
    <t>https://community.secop.gov.co/Public/Tendering/OpportunityDetail/Index?noticeUID=CO1.NTC.4248177&amp;isFromPublicArea=True&amp;isModal=true&amp;asPopupView=true</t>
  </si>
  <si>
    <t>1. Organizar y ejecutar actividades de apoyo para la ejecución de actividades y desarrollo de los procesos documentales de acuerdo con las tareas específicas que se le señalen y las instrucciones que reciba.2.Proyectar la documentación que se requiera, conforme las indicaciones del supervisor de apoyo.3. Apoyar la distribución de documentos en el área Policiva local de la Alcaldía Local de Chapinero.4.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conforme los procedimientos existentes para tal fin.6. Elaborar y enviar las comunicaciones y oficios que le sean ordenados por los profesionales en los términos legales.7.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supervisión.8. Rendir informes mensuales sobre las actividades desarrolladas.9. Llevar a cabo el acompañamiento a las reuniones, así como el acompañamiento a las actividades, cuando sean requeridos por el Fondo.10. Las demás relacionadas con el objeto del contrato.</t>
  </si>
  <si>
    <t>FDLCH-CD-139-2023</t>
  </si>
  <si>
    <t>FDLCH-CPS-139-2023</t>
  </si>
  <si>
    <t>PRESTAR SERVICIOS TÉCNICOS PARA APOYAR EL ÁREA GESTIÓN DEL DESARROLLO LOCAL EN LAS ACTIVIDADES PRESUPUESTALES REQUERIDAS POR LA ALCALDÍA LOCAL DE CHAPINERO</t>
  </si>
  <si>
    <t>EILIN NATALY VILLABON PARDO</t>
  </si>
  <si>
    <t>TECNICO PROFESIONAL EN GESTION CONTABLE Y FINANCIERA</t>
  </si>
  <si>
    <t>CALLE 22D SUR # 4A-10</t>
  </si>
  <si>
    <t>eilin_villabon@hotmail.com</t>
  </si>
  <si>
    <t>PRESUPUESTO</t>
  </si>
  <si>
    <t>https://community.secop.gov.co/Public/Tendering/OpportunityDetail/Index?noticeUID=CO1.NTC.4258361&amp;isFromPublicArea=True&amp;isModal=False</t>
  </si>
  <si>
    <t>1 . Apoyar en la revisión de soportes contables para pago de cuentas radicadas en la programación y reprogramación mensual del PAC, siguiendo los procedimientos de Gestión y Adquisición de RecursosGAR. 2 . Apoyar en la elaboración y remisión de los informes que se requiera dentro del desarrollo de su objeto contractual como: (SIVICOF, informe de obligaciones por pagar). 3 . Apoyo en la elaboración de CDP, CRP y Ordenes de pago de los contratistas y proveedores del FCLCH. 4 . Organización y archivo permanente de la información impresa contable y financiera que se genera en el área de gestión del desarrollo local, según las TRD. 5 . Apoyar la elaboración del presupuesto en su etapa inicial, de ejecución y cierre presupuestal. 6 . Efectuar la Conciliación mensual Saldo Disponible con Tesorería y Presupuesto, elaborar reporte mensual Exógenas según Circular 0004-2016 para Tesorería 7 . Apoyar el seguimiento de la ejecución presupuestal de los proyectos de inversión y de funcionamiento del fondo de desarrollo. 8 . Apoyar en el uso, soporte y seguimiento de los aplicativos contables en los roles financieros, como BOGDATA y SIPSE, entre otros. 9 . Atender a los usuarios internos y externos de la gestión del desarrollo local con entrega de información previa autorización del responsable. 10 . Entregar dentro del término de tres días antes del vencimiento del contrato, los elementos y asuntos que le fueron entregados para el desarrollo del objeto del contrato. 11 . Rendir informes mensuales sobre las actividades desarrolladas. 12 . Rendir un informe final que recoja las tareas y productos originados del objeto contractual. 13 . Las demás que le asigne el supervisor del contrato y que surjan de la naturaleza del mismo.</t>
  </si>
  <si>
    <t>FDLCH-CD-140-2023</t>
  </si>
  <si>
    <t>FDLCH-CPS-140-2023</t>
  </si>
  <si>
    <t>PRESTAR LOS SERVICIOS PROFESIONALES PARA EL DESARROLLO DE PROCESOS DE FORMACIÓN Y DE ACTIVIDADES RECREO DEPORTIVAS ASÍ COMO EN EL ACOMPAÑAMIENTO Y ARTICULACION DE ESTRATEGIAS QUE SE GENEREN EN LA LOCALIDAD DE CHAPINERO.</t>
  </si>
  <si>
    <t>EDISON FABIAN LEON LEON (Cedente)
OSCAR ENRIQUE CASTRO HERNANDEZ (Cesionario)</t>
  </si>
  <si>
    <t>LICENCIATURA EN EDUCACION FISICA</t>
  </si>
  <si>
    <t>CARRERA 99 # 61A-40 SUR</t>
  </si>
  <si>
    <t>oscarcastro36_99@outlook.com</t>
  </si>
  <si>
    <t>MIGUEL ANGEL DELGADO BARRERA</t>
  </si>
  <si>
    <t>DEPORTES</t>
  </si>
  <si>
    <t>https://community.secop.gov.co/Public/Tendering/OpportunityDetail/Index?noticeUID=CO1.NTC.4264010&amp;isFromPublicArea=True&amp;isModal=False</t>
  </si>
  <si>
    <t xml:space="preserve">OSCAR ENRIQUE CASTRO HERNANDEZ </t>
  </si>
  <si>
    <t>1. Apoyar en la planeación, organización de programas locales referentes a formación deportiva, actividades de mantenimiento físico, recreación y deportes dirigidos a segmentos de población específicas, comunitaria, adulto mayor, infancia y juventud y personas con limitaciones de acuerdo con los lineamientos y procedimientos establecidos por el IDRD, para el desarrollo de este tipo de actividades. 2. Apoyar en la planeación y desarrollo de las actividades logistas que se requieran para realización de eventos deportivos y/o comunitarios o del acompañamiento de actividades que le sean designadas. 3. Apoyar la supervisión de contratos que le sean designados por el Alcalde Local, según lo establecido en el Manual de Supervisión e interventoría de la Secretaría Distrital de Gobierno. 4. Apoyar y asistir a las actividades desarrolladas en el territorio cuando sea requerido por el supervisor o apoyo a la supervisión. 5. Apoyar en el desarrollo logístico, administrativo y convocatoria de las actividades que programe la Alcaldía Local encaminadas a la integración y movilización social de los grupos de interés y partes interesadas en los temas relacionados con el objeto contractual. 6. Realizar procesos de capacitación deportiva y recreativa enfocada a segmentos de población de adulto mayor, infancia y juventud de acuerdo con los lineamientos y procedimientos establecidos por el IDRD, para el desarrollo de este tipo de actividades. 7. Adelantar y gestionar las herramientas de comunicación, tecnológicas, logísticas y de espacios en la localidad necesarios para el cumplimiento del objeto y la ejecución de sus obligaciones. 8. Brindar respuesta oportuna a las solicitudes de procesos, informes, reporte de metas, política pública y requerimientos por la supervisión del contrato. 9. Participar de las reuniones que sean requeridas por el Alcalde Local, así como de las actividades programadas por el despacho de la Alcaldía. 10. Apoyo en la gestión documental de la documentación que se le asigne. 11. Atender a la comunidad que requiera información del área asignada. 12. El contratista deberá ingresar dentro del numeral de ejecución del contrato electrónico en la plataforma SECOP II, el plan de pagos respectivos y agregar como documento nuevo los informes de actividades respectivos. 13. Las demás que le sean asignadas por el alcalde local o el supervisor designado con ocasión del fin objeto contractual.</t>
  </si>
  <si>
    <t>FDLCH-CD-141-2023</t>
  </si>
  <si>
    <t>FDLCH-CPS-141-2023</t>
  </si>
  <si>
    <t>PRESTAR LOS SERVICIOS PROFESIONALES PARA EL AREA DE GESTION POLIVICA EN LAS ACCIONES Y ACTUACIONES DE VIGILANCIA Y CONTROL DE COMPETENCIA DE LA ALCALDIA LOCAL DE CHAPINERO</t>
  </si>
  <si>
    <t>JEFERSON ALEJANDRO GOMEZ SANTAFE</t>
  </si>
  <si>
    <t>CALLE 75A SUR # 1A-29 ESTE</t>
  </si>
  <si>
    <t>jag2903@hotmail.com</t>
  </si>
  <si>
    <t>https://community.secop.gov.co/Public/Tendering/OpportunityDetail/Index?noticeUID=CO1.NTC.4295247&amp;isFromPublicArea=True&amp;isModal=False</t>
  </si>
  <si>
    <t>1. Dar seguimiento y proyección de los expedientes que tiene el área de gestión policiva según clasificación por la supervisión de área según competencia obras y urbanismo, establecimiento de comercio y espacio público. 2. Realizar la validación y dar su respectivo concepto jurídico y dar seguimiento al proceso. 3. Proyectar los actos administrativos correspondientes que le sean asignados, conforme con la normatividad vigente, y presentarlos al profesional que cumpla con el rol de supervisión para su revisión y aprobación. 4. Ajustar los proyectos de actos administrativos a partir de las observaciones y/o modificaciones sugeridas por el profesional que cumpla con el rol de supervisión o quien este designe. 5. Realizar el acompañamiento de los operativos que le sean asignados en los temas propios de vigilancia y control en los temas de actividad económica, espacio público y obras y urbanismo. 6. Efectuar el registro de datos e información de los trámites realizados en cada uno de los aplicativos de gestión y apoyo que corresponda y que sean propios del desarrollo del objeto del contrato y/o de las obligaciones contractuales. 7. Apoyar jurídicamente al área de gestión policiva de la alcaldía local, en los temas que se generen y se requiera su acompañamiento y/o concepto. 8. Dar respuesta a las solicitudes de derecho de petición asignadas y de su competencia con el debió seguimiento y con los tiempos establecidos de ley. 9. Revisar la totalidad de las solicitudes que le sean asignadas, en el aplicativo institucional ORFEO. 10. Realizar la revisión de las solitudes ciudadanas asociadas al aprovechamiento económico del espacio público y darles el trámite correspondiente. 11. Diligenciar y mantener actualizada la base de datos con la información de los establecimientos de comercio visitados, fecha del operativo y resultado los mismos, así como también los trámites realizados en la plataforma de orfeo.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entregar dentro del término de tres (3) días antes del vencimiento del contrato, los elementos y asuntos que le fueran entregados para el desarrollo del contrato. 16. Las demás que se le asignen y que surjan de la naturaleza del contrato.</t>
  </si>
  <si>
    <t>FDLCH-CD-142-2023</t>
  </si>
  <si>
    <t>FDLCH-CPS-142-2023</t>
  </si>
  <si>
    <t>PRESTAR SERVICIOS PROFESIONALES PARA EL FONDO DE DESARROLLO LOCAL EN LA GESTIÓN PRECONTRACTUAL, CONTRACTUAL Y POSTCONTRACTUAL QUE ADELANTE EL FONDO DE DESARROLLO LOCAL DE CHAPINERO</t>
  </si>
  <si>
    <t>YELIKSA BIBIANA FARFAN SANCHEZ</t>
  </si>
  <si>
    <t>CALLE 68A SUR # 80K-45 BL 5 INT 22 APTO 202</t>
  </si>
  <si>
    <t>bibianafarfis@gmail.com</t>
  </si>
  <si>
    <t>https://community.secop.gov.co/Public/Tendering/OpportunityDetail/Index?noticeUID=CO1.NTC.4297751&amp;isFromPublicArea=True&amp;isModal=False</t>
  </si>
  <si>
    <t>FDLCH-CD-143-2023</t>
  </si>
  <si>
    <t>FDLCH-CPS-143-2023</t>
  </si>
  <si>
    <t>PRESTAR LOS SERVICIOS PROFESIONALES PARA EL AREA DE GESTION POLICIVA EN LAS ACCIONES Y ACTUACIONES DE VIGILANCIA Y CONTROL DE COMPETECNIA DE LA ALCALDIA LOCAL DE CHAPINERO</t>
  </si>
  <si>
    <t>KELLY YOHANA PEREZ BENAVIDES</t>
  </si>
  <si>
    <t>CARRERA 70B # 1-16 APTO 302</t>
  </si>
  <si>
    <t>abgkellyperez@gmail.com</t>
  </si>
  <si>
    <t>https://community.secop.gov.co/Public/Tendering/OpportunityDetail/Index?noticeUID=CO1.NTC.4303038&amp;isFromPublicArea=True&amp;isModal=False</t>
  </si>
  <si>
    <t>1. Dar seguimiento y proyección de los expedientes que tiene el área de gestión policiva según clasificación por la supervisión de área según competencia obras y urbanismo, establecimiento de comercio y espacio público. 2. Realizar la validación y dar su respectivo concepto jurídico y dar seguimiento al proceso. 3. Proyectar los actos administrativos correspondientes que le sean asignados, conforme con la normatividad vigente, y presentarlos al profesional que cumpla con el rol de supervisión para su revisión y aprobación. 4. Ajustar los proyectos de actos administrativos a partir de las observaciones y/o modificaciones sugeridas por el profesional que cumpla con el rol de supervisión o quien este designe. 5. Realizar el acompañamiento de los operativos que le sean asignados en los temas propios de vigilancia y control en los temas de actividad económica, espacio público y obras y urbanismo. 6. Efectuar el registro de datos e información de los trámites realizados en cada uno de los aplicativos de gestión y apoyo que corresponda y que sean propios del desarrollo del objeto del contrato y/o de las obligaciones contractuales. 7. Apoyar jurídicamente al área de gestión policiva de la alcaldía local, en los temas que se generen y se requiera su acompañamiento y/o concepto. 8. Dar respuesta a las solicitudes de derecho de petición asignadas y de su competencia con el debió seguimiento y con los tiempos establecidos de ley. 9. Revisar la totalidad de las solicitudes que le sean asignadas, en el aplicativo institucional ORFEO. 10. Realizar la revisión de las solitudes ciudadanas asociadas al aprovechamiento económico del espacio público y darles el trámite correspondiente. 11. Diligenciar y mantener actualizada la base de datos con la información de los establecimientos de comercio visitados, fecha del operativo y resultado los mismos, así como también los trámites realizados en la plataforma de orfeo.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Entregar dentro del término de tres (3) días antes del vencimiento del contrato, los elementos y asuntos que le fueran entregados para el desarrollo del contrato. 16. Las demás que se le asignen y que surjan de la naturaleza del contrato.</t>
  </si>
  <si>
    <t>FDLCH-CD-144-2023</t>
  </si>
  <si>
    <t>FDLCH-CPS-144-2023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</si>
  <si>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</si>
  <si>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YELIXA DEL MAR VELASQUEZ RICO</t>
  </si>
  <si>
    <t>CARRERA 8 # 52-31 SUR</t>
  </si>
  <si>
    <t>yelixa102009@hotmail.com</t>
  </si>
  <si>
    <t>https://community.secop.gov.co/Public/Tendering/OpportunityDetail/Index?noticeUID=CO1.NTC.4321308&amp;isFromPublicArea=True&amp;isModal=False</t>
  </si>
  <si>
    <t>BIBIANA FARFAN S</t>
  </si>
  <si>
    <t>FDLCH-145-2023</t>
  </si>
  <si>
    <t>Convenios o contratos interadministrativos</t>
  </si>
  <si>
    <t>Contrato y/o Convenio Interadministrativo</t>
  </si>
  <si>
    <t>CIA</t>
  </si>
  <si>
    <t xml:space="preserve">1.1. Convenio </t>
  </si>
  <si>
    <t>211 211-Convenio Interadministrativo</t>
  </si>
  <si>
    <t>CIA: Convenio interadministrativo</t>
  </si>
  <si>
    <t>15. Convenios/contratos interadministrativos</t>
  </si>
  <si>
    <t>AUNAR ESFUERZOS TÉCNICOS, ADMINISTRATIVOS, JURÍDICOS Y FINANCIEROS PARA LA IMPLEMENTACIÓN DEL PROGRAMA JÓVENES A LA U, PARA EL ACCESO Y LA PERMANENCIA DE LAS Y LOS JÓVENES, EN LA CIUDAD DE BOGOTÁ, PARTICULARMENTE PARA LOS JÓVENES DE LA LOCALIDAD DE CHAPINERO</t>
  </si>
  <si>
    <t>DICIEMBRE
2030</t>
  </si>
  <si>
    <t>AGENCIA DISTRITAL PARA LA EDUCACION SUPERIOR, LA CIENCIA Y LA TECNOLOGIA - ATENEA</t>
  </si>
  <si>
    <t>11 11-Entidad Estatal</t>
  </si>
  <si>
    <t>AV EL DORADO # 66-43</t>
  </si>
  <si>
    <t>diego.forero077@educacionbogota.edu.co</t>
  </si>
  <si>
    <t>CLAUDIA MARCELA LOPEZ SERRATO (Componente técnico)
ALEX JAVIER GUZMAN CUERVO (Componente jurídico contractual)</t>
  </si>
  <si>
    <t>https://community.secop.gov.co/Public/Tendering/OpportunityDetail/Index?noticeUID=CO1.NTC.4375917&amp;isFromPublicArea=True&amp;isModal=False</t>
  </si>
  <si>
    <t>ALEX JAVIER GUZMAN CUERVO</t>
  </si>
  <si>
    <t>Mayo</t>
  </si>
  <si>
    <t>FDLCH-CD-146-2023</t>
  </si>
  <si>
    <t>FDLCH-CPS-146-2023</t>
  </si>
  <si>
    <t>PRESTAR SERVICIOS TÉCNICOS PARA APOYAR EL ÁREA GESTIÓN DEL DESARROLLO LOCAL EN LAS ACTIVIDADES PRESUPUESTALES Y CONTABLES REQUERIDAS POR LA ALCALDÍA LOCAL DE CHAPINERO</t>
  </si>
  <si>
    <t>SEBASTIAN CAMARGO MONTOYA</t>
  </si>
  <si>
    <t>TECNICO EN CONTABILIZACION DE OPERACIONES COMERCIALES</t>
  </si>
  <si>
    <t>CARRERA 95A # 34-75 SUR INT 13</t>
  </si>
  <si>
    <t>scamargomontoya@gmail.com</t>
  </si>
  <si>
    <t>https://community.secop.gov.co/Public/Tendering/OpportunityDetail/Index?noticeUID=CO1.NTC.4327384&amp;isFromPublicArea=True&amp;isModal=False</t>
  </si>
  <si>
    <t>1. Apoyar en la revisión de soportes contables para pago de cuentas radicadas en la programación y reprogramación mensual del PAC, siguiendo los procedimientos de Gestión y Adquisición de Recursos-GAR. 2. Apoyar en la elaboración y remisión de los informes que se requiera dentro del desarrollo de su objeto contractual como: (SIVICOF, informe de obligaciones por pagar). 3. Apoyo en la elaboración de CDP, CRP y Ordenes de pago de los contratistas y proveedores del FCLCH. 4. Organización y archivo permanente de la información impresa contable y financiera que se genera en el área de gestión del desarrollo local, según las TRD. 5. Apoyar la elaboración del presupuesto en su etapa inicial, de ejecución y cierre presupuestal. 6. Efectuar la Conciliación mensual Saldo Disponible con Tesorería y Presupuesto, elaborar reporte mensual Exógenas según Circular 0004-2016 para Tesorería. 7. Apoyar el seguimiento de la ejecución presupuestal de los proyectos de inversión y de funcionamiento del fondo de desarrollo. 8. Apoyar en el uso, soporte y seguimiento de los aplicativos contables en los roles financieros, como BOGDATA y SIPSE, entre otros. 9. Atender a los usuarios internos y externos de la gestión del desarrollo local con entrega de información previa autorización del responsable. 10. Entregar dentro del término de tres días antes del vencimiento del contrato, los elementos y asuntos que le fueron entregados para el desarrollo del objeto del contrato. 11. Rendir informes mensuales sobre las actividades desarrolladas. 12. Rendir un informe final que recoja las tareas y productos originados del objeto contractual. 13. Las demás que le asigne el supervisor del contrato y que surjan de la naturaleza del mismo. 14. Apoyar en la conformación de la Base de Datos de Expedientes Activos en Cobro Persuasivo, que maneja el área de Gestión Policiva y por infracciones al Régimen de Obras y Urbanismo (Ley 388 de 1997), y Requisitos Establecimientos de Comercio (Ley 232 de 1995). 15. Adelantar el Archivo documental del área; soportes de registro y pago, Informes, Gestión Saneamiento Contable y Proyecto 704, Conciliaciones, Recíprocas, Correspondencia, Instructivos e información contable, documentos de carácter presupuestal asequible para su oportuna consulta.</t>
  </si>
  <si>
    <t>FDLCH-CIA-147-2023</t>
  </si>
  <si>
    <t>538
539</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</si>
  <si>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</si>
  <si>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JULIO
2024</t>
  </si>
  <si>
    <t>SECRETARIA DISTRITAL DE CULTURA, RECREACION Y DEPORTE -SCRD- y EL INSTITUTO DISTRITAL DE LAS ARTES – IDARTES -</t>
  </si>
  <si>
    <t>CARRERA 8 # 15-46</t>
  </si>
  <si>
    <t>contactenos@idartes.gov.co</t>
  </si>
  <si>
    <t>https://www.contratos.gov.co/consultas/detalleProceso.do?numConstancia=23-22-65858</t>
  </si>
  <si>
    <t>El valor inicial del convenio marco es por $25.739.012.534, el aporte del FDLCH es de $750.000.000</t>
  </si>
  <si>
    <t>FDLCH-CD-148-2023</t>
  </si>
  <si>
    <t>FDLCH-CPS-148-2023</t>
  </si>
  <si>
    <t>PRESTAR SERVICIOS PROFESIONALES PARA APOYAR JURIDICAMENTE LOS DIFERENTES PROCESOS EN LAS ETAPAS PRECONTRACTUAL, CONTRACTUAL Y POSTCONTRACTUAL, ASÍ COMO LAS LIQUIDACIONES QUE ADELANTE EL FONDO DE DESARROLLO LOCAL DE CHAPINERO</t>
  </si>
  <si>
    <t>ANGELA MARIA TIERRADENTRO DIAZ</t>
  </si>
  <si>
    <t>CALLE 150 # 50-47</t>
  </si>
  <si>
    <t>angelatierradentrod@gmail.com</t>
  </si>
  <si>
    <t>https://community.secop.gov.co/Public/Tendering/OpportunityDetail/Index?noticeUID=CO1.NTC.4350195&amp;isFromPublicArea=True&amp;isModal=False</t>
  </si>
  <si>
    <t>1.Estructurar jurídicamente y adelantar los procesos de contratación que le sean asignados, en sus etapas precontractual, contractual y postcontractual, del Fondo de Desarrollo Local de Chapinero. 2.Proyectar los documentos requeridos en cada una de las etapas de los procesos contractuales, tales como: estudios previos, minutas, actas de inicio, aprobaciones de pólizas, designaciones de apoyo a la supervisión, modificaciones, actos administrativos, liquidaciones y demás. 3. Proyectar el contenido jurídico y revisión de los procesos de liquidación de los contratos que le sean asignados. 4. Asistir a las actividades relacionadas con la contratación adelantada por el FONDO, tales como audiencias, capacitaciones, entre otras. 5. Mantener actualizados los portales para la publicación y reporte de la contratación, en los asuntos que sean de su conocimiento, así como el aplicativo SIPSE. 6. Remitir en los tiempos y condiciones establecidos por el área de gestión del desarrollo local, reporte a la persona encargada de los contratos nuevos y modificaciones contractuales. 7. Realizar la conformación de la carpeta única contractual, de acuerdo al Manual de Contratación (GDI-GPD-IN007), por cada compromiso asignado y entregar a la persona encargada, de acuerdo a los tiempos establecidos por el área de gestión del desarrollo local del FDLCH. 8. Rendir un informe final que recoja las tareas y productos originados del objeto contractual. 9.Llevar a cabo el acompañamiento a las reuniones, o sesiones indicadas por el Alcalde Local, así como los acompañamientos en calle, requeridos por la Entidad. 10. Las demás que le indique el supervisor del contrato y que se encuentren relacionadas con el objeto del Contrato.</t>
  </si>
  <si>
    <t>FDLCH-CD-149-2023</t>
  </si>
  <si>
    <t>FDLCH-CPS-149-2023</t>
  </si>
  <si>
    <t>PRESTAR SERVICIOS TECNICOS PARA EL AREA DE GESTION DEL DESARROLLO LOCAL EN LA EJECUCION DE ACTIVIDADES ADMINISTRATIVAS Y LA EJECUCION DE ESTRATEGIAS SOCIALES EN LA LOCALIDAD DE CHAPINERO</t>
  </si>
  <si>
    <t>DANIELA QUINTERO TRIANA</t>
  </si>
  <si>
    <t>BACHILLERATO</t>
  </si>
  <si>
    <t>CALLE 72F # 113-21 TO 1 APTO 302</t>
  </si>
  <si>
    <t>danielaquintero9803@gmail.com</t>
  </si>
  <si>
    <t>https://community.secop.gov.co/Public/Tendering/OpportunityDetail/Index?noticeUID=CO1.NTC.4340850&amp;isFromPublicArea=True&amp;isModal=False</t>
  </si>
  <si>
    <t>FDLCH-CD-150-2023</t>
  </si>
  <si>
    <t>FDLCH-CPS-150-2023</t>
  </si>
  <si>
    <t>PRESTAR SERVICIOS PROFESIONALES JURÍDICOS PARA LA GESTIÓN, DESARROLLO, SEGUIMIENTO Y EJECUCIÓN ADMINISTRATIVA DEL PROYECTO CHAPINERO MODELO DE MOVILIDAD INTELIGENTE</t>
  </si>
  <si>
    <t>KAREN VIVIANA QUINCHE ROZO (Cedente)
MICHAEL STIVEN MENDEZ CASTELLANOS (Cesionario)</t>
  </si>
  <si>
    <t>CARRERA 119A # 63D-13</t>
  </si>
  <si>
    <t>maicol_001_@hotmail.com</t>
  </si>
  <si>
    <t>https://community.secop.gov.co/Public/Tendering/OpportunityDetail/Index?noticeUID=CO1.NTC.4353761&amp;isFromPublicArea=True&amp;isModal=False</t>
  </si>
  <si>
    <t xml:space="preserve">MICHAEL STIVEN MENDEZ CASTELLANOS </t>
  </si>
  <si>
    <t>1. Apoyar a la Oficina de infraestructura del Fondo de Desarrollo Local de Chapinero en las etapas de estructuración precontractual, seguimiento y supervisión contractual y liquidación de los contratos celebrados, relacionados con del proyecto “Chapinero Modelo de Movilidad Inteligente”. 2. Apoyar al Fondo de Desarrollo Local de Chapinero en los trámites legales para la revisión y gestión de las garantías de cumplimiento que constituyan los Contratistas a favor del FDLCH con ocasión de los contratos celebrados en el marco del proyecto “Chapinero Modelo de Movilidad Inteligente”, cuando a ello haya lugar. 3. Proyectar los informes que se requieran con destino a los Órganos de Control y demás enti-dades que lo requieran. 4.Guardar la debida reserva y confidencialidad de los asuntos que conozca con ocasión de la ejecución del objeto del contrato, así como todos aquellos relacionados con el mismo. 5. Atender y proyectar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6. Realizar la gestión documental de los expedientes administrativos y contractuales que le sean asignados en ejecución del objeto contractual. 7. Rendir un informe final que recoja las tareas y productos originados del objeto contractual. 8. Desarrollar el cargue, seguimiento y evaluación de los contratos respectivos en las Plataformas SECOP II, SIPSE y las demás plataformas generadas para la gestión y el seguimiento. 9. Participar de las reuniones de coordinación y planeación que sean requeridas por el Alcalde Local, así como de las actividades programadas en oficina y en calle por el despacho de la Alcaldía. 10. Las demás que le indique el supervisor del contrato y que estén relacionadas con el objeto del contrato.</t>
  </si>
  <si>
    <t>FDLCH-CD-151-2023</t>
  </si>
  <si>
    <t>FDLCH-CPS-151-2023</t>
  </si>
  <si>
    <t>PRESTAR SERVICIOS PROFESIONALES PARA EL AREA DEL DESARROLLO LOCAL, PARA LA GESTION ACCIONES, PROCESOS Y PROCEDIMIENTOS JURÍDICOS ADMINISTRATIVOS DE LAS ETAPAS CONTRACTUALES DE LOS PROCESOS DE INVERSION QUE SE ADELANTE EN LA ALCALDIA LOCAL DE CHAPINERO</t>
  </si>
  <si>
    <t>CARRERA 65B # 61-45 SUR</t>
  </si>
  <si>
    <t>javier.guzmancuervo@hotmail.com</t>
  </si>
  <si>
    <t>https://community.secop.gov.co/Public/Tendering/OpportunityDetail/Index?noticeUID=CO1.NTC.4353590&amp;isFromPublicArea=True&amp;isModal=False</t>
  </si>
  <si>
    <t>1. Estructurar jurídicamente los documentos generados en los proyectos de inversión de la Localidad, necesarios para el desarrollo del Plan Anual de Adquisiciones: estudios previos, pliegos de condiciones, minutas contractuales, actas de inicio, designaciones de apoyo a supervisión, aprobación de pólizas, modificaciones contractuales, y demás que resulten del proceso contractual. y adelantar dichos procesos en las plataformas públicas de contratación, bajo cualquier modalidad en sus etapas precontractual y contractual. 2. Realizar los apoyos a la supervisión de los contratos, proyectos de inversión y/o actividades designadas por el Alcalde Local, de conformidad con los lineamientos, valores y principios indicados por la Secretaría Distrital de Gobierno. 3. Orientar y apoyar al Alcalde Local en las consultas de los temas contractuales y prestar asistencia jurídica en materia contractual de la Alcaldía. 4. Organizar y disponer el trabajo contractual del Fondo de Desarrollo Local de Chapinero, en lo concerniente a los proyectos de inversión del Fondo de Desarrollo Local de Chapinero. 5.Hacer seguimiento al plan de trabajo establecido para la contratación de los proyectos de inversión del Fondo de Desarrollo Local de Chapinero. 6. Verificación y administrar el respectivo seguimiento en los portales la publicación como SECOP, Sipse y demas aplicativos asignados a la función del objeto contractual. 7. Realizar las evaluaciones jurídicas de las propuestas presentadas en los procesos de contratación que adelante el FONDO, en conjunto con el comité evaluador designado. 8. Asistir a las actividades relacionadas con la contratación adelantada por el FONDO, tales como audiencias, capacitaciones, entre otras. 9. Remitir en los tiempos y condiciones establecidos en contratación, reporte a la persona encargada de los contratos nuevos y modificaciones contractuales. 10. Guardar la debida reserva y confidencialidad de los asuntos que conozca con ocasión de la ejecución del objeto del contrato, así como todos aquellos relacionados con el mismo. 11. Realizar la conformación de la carpeta única contractual, de acuerdo con el Manual de Contratación (GDI- GPD-IN007), por cada compromiso celebrado y entregar a la persona encargada, de acuerdo a los tiempos establecidos por 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t>
  </si>
  <si>
    <t>FDLCH-CD-152-2023</t>
  </si>
  <si>
    <t>FDLCH-CAR-152-2023</t>
  </si>
  <si>
    <t>Arrendamiento de bienes inmuebles</t>
  </si>
  <si>
    <t>Contrato de Arrendamiento</t>
  </si>
  <si>
    <t>CAR</t>
  </si>
  <si>
    <t>O21202020070272112</t>
  </si>
  <si>
    <t>Servicios de alquiler o arrendamiento con o sin opción de compra, relativos a bienes inmuebles no residenciales (diferentes a vivienda), propios o arrendados.</t>
  </si>
  <si>
    <t>132 132-Arrendamiento de Bienes Inmuebles</t>
  </si>
  <si>
    <t>ARREDAMIENTO</t>
  </si>
  <si>
    <t>9.9. Arrendamiento de bienes inmuebles</t>
  </si>
  <si>
    <t>CONTRATAR EN ARRIENDO UNA BODEGA, CON EL PROPÓSITO DE GUARDAR LOS ELEMENTOS DECOMISADOS DURANTE LOS OPERATIVOS DE CONTROL DE ESPACIO PÚBLICO, ADELANTADOS POR LA ALCALDÍA LOCAL DE CHAPINERO</t>
  </si>
  <si>
    <t>ANA GRACIELA GALAN</t>
  </si>
  <si>
    <t>CALLE 74B # 69-26</t>
  </si>
  <si>
    <t>alvarezaura19@gmail.com</t>
  </si>
  <si>
    <t>CONTRATO ARRENDAMIENTO BODEGA</t>
  </si>
  <si>
    <t>https://community.secop.gov.co/Public/Tendering/OpportunityDetail/Index?noticeUID=CO1.NTC.4354600&amp;isFromPublicArea=True&amp;isModal=False</t>
  </si>
  <si>
    <t>FDLCH-CD-153-2023</t>
  </si>
  <si>
    <t>FDLCH-CPS-153-2023</t>
  </si>
  <si>
    <t>PRESTAR SERVICIOS PROFESIONALES ESPECIALIZADOS PARA LIDERAR LA ORGANIZACIÓN Y ESTRUCTURACION DE LA GESTIÓN PRECONTRACTUAL, CONTRACTUAL Y POSTCONTRACTUAL QUE ADELANTE EL FONDO DE DESARROLLO LOCAL DE CHAPINERO</t>
  </si>
  <si>
    <t>DIEGO ORLANDO ROMERO RIVERA (Cedente)
JENNY CAROLINA GIRON CUERVO (Cesionaria)</t>
  </si>
  <si>
    <t>https://community.secop.gov.co/Public/Tendering/OpportunityDetail/Index?noticeUID=CO1.NTC.4372274&amp;isFromPublicArea=True&amp;isModal=False</t>
  </si>
  <si>
    <t xml:space="preserve">JENNY CAROLINA GIRON CUERVO </t>
  </si>
  <si>
    <t>1.Apoyar en la revisión y proyección, si es el caso, de los documentos contractuales generados en el proceso de adquisición de bienes y servicios de la entidad: estudios previos, pliegos de condiciones, minutas contractuales, actas de inicio, designaciones de apoyo a supervisión, aprobación de pólizas, ordenes de compra en tienda virtual, modificaciones contractuales, liquidaciones contractuales y demás que resulten del proceso contractual. 2. Realizar el seguimiento a la ejecución de los contratos que le fueren asignados, si es el caso. 3. Resolver consultas y prestar asistencia jurídica en materia contractual. 4. Organizar y disponer el trabajo al equipo de contratación del Fondo de Desarrollo Local de Chapinero. 5. Verificar y proyectar, si es el caso, los informes de contratación respectivos con destino a los órganos de control, la comunidad, las corporaciones públicas y las demás entidades que lo requieran. 6. Asistir a las actividades relacionadas con la contratación adelantada por el FONDO, tales como audiencias, capacitaciones, entre otras. 7. Adelantar la verificación de la actualización de los portales para la publicación y reporte de la contratación, de los procesos de selección adelantados por la entidad. 8. Realizar las acciones requeridas de conformidad con los flujos de aprobación en los diferentes tipos de procesos de la plataforma SECOP II. 9. Brindar los conceptos que le sean requeridos en cuanto al sistema de control interno previsto para el FONDO, de acuerdo con la normatividad vigente y a los planes de mejoramiento, y proponer avances sobre el tema, si es del caso. 10. Guardar la debida reserva y confidencialidad de los asuntos que conozca con ocasión de la ejecución del objeto del contrato, así como todos aquellos relacionados con el mismo. 11. Apoyar al Alcalde Local en la coordinación y revisión del plan anual de adquisiciones de acuerdo con las modificaciones aprobadas en el comité de contratación respectivo y que se publiquen en las páginas web correspondientes, dentro del término legal establecido. 12. Coordinar la programación y desarrollo de los comités de contratación, en ausencia del abogado del Fondo de Desarrollo Local. 13. Llevar a cabo el acompañamiento a las reuniones, o sesiones indicadas por el Alcalde Local, así como los acompañamientos en calle, requeridos por la Entidad. 14. Las demás relacionadas con el objeto del contrato.</t>
  </si>
  <si>
    <t>FDLCH-CD-154-2023</t>
  </si>
  <si>
    <t>FDLCH-CPS-154-2023</t>
  </si>
  <si>
    <t>PRESTAR SERVICIOS PROFESIONALES PARA EL AREA DEL DESARROLLO LOCAL EN LA GESTION, LA FORMULACION Y LA ATENCION ACCIONES INTEGRAL DE ESTRETAGIAS DEL GOBIERNO ABIERTO Y TRANSPARENTE GENERADO POR LA ALCALDIA LOCAL DE CHAPINERO.</t>
  </si>
  <si>
    <t>ANDREA CAROLINA SANDOVAL RAMOS</t>
  </si>
  <si>
    <t>CIENCIAS POLITICAS</t>
  </si>
  <si>
    <t>CARRERA 8 # 65-17</t>
  </si>
  <si>
    <t>andreasandovalramos2@gmail.com</t>
  </si>
  <si>
    <t>https://community.secop.gov.co/Public/Tendering/OpportunityDetail/Index?noticeUID=CO1.NTC.4375539&amp;isFromPublicArea=True&amp;isModal=False</t>
  </si>
  <si>
    <t>FDLCH-CCBM-155-2023</t>
  </si>
  <si>
    <t>Selección abreviada</t>
  </si>
  <si>
    <t>Menor cuantía</t>
  </si>
  <si>
    <t>O21202020080585250</t>
  </si>
  <si>
    <t>Servicios de protección (guardas de seguridad)</t>
  </si>
  <si>
    <t>984
985
986</t>
  </si>
  <si>
    <t>43 43-Desarrollo de Proyectos de Vigilancia</t>
  </si>
  <si>
    <t>VIGILANCIA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</si>
  <si>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</si>
  <si>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CORREAGRO S.A.</t>
  </si>
  <si>
    <t>1 1-Unión Temporal</t>
  </si>
  <si>
    <t>CARRERA 24 # 4-10</t>
  </si>
  <si>
    <t xml:space="preserve"> informacion@correagro.com</t>
  </si>
  <si>
    <t>https://community.secop.gov.co/Public/Tendering/OpportunityDetail/Index?noticeUID=CO1.NTC.4495354&amp;isFromPublicArea=True&amp;isModal=true&amp;asPopupView=true</t>
  </si>
  <si>
    <t>Junio</t>
  </si>
  <si>
    <t>La duración del contrato es 7 meses y 11 días</t>
  </si>
  <si>
    <t>1.Garantizar que el personal dispuesto para la prestación del servicio cumpla con los perfiles establecidos en el presente documento y que se precisan a continuación: 2. Velar porque el personal esté debidamente uniformado, carnetizado y capacitado de acuerdo con la normatividad exigida por la Superintendencia de Vigilancia y Seguridad Privada. Así mismo, si la negociación es adjudicada a un consorcio o unión temporal, los integrantes deberán dotar al personal que prestará el servicio con una chaqueta que los identifique como miembros del consorcio o unión temporal, el diseño y el color serán iguales para todos los miembros del consorcio o unión temporal. Nota: La chaqueta será proporcionada de manera adicional al uniforme establecido por la ley. 3. Garantizar el correcto funcionamiento del software y la capacitación del personal encargado de su operación, durante la vigencia de la prestación del servicio contratado 4. Asumir completamente y bajo su absoluta responsabilidad los costos de los elementos, dotación, equipos, salarios, prestaciones sociales de todo el personal que emplea para la ejecución de los servicios contratados y para obtener las diferentes licencias y/o permisos que se requieran para la prestación y utilización de estos servicios. Nota: Se aclara que no existe vinculo laborar o contractual, entre el comitente comprador y la empresa de vigilancia o el personal dispuesto por la misma para la ejecución de la negociación. 5. Firmar el acta de inicio de ejecución de la operación, en la cual se dejará constancia del recibo de las instalaciones (inventarios) y puesta en funcionamiento de los equipos, elementos, recurso humano, dotación, y demás requeridos para la correcta ejecución de las obligaciones contractuales. 6. Evitar la suspensión de la prestación del servicio de forma inmediata, en caso de ser declarado incumplido, por lo que deberá esperar a que se genere el procedimiento establecido por la Bolsa en los términos de su reglamento de funcionamiento y operación, o la Entidad y se adelante un nuevo proceso de selección. Tiempo que será cancelado por la entidad bajo los términos pactados, por lo que, el comitente vendedor deberá prestar el servicio con las mismas condiciones pactadas en la ficha técnica de negociación, documento de condiciones especiales y disposiciones normativas que resulten procedentes. 7. Solicitar por escrito al supervisor de la negociación, el cambio de alguna de las personas asignadas para la prestación del servicio (indicando las razones que lo justifican) por lo menos con dos (2) días hábiles de antelación anexando la hoja de vida del reemplazo y demás documentos requeridos para acreditar el cumplimiento del perfil, y el supervisor designado por el comitente comprador, previo análisis de los motivos y de las condiciones del perfil propuesto, podrá autorizar el cambio, el cual solamente se hará efectivo una vez se haya autorizado por escrito por parte del supervisor designado por el comitente comprador, precisando que el sustituto propuesto debe tener iguales o superiores condiciones y calidades de la persona que va ser retirada del servicio. 8. Cumplir estrictamente los requisitos, normas, protocolos de seguridad, y demás disposiciones que regulan la prestación de todos los servicios de vigilancia y seguridad privada. 9. Velar porque el personal que disponga el comitente vendedor para la prestación del servicio no consuma licores o sustancias psicotrópicas ni encontrarse bajo sus efectos en el ejercicio de sus funciones, ni realizar actos que puedan menoscabar la confianza que el comitente comprador ha depositado en él. Nota: Se aclara que, durante la ejecución del servicio, el personal dispuesto para la prestación del servicio debe mantener excelente conducta y respecto con el personal que visite las instalaciones del comitente comprador, incluyendo sus funcionarios y contratistas. 10. Disponer en la ejecución de la negociación de un coordinador y un supervisor exclusivo que cumpla con las funciones, calidades y experiencia requerida por la Entidad para la prestación del servicio. 11. Realizar para todos los servicios requeridos, por medio del supervisor designado, visitas de inspección una (1) vez en la noche y una (1) vez durante el día, las cuales se deben registrar en la minuta foliada del respectivo puesto. 12. Elaborar un estudio de seguridad, el cual deberá ser presentado al supervisor(a) designado por el COMITENTE COMPRADOR dentro del mes siguiente al inicio de la ejecución de la negociación, en el cual se haya inspeccionado y examinado los sitios y alrededores de los diferentes predios a custodiar, los inmuebles y muebles objeto de custodia, y realizar las recomendaciones a adoptar por parte del COMITENTE COMPRADOR para salvaguardar los mismos, analizando los riesgos, amenazas y vulnerabilidades que presentan en las instalaciones objeto de este estudio y proponer las recomendaciones a fin de minimizar las mismas. 13. Designar un representante, quien tendrá contacto permanente con el supervisor de la negociación que designe el comitente comprador, presentando informes mensuales ordinarios, suficientes y oportunos, sobre el estado de los servicios, que contengan como mínimo el estado de la ejecución de la negociación, con la información correspondiente a los insumos entregados y las novedades presentadas; y extraordinarios, en el momento en que se requieran con la caracterización de la situación o evento particular y las alternativas de solución. Durante el período de la negociación, se harán reuniones periódicas, mensuales, dentro de la primera semana de cada mes, entre el supervisor de la negociación y el representante designado por el comitente vendedor, con el objeto de evaluar entre otros temas, la calidad del servicio prestado lo cual deberá quedar consignado en el acta respectiva. 14. Dar respuesta oportuna a los requerimientos y llamados de atención que formule el supervisor designado por el comitente comprador. 15. Realizar durante la primera semana de ejecución de la negociación, visita de inspección en las sedes del comitente comprador, con el fin de verificar el normal desarrollo de la negociación, el cumplimiento de las obligaciones contractuales, verificación y análisis de hechos que puedan alterar la seguridad de las instalaciones de la Entidad objeto de vigilancia y formulación de recomendaciones que reduzcan estos riesgos, todo lo cual quedará consignado en un acta que se levante para el efecto. 16. Mantener permanente contacto, vía equipo de comunicación, con los supervisores designados por el comitente comprador, el supervisor de la empresa de vigilancia y el coordinador de la empresa de vigilancia, dejando constancias en la minuta de servicios y registrando en detalle las novedades que se presenten. 17. Presentar al supervisor designado por el COMITENTE COMPRADOR, a más tardar dentro de los tres (3) días hábiles siguientes a la adjudicación de la negociación, una relación de los números de los equipos de comunicación que se destinarán a la prestación del servicio. 18. Suministrar personal de vigilancia con los permisos para porte y tenencia de armas de fuego y sus elementos mínimos, en los puestos de vigilancia que se requieran. 19. Allegar, dentro de los cinco (5) días siguientes del inicio del servicio de la negociación, el certificado de aptitud psicofísica para porte y tenencia de armas de fuego, para el personal que utilice armas de fuego en la prestación del servicio, expedido por una institución especializada registrada y certificada ante autoridad respectiva y con los estándares de ley. La vigencia del certificado de aptitud psicofísica para el porte y tenencia de armas de fuego tendrá una vigencia de un (1) año, el cual deberá renovarse cada año (Ley 1539 de 2012, artículo 1). 20. Designar en el plazo fijado por el comitente comprador, los vigilantes adicionales requeridos o cambio de los mismos, a solicitud del supervisor designado por el COMITENTE COMPRADOR, teniendo en cuenta iguales o superiores requisitos mínimos exigidos para este personal. 21. Velar durante la jornada de trabajo, por la protección de las personas que laboran en el área objeto de vigilancia. 22. Velar porque durante los días sábados, domingos y festivos no ingresen a las dependencias servidores públicos, ni personas ajenas que presten algún servicio a la entidad, sin previa autorización por escrito del funcionario encargado por el COMITENTE COMPRADOR. 23. Velar porque todo elemento que requiera ser retirado de la dependencia cuente con autorización escrita del funcionario encargado por el COMITENTE COMPRADOR. 24. Atender de forma inmediata, las solicitudes de cambio de vigilantes que por deficiencia o inconveniencia solicite el supervisor designando para tal fin. Nota: El personal que se cambie por estas causas, no podrá ser ubicado en ningún otro sitio donde se preste el servicio en esta entidad, y en todo caso, respecto del personal designado deberán aportarse para aprobación del supervisor designado por el COMITENTE COMPRADOR previamente los documentos que acrediten el cumplimiento del perfil solicitado en la ficha técnica de negociación y documento de condiciones especiales. 25. Responder por las pérdidas o daños de los elementos del COMITENTE COMPRADOR, por cuanto las oficinas de la entidad son estilo oficina abierta. Nota: Se aclara que, cuando se presenten perdidas de bienes que obren en las instalaciones del comitente comprador, el comitente vendedor deberá presentar (con los soportes que demuestren la diligencia de su personal) dentro de los tres (3) días hábiles siguientes al reporte dado por el supervisor designado por el comitente comprador, que adicionalmente procederá a la evaluación de los hechos reportados, para lo cual, el supervisor designado por el comitente comprador contará con tres (3) días hábiles para validación y remitir el informe final. En caso que, el comitente vendedor no presente el informe o el supervisor designado por el comitente comprador concluya que los hechos que llevaron a la perdida son atribuibles al comitente vendedor y su personal designado, deberá reponer el bien objeto de perdida en las mismas o mejores condiciones. 26. Pagar oportunamente los salarios de los trabajadores vinculados en la ejecución de la operación y en consecuencia realizar en forma oportuna el pago de los aportes parafiscales a que haya lugar y los aportes al Sistema General de Seguridad Social Integral, para todos sus trabajadores y adicionalmente respetar las normas laborales, así mismo la liquidación de los contratos, correspondiente en dado caso. 27. Guardar la debida reserva de la información a la que tenga acceso con ocasión de la operación y a no utilizarla sino exclusivamente en relación con los fines del mismo, y en caso de aplicar, hacer entrega de la información a la que tuvo acceso una vez terminada la ejecución de la negociación. 28. Atender, en debida forma, los reclamos que, a través del supervisor, presente el COMITENTE COMPRADOR y adoptar las medidas correctivas de manera inmediata. 29. Responder por la conducta de su personal y mantener la supervisión directa del mismo, velando porque la presentación personal sea correcta en todo sentido durante la prestación del servicio. 30. Aceptar y cumplir las instrucciones tanto verbales como escritas que le sean impartidas por el COMITENTE COMPRADOR a través del Supervisor. 31. Llevar un control de acceso y salida de materiales o enseres de las instalaciones del COMITENTE COMPRADOR, así como el porte de armas dentro de la misma. 32. Implementar un archivo para cada puesto de vigilancia el cual contendrá: Las consignas generales y específicas del puesto de vigilancia, ordenes de entrada y salida de elementos pertenecientes a los sitios donde se preste el servicio, Ordenes de ingreso de personal en horario no laboral o de personal particular ajeno al sitio, las consignas impartidas por el supervisor que se designe para tal fin, libros, las minutas de vigilancia para cada puesto y las minutas para cada cambio de turno, el control de ingreso y salida de equipos y elementos de propiedad de la empresa de vigilancia, de los sitios donde se presta el servicio. 33. Entregar dentro de los cinco (5) días siguientes al momento de inicio del servicio de la negociación al Supervisor asignado por el COMITENTE COMPRADOR, una carpeta individual que contenga la hoja de vida con fotografía reciente, copia del contrato de trabajo vigente, copia de las afiliaciones a salud, pensión y parafiscales y los documentos requeridos para cada perfil, de cada uno de los trabajadores asignados a la prestación del servicio, como del supervisor asignado a realizar los controles de los funcionarios o dependientes. 34. Como condición de entrega y prestación del servicio No exceder la jornada laboral y reconocer las horas extras, llevar el registro correspondiente y entregar copia a los trabajadores en la forma como lo establece la ley. 35. Prestar el servicio como condición de entrega y prestación del servicio con personal idóneo y entrenado y con los medios adecuados según las características del servicio contratado, para prevenir y contrarrestar la acción de la delincuencia. 36. Asistir a las reuniones que le solicite el comitente comprador a través del supervisor, en relación con el desarrollo del objeto de la negociación y suscribir las actas correspondientes. 37. Presentar los informes que le sean solicitados en relación con la ejecución de la negociación con la debida profundidad y oportunidad que determinará la supervisión designado por el COMITENTE COMPRADOR.  38. Mantener el precio de cierre de la operación conforme al documento entregado el día de la celebración de la negociación que hará parte integral del proceso de contratación sin reajuste alguno, durante la vigencia del mismo, salvo lo exija la normatividad vigente. 39. Cumplir con todos y cada uno de los requisitos exigidos por el comitente comprador, tanto de los guardas de seguridad, como el personal operativo y los medios tecnológicos requeridos. 40. Garantizar la instalación, funcionamiento y programación de los medios tecnológicos requeridos para la prestación del servicio. Estos equipos serán siempre de propiedad del comitente vendedor, los cuales deber ser retirados una vez culmine la prestación del servicio. La Entidad únicamente pagará el valor de los servicios efectivamente prestados. 41. En caso de aplicar, el comitente vendedor, deberá realizar las gestiones necesarias para el empalme de entrega con el comitente vendedor saliente, para lo cual, determinaran las condiciones que consideren procedentes. 42. Garantizar que los medios tecnológicos cuenten con las normas vigentes requeridas para su funcionamiento. 43. Tener a disposición un stock de medios tecnológicos para cambio inmediato en caso de presentarse alguna falla de los equipos instalados del comitente vendedor en la entidad. El cambio de los equipos debe realizarse máximo en veinticuatro (24) horas. 44. Poner a disposición del COMITENTE COMPRADOR al personal necesario que realice la revisión de equipos y solucione problemas técnicos, dando respuesta máxima a las 3 horas después de la notificación de la falla, este servicio se prestará las 24 horas durante todos los días de la ejecución contractual. 45. Atender en un plazo máximo de cuatro (4) horas las solicitudes de la Entidad, relacionadas con la interrupción del servicio. 46. Atender las solicitudes de realización de pruebas de funcionamiento de los equipos, cuando así lo considere conveniente el supervisor de la negociación. 47. Atender en un plazo máximo de tres (3) días hábiles cualquier requerimiento realizado por los supervisores del COMITENTE COMPRADOR. 48. Examinar como mínimo bimestralmente los dispositivos y elementos que conforman los circuitos cerrados de televisión, efectuando las pruebas y los mantenimientos preventivos y correctivos que sean necesarios. 49. Garantizar el funcionamiento de los circuitos cerrados de televisión durante las veinticuatro (24) horas del día. 50. Colocar un aviso en el sitio donde se ubicarán los circuitos cerrados de televisión, en el cual se indique que se encuentra monitoreando y grabando. 
51. Evitar el ingreso de armas de fuego, armas blancas y cualquier otro tipo de arma en las instalaciones donde se prestará el servicio. 52. Presentar dentro de los treinta (30) días siguientes a la fecha de iniciación del servicio de la negociación, un plan de contingencia del servicio, en el cual se indique, entre otras, que ninguno de los puestos de trabajo se descuidará durante la prestación del servicio, para garantizar el nivel de seguridad del COMITENTE COMPRADOR y que en las horas de almuerzo habrá personal disponible para efectuar los relevos correspondientes, con el fin que los titulares, además de tomar sus descansos y alimentos de manera decorosa, puedan disfrutar los descansos acorde con la jornada laboral y tener acceso a la asistencia médica que requieran sin que sufra menoscabo el servicio. 53. Garantizar que los medios tecnológicos sean instalados y programados en la central de monitoreo del comitente vendedor, dentro de un plazo máximo de cinco (5) días hábiles contados a partir de la fecha de iniciación de la negociación. 54. Atender, en forma inmediata, las solicitudes de realización de pruebas de funcionamiento de las alarmas en cada uno de los puestos solicitados, cuando así lo considere conveniente los supervisores de la negociación designados por la Entidad. 55. Atender durante las veinticuatro (24) horas del día y en forma inmediata, las llamadas y señales de emergencia. 56. Avisar en forma inmediata a los supervisores designados por la Entidad, y a las diferentes autoridades, las emergencias que se lleguen a presentar. 57. Dar aviso inmediato a la Superintendencia de Vigilancia y Seguridad Privada y demás autoridades competentes, y proporcionar toda la información relacionada con la ocurrencia de siniestros, en los cuales haya presencia de personas vinculadas a los servicios de vigilancia y seguridad privada. 58. Enviar avisos tipo mensajes de texto cuando se active la alarma, y en los eventos necesarios, a su propia central de monitoreo, al supervisor designado por el COMITENTE COMPRADOR. 59. Cumplir con las normas de seguridad en el trabajo según las políticas de la entidad contratante y conforme a la normatividad vigente. 60. Atender las inspecciones ambientales realizadas por la entidad, permitiendo el recorrido por las instalaciones, realizar entrevistas al personal y obtener registro documental y fotográfico. (Acta de compromiso avalada por el representante legal de la empresa. 61. Las demás que contribuyan a garantizar el cumplimiento la negociación</t>
  </si>
  <si>
    <t>FDLCH-CD-156-2023</t>
  </si>
  <si>
    <t>FDLCH-CPS-156-2023</t>
  </si>
  <si>
    <t>PRESTAR SERVICIOS PROFESIONALES PARA EL AREA DEL DESARROLLO LOCAL EN LA GESTION, FORMULACION, SEGUIMIENTO DE ESTRATEGIAS EN LOS TEMAS CONCERNIENTES A VÍCTIMAS, JOVENES Y PARTICIPACIÓN CIUDADANA EN LA LOCALIDAD DE CHAPINERO.</t>
  </si>
  <si>
    <t>DIEGO EDILSON GOMEZ GOMEZ</t>
  </si>
  <si>
    <t>https://community.secop.gov.co/Public/Tendering/OpportunityDetail/Index?noticeUID=CO1.NTC.4408128&amp;isFromPublicArea=True&amp;isModal=False</t>
  </si>
  <si>
    <t>1.	Diseñar e implementar estrategias de atención integral a las instancias de participación local, organizaciones sociales y/o comunitarias, así como, a los procesos y organizaciones juveniles de la localidad de Chapinero. 2. Implementar mecanismos de fortalecimiento y acompañamiento al Consejo Local de Juventud de la localidad de Chapinero para el desarrollo de sus actividades, así como, para la materialización de la Política Pública de juventud mediante el Plan de Desarrollo Local de Chapinero. 3. Desarrollar e implementar estrategias de atención integral de las víctimas del conflicto armado y la construcción de paz local. 4.	Atender y gestionar de manera integral las instancias de participación ciudadana relacionadas con el objeto contractual, construyendo y desarrollando planes efectivos de acción que permitan la medición y socialización de los avances y logros obtenidos. 5. Realizar la formulación, estructuración, apoyo a la supervisión, seguimiento y evaluación, así como, llevar estricto control sobre la programación, ejecución y desarrollo económico y financiero de los proyectos de inversión asignados que permitan el cumplimiento de las metas establecidas en el Plan de Desarrollo Local. 6.	Desarrollar el cargue, seguimiento y evaluación de los contratos respectivos en las Plataformas SE-COP II y SIPSE. 7. Acompañar la atención a las peticiones ciudadanas, así como las solicitudes de entes de control dentro del término legal y no cerrar el trámite en el aplicativo Orfeo hasta que no se tenga un pronunciamiento de fondo. 8. Desarrollar procesos de articulación con las entidades del nivel central y descentralizado relaciona-das con el objeto contractual, con la finalidad de potenciar las inversiones locales. 9. Participar de las reuniones o sesiones de coordinación y planeación que sean requeridas por el Alcalde Local, así como los acompañamientos en calle requeridos por la entidad. 10. Las demás que se asignen en cumplimiento de la naturaleza y objeto del contrato.</t>
  </si>
  <si>
    <t>FDLCH-CD-157-2023</t>
  </si>
  <si>
    <t>FDLCH-CI-157-2023</t>
  </si>
  <si>
    <t>O21202020060868021</t>
  </si>
  <si>
    <t>Servicios locales de mensajería nacional</t>
  </si>
  <si>
    <t>PRESTAR EL SERVICIO DE MENSAJERIA Y CORREO CERTIFICADO PARA LA ALCALDIA LOCAL DE CHAPINERO</t>
  </si>
  <si>
    <t>SERVICIOS POSTALES NACIONALES S.A.S</t>
  </si>
  <si>
    <t>DIAGONAL 25G # 95A-55</t>
  </si>
  <si>
    <t>comercial.licitaciones@4-72.com.co</t>
  </si>
  <si>
    <t>https://community.secop.gov.co/Public/Tendering/OpportunityDetail/Index?noticeUID=CO1.NTC.4492313&amp;isFromPublicArea=True&amp;isModal=False</t>
  </si>
  <si>
    <t>FDLCH-CD-158-2023</t>
  </si>
  <si>
    <t>FDLCH-CPS-158-2023</t>
  </si>
  <si>
    <t xml:space="preserve">Más árboles y más y mejor espacio público </t>
  </si>
  <si>
    <t>Propósito 33: Cambiar nuestros hábitos de vida para reverdecer a Bogotá y adaptarnos y mitigar el cambio climático.</t>
  </si>
  <si>
    <t>O23011602330000001721</t>
  </si>
  <si>
    <t>Reverdece Chapinero</t>
  </si>
  <si>
    <t>PRESTAR SERVICIOS PROFESIONALES PARA EL AREA DE DESARROLLO LOCAL EN LA GESTIÓN, FORMULACIÓN, DESARROLLO, SEGUIMIENTO Y EVALUACIÓN DE LOS PROGRAMAS DE RESTAURACION ECOLOGICA DE LA LOCALIDAD DE CHAPINERO</t>
  </si>
  <si>
    <t>BRAYAN DAVID RICO AVILA</t>
  </si>
  <si>
    <t>CALLE 137 # 88-76</t>
  </si>
  <si>
    <t xml:space="preserve"> ing.ricoa@hotmail.com</t>
  </si>
  <si>
    <t>https://community.secop.gov.co/Public/Tendering/OpportunityDetail/Index?noticeUID=CO1.NTC.4449823&amp;isFromPublicArea=True&amp;isModal=False</t>
  </si>
  <si>
    <t>1.	Construir planes de trabajo que permitan el cumplimiento y seguimiento de las políticas públicas, normatividad vigente y metas del Plan de Desarrollo Local relacionadas siembra y mantenimiento de arbolado rural y urbano acorde a las competencias de la localidad de chapinero. 2. Construir, desarrollar e implementar una estrategia que permita identificar las zonas con vocación forestal de la Localidad de Chapinero, con énfasis en la difusión y promoción del cuidado y reforestación. 3. Construir, desarrollar e implementar una estrategia que permita identificar los individuos arbóreos que requieran cuidado y mantenimiento en espacio público y/o parques que sean competencia de la Localidad de Chapinero. 4. Realizar la formulación, estructuración, apoyo a la supervisión, seguimiento y evaluación de los proyectos de inversión asignados, que permitan el cumplimiento de las metas establecidas en el Plan de Desarrollo Local. 5.	Apoyar el desarrollo del proceso de gestión contractual requerido para el cumplimiento de los objetivos y metas asociados a los proyectos de inversión local, con un enfoque participativo, comunitario, dando cumplimiento con los requisitos legales vigentes. 6. Llevar estricto control sobre la programación, ejecución y desarrollo económico y financiero de los proyectos asignados, en cumplimiento de los lineamientos financieros y presupuestales vigentes. 7. Desarrollar procesos de articulación con las entidades del nivel central y descentralizado relaciona-das con el objeto contractual, con la finalidad de potenciar las inversiones locales.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sus temas relacionados.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Cumplir con los plazos establecidos en el cronograma fijado por el área de planeación del Fondo de Desarrollo Local de Chapinero, para las entregas de los anexos técnicos, estudios previos, estudio de mercado, análisis de sector y demás documentos de formulación en el marco del proyecto asignado.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Articular el desarrollo, seguimiento y evaluación del Plan Integral de Seguridad Convivencia y Justicia de la Localidad de Chapinero, para lograr la disminución del índice delictivo. 19.	Las demás que se asignen en función del cumplimiento del objeto contractual.</t>
  </si>
  <si>
    <t>FDLCH-SAMC-001-2023</t>
  </si>
  <si>
    <t>FDLCH-CPS-159-2023</t>
  </si>
  <si>
    <t>41 41-Desarrollo de Proyectos Culturales</t>
  </si>
  <si>
    <t>PRESTAR SERVICIOS PARA DESARROLLAR LOS EVENTOS DE CIRCULACIÓN ARTÍSTICA, CULTURAL Y PATRIMONIAL DE LA LOCALIDAD DE CHAPINERO</t>
  </si>
  <si>
    <t>CORPORACION ESTRATEGICA EN GESTION E INTEGRACION COLOMBIA-EGESCO</t>
  </si>
  <si>
    <t>24 24-Otro</t>
  </si>
  <si>
    <t>CARRERA 15 # 119-43 OF. 509</t>
  </si>
  <si>
    <t>gerencia@egesco.org</t>
  </si>
  <si>
    <t>HOSMAN HERNAN ARIAS GUTIERREZ (Componente técnico)
YELIKSA BIBIANA FARFAN SANCHEZ (Componente jurídico)</t>
  </si>
  <si>
    <t>https://community.secop.gov.co/Public/Tendering/OpportunityDetail/Index?noticeUID=CO1.NTC.4342508&amp;isFromPublicArea=True&amp;isModal=False</t>
  </si>
  <si>
    <t>BIBIANA FARFAN SANCHEZ</t>
  </si>
  <si>
    <t>CorporaciOn Estratégica en GestiOn e IntegraciOn Colombia-EGESCO</t>
  </si>
  <si>
    <t>SWAT EVENTS PRODUCTIONS</t>
  </si>
  <si>
    <t>DHRI SAS</t>
  </si>
  <si>
    <t>SINTONIZAR MEDIOS SAS</t>
  </si>
  <si>
    <t>FUNDACION WAYS OF HOPE</t>
  </si>
  <si>
    <t>LUANA EXPERIENCE S.A.S</t>
  </si>
  <si>
    <t>AUDIO DAZ P.A. SYSTEM S.A.S</t>
  </si>
  <si>
    <t>MERCADEO ESTRATEGICO SAS</t>
  </si>
  <si>
    <t>MORIAH COMPANY SAS</t>
  </si>
  <si>
    <t>FUNDACION PAÍS HUMANO</t>
  </si>
  <si>
    <t>Pago 1: 20%  - Pago 2: 30% - Pago 3: 30% y ejecución total del Festival Cultura Chapi-distritos y la ejecución del 50% de eventos Chapi-circuitos - Último pago: 20%  y el 100% de actividades y actividades</t>
  </si>
  <si>
    <t>FDLCH-CD-160-2023</t>
  </si>
  <si>
    <t>FDLCH-CPS-160-2023</t>
  </si>
  <si>
    <t>ANGIE PAOLA RODRIGUEZ HERNANDEZ (Cesionaria)
JUAN SEBASTIAN MARIN CAMARGO (Cedente)</t>
  </si>
  <si>
    <t>CARRERA 3 ESTE # 31B-10 SUR</t>
  </si>
  <si>
    <t>angierodriguezh29@gmail.com</t>
  </si>
  <si>
    <t>CARLOS ALBERTO ULLOA CALVO</t>
  </si>
  <si>
    <t>https://community.secop.gov.co/Public/Tendering/OpportunityDetail/Index?noticeUID=CO1.NTC.4467589&amp;isFromPublicArea=True&amp;isModal=False</t>
  </si>
  <si>
    <t>ANGIE PAOLA RODRIGUEZ HERNANDEZ</t>
  </si>
  <si>
    <t>1. Apoyar la elaboración, radicación, entrega y archivo de documentos, memorandos y oficios cuando le sea requerido por el Inspector de Policía. 2. Ingresar la información a los aplicativos dispuestos para el manejo de actuaciones administrativas. 3.Apoyar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informe mensual de las actividades realizadas en cumplimiento de las obligaciones pactadas. 8.Entregar, mensualmente, el archivo de los documentos suscritos que haya generado en cumplimiento del objeto y obligaciones contractuales. 9. Las demás que se le asignen y que surjan de la naturaleza del Contrato.</t>
  </si>
  <si>
    <t>FDLCH-CD-162-2023</t>
  </si>
  <si>
    <t>FDLCH-CPS-162-2023</t>
  </si>
  <si>
    <t>JUAN CAMILO MENDOZA MARTINEZ</t>
  </si>
  <si>
    <t>CALLE 12C # 71B-61</t>
  </si>
  <si>
    <t>juan.mendoza989@gmail.com</t>
  </si>
  <si>
    <t>CERROS ORIENTALES</t>
  </si>
  <si>
    <t>https://community.secop.gov.co/Public/Tendering/OpportunityDetail/Index?noticeUID=CO1.NTC.4475740&amp;isFromPublicArea=True&amp;isModal=False</t>
  </si>
  <si>
    <t>1.. Gestionar, analizar jurídicamente y dar impulso a las actuaciones que garanticen la protección de la reserva forestal protectora bosque oriental, polígonos de monitoreo, áreas de ocupación publica prioritaria, franja de adecuación y zonas de especial protección ambiental.  2. 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 3. Gestionar, analizar jurídicamente y proyectar las actuaciones asignadas para dar respuesta a los entes de control, autoridad Ambiental (CAR) o quien haga sus veces, en cumplimiento del objeto del contrato.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Proyectar para firma del alcalde local las solicitudes de información, informes, diagnostico y/o conceptos dirigidos a las instancias distritales competentes y realizar su respectivo seguimiento.6. 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7. Incorporar al expediente físico los actos administrativos y/o la documentación generada por cada impulso procesal realizado. 8. Apoyar en los trámites necesarios a la Alcaldía Local para surtir el trámite de notificación personal y mediante edicto de los actos administrativos y decisiones, en los términos de la Ley 1437 de 2011. 9. Registrar correctamente en el Aplicativo “SI ACTUA” la actuación realizada en cada uno de los expedientes asignados. 10. Remitir al Alcalde Local de Chapinero y al profesional de apoyo estratégico mensualmente el informe general de las acciones y trámites en las zonas de especial protección de los cerros orientales de la localidad de Chapinero.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t>
  </si>
  <si>
    <t>FDLCH-CD-163-2023</t>
  </si>
  <si>
    <t>FDLCH-CPS-163-2023</t>
  </si>
  <si>
    <t>PRESTAR LOS SERVICIOS TECNICOS COMO INSTRUCTOR DE ACTIVIDAD FÍSICA Y DEPORTIVA, PARA LA EJECUCIÓN DE LAS ACTIVIDADES HE IMPLEMENTACIÓN DE PROCESOS DE FORMACIÓN Y DE ESTRATEGIAS DE ACTIVIDAD FÍSICA Y RECREO DEPORTIVA EN LA LOCALIDAD DE CHAPINERO</t>
  </si>
  <si>
    <t>KATERIN JULIED DIAZ GONZALEZ</t>
  </si>
  <si>
    <t>LICENCIATURA EN EDUCACION FISICA, RECREACION Y DEPORTE</t>
  </si>
  <si>
    <t>CARRERA 6 ESTE # 45B-27</t>
  </si>
  <si>
    <t>katikadiaz78@gmail.com</t>
  </si>
  <si>
    <t>https://community.secop.gov.co/Public/Tendering/OpportunityDetail/Index?noticeUID=CO1.NTC.4514348&amp;isFromPublicArea=True&amp;isModal=False</t>
  </si>
  <si>
    <t>1. Prestar sus servicios como instructor deportivo de los diferentes programas y actividades recreo deportivas programadas o designadas por el supervisor o el apoyo a la supervisión del contrato. 2.Elaborar y presentar ante la supervisión un plan de clases general que deberá ser entregado y concertado por la supervisión o el apoyo a la supervisión durante los primeros 10 días después de haber firmado el acta de inicio del contrato, este plan debe contemplar un diseño pedagógico de las clases cumpliendo con los lineamientos diseñados por el IDRD, este plan de clases deberá ser actualizado cada mes en el caso que se requiera. 3. Llevar el control o registro fotográfico de las actividades realizadas, el cual debe ser entregado en orden cronológico cada mes en el informe de actividades. 4. Apoyar en la planeación y desarrollo de las actividades logistas que se requieran para realización de eventos deportivos y/o comunitarios o del acompañamiento de actividades que le sean designadas. 5.Apoyar y asistir a las actividades desarrolladas en el territorio cuando sea requerido por el supervisor o apoyo a la supervisión. 6. Participar de las reuniones que sean requeridas por el alcalde Local, así como de las actividades programadas por el despacho de la Alcaldía. 7.Apoyo en la gestión documental de la documentación que se le asigne. 8. Atender a la comunidad que requiera información del área asignada. 9.El contratista deberá ingresar dentro del numeral de ejecución del contrato electrónico en la plataforma SECOP II, el plan de pagos respectivos y agregar como documento nuevo los informes de actividades respectivos</t>
  </si>
  <si>
    <t>FDLCH-SAMC-002-2023</t>
  </si>
  <si>
    <t>FDLCH-CPS-164-2023</t>
  </si>
  <si>
    <t>PRESTAR SERVICIOS LOGISTICOS Y DE SUMINISTRO DE BIENES PARA EL DESARROLLO DE ACTIVIDADES DE FORMACIÓN Y EVENTOS DEPORTIVOS EN LA LOCALIDAD DE CHAPINERO</t>
  </si>
  <si>
    <t>INDUHOTEL S.A.S</t>
  </si>
  <si>
    <t>CARRERA 37 # 25B-65</t>
  </si>
  <si>
    <t>expolicitaciones.2015@gmail.com</t>
  </si>
  <si>
    <t>LAURA CAMILA RAMIREZ MUÑOZ (Componente técnico)
YELIKSA BIBIANA FARFAN SANCHEZ (Componente jurídico)</t>
  </si>
  <si>
    <t>https://community.secop.gov.co/Public/Tendering/OpportunityDetail/Index?noticeUID=CO1.NTC.4350099&amp;isFromPublicArea=True&amp;isModal=False</t>
  </si>
  <si>
    <t>Induhotel S.A.S.</t>
  </si>
  <si>
    <t>EGESCO</t>
  </si>
  <si>
    <t>ASOCIACION DE HOGARES SI A LA VIDA</t>
  </si>
  <si>
    <t>BETHEL MARKETING Y PRODUCCION S.A.S</t>
  </si>
  <si>
    <t>Fundacion G3</t>
  </si>
  <si>
    <t xml:space="preserve">FUNDACION CONSTRUCCION LOCAL </t>
  </si>
  <si>
    <t xml:space="preserve">LOGISTICA Y GESTION DE NEGOCIOS </t>
  </si>
  <si>
    <t>CONSORCIO DIAL - FPH</t>
  </si>
  <si>
    <t>Pagos parciales mensuales de acuerdo con los servicios, entregables y elementos suministrados a la entridad - Pago Final: 20% del total de los recursos</t>
  </si>
  <si>
    <t>FDLCH-CD-165-2023</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</si>
  <si>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</si>
  <si>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</si>
  <si>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SEPTIEMBRE
2023</t>
  </si>
  <si>
    <t>https://community.secop.gov.co/Public/Tendering/OpportunityDetail/Index?noticeUID=CO1.NTC.4504837&amp;isFromPublicArea=True&amp;isModal=False</t>
  </si>
  <si>
    <t>1. Desarrollar y coordinar actividades de Planeación Estratégica Local conducentes al cumplimiento de las metas y objetivos del Plan de Desarrollo Local de Chapinero “Un Nuevo Contrato Social y Ambiental para Chapinero 2021 – 2024”, así como la construcción de metodologías necesarias para ello. 2. Apoyar al Fondo de Desarrollo Local de chapinero en la construcción de los anexos técnicos y Estudios de Mercado requeridos para la formulación de los proyectos de inversión en el marco del Plan de Desarrollo Local. 3. Apoyar en la construcción, aplicación y desarrollo de instrumentos y herramientas de control gerencial desde la perspectiva de planeación para la gestión del Plan de Desarrollo Local. 4. Revisar las evaluaciones técnicas de las ofertas recibidas en el marco de los procesos de contratación que se deriven de los proyectos asignados. 5.Apoyar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6. Apoyar en el análisis, programación y seguimiento de la ejecución presupuestal del Fondo de Desarrollo Local de Chapinero. 7. Apoyar a la oficina de Gestión de Desarrollo Local en la generación de las respuestas que le sean requeridas a través del aplicativo ORFEO. 8. El contratista deberá ingresar dentro del numeral de ejecución en el contrato electrónico del SECOP, el Plan de Pagos respectivo, y agregar como documento nuevo, los Informes de Actividades respectivos. 9. Entregar dentro del término de tres días antes del vencimiento del contrato, los elementos y asuntos que le fueron entregados para el desarrollo del objeto del contrato. 10. Realizar el apoyo a la supervisión de los contratos que le sean asignados por el Alcalde Local. 11. Rendir informes mensuales sobre las actividades desarrolladas. 12. Las demás que le asigne el supervisor del contrato y que surjan de la naturaleza de este</t>
  </si>
  <si>
    <t>FDLCH-CPS-166-2023</t>
  </si>
  <si>
    <t>KATHERINE ALEXANDRA RIVEROS PONTON</t>
  </si>
  <si>
    <t>CALLE 53D ESTE # 8A-08 SUR</t>
  </si>
  <si>
    <t xml:space="preserve"> riveroskaterine@gmail.com</t>
  </si>
  <si>
    <t>https://community.secop.gov.co/Public/Tendering/OpportunityDetail/Index?noticeUID=CO1.NTC.4514348&amp;isFromPublicArea=True&amp;isModal=true&amp;asPopupView=true</t>
  </si>
  <si>
    <t>1. Prestar sus servicios como instructor deportivo de los diferentes programas y actividades recreo deportivas programadas o designadas por el supervisor o el apoyo a la supervisión del contrato. 2.Elaborar y presentar ante la supervisión un plan de clases general que deberá ser entregado y
concertado por la supervisión o el apoyo a la supervisión durante los primeros 10 días después de haber firmado el acta de inicio del contrato, este plan debe contemplar un diseño pedagógico de las clases cumpliendo con los lineamientos diseñados por el IDRD, este plan de clases deberá ser actualizado cada mes en el caso que se requiera. 3. Llevar el control o registro fotográfico de las actividades realizadas, el cual debe ser entregado en orden cronológico cada mes en el informe de actividades. 4. Apoyar en la planeación y desarrollo de las actividades logistas que se requieran para realización de eventos deportivos y/o comunitarios o del acompañamiento de actividades que le sean designadas. 5.Apoyar y asistir a las actividades desarrolladas en el territorio cuando sea requerido por el supervisor o apoyo a la supervisión. 6. Participar de las reuniones que sean requeridas por el alcalde Local, así como de las actividades programadas por el despacho de la Alcaldía. 7.Apoyo en la gestión documental de la documentación que se le asigne. 8. Atender a la comunidad que requiera información del área asignada. 9.El contratista deberá ingresar dentro del numeral de ejecución del contrato electrónico en la plataforma SECOP II, el plan de pagos respectivos y agregar como documento nuevo los informes de actividades respectivos</t>
  </si>
  <si>
    <t>FDLCH-CPS-167-2023</t>
  </si>
  <si>
    <t>PRESTAR LOS SERVICIOS TECNICOS COMO INSTRUCTOR DE ACTIVIDAD FÍSICA Y DEPORTIVA, PARA LA EJECUCIÓN DE LAS ACTIVIDADES HE IMPLEMENTACIÓN DE PROCESOS DE FORMACIÓN Y DE ESTRATEGIAS DE ACTIVIDAD FÍSICA Y RECREO DEPORTIVA EN LA LOCALIDAD DE CHAPINERO.</t>
  </si>
  <si>
    <t>LIBARDO MARQUEZ HERRERA</t>
  </si>
  <si>
    <t>LICENCIATURA EN EDUCACION BASICA Y MEDIA VOCACIONAL AREA EDUCACION</t>
  </si>
  <si>
    <t>CARRERA 29A # 22A-46</t>
  </si>
  <si>
    <t>lic.libardomarquez@gmail.com</t>
  </si>
  <si>
    <t>FDLCH-CPS-168-2023</t>
  </si>
  <si>
    <t>MARIA JOSE CONTRERAS FORIGUA</t>
  </si>
  <si>
    <t>TRANSVERSAL 12A ESTE # 97- 61</t>
  </si>
  <si>
    <t>majo07_95@hotmail.com</t>
  </si>
  <si>
    <t>FDLCH-CPS-169-2023</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</si>
  <si>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</si>
  <si>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</si>
  <si>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</si>
  <si>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RICARDO RINCON CASAS</t>
  </si>
  <si>
    <t>1. Construir planes de trabajo que permitan la gestión, el cumplimiento y el seguimiento de las políticas públicas, normatividad vigente y metas del Plan de Desarrollo Local relacionadas con el objeto con-tractual y el proyecto “Chapinero Modelo De Movilidad Inteligente”. 2. Apoyar en la formulación y estructuración de los proyectos de inversión asignados, que permitan el cumplimiento de las metas establecidas en el Plan de Desarrollo Local y el proceso de gestión contractual derivado. 3. 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a su vez verificar cada uno de sus componentes. 4. Desarrollar procesos de articulación con las entidades de nivel central y descentralizado, corporaciones autónomas, empresas de servicios públicos, entre otras relacionadas con el objeto contractual, con la finalidad de potencializar las inversiones locales y desarrollo de los contratos. 5. Apoyar la atención integral de las instancias de participación ciudadana, jornadas y gestiones que permitan el diálogo y la participación con la comunidad e instituciones relacionadas con el objeto contractual. 6. Producir informes cualitativos y cuantitativos de las actividades desarrolladas, en el marco del cumplimiento del objeto contractual, de acuerdo con el avance de los contratos de obra y con la información presentada por los contratistas, verificada y validada por parte de las interventorías, de los contratos asignados y de requerirse. 7. Desarrollar el cargue, seguimiento y evaluación de los contratos respectivos en la plataforma SECOP II Y SIPSE, y las demás plataformas dispuestas desde la Entidad y nivel Central. 8. Atender las peticiones que le sean asignadas tanto de la ciudadanía como las solicitudes de entes de control y auditorias de seguimiento a los amparos de calidad y estabilidad de la obra dentro del término legal y no cerrar el trámite en el aplicativo Orfeo hasta que no se tenga un pronunciamiento de fondo. 9. Participar en las reuniones de planeación, coordinación y gestión de acciones interinstitucionales y locales que sean requeridas por el alcalde Local y las entidades del sector Distrital, y las actividades programadas por el Despacho. 10. Promover acciones y actividades que permitan la divulgación y comunicación de los productos y resultados obtenidos con la ejecución de sus actividades. 11. Rendir un informe final que recoja las tareas y productos originados del objeto contractual. 12. Las demás que le asigne el supervisor del contrato y que surjan de la naturaleza del mismo.</t>
  </si>
  <si>
    <t>FDLCH-CD-170-2023</t>
  </si>
  <si>
    <t>FDLCH-CPS-170-2023</t>
  </si>
  <si>
    <t>PRESTAR SERVICIOS PROFESIONALES PARA EL FONDO DE DESARROLLO LOCAL EN LA GESTIÓN PRECONTRACTUAL, CONTRACTUAL Y POSTCONTRACTUAL QUE ADELANTE EL FONDO DE DESARROLLO LOCAL DE CHAPINERO.</t>
  </si>
  <si>
    <t>YELIKSA BIBIANA FARFAN SANCHEZ (Cedente)
KAREN VIVIANA QUINCHE ROZO (Cesionaria)</t>
  </si>
  <si>
    <t>AV. CALLE 153 # 97B-30</t>
  </si>
  <si>
    <t>karen910611@gmail.com</t>
  </si>
  <si>
    <t>https://community.secop.gov.co/Public/Tendering/OpportunityDetail/Index?noticeUID=CO1.NTC.4507750&amp;isFromPublicArea=True&amp;isModal=False</t>
  </si>
  <si>
    <t>KAREN VIVIANA QUINCHE ROZO</t>
  </si>
  <si>
    <t>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Resolver consultas y prestar asistencia jurídica en materia contractual. 7. Asistir a las actividades relacionadas con la contratación adelantada por el FDLCH, tales como audiencias, capacitaciones, entre otras. 8. Mantener actualizados los portales para la publicación y reporte de la contratación, en los asuntos que sean de su conocimiento, tales como SIPSE, SECOP I y II. 9. Remitir en los tiempos y condiciones establecidos por la oficina de contratación, reporte a la persona encargada de los contratos nuevos y modificaciones contractuales. 10. Realizar la conformación de la carpeta única contractual, de acuerdo al Manual de Contratación (GDI-GPD-IN007), por cada compromiso celebrado y entregar a la persona encargada, de acuerdo a los tiempos establecidos por la oficina de contratación del FDLCH. 11. Rendir un informe final que recoja las tareas y productos originados del objeto contractual. 12. Llevar a cabo el acompañamiento a las reuniones, o sesiones indicadas por el Alcalde Local o por el apoyo a la supervisión del contrato, así como los acompañamientos en calle, requeridos por la Entidad. 13. Las demás que le indique el supervisor del contrato y que se encuentren relacionadas con el objeto del Contrato</t>
  </si>
  <si>
    <t>FDLCH-CD-171-2023</t>
  </si>
  <si>
    <t>FDLCH-CPS-171-2023</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</si>
  <si>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</si>
  <si>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YULIEHT ALEJANDRA QUIÑONES SALAMANCA</t>
  </si>
  <si>
    <t>Primaria</t>
  </si>
  <si>
    <t>CALLE 44A # 1-21 ESTE</t>
  </si>
  <si>
    <t>yuliehsalamanca0931@gmail.com</t>
  </si>
  <si>
    <t>MUJER Y GENERO</t>
  </si>
  <si>
    <t>https://community.secop.gov.co/Public/Tendering/OpportunityDetail/Index?noticeUID=CO1.NTC.4535500&amp;isFromPublicArea=True&amp;isModal=False</t>
  </si>
  <si>
    <t>1.Brindar acciones de cuidado indirecto como mantenimiento habitacional de los hogares (limpieza del hogar), la preparación de alimentos, las compras para el hogar, entre otras tareas que faciliten la gestión de tiempo y espacio para el autocuidado de la mujer o persona cuidadora. 2. Brindar acciones de cuidado directo dirigido a las mujeres cuidadoras tales como: actividades de embellecimiento y cuidado, masajes corporales, tratamientos corporales y/o faciales naturales, técnicas de respiración y de meditación, y otros ejercicios de autocuidado afines. 3. Apoyar la ejecución de acciones locales encaminadas a visibilizar el derecho al autocuidado y a la estrategia de reconocer, reducir y redistribuir la prestación de cuidados no remunerada. 4.Desplegar las acciones necesarias para la implementación de la estrategia territorial de tropa del cuidado. 5.Presentar informes mensuales de las actividades realizadas con los correspondientes formatos de atención y evidencia fotográfica. 6. Promover acciones y actividades que permitan la divulgación y comunicación de los productos y resultados obtenidos con la ejecución de sus actividades. 7. Llevar a cabo el acompañamiento a las reuniones o sesiones indicadas por el Alcalde Local, así como los acompañamientos en calle, requeridos por la Entidad. 8. Las demás relacionadas con el objeto del contrato.</t>
  </si>
  <si>
    <t>FDLCH-CPS-172-2023</t>
  </si>
  <si>
    <t>NOVIMBRE
2023</t>
  </si>
  <si>
    <t>ERIKA KATHERINNE LOPEZ MILAN</t>
  </si>
  <si>
    <t>CALLE 45B # 0-30 ESTE INT. 5</t>
  </si>
  <si>
    <t>kiikalopezmilan06@gmail.com</t>
  </si>
  <si>
    <t>FDLCH-CPS-173-2023</t>
  </si>
  <si>
    <t>BETTY JANETH VARGAS BARRETO</t>
  </si>
  <si>
    <t>CALLE 54 # 9-46</t>
  </si>
  <si>
    <t>jv52100@hotmail.com</t>
  </si>
  <si>
    <t>1.Brindar acciones de cuidado indirecto como mantenimiento habitacional de los hogares (limpieza del hogar), la preparación de alimentos, las compras para el hogar, entre otras tareas que faciliten la gestión de tiempo y espacio para el autocuidado de la mujer o persona cuidadora. 2. Brindar acciones de cuidado directo dirigido a las mujeres cuidadoras tales como: actividades de embellecimiento y cuidado, masajes corporales, tratamientos corporales y/o faciales naturales, técnicas de respiración y de meditación, y otros ejercicios de autocuidado afines. 3. Apoyar la ejecución de acciones locales encaminadas a visibilizar el derecho al autocuidado y a la estrategia de reconocer, reducir y redistribuir la prestación de cuidados no remunerada. 4.Desplegar las acciones necesarias para la implementación de la estrategia territorial de tropa del cuidado. 5.Presentar informes mensuales de las actividades realizadas con los correspondientes formatos de atención y evidencia fotográfica. 6. Promover acciones y actividades que permitan la divulgación y comunicación de los productos y resultados obtenidos con la ejecución de sus actividades. 7. Llevar a cabo el acompañamiento a las reuniones o sesiones indicadas por el Alcalde Local, así como los acompañamientos en calle, requeridos por la Entidad. 8. Las demás relacionadas con el objeto del contrato</t>
  </si>
  <si>
    <t>FDLCH-CPS-174-2023</t>
  </si>
  <si>
    <t>LEIDY JOHANNA CIFUENTES CHAVES</t>
  </si>
  <si>
    <t>CALLE 46C # 1-20 ESTE P. 2</t>
  </si>
  <si>
    <t>leidycifuentes39@gmail.com</t>
  </si>
  <si>
    <t>FDLCH-CPS-175-2023</t>
  </si>
  <si>
    <t>LINA SHIOMARA ALEMAN RODRIGUEZ</t>
  </si>
  <si>
    <t>CALLE 47 # 3-18 ESTE</t>
  </si>
  <si>
    <t>linacataaleman@gmail.com</t>
  </si>
  <si>
    <t>FDLCH-CPS-176-2023</t>
  </si>
  <si>
    <t>LUISA FERNANDA CIFUENTES RODRIGUEZ</t>
  </si>
  <si>
    <t>CARRERA 2 ESTE # 46-52</t>
  </si>
  <si>
    <t>mariajoseisaza30@gmail.com</t>
  </si>
  <si>
    <t>FDLCH-CPS-177-2023</t>
  </si>
  <si>
    <t>A 17/01/2024 se encuentra en proceso de liquidación por parte del FDLCH</t>
  </si>
  <si>
    <t>LUISA FERNANDA RINCON GARCIA</t>
  </si>
  <si>
    <t>TECNOLOGIA EN GESTION DE DESTINOS TURISTICOS</t>
  </si>
  <si>
    <t>AVENIDA CARRERA 3 # 45C-22</t>
  </si>
  <si>
    <t>lfrg0100@gmail.com</t>
  </si>
  <si>
    <t>FDLCH-CPS-178-2023</t>
  </si>
  <si>
    <t>MARI YURI ROMERO MARIN</t>
  </si>
  <si>
    <t>TRANSVESAL 7A # 40-26 ESTE</t>
  </si>
  <si>
    <t>yuryromero020433@gmail.com</t>
  </si>
  <si>
    <t>FDLCH-CPS-179-2023</t>
  </si>
  <si>
    <t>NAZLY MAYERLY PUENTES MEDINA</t>
  </si>
  <si>
    <t>ARTES ESCENICAS</t>
  </si>
  <si>
    <t>CALLE 48 # 16A-25</t>
  </si>
  <si>
    <t>nazlypuentesmedina@gmail.com</t>
  </si>
  <si>
    <t>FDLCH-CPS-180-2023</t>
  </si>
  <si>
    <t>PAOLA ANDREA TRIANA</t>
  </si>
  <si>
    <t>CALLE 47 # 2-13</t>
  </si>
  <si>
    <t>ptriana817@gmail.com</t>
  </si>
  <si>
    <t>FDLCH-CD-181-2023.</t>
  </si>
  <si>
    <t>FDLCH-CPS-181-2023</t>
  </si>
  <si>
    <t>PRESTAR LOS SERVICIO COMO SABEDORES(AS) ANCESTRALES PARA DESARROLLAR ACCIONES QUE PERMITAN IDENTIFICAR, VISIBILIZAR Y RECONOCER LOS SABERES ANCESTRALES PARA EL CUIDADO DE LA SALUD DE LOS GRUPOS ÉTNICOS PRESENTES EN LA LOCALIDAD DE CHAPINERO</t>
  </si>
  <si>
    <t>LAURA PATRICIA SUAREZ HERNANDEZ</t>
  </si>
  <si>
    <t>ADMINISTRACION AMBIENTAL</t>
  </si>
  <si>
    <t>Sabedor</t>
  </si>
  <si>
    <t>TRANSVERSAL 1A # 45A-16</t>
  </si>
  <si>
    <t>reswyasol25115@gmail.com</t>
  </si>
  <si>
    <t>https://community.secop.gov.co/Public/Tendering/OpportunityDetail/Index?noticeUID=CO1.NTC.4648469&amp;isFromPublicArea=True&amp;isModal=False</t>
  </si>
  <si>
    <t>Octubre</t>
  </si>
  <si>
    <t>FDLCH-CD-216-2023</t>
  </si>
  <si>
    <t>FDLCH-CPS-182-2023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</si>
  <si>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</si>
  <si>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LAURA CAMILA MIER ALBADAN</t>
  </si>
  <si>
    <t>CALLE 56A SUR # 78N-24</t>
  </si>
  <si>
    <t>mierlaura012@gmail.com</t>
  </si>
  <si>
    <t>https://community.secop.gov.co/Public/Tendering/OpportunityDetail/Index?noticeUID=CO1.NTC.4651270&amp;isFromPublicArea=True&amp;isModal=False</t>
  </si>
  <si>
    <t>Julio</t>
  </si>
  <si>
    <t>1. Brindar acompañamiento en los procesos de movilización ciudadana, monitoreo a disturbios, opera-tivos de seguridad, actividades interinstitucionales, atención de emergencias, eventos masivos o de alta complejidad que se desarrollen y que constituyan un riesgo para la seguridad y convivencia ciudadana en la localidad de Chapinero. 2. Realizar acciones, jornadas y gestiones que permitan el dialogo y la participación con la comunidad y las instituciones para promover la seguridad y convivencia ciudadana en las distintas UPZ, para dar cumplimiento al plan integral de seguridad, convivencia, justicia y especio público. 3. Apoyar operativos de IVC en el espacio público, vendedores informales y establecimientos de comer-cio, con el fin de promover la sana convivencia entre los diferentes actores de la localidad. 4. Acompañar los operativos y actividades de prevención y control de conflictividades, violencias y de-litos, que inciden o afecten la convivencia y seguridad de la localidad. 5.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6. Implementar las acciones necesarias para el desarrollo del plan integral de seguridad, convivencia y justicia- PISCJ de Bogotá D.C. en la localidad de Chapinero. 7. 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8. Reportar cualquier situación que pueda afectar las condiciones de seguridad y convivencia ante las autoridades locales competentes. 9. Recopilar memorias y actas de las actividades realizadas, así mismo como colaborar con la difusión de avances, resultados obtenidos y presentación de impactos evidenciados. 10. Llevar a cabo el acompañamiento a las reuniones, o sesiones indicadas por el Alcalde Local, así como los acompañamientos en calle, requeridos por la Entidad. 11. Las demás que le sean asignadas de conformidad con la naturaleza y objeto del contrato.</t>
  </si>
  <si>
    <t>FDLCH-CIA183-2023</t>
  </si>
  <si>
    <t>FDLCH-CIA-183-2023</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</si>
  <si>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</si>
  <si>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CORPORACION PARA EL DESARROLLO DE LAS MICROEMPRESAS - PROPAIS</t>
  </si>
  <si>
    <t>10 10-Corporación sin ánimo de lucro, Organización no Gubernamental -ONG-</t>
  </si>
  <si>
    <t>CARRERA 4 # 73-71 P. 2</t>
  </si>
  <si>
    <t>sonia.camelo@propais.org.co</t>
  </si>
  <si>
    <t>EMPRENDIMIENTO</t>
  </si>
  <si>
    <t>https://community.secop.gov.co/Public/Tendering/OpportunityDetail/Index?noticeUID=CO1.NTC.4553127&amp;isFromPublicArea=True&amp;isModal=False</t>
  </si>
  <si>
    <t>JAVIER GUZMAN</t>
  </si>
  <si>
    <t>El valor del contratos es $599.340.000, de cuales los aportes del FDLCH son $489.630.000 y de PROPAIS son $109.710.000
06/02/2024 - Se encuentra pendiente de liquidación</t>
  </si>
  <si>
    <t>FDLCH-CPS-184-2023
(orden de compra 110685)</t>
  </si>
  <si>
    <t>Acuerdo marco de precios</t>
  </si>
  <si>
    <t>O2120201003063694012
O21202020060363399
O21202020080585330</t>
  </si>
  <si>
    <t>4012
3399
5330</t>
  </si>
  <si>
    <t>Recipientes de material plástico-canecas para la basura
Otros servicios de sumiistro de comidas
Servicios de limpieza general</t>
  </si>
  <si>
    <t>44 44-Suministro de Servicio de Aseo</t>
  </si>
  <si>
    <t>PRESTAR EL SERVICIO DE ASEO Y CAFETERIA PARA LA ALCALDIA LOCAL DE CHPAINERO EN LOS TERMINOS DEL ACUERDO MARCO DE PRECIOS CCE-126-2023</t>
  </si>
  <si>
    <t>UNION TEMPORAL CLEAN BOGOTA</t>
  </si>
  <si>
    <t>CALLE 65 # 50B-20</t>
  </si>
  <si>
    <t>https://www.colombiacompra.gov.co/tienda-virtual-del-estado-colombiano/ordenes-compra/110685</t>
  </si>
  <si>
    <t>1. Las obligaciones del CONTRATISTA son las establecidas en el Acuerdo Marco de Precios No. CCE-126-2023, documentos anexos y minuta contractual, clausula 7, numerales 7.38 en adelante “Obligaciones de los Proveedores del Acuerdo Marco de Precios en la operación secundaria:” 2. Pagar el valor del contrato en las condiciones pactadas. 3. Verificar que el contratista realice el pago de aportes al sistema de seguridad social integral, parafiscales, ICBF, SENA y cajas de compensación familiar (cuando a ello haya lugar), en las condiciones establecidas por la normatividad vigente. 4. Las demás establecidas en la normatividad vigente</t>
  </si>
  <si>
    <t>FDLCH-CD-185-2023</t>
  </si>
  <si>
    <t>FDLCH-CPS-185-2023</t>
  </si>
  <si>
    <t>PRESTAR SERVICIOS PROFESIONALES PARA APOYAR JURIDICAMENTE LOS DIFERENTES PROCESOS EN LAS ETAPAS PRECONTRACTUAL, CONTRACTUAL Y POSTCONTRACTUAL, QUE ADELANTE EL FONDO DE DESARROLLO LOCAL DE CHAPINERO</t>
  </si>
  <si>
    <t>MICHAEL STIVEN MENDEZ CASTELLANOS (Cedente)
JAVIER FRANCISCO HERRERA ROA (Cesionario)</t>
  </si>
  <si>
    <t>DERECHO Y CIENCIAS POLITICAS</t>
  </si>
  <si>
    <t>CARRERA 10 # 13-37</t>
  </si>
  <si>
    <t>https://community.secop.gov.co/Public/Tendering/OpportunityDetail/Index?noticeUID=CO1.NTC.4535809&amp;isFromPublicArea=True&amp;isModal=False</t>
  </si>
  <si>
    <t>JAVIER FRANCISCO HERRERA ROA</t>
  </si>
  <si>
    <t>FDLCH-CPS-186-2023</t>
  </si>
  <si>
    <t>PRESTAR SERVICIOS PROFESIONALES PARA APOYAR JURIDICAMENTE LOS DIFERENTES PROCESOS EN LAS ETAPAS PRECONTRACTUAL, CONTRACTUAL Y POSTCONTRACTUAL, QUE ADELANTE EL FONDO DE DESARROLLO LOCAL DE CHAPINERO.</t>
  </si>
  <si>
    <t>BRYAN NICKOLAS MORALES AGUIRRE</t>
  </si>
  <si>
    <t>CALLE 41A # 7A-93</t>
  </si>
  <si>
    <t>moralesbryan28@hotmail.com</t>
  </si>
  <si>
    <t>FDLCH-CD-187-2023</t>
  </si>
  <si>
    <t>FDLCH-CPS-187-2023</t>
  </si>
  <si>
    <t>PRESTAR SERVICIOS PROFESIONALES PARA LA GESTION, FORMULACIÓN, EL DESARROLLO Y SEGUIMIENTO DE LAS ACTIVIDADES RELACIONADAS CON EL PROYECTO CHAPINERO LIDERADO POR LA CIUDADANÍA</t>
  </si>
  <si>
    <t>CRISTIAN ORLANDO AVILA CONTRERAS</t>
  </si>
  <si>
    <t>CALLE 152 # 54-39 APTO. 102</t>
  </si>
  <si>
    <t>orlavilac@gmail.com</t>
  </si>
  <si>
    <t>https://community.secop.gov.co/Public/Tendering/OpportunityDetail/Index?noticeUID=CO1.NTC.4548868&amp;isFromPublicArea=True&amp;isModal=False</t>
  </si>
  <si>
    <t>1. Construir planes de trabajo que permitan la gestión, el cumplimiento y el seguimiento de las políticas públicas, normatividad vigente y metas del Plan de Desarrollo Local relacionadas con el objeto contractual y el proyecto “Chapinero Liderado por la Ciudadanía”. 2. Apoyar en la formulación y estructuración de los proyectos de inversión asignados, que permitan el cumplimiento de las metas establecidas en el Plan de Desarrollo Local y el proceso de gestión contractual derivado. 3. 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 Desarrollar procesos de articulación con las entidades del nivel central y descentralizado relacionadas con el objeto contractual, con la finalidad de potenciar las inversiones locales. 5. Apoyar en la atención integral las instancias de participación ciudadana relacionadas con el objeto contractual. 6. 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7. Desarrollar el cargue, seguimiento y evaluación de los contratos respectivos en las Plataformas SECOP II y SIPSE, según corresponda. 8. 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9. Participar de las reuniones de coordinación y planeación que sean requeridas por el Alcalde Local, así como de las actividades programadas por el despacho de la Alcaldía. 10. Promover acciones y actividades que permitan la divulgación y comunicación de los productos y resultados obtenidos con la ejecución de sus actividades. 11. Rendir un informe final que recoja las tareas y productos originados del objeto contractual. 12. Las demás que le asigne el supervisor del contrato y que surjan de la naturaleza de este.</t>
  </si>
  <si>
    <t>FDLCH-CD-188-2023</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</si>
  <si>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</si>
  <si>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</si>
  <si>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</si>
  <si>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1.Dar seguimiento y proyección de los expedientes que tiene el área de gestión policiva según clasificación por la supervisión de área según competencia obras y urbanismo, establecimiento de comercio y espacio público. 2.Realizar la validación y dar su respectivo concepto jurídico y dar seguimiento al proceso. 3. Proyectar los actos administrativos correspondientes que le sean asignados, conforme con la normatividad vigente, y presentarlos al profesional que cumpla con el rol de supervisión para su revisión y aprobación. 4. Ajustar los proyectos de actos administrativos a partir de las observaciones y/o modificaciones sugeridas por el profesional que cumpla con el rol de supervisión o quien este designe. 5. Realizar el acompañamiento de los operativos que le sean asignados en los temas propios de vigilancia y control en los temas de actividad económica, espacio público y obras y urbanismo. 6. Realizar operativos de inspección, vigilancia y control referente a las acciones relacionadas a la protección de los derechos al consumidor en pesas y medidas de conformidad con la ley 1480 de 2011 y el decreto 633 de 2017 en la localidad de chapinero. 7.Efectuar el registro de datos e información de los trámites realizados en cada uno de los aplicativos de gestión y apoyo que corresponda y que sean propios del desarrollo del objeto del contrato y/o de las obligaciones contractuales. 8.Apoyar jurídicamente al área de gestión policiva de la alcaldía local, en los temas que se generen y se requiera su acompañamiento y/o concepto. 9.Dar respuesta a las solicitudes de derecho de petición asignadas y de su competencia con el debió seguimiento y con los tiempos establecidos de ley. 10. Revisar la totalidad de las solicitudes que le sean asignadas, en el aplicativo institucional ORFEO. 11.Realizar la revisión de las solitudes ciudadanas asociadas al aprovechamiento económico del espacio público y darles el trámite correspondiente. 12. Diligenciar y mantener actualizada la base de datos con la información de los establecimientos de comercio visitados, fecha del operativo y resultado los mismos, así como también los trámites realizados en la plataforma de orfeo. 13.Asistir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Entregar dentro del término de tres (3) días antes del vencimiento del contrato, los elementos y asuntos que le fueran entregados para el desarrollo del contrato. 17. Las demás que se le asignen y que surjan de la naturaleza del contrato.</t>
  </si>
  <si>
    <t>FDLCH-CD-189-2023</t>
  </si>
  <si>
    <t>FDLCH-CPS-189-2023</t>
  </si>
  <si>
    <t>PRESTAR SERVICIOS DE APOYO A LA GESTIÓN PARA EL AREA POLICIVA EN ACTIVIDADES ADMINISTRATIVAS Y OPERATIVAS Y LAS ACCIONES RELACIONADAS A LA GESTION AMBIENTAL EXTERNA EN LA LOCALIDAD DE CHAPINERO</t>
  </si>
  <si>
    <t>JONATHAN STEVEN OVIEDO SUPELANO</t>
  </si>
  <si>
    <t>CALLE 133 # 101B-15</t>
  </si>
  <si>
    <t>jonathanoviedo924@gmail.com</t>
  </si>
  <si>
    <t>https://community.secop.gov.co/Public/Tendering/OpportunityDetail/Index?noticeUID=CO1.NTC.4576669&amp;isFromPublicArea=True&amp;isModal=False</t>
  </si>
  <si>
    <t>1.Prestar acompañamiento y apoyo al profesional ambiental externo en la implementación territorial de las estrategias que adelante el Área de Gestión Policiva para dar cumplimiento a los objetivos propuestos en el Código Nacional de Policía y Convivencia.2. Apoyar y acompañar los operativos que se programen por parte del Área de Gestión Policiva, Secretaría Distrital de Gobierno y demás entidades que lo soliciten 3. Apoyar la realización de talleres y capacitaciones a la comunidad sobre normatividad ambiental local y otras temáticas de carácter ambiental aplicables. 4.Apoyar la realización de reuniones o actividades con entidades locales, distritales, nacionales y organizaciones ambientales y sociales para tratar temas relacionados con el medio ambiente y desarrollo sostenible. 5. Apoyar la recolección de información y los reportes solicitados o establecidos en la normatividad ambiental por las diferentes entidades distritales, nacionales y entes de control, en lo que respecta a la gestión ambiental externa. 6. Brindar acompañamiento en la atención y pronta respuesta de emergencias ambientales locales. 7. Asistir a las reuniones a las que sea citado o designado, para la atención de los asuntos relacionados con el objeto contractual. 8. Dar respuesta oportuna e integral a los derechos de petición que le sean designados en el sistema ORFEO. 9. Apoyar las acciones de gestión para el fortalecimiento de las instancias de participación y concertación local y distrital en lo que respecta a la gestión ambiental externa. 10. Presentar informe mensual de las actividades realizadas en cumplimiento de las obligaciones pactadas.</t>
  </si>
  <si>
    <t>FDLCH-PMINC-003-2023</t>
  </si>
  <si>
    <t>FDLCH-CPS-190-2023</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</si>
  <si>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</si>
  <si>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GOODS &amp; SERVICES CONSULTING S.A.S</t>
  </si>
  <si>
    <t>CARRERA 15 # 88-21 OF. 702</t>
  </si>
  <si>
    <t>goods_and_services2@yahoo.es</t>
  </si>
  <si>
    <t>https://community.secop.gov.co/Public/Tendering/OpportunityDetail/Index?noticeUID=CO1.NTC.4468842&amp;isFromPublicArea=True&amp;isModal=False</t>
  </si>
  <si>
    <t>LUIS EDUARDO CARVAJALINO SANCHEZ</t>
  </si>
  <si>
    <t>COMERCIALIZADORA NAVE LTDA</t>
  </si>
  <si>
    <t>GOODS &amp; SERVICES CONSULTING S.A.S.</t>
  </si>
  <si>
    <t>L&amp;G REVISORES FISCALES AUDITORES EXTERNOS S.A.S.</t>
  </si>
  <si>
    <t>VALOR CONSTRUIDO S.A.S.</t>
  </si>
  <si>
    <t>FDLCH-CD-191-2023</t>
  </si>
  <si>
    <t>FDLCH-CPS-191-2023</t>
  </si>
  <si>
    <t>PRESTAR SERVICIOS DE APOYO A LA GESTIÓN EN LA EJECUCIÓN DE LAS ACTIVIDADES ADMINISTRATIVAS Y DOCUMENTALES RELACIONADAS CON LA GESTIÓN POLICIVA EN LA ALCALDÍA LOCAL DE CHAPINERO.</t>
  </si>
  <si>
    <t>AGP</t>
  </si>
  <si>
    <t>https://community.secop.gov.co/Public/Tendering/OpportunityDetail/Index?noticeUID=CO1.NTC.4573924&amp;isFromPublicArea=True&amp;isModal=False</t>
  </si>
  <si>
    <t>1.Organizar, programar y ejecutar actividades de apoyo para la ejecución de actividades y desarrollo de los procesos, planes y programas, de acuerdo con las tareas específicas que se le señalen y las instrucciones que reciba. 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t>
  </si>
  <si>
    <t>FDLCH-CD-192-2023</t>
  </si>
  <si>
    <t>FDLCH-CPS-192-2023</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</si>
  <si>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</si>
  <si>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INGENIERIA MECANICA</t>
  </si>
  <si>
    <t>CARRERA 50B # 64-43 T. 3 APTO. 1602</t>
  </si>
  <si>
    <t>joanlondo13@gmail.com</t>
  </si>
  <si>
    <t>https://community.secop.gov.co/Public/Tendering/OpportunityDetail/Index?noticeUID=CO1.NTC.4581627&amp;isFromPublicArea=True&amp;isModal=False</t>
  </si>
  <si>
    <t>1.Construir planes de trabajo que permitan el cumplimiento y seguimiento de las políticas públicas, normatividad vigente y metas del Plan de Desarrollo Local relacionadas con el objetivo especialmente con los temas de administración del parque automotor, control del consumo de combustible y mantenimiento preventivo y correctivo de los vehículos de propiedad la Alcaldía Local de Chapinero. 2. Realizar la formulación y estructuración de los proyectos de inversión asignados, que permitan el cumplimiento de las metas establecidas en el Plan de Desarrollo Local en materia de administración del parque automotor, control del consumo de combustible y mantenimiento preventivo y correctivo de los vehículos de propiedad la Alcaldía Local de Chapinero. 3. Apoyar el desarrollo del proceso de gestión contractual requerido para el cumplimiento de los objetivos y metas asociados a los proyectos de funcionamiento local en la administración del parque automotor, control del consumo de combustible y mantenimiento preventivo y correctivo de los vehículos de propiedad la Alcaldía Local de Chapinero, dando cumplimiento con los requisitos legales vigentes. 4. Realizar los apoyos a la supervisión de los contratos, proyectos de funcionamiento local y/o actividades designadas por el Alcalde Local, de conformidad con los lineamientos, valores y principios indicados por la Secretaria Distrital de Gobierno. 5. Asistir a las reuniones, comités de contratación, capacitaciones, comités de seguimiento entre otros y hacer parte de los comités que le delegue el Alcalde. 6. Realizar la programación diaria de los vehículos del FDLCH, de acuerdo a las solicitudes allegadas al área. 7. Llevar estricto control sobre la programación, ejecución y desarrollo económico y financiero de los proyectos asignados, en cumplimiento de los lineamientos financieros y presupuestales vigentes. 8. Impulsar los procesos de formulación, desarrollo y seguimiento de los proyectos de funcionamiento local en la administración del parque automotor, control del consumo de combustible y mantenimiento preventivo y correctivo de los vehículos de propiedad la Alcaldía Local de Chapinero. 9. Cumplir con los plazos establecidos en el cronograma fijado por el Fondo de Desarrollo Local de Chapinero, para las entregas de los anexos técnicos, estudios previos, estudio de mercado, análisis de sector y demás documentos de formulación en el marco del proyecto asignado. 10. Generar recomendaciones, alertas y acciones de mejora que permitan optimizar el cumplimiento del objeto contractual y de los temas relacionados con el objeto. 11. Producir informes cualitativos y cuantitativos de las actividades desarrolladas en el marco del cumplimiento del objeto contractual. 12. Diligenciar y custodiar la documentación de cada vehículo acorde a MATIZ garantizando la carpeta física y virtual de cada vehículo. 13.Desarrollar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plantación que san requeridas por el Alcalde Local, así como de las actividades programadas por el despacho de la Alcaldía. 16. Llevar a cabo el acompañamiento a las reuniones, o sesiones indicadas por el Alcalde Local, así como los acompañamientos en calle, requeridos por la Entidad. 17. Asistir a las reuniones a las que sea citado o designado, para la atención de los asuntos relaciona-dos con el objeto contractual. 18. Presentar informe mensual de las actividades realizadas en cumplimiento de las obligaciones pactadas. 19. Entregar, mensualmente, el archivo de los documentos suscritos que haya generado en cumplimiento del objeto y obligaciones contractuales. 20. Las demás que se le asignen y que surjan de la naturaleza del Contrato.</t>
  </si>
  <si>
    <t>FDLCH-CPS-193-2023</t>
  </si>
  <si>
    <t>PRESTAR SERVICIOS PROFESIONALES PARA LA ADMINISTRACIÓN, SOPORTE TÉCNICO Y CORRECTO FUNCIONAMIENTO DE LA INFRAESTRUCTURA TECNOLÓGICA EN PROPIEDAD O CUSTODIA DE LA ALCALDÍA LOCAL DE CHAPINERO ASÍ COMO LA FORMULACIÓN DE PROYECTOS RELACIONADOS.</t>
  </si>
  <si>
    <t>JUAN ANDRES ROJAS SERRANO</t>
  </si>
  <si>
    <t>INGENIERIA ELECTROMECANICA</t>
  </si>
  <si>
    <t>CALLE 13 # 30-24</t>
  </si>
  <si>
    <t>ja.rojass@uniandes.edu.co</t>
  </si>
  <si>
    <t>https://community.secop.gov.co/Public/Tendering/OpportunityDetail/Index?noticeUID=CO1.NTC.4579831&amp;isFromPublicArea=True&amp;isModal=False</t>
  </si>
  <si>
    <t>1.Administrar la infraestructura tecnológica de la Alcaldía Local en los componentes de software y hardware que la integran y velar por el correcto funcionamiento del recurso tecnológico de sus dependencias. 2. Realizar la atención personalizada de las solicitudes dentro del tiempo estipulado, máximo (12 horas), y atender los casos asignados en la herramienta de gestión institucional (GLPI o el que haga sus veces) con la eficiencia y eficacia requeridas para todos los equipos y recursos tecnológicos en propiedad y en custodia del Fondo de Desarrollo Local de Chapinero. 3. Tramitar ante la Secretaría Distrital de Gobierno todas las solicitudes de servicio de soporte técnico del recurso de red que realicen los servidores públicos o contratistas a través del aplicativo institucional GLPI o el que haga sus veces. 4. Responder por los equipos, materiales y demás elementos que le sean asignados para el desarrollo de sus actividades y por la instalación y legalidad del software en estos equipos. 5. Elaborar y actualizar una ficha técnica u Hoja de vida de cada equipo (computador, impresora, plotter, equipo activo, UPS, planta telefónica, etc.,) que contenga la descripción detallada de hardware y software y donde se registrarán los datos de usuario, dependencia, propietario (Secretaría de Gobierno, Fondo de Desarrollo Local, Fondo de Vigilancia u otros) al igual que cualquier cambio físico o lógico de hardware o software, instalaciones, servicios atendidos, cambios de usuario, aplicativos que soporta, y demás datos que requiera la Alcaldía. 6. Apoyar el proceso precontractual, contractual, postcontractual, realizando el seguimiento y control necesario para lograr la continuidad de los contratos de mantenimiento preventivo y correctivo y garantías correspondientes a los equipos de cómputo, impresoras, UPS y equipos activos de la localidad, de acuerdo con lo estipulado en cada contrato, según corresponda y consultando a la Secretaria Distrital de Gobierno. 7. Garantizar y mantener la seguridad informática y la confidencialidad de la información de la Alcaldía Local de Chapinero, realizando actividades de prevención de delitos informáticos a través de la promoción de buenas prácticas informáticas. 8. Mantener y garantizar la Instalación permanente en todos los equipos de las actualizaciones de software y parches disponibles en la red para protección de virus y archivos maliciosos y emitir conceptos técnicos sobre el estado de los equipos y los aplicativos, según las solicitudes que le sean asignadas. 9. Garantizar el almacenamiento, actualización y consulta de las bases informáticas y de datos existentes y las que se creen para el soporte administrativo de las actuaciones de la Alcaldía Local de Chapinero. 10. Recibir la capacitación necesaria para la instalación, configuración y manejo de los aplicativos misionales y de apoyo de la Secretaria de Gobierno, con el fin de apoyar a los usuarios de la localidad y Aplicar los cambios o configuraciones según las directrices dadas, y solicitar la capacitación de los funcionarios de la localidad. 11. Desarrollar actividades de articulación con la Secretaria de Gobierno y la Alcaldia Local en los requerimientos que ésta realice en materia de aplicativos, gestión informática y manejo de la información. 12.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13. Verificar permanentemente la conectividad de los servicios de red desde la Alcaldía Local al Nivel Central, para garantizar la prestación del servicio y de los aplicativos. 14.Presentar informes mensuales en un cuadro de seguimiento donde se contrasten las obligaciones del contrato con las actividades y rendir un informe final que recoja las tareas y productos originados del objeto contractual. 15. Apoyar la realización de eventos y operativos cuando sea necesario. 16. Entregar dentro del término de tres días antes del vencimiento del contrato, los elementos y asuntos que le fueron entregados para el desarrollo del objeto del contrato. 17. Las demás que le asigne el supervisor del contrato y que surjan de la naturaleza del mismo</t>
  </si>
  <si>
    <t>FDLCH-CD-194-2023</t>
  </si>
  <si>
    <t>FDLCH-CPS-194-2023</t>
  </si>
  <si>
    <t>CALLE 55 # 58-72 BL. 82 APTO. 502 PABLO VI SEGUNDO SECTOR</t>
  </si>
  <si>
    <t xml:space="preserve"> JOHN ALEXANDER CARRILLO PALLARES</t>
  </si>
  <si>
    <t>https://community.secop.gov.co/Public/Tendering/OpportunityDetail/Index?noticeUID=CO1.NTC.4582260&amp;isFromPublicArea=True&amp;isModal=False</t>
  </si>
  <si>
    <t>1.Gestionar, analizar jurídicamente y dar impulso a las actuaciones que garanticen la protección de la reserva forestal protectora bosque oriental, polígonos de monitoreo, áreas de ocupación publica prioritaria, franja de adecuación y zonas de especial protección ambiental. 2. 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 3. Gestionar, analizar jurídicamente y proyectar las actuaciones asignadas para dar respuesta a los entes de control, autoridad Ambiental (CAR) o quien haga sus veces, en cumplimiento del objeto del contrato.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Proyectar para firma del alcalde local las solicitudes de información, informes, diagnostico y/o conceptos dirigidas a las instancias distritales competentes y realizar su respectivo seguimiento. 6. 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7. Incorporar al expediente físico los actos administrativos y/o la documentación generada por cada impulso procesal realizado. 8.Apoyar en los trámites necesarios a la Alcaldía Local para surtir el trámite de notificación personal y mediante edicto de los actos administrativos y decisiones, en los términos de la Ley 1437 de 2011. 9. Registrar correctamente en el Aplicativo “SI ACTUA” la actuación realizada en cada uno de los expedientes asignados. 10. Remitir al Alcalde Local de Chapinero y al profesional de apoyo estratégico mensualmente el informe general de las acciones y trámites en las zonas de especial protección de los cerros orientales de la localidad de Chapinero.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t>
  </si>
  <si>
    <t>FDLCH-CIA-195-2023</t>
  </si>
  <si>
    <t>AUNAR ESFUERZOS INTERINSTITUCIONALES ENTRE LA SUBRED INTEGRADA DE SERVICIOS DE SALUD NORTE ESE Y EL FONDO DE DESARROLLO LOCAL DE CHAPINERO EN EL MARCO DEL PROYECTO 2024 CHAPINERO PROMUEVE LA INCLUSIÓN Y EL CUIDADO DE LA SALUD CON EL FIN DE ATENDER POBLACIÓN CON DISCAPACIDAD, SUS CUIDADORES Y ACCIONES COMPLEMENTARIAS DE LA ESTRATEGIA TERRITORIAL EN SALUD.</t>
  </si>
  <si>
    <t>JUNIO
2024</t>
  </si>
  <si>
    <t>SUBRED INTEGRADA DE SERVICIOS DE SALUD NORTE E.S.E.</t>
  </si>
  <si>
    <t>18 18-Empresa Social del Estado - E.S.E.</t>
  </si>
  <si>
    <t>CALLE 66 # 15-41</t>
  </si>
  <si>
    <t>contratacionops@gmail.com</t>
  </si>
  <si>
    <t>DIANA CAROLINA MORENO RINCON - ADRIANA MARIA PEÑALOZA TORO (Componente técnico)
ALEX JAVIER GUZMAN CUERVO (Componente jurídico contractual)</t>
  </si>
  <si>
    <t>https://community.secop.gov.co/Public/Tendering/OpportunityDetail/Index?noticeUID=CO1.NTC.4612775&amp;isFromPublicArea=True&amp;isModal=False</t>
  </si>
  <si>
    <t>Noviembre</t>
  </si>
  <si>
    <t>El valor inicial del Convenio Interadministrativo es por $230.944.444, el aporte del FDLCH es de $207.850.000
Pago 1: 30%, Pago 2: 20%, Pago 3: 30%, Pago 4: 20%</t>
  </si>
  <si>
    <t>FDLCH-CPS-196-2023</t>
  </si>
  <si>
    <t>PRESTAR SERVICIOS DE APOYO A LA GESTION EN LA EJECUCION DE LAS ACTIVIDADES ADMINISTRATIVAS Y DOCUMENTALES RELACIONADAS CON LA GESTION POLICIVA EN LA ALCALDIA LOCAL DE CHAPINERO</t>
  </si>
  <si>
    <t>ELISA ESTHER REGUILLO LOPEZ</t>
  </si>
  <si>
    <t>CARRERA 68F # 8-24 SUR</t>
  </si>
  <si>
    <t>lhissa2007@hotmail.com</t>
  </si>
  <si>
    <t>FDLCH-PMINC-002-2023</t>
  </si>
  <si>
    <t>FDLCH-CSE-197-2023</t>
  </si>
  <si>
    <t>O21202020070103010271311</t>
  </si>
  <si>
    <t>Servicios de seguros de vida
individual</t>
  </si>
  <si>
    <t>CONTRATAR EL SEGURO DE VIDA GRUPO QUE AMPARE LOS EDILES DEL FONDO DE DESARROLLO LOCAL DE CHAPINERO</t>
  </si>
  <si>
    <t>1.1. Días</t>
  </si>
  <si>
    <t>COMPAÑÍA MUNDIAL DE SEGUROS S.A.</t>
  </si>
  <si>
    <t>CALLE 33 # 6B-24 P. 2</t>
  </si>
  <si>
    <t>https://community.secop.gov.co/Public/Tendering/OpportunityDetail/Index?noticeUID=CO1.NTC.4468841&amp;isFromPublicArea=True&amp;isModal=False</t>
  </si>
  <si>
    <t>a)Ejecutar el contrato de seguro adjudicado en los términos y condiciones señalados en el pliego de condiciones y en la propuesta presentada por el ASEGURADOR, y de conformidad con las normas legales que los regulen. b) Expedir la Nota de Cobertura de las pólizas correspondientes al presente proceso de selección de conformidad con las necesidades de la entidad. c) Realizar las modificaciones, inclusiones o exclusiones, las adiciones o prórrogas, en las mismas condiciones contratadas para el seguro. Parágrafo primero: En el evento de que la siniestralidad del programa de seguros sea mayor al 60% durante el plazo inicialmente contratado, de mutuo acuerdo se podrán negociar los términos y condiciones para las adiciones o prórrogas. Parágrafo segundo: Para la determinación del porcentaje de siniestralidad se incluirá el valor de los siniestros pagados y en reserva. 
d) Expedir la respectiva póliza de seguro con sus correspondientes anexos y modificaciones que llegaren a tener en un plazo máximo de ocho (8) días siguientes a la fecha de la expedición de la nota de cobertura, en los términos previstos en el pliego de condiciones y en la propuesta presentada por el ASEGURADOR, y en general observando las normas contenidas en el Código de Comercio y demás concordantes. e) Atender y pagar las reclamaciones y siniestros que presente la entidad, o sus beneficiarios, en los términos, plazos y condiciones señalados en la oferta presentada y de conformidad con la legislación vigente, sin dilaciones. f)Sostener los precios ofertados durante la vigencia del contrato, incluidas las modificaciones por inclusiones o exclusiones y adiciones. g)	Prestar todos y cada uno de los servicios descritos en su propuesta. h)	Atender y responder las solicitudes y requerimientos que realice la entidad.  i)Pagar las comisiones al intermediario de seguros de la entidad, que para el presente proceso es JARGU S.A. CORREDORES DE SEGUROS, de conformidad con el artículo 1341 del Código de Comercio, con las disposiciones vigentes y con el ofrecimiento realizado en la oferta.  j) Suministrar un número de teléfono de atención disponible, con el propósito de brindar ayuda inmediata a la entidad, en caso de atención de siniestros. k)	Informar oportunamente al supervisor del contrato sobre las imposibilidades o dificultades que se presenten en la ejecución del mismo. l)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m)	Abstenerse de dar información a medios de comunicación, a menos que haya recibido autorización de la entidad.  PARÁGRAFO: Esta obligación se prolongará incluso después de finalizado el servicio y por el término de dos (2) años.</t>
  </si>
  <si>
    <t>FDLCH-CD-198-2023</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</si>
  <si>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</si>
  <si>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</si>
  <si>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</si>
  <si>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1. Desarrollar y coordinar actividades de Planeación Estratégica Local conducentes al cumplimiento de las metas y objetivos del Plan de Desarrollo Local de Chapinero “Un Nuevo Contrato Social y Ambiental para Chapinero 2021 – 2024”, así como la construcción de metodologías necesarias para ello. 2. Apoyar al Fondo de Desarrollo Local de Chapinero en la construcción de los Análisis de Sector y Estudios de Mercado requeridos para la formulación de los proyectos de inversión de la vigencia 2021 del Plan de Desarrollo Local, así como apoyar en el análisis, programación y seguimiento de la ejecución presupuestal del Fondo de Desarrollo Local de Chapinero. 3. Generar los documentos de análisis económico y financiero que sean requeridos con ocasión de la formulación, ejecución, evaluación, liquidación y seguimiento de ejecución física de las metas de los proyectos de inversión adelantados por el Fondo de Desarrollo Local de Chapinero, y apoyar en la generación de recomendaciones y planes de mejora respectivos, así como en la construcción, aplicación y desarrollo de instrumentos y herramientas de control gerencial desde la perspectiva económica y financiera del Plan de Desarrollo Local. 
4. Conformar el comité evaluador y realizar las evaluaciones financieras de las ofertas recibidas en el marco de los procesos de contratación que se deriven de los proyectos asignados. 5. 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6. Apoyar a la oficina de Gestión de Desarrollo Local en la generación de las respuestas que le sean requeridas a través del aplicativo ORFEO. 7. El contratista deberá ingresar dentro del numeral de ejecución en el contrato electrónico del SECOP, el Plan de Pagos respectivo, y agregar como documento nuevo, los Informes de Actividades respectivos. 8. Entregar dentro del término de tres días antes del vencimiento del contrato, los elementos y asuntos que le fueron entregados para el desarrollo del objeto del contrato. 9. Realizar el apoyo a la supervisión de los contratos que le sean asignados por el Alcalde Local. 10. Rendir informes mensuales sobre las actividades desarrolladas. 11. Las demás que le asigne el supervisor del contrato y que surjan de la naturaleza del mismo.</t>
  </si>
  <si>
    <t>FDLCH-CD-199-2023</t>
  </si>
  <si>
    <t>FDLCH-CPS-199-2023</t>
  </si>
  <si>
    <t>PRESTAR LOS SERVICIOS DE APOYO ASISTENCIAL PARA LA OPERACIÓN, SEGUIMIENTO Y CUMPLIMIENTO DE LOS PROCESOS Y PROCEDIMIENTOS QUE CONTRIBUYAN A LA GARANTÍA DE LOS DERECHOS DE LOS DIFERENTES GRUPOS POBLACIONALES EN EL MARCO DE LAS POLÍTICAS PÚBLICAS DE LOS PROYECTOS DE SALUD DE LA LOCALIDAD DE CHAPINERO.</t>
  </si>
  <si>
    <t>LUIS FERNANDO ALVARADO MORA</t>
  </si>
  <si>
    <t xml:space="preserve">CALLE 6 # 82A-57 T.2 APTO. 410 CIPRES DE CASTILLA </t>
  </si>
  <si>
    <t>luisfer26_79@hotmail.com</t>
  </si>
  <si>
    <t>https://community.secop.gov.co/Public/Tendering/OpportunityDetail/Index?noticeUID=CO1.NTC.4614878&amp;isFromPublicArea=True&amp;isModal=False</t>
  </si>
  <si>
    <t>1.Realizar los apoyos en procesos de gestión documental de los contratos, proyectos de inversión de conformidad con los lineamientos, valores y principios indicados por la Secretaría Distrital de Gobierno. 2. Apoyar la programación, ejecución y desarrollo de los proyectos, en cumplimiento de los lineamientos vigentes. 3. Apoyar las actividades relacionadas de articulación con las entidades del nivel central y descentralizado relacionadas con el objeto contractual, con la finalidad de potenciar las inversiones locales en los temas de interés del FDLCH relacionados con salud y afines. 4. Apoyar la atención a las peticiones ciudadanas, así como las solicitudes de entes de control dentro del término legal y no cerrar el trámite en el aplicativo Orfeo hasta que no se tenga un pronunciamiento de fondo. 5. Recolectar, registrar, digitalizar, acopiar, organizar y procesar la información de acuerdo con los requerimientos de planificación, organización, coordinación y control de los servicios, procesos, planes y programas en cumplimiento de las metas del área de salud. 6.Apoyar en la revisión de los soportes y documentos de las cuentas de cobro generados por los operadores, seguimiento al proceso de pagos, de acuerdo con los lineamientos e instructivos establecidos por la SDG para dicho proceso. 7.Participar de las reuniones de coordinación y planeación que sean requeridas por el Alcalde Local, así como de las actividades programadas por el despacho de la Alcaldía. 8. Promover acciones y actividades que permitan la divulgación y comunicación de los productos y resultados obtenidos con la ejecución de sus actividades. 9. Llevar a cabo el acompañamiento a las reuniones, o sesiones indicadas por el Alcalde Local, así como los acompañamientos en calle, requeridos por la Entidad. 10. Apoyar a la Alcaldía Local en las instancias de participación asignadas al equipo de salud a través del diligenciamiento de las actas de las reuniones en las cuales producto de los compromisos establecidos en dichos espacios. 11. Apoyar en las acciones de seguimiento territorial y actualización de la información, de las personas con discapacidad y/o atendidas en el proyecto 2024 “ Chapinero promueve la inclusión y el cui-dado de la salud” y 2025 “ Chapinero joven, sano y responsable”. 12.Atender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13. Realizar el acompañamiento a las diferentes actividades o eventos del proyecto 2024 “ Chapinero promueve la inclusión y el cuidado de la salud” y 2025 “ Chapinero joven, sano y responsable” así como los demás espacios que le sean asignados. 14. Las demás inherentes a su obligación contractual y que se requieran para el cabal cumplimiento del contrato y que le asigne el supervisor del contrato y que surjan de la naturaleza de este</t>
  </si>
  <si>
    <t>FDLCH-CD-200-2023</t>
  </si>
  <si>
    <t>FDLCH-CPS-200-2023</t>
  </si>
  <si>
    <t>PRESTAR LOS SERVICIOS PROFESIONALES PARA APOYAR EL ÁREA DE GESTIÓN DEL DESARROLLO LOCAL DE LA ALCALDÍA LOCAL DE CHAPINERO, EN LA FORMULACIÓN, GESTIÓN, EJECUCIÓN ASI COMO LA ATENCIÓN, EL FORTALECIMIENTO E INCLUSIÓN DE LAS COMUNIDADES ÉTNICAS EN LOS DIFERENTES PROCESOS DE LA LOCALIDAD DE CHAPINERO, EN CUMPLIMIENTO DE LAS METAS Y OBJETIVOS DEL PLAN DE DESARROLLO LOCAL.</t>
  </si>
  <si>
    <t>LYLEAN LISETH MACHADO MENA</t>
  </si>
  <si>
    <t>CARRERA 5 # 33B-37</t>
  </si>
  <si>
    <t>lylean151824@gmail.com</t>
  </si>
  <si>
    <t>ETNIAS</t>
  </si>
  <si>
    <t>https://community.secop.gov.co/Public/Tendering/OpportunityDetail/Index?noticeUID=CO1.NTC.4650196&amp;isFromPublicArea=True&amp;isModal=False</t>
  </si>
  <si>
    <t>1.Construir planes de trabajo que permitan el cumplimiento y seguimiento de las políticas públicas, normatividad vigente y metas del Plan de Desarrollo Local relacionadas con el objeto contractual, especialmente con los temas de Saberes Ancestrales. 2. Realizar la formulación y estructuración de los proyectos de inversión asignados, que permitan el cumplimiento de las metas establecidas en el Plan de Desarrollo Local en materia de Saberes Ancestrales. 3. Apoyar el desarrollo del proceso de gestión contractual requerido para el cumplimiento de los objetivos y metas asociados a los proyectos de inversión local en salud de saberes ancestrales, con un enfoque participativo, comunitario, dando cumplimiento con los requisitos legales vigentes. 4. Cumplir con los plazos establecidos en el cronograma fijado por el Fondo de Desarrollo Local de Chapinero, para la entrega lo\ anexos técnicos, estudios previos, estudio de mercado, análisis de sector y demás documentos de formulación eh el marco del proyecto asignado.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en salud desde un enfoque comunitario y participativo. 8. Desarrollar procesos de articulación con las entidades del nivel central y descentralizado relacionadas con el objeto contractual, con la finalidad de potenciar las inversiones locales, especialmente con el sector salud. 9. Atender de manera integral las instancias de participación ciudadana relacionadas con los temas de salud, Saberes Ancestrales y afines.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Saberes Ancestrales y afines.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por el Alcalde Local de Chapinero en cumplimiento de su objeto contractual.</t>
  </si>
  <si>
    <t>FDLCH-CD-201-2023</t>
  </si>
  <si>
    <t>FDLCH-CPS-201-2023</t>
  </si>
  <si>
    <t>PRESTAR SERVICIOS PROFESIONALES PARA APOYAR LA FORMULACIÓN, EJECUCIÓN, SEGUIMIENTO Y MEJORA CONTINUA DE LAS HERRAMIENTAS QUE CONFORMAN LA GESTIÓN AMBIENTAL INSTITUCIONAL DE LA ALCALDÍA LOCAL DE CHAPINERO.</t>
  </si>
  <si>
    <t>CRISTIAN DAVID FLOREZ TELLEZ (Cedente)
ANGELA YISELA JUYO LOPEZ (Cesionaria)</t>
  </si>
  <si>
    <t>CALLE 22A # 47A-17</t>
  </si>
  <si>
    <t>a.juyolopez@gmail.com</t>
  </si>
  <si>
    <t>https://community.secop.gov.co/Public/Tendering/OpportunityDetail/Index?noticeUID=CO1.NTC.4624711&amp;isFromPublicArea=True&amp;isModal=False</t>
  </si>
  <si>
    <t>ANGELA YISELA JUYO LOPEZ</t>
  </si>
  <si>
    <t>1. Realizar la formulación, evaluación y seguimiento de los programas ambientales que componen el Plan Institucional de Gestión Ambiental -PIGA. 2. Planear y organizar las actividades propias del Plan Institucional de Gestión Ambiental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Realizar la formulación y estructuración de los proyectos de inversión asignados, que permitan el cumplimiento de las metas establecidas en el Plan de Desarrollo Local. 16. Realizar los apoyos a la supervisión de los contratos, proyectos de inversión y/o actividades designa-das por el Alcalde Local, de conformidad con los lineamientos, valores y principios indicados por la Secretaría Distrital de Gobierno. 17. Desarrollar procesos de articulación con las entidades del nivel central y descentralizado relacionadas con el objeto contractual, con la finalidad de potenciar las inversiones locales. 18. Desarrollar el cargue, seguimiento y evaluación de los contratos respectivos en las Plataformas SE-COP II y SIPSE. 19. Participar de las reuniones de coordinación y planeación que sean requeridas por el Alcalde Local así como de las actividades programadas por el despacho de la Alcaldía. 20. Promover acciones y actividades que permitan la divulgación y comunicación de los productos y re-sultados obtenidos con la ejecución de sus actividades. 21. Las demás que se le asignen y que surjan de la naturaleza del Contrato.</t>
  </si>
  <si>
    <t>FDLCH-CD-202-2023</t>
  </si>
  <si>
    <t>FDLCH-CPS-202-2023</t>
  </si>
  <si>
    <t>PRESTAR LOS SERVICIOS TECNICOS PARA LA OPERACIÓN, SEGUIMIENTO Y CUMPLIMIENTO DE LOS PROCESOS Y PROCEDIMIENTOS DEL SERVICIO APOYOS ECONOMICOS TIPO C, REQUERIDOS PARA EL OPORTUNO Y ADECUADO REGISTRO, CRUCE Y REPORTE DE LOS DATOS EN EL SISTEMA MISIONAL-SIRBE, QUE CONTRIBUYAN A LA GARANTIA DE LOS DERECHOS DE LA POBLACION MAYOR EN EL MARCO DE LA POLITICA PUBLICA SOCIAL PARA EL ENVEJECIMIENTO Y LA VEJEZ EN EL DISTRITO CAPITAL A CARGO DE LA ALCALDIA LOCAL DE CHAPINERO.</t>
  </si>
  <si>
    <t>DANIELA YISETH JOYA VARGAS</t>
  </si>
  <si>
    <t>PROFESIONAL EN GESTION DE LA SEGURIDAD Y LA SALUD LABORAL</t>
  </si>
  <si>
    <t>DIAGONAL 151B # 136A-50</t>
  </si>
  <si>
    <t>dany.92.vargas@hotmail.com</t>
  </si>
  <si>
    <t>https://community.secop.gov.co/Public/Tendering/OpportunityDetail/Index?noticeUID=CO1.NTC.4625358&amp;isFromPublicArea=True&amp;isModal=False</t>
  </si>
  <si>
    <t>1. Registrar en los tiempos establecidos con oportunidad y calidad las novedades y actuaciones relacionadas (Cambios de estados, ingresos, egresos, traslados, solicitud de bloqueos) de acuerdo con la implementación de los procedimientos establecidos para la operación y prestación del servicio de apoyos económicos para personas mayores – Apoyo Económico Tipo C, así como los actos administrativos. 2. Registrar con oportunidad y calidad en el aplicativo de focalización los datos de las personas mayores que solicitan el servicio, y/o que se encuentran atendidas y/o vinculadas al servicio de apoyo económico para personas mayores, teniendo en cuenta los instructivos que para tal efecto expida la Entidad. 3. Registrar en el SIRBE, con calidad y oportunidad la actualización de la información de las personas mayores en estado "En Atención", de acuerdo con los instructivos, protocolos, procedimientos en los tiempos establecidos por la SDIS y la Subdirección para la Vejez. 4. Realizar las consultas y cruces de bases de datos en SIRBE, VUR, Fosyga, Ruaf Registraduría, Inhumados, rama judicial, comprobador de derechos, DNP (Lugar puntaje de SISBEN) y las demás consultas que permitan identificar alguna novedad de los participantes del servicio. 5. Apoyar en la implementación de los procedimientos generales, procedimientos específicos, protocolos e instructivos establecidos por la Entidad para la operación y prestación del servicio Apoyos Económicos para Personas Mayores y el procedimiento de gestión de cartera. Así como apoyar el desarrollo de las actividades de los servicios de la Subdirección para la Vejez. 6. Clasificar, ordenar y archivar la documentación que genera el servicio de Apoyos Económicos para Personas Mayores, de acuerdo con la normatividad vigente y los procedimientos establecidos por la Entidad, procurando el adecuado manejo y conservación de la documentación generada con ocasión de la prestación del servicio. 7. Brindar la información requerida para dar respuesta a solicitudes de los ciudadanos, entes de control y demás agentes internos y externos o para la elaboración de informes o presentaciones requeridas, con calidad y oportunidad. 8. Preparar, asistir y participar en los consejos, comités, comisiones, reuniones, mesas y/o demás espacios que indique el supervisor del contrato o sea convocado, socializando con oportunidad las actividades e información que de ellas se deriven. 9. Realizar al inicio del contrato un plan de trabajo que dé cuenta del cumplimiento del objeto y obligaciones contractuales, presentando un informe mensual de avance con las evidencias respectivas sobre las actividades y/o productos programados, y una vez finalizado el contrato, entregar al/la supervisor/a en medio digital, un informe final con los archivos y productos generados durante la vigencia del contrato. 10. Apoyar las contingencias y emergencias del Distrito Capital, de acuerdo con la normatividad, los lineamientos y protocolos establecidos por la administración Distrital y el Gobierno Nacional. 11. Cumplir con las demás actividades designadas por el supervisor del contrato relacionadas con el objeto contractual.</t>
  </si>
  <si>
    <t>FDLCH-CD-203-2023</t>
  </si>
  <si>
    <t>FDLCH-CPS-203-2023</t>
  </si>
  <si>
    <t>PRESTAR SUS SERVICIOS DE APOYO EN LA EJECUCION DE LAS ACTIVIDADES PREVISTAS PARA LA IMPLEMENTACION DEL PROYECTO FORMACION DEPORTIVA Y DEMAS ACTIVIDADES RECREO DEPORTIVAS QUE REALICE LA ALCALDIA LOCAL DE CHAPINERO</t>
  </si>
  <si>
    <t>JEISON SNEIDER TORRES PEREZ</t>
  </si>
  <si>
    <t>CALLE 42F BIS SUR # 80C-12 P. 5</t>
  </si>
  <si>
    <t>contactodejeison@gmail.com</t>
  </si>
  <si>
    <t>https://community.secop.gov.co/Public/Tendering/OpportunityDetail/Index?noticeUID=CO1.NTC.4623825&amp;isFromPublicArea=True&amp;isModal=False</t>
  </si>
  <si>
    <t>FDLCH-CD-204-2023</t>
  </si>
  <si>
    <t>FDLCH-CPS-204-2023</t>
  </si>
  <si>
    <t>PRESTAR LOS SERVICIOS PROFESIONALES PARA EL AREA DE GESTION DEL DESARROLLO LOCAL EN LA CORDINACION DEL FORTALECIMIENTO Y ACTIVIDADES RECREO DEPORTIVAS QUE SE GENEREN EN LA LOCALIDAD DE CHAPINERO.</t>
  </si>
  <si>
    <t>CARRERA 112 BIS A #V 70C-54</t>
  </si>
  <si>
    <t>migueld.deportes@gmail.com</t>
  </si>
  <si>
    <t>https://community.secop.gov.co/Public/Tendering/OpportunityDetail/Index?noticeUID=CO1.NTC.4622766&amp;isFromPublicArea=True&amp;isModal=False</t>
  </si>
  <si>
    <t>1. Apoyar en la coordinación y ejecución de los programas locales referentes a formación deportiva, actividades de mantenimiento físico, recreación y deportes dirigidos a segmentos de población específicas, comunitaria, adulto mayor, infancia y juventud y personas con limitaciones de acuerdo con los lineamientos y procedimientos establecidos por el IDRD, para el desarrollo de este tipo de actividades. 2. Apoyar en la planeación y desarrollo de las actividades logistas que se requieran para realización de eventos deportivos y/o comunitarios o del acompañamiento de actividades que le sean designadas. 3. Apoyar la supervisión de contratos que le sean designados por el Alcalde Local, según lo establecido en el Manual de Supervisión e interventoría de la Secretaría Distrital de Gobierno. 4. Apoyar y asistir a las actividades desarrolladas en el territorio cuando sea requerido por el supervisor o apoyo a la supervisión. 5. Apoyar en el desarrollo logístico o administrativo de las actividades que programe la Alcaldía Local encaminadas a la integración y movilización social de los grupos de interés y partes interesadas en los temas relacionados con el objeto contractual. 6. Adelantar y gestionar las herramientas de comunicación, tecnológicas, logísticas y de espacios en la localidad necesarios para el cumplimiento del objeto y la ejecución de sus obligaciones. 7. Brindar respuesta oportuna a las solicitudes de procesos, informes, reporte de metas, política pública y requerimientos por la supervisión del contrato. 8. Participar de las reuniones que sean requeridas por el Alcalde Local, así como de las actividades programadas por el despacho de la Alcaldía. 9. Apoyo en la gestión documental de la documentación que se le asigne, 10. Atender a la comunidad que requiera información del área asignada. 11. El contratista deberá ingresar dentro del numeral de ejecución del contrato electrónico en la plataforma SECOP II, el plan de pagos respectivos y agregar como documento nuevo los informes de actividades respectivos. 12. Las demás que le sean asignadas por el alcalde local o el supervisor designado con ocasión del fin objeto contractual.</t>
  </si>
  <si>
    <t>FDLCH-CD-205-2023</t>
  </si>
  <si>
    <t>FDLCH-CPS-205-2023</t>
  </si>
  <si>
    <t>PRESTAR SERVICIOS DE APOYO A LA GESTIÓN PARA DESARROLLAR LAS ACTIVIDADES DE ATENCIÓN Y ORIENTACIÓN AL CIUDADANO QUE SE REQUIERAN EN LAS INSTALACIONES DE LA ALCALDÍA LOCAL DE CHAPINERO.</t>
  </si>
  <si>
    <t>ESTEBAN RICARDO SANCHEZ MONTAÑO</t>
  </si>
  <si>
    <t>TECNICO EN ASISTENCIA ADMINISTRATIVA</t>
  </si>
  <si>
    <t>CALLE 152 # 116-21</t>
  </si>
  <si>
    <t>esteban.snack@gmail.com</t>
  </si>
  <si>
    <t>ATENCION AL CIUDADANO</t>
  </si>
  <si>
    <t>https://community.secop.gov.co/Public/Tendering/OpportunityDetail/Index?noticeUID=CO1.NTC.4627217&amp;isFromPublicArea=True&amp;isModal=False</t>
  </si>
  <si>
    <t>1.Apoyar la atención, recepción y orientación a las personas que requieran algún tipo de información y/o servicio en las instalaciones de la Alcaldía Local de Chapinero. 2. Brindar información sobre el portafolio de servicios disponible en la Alcaldía Local, así como orientación de contacto con funcionarios, contratistas y/p entidades competentes para el trámite y/o atención de las necesidades de los ciudadanos que visitan las instalaciones de la Alcaldía Local. 3. Suministrar información sobre las páginas web, correos electrónicos y/o portales electrónicos para la realización de trámites de las diferentes entidades distritales. 4. Direccionar las solicitudes ciudadanas presenciales de la Ciudadana con los equipos competentes de la Alcaldía Local para el trámite y/o atención Ciudadana. 5. Registrar y clasificar las solicitudes y/o motivos de visita de los ciudadanos a las instalaciones de la Alcaldía Local. 6. Apoyar y asistir a los operativos y eventos de la Alcaldía Local, según instrucciones del supervisor del contrato, así como los acompañamientos en calle, requeridos por el Fondo, especialmente aquellos en atención a la emergencia sanitaria. 7. Rendir informes mensuales sobre las actividades desarrolladas. 8. Rendir un informe final que recoja las tareas y productos originados del objeto contractual. 9. Las demás que le asigne el supervisor del contrato y que surjan de la naturaleza del mismo.</t>
  </si>
  <si>
    <t>FDLCH-CD-207-2023</t>
  </si>
  <si>
    <t>FDLCH-CPS-207-2023</t>
  </si>
  <si>
    <t>PRESTAR SERVICIOS PROFESIONALES AL AREA DE GESTION DEL DESARROLLO LOCAL PARA APOYAR LAS LIQUIDACIONES DE CONTRATOS, LA GESTIÓN PRECONTRACTUAL, CONTRACTUAL Y POSTCONTRACTUAL QUE ADELANTE EL FONDO DE DESARROLLO LOCAL DE CHAPINERO.</t>
  </si>
  <si>
    <t>JENNY CAROLINA GIRÓN CUERVO (Cedente)
SANDRA CRISTINA CRISTANCHO RUIZ (Cesionaria)</t>
  </si>
  <si>
    <t>CALLE 8 # 7-84</t>
  </si>
  <si>
    <t>sandracristanchoruiz@gmail.com</t>
  </si>
  <si>
    <t>https://community.secop.gov.co/Public/Tendering/OpportunityDetail/Index?noticeUID=CO1.NTC.4638124&amp;isFromPublicArea=True&amp;isModal=False</t>
  </si>
  <si>
    <t>DIEGO ROMERO RIVERA</t>
  </si>
  <si>
    <t xml:space="preserve">SANDRA CRISTINA CRISTANCHO RUIZ </t>
  </si>
  <si>
    <t>FDLCH-CPS-208-2023</t>
  </si>
  <si>
    <t>HERMEN ANACONA UNI</t>
  </si>
  <si>
    <t>CARRERA 4 BIS ESTE # 45D-28</t>
  </si>
  <si>
    <t>hermen.a@hotmail.com</t>
  </si>
  <si>
    <t>FDLCH-CPS-209-2023</t>
  </si>
  <si>
    <t>JOSE CARLO PIMIENTA CURIEL</t>
  </si>
  <si>
    <t>CALLE 59 # 7-55</t>
  </si>
  <si>
    <t>jocapcu@hotmail.com</t>
  </si>
  <si>
    <t>FDLCH-CPS-210-2023</t>
  </si>
  <si>
    <t xml:space="preserve">PRESTAR LOS SERVICIO COMO SABEDORES(AS) ANCESTRALES PARA DESARROLLAR ACCIONES QUE PERMITAN IDENTIFICAR, VISIBILIZAR Y RECONOCER LOS SABERES ANCESTRALES PARA EL CUIDADO DE LA SALUD DE LOS GRUPOS ÉTNICOS PRESENTES EN LA LOCALIDAD DE CHAPINERO	 </t>
  </si>
  <si>
    <t>ANGELA JULYET JUAGIBIOY JUAJIBIOY</t>
  </si>
  <si>
    <t>CARRERA 2 # 45A-20</t>
  </si>
  <si>
    <t>angelajuagibioy16@gmail.com</t>
  </si>
  <si>
    <t>FDLCH-CPS-211-2023</t>
  </si>
  <si>
    <t>YOHANNA ALEXANDRA COLIMBA CABRERA</t>
  </si>
  <si>
    <t>CALLE 96 # 4A-57 ESTE</t>
  </si>
  <si>
    <t>a.johanna97@yahoo.com</t>
  </si>
  <si>
    <t>FDLCH-CPS-212-2023</t>
  </si>
  <si>
    <t>NELSY VIVIANA REYES PECHENE</t>
  </si>
  <si>
    <t>CARRERA 1C # 45-29</t>
  </si>
  <si>
    <t>nelsivivi0@gmail.com</t>
  </si>
  <si>
    <t>FDLCH-CPS-213-2023</t>
  </si>
  <si>
    <t>DENISSE STEFANIA MURILLO SUAREZ</t>
  </si>
  <si>
    <t>CALLE 184 # 20-51</t>
  </si>
  <si>
    <t>denissems2201@gmail.com</t>
  </si>
  <si>
    <t>FDLCH-CPS-214-2023</t>
  </si>
  <si>
    <t>JEISSON STEVEN GARCIA HUERFANO</t>
  </si>
  <si>
    <t>CALLE 74C SUR # 14B-36</t>
  </si>
  <si>
    <t>jeisson.gh@gmail.com</t>
  </si>
  <si>
    <t>FDLCH-CPS-215-2023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</si>
  <si>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</si>
  <si>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JOSE EDWIN CARDENAS LINARES</t>
  </si>
  <si>
    <t>TECNICO PROFESIONAL EN SERVICIOS DE POLICIA</t>
  </si>
  <si>
    <t>CARRERA 3A # 63-75A APTO. 402</t>
  </si>
  <si>
    <t>edwin.cardenas7504@gmail.com</t>
  </si>
  <si>
    <t>FDLCH-CPS-216-2023</t>
  </si>
  <si>
    <t>OSCAR JAVIER PINEDA CALDERON</t>
  </si>
  <si>
    <t>CALLE 35A SUR # 04A-35</t>
  </si>
  <si>
    <t>monojapi@gmail.com</t>
  </si>
  <si>
    <t>FDLCH-CPS-217-2023</t>
  </si>
  <si>
    <t>MARIA CICELA HIO ECUE</t>
  </si>
  <si>
    <t>CALLE 47 # 2A-59</t>
  </si>
  <si>
    <t>c.icela@hotmail.com</t>
  </si>
  <si>
    <t>FDLCH-CD-218-2023</t>
  </si>
  <si>
    <t>FDLCH-CPS-218-2023</t>
  </si>
  <si>
    <t>PRESTAR LOS SERVICIOS PROFESIONALES PARA EL AREA DEL DESARROLLO LOCAL BRINDANDO APOYO EN EL IMPULSO DEL SERVICIO DE EXTENSIÓN AGROPECUARIA DE LA UNIDAD LOCAL DE ASISTENCIA TÉCNICA AGROPECUARIA Y AMBIENTAL DE LA LOCALIDAD DE CHAPINERO, PARA EL CUMPLIMIENTO DE LA LEY 1876 DE 2017</t>
  </si>
  <si>
    <t>JOSE MAURICIO GOMEZ LADINO</t>
  </si>
  <si>
    <t>ZOOTECNIA</t>
  </si>
  <si>
    <t>CALLE 10 # 79-15 T. 11 APTO. 531</t>
  </si>
  <si>
    <t>jmaurogomez12@hotmail.com</t>
  </si>
  <si>
    <t>https://community.secop.gov.co/Public/Tendering/OpportunityDetail/Index?noticeUID=CO1.NTC.4650651&amp;isFromPublicArea=True&amp;isModal=False</t>
  </si>
  <si>
    <t>1.	Brindar servicios profesionales como zootecnista, asistiendo y realizando prácticas zootécnicas en las diferentes especies animales productivas de la población rural de Chapinero, que conlleve a la competitividad, sostenibilidad y conservación del territorio, para el cumplimiento y desarrollo de los procesos, planes y programas, de acuerdo a las tareas específicas que se le señalen e instrucciones que reciba (un mínimo de 40 asistencias técnicas de carácter pecuario mensuales). 2. Apoyar la elaboración de los informes que deban ser entregados a las diferentes Entidades Distritales y entes de control, para el cumplimiento y desarrollo de los procesos, planes y programas, de acuerdo a las tareas específicas que se le señalen e instrucciones que reciba. 3. Participar en las reuniones de equipo ULATA, así como en las actividades de ejecución del proyecto 1827 a las que sea invitado y cumplir con los compromisos asignados (mínimo 2 mensuales). 4. Presta apoyo al profesional de planta para desarrollar el componente pecuario en la línea de ordenamiento de finca del proyecto ULATA- mediante jornadas de capacitación a la comunidad sobre implementación de Buenas Prácticas Ganaderas (al menos 4 durante en la ejecución del contrato). 5. Apoyar el componente de reconversión y diversificación de la producción pecuaria que implique mejora en la rentabilidad del productor, protección ambiental y competitividad de la producción pecuaria local, de acuerdo con el proyecto ULATA (al menos 4 fincas en procesos de ordenación de finca durante la ejecución del contrato). 6. Apoyar la implementación del programa de reconversión del uso del suelo en su componente pecuario, mediante la transferencia de tecnología, implementación de técnicas y prácticas incluidas en los proyectos de la ULATA (al menos 2 capacitaciones mensuales). 7. Asistir y apoyar activamente en cada una de las actividades institucionales y demás compromisos que le sean delegados dentro de la localidad por la supervisión y/o apoyo a la supervisión de manera virtual o presencial.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sus temas relacionados. 10. Desarrollar el cargue, seguimiento y evaluación de los contratos respectivos en las Plataformas SECOP II y SIPSE. 11. Acompañar la atención a las peticiones ciudadanas, así como la solicitud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13. Promover acciones y actividades que permitan la divulgación y comunicación de los productos y resultados obtenidos con la ejecución de sus actividades. 14. Llevar a cabo el acompañamiento a las reuniones, o sesiones indicadas por el Alcalde Local, así como los acompañamientos en calle, requeridos por la Entidad. 15. Apoyar la respuesta de fondo, oportuna, congruente y tener notificación efectiva de las solicitudes de información, PQRS, derechos de petición que le sean asignadas por el aplicativo de gestión Documental y/o correo institucional.  Así mismo apoyar cuando se requiera brindando la información solicitada dentro de los tiempos determinados por la supervisión y/o apoyo a la supervisión, para así gestionar la respuesta dentro de los términos señalados por la ley 1755 de 2015. 16. Las demás que se asignen en función del cumplimiento del objeto contractual.</t>
  </si>
  <si>
    <t>FDLCH-CD-219-2023</t>
  </si>
  <si>
    <t>FDLCH-CPS-219-2023</t>
  </si>
  <si>
    <t>MARLON ANDRES MUÑOZ GOMEZ</t>
  </si>
  <si>
    <t>MEDICINA, VETERINARIA</t>
  </si>
  <si>
    <t>CARRER 55 # 163-35 T. 5 APTO. 1006</t>
  </si>
  <si>
    <t>maamunozgo@unal.edu.co</t>
  </si>
  <si>
    <t>https://community.secop.gov.co/Public/Tendering/OpportunityDetail/Index?noticeUID=CO1.NTC.4649455&amp;isFromPublicArea=True&amp;isModal=False</t>
  </si>
  <si>
    <t>FDLCH-CD-220-2023</t>
  </si>
  <si>
    <t>FDLCH-CPS-220-2023</t>
  </si>
  <si>
    <t>PRESTAR SERVICIOS DE APOYO A LA GESTION EN LA EJECUCIÓN DE LAS ACTIVIDADES ADMINISTRATIVAS Y DOCUMENTALES RELACIONADAS CON LA GESTION POLICIVA EN LA ALCALDIA LOCAL DE CHAPINERO</t>
  </si>
  <si>
    <t>DIOFANOR MARTINEZ MONTAÑO</t>
  </si>
  <si>
    <t>TECNOLOGIA EN GESTION INTEGRADA DE LA CALIDAD, MEDIO AMBIENTE</t>
  </si>
  <si>
    <t>CALLE 2B # 36-26 APTO. 204 INT. B ED. LOS ALPES B/VILLA INES</t>
  </si>
  <si>
    <t>calimannew1965@gmail.com</t>
  </si>
  <si>
    <t>https://community.secop.gov.co/Public/Tendering/OpportunityDetail/Index?noticeUID=CO1.NTC.4655697&amp;isFromPublicArea=True&amp;isModal=False</t>
  </si>
  <si>
    <t>1.Organizar, programar y ejecutar actividades de apoyo para la ejecución de actividades y desarrollo de los procesos, planes y programas, de acuerdo con las tareas específicas que se señalen y las instrucciones que reciba respecto de las actividades administrativas y documentales relacionadas con el área de Gestión Policiva y Jurídica de la Alcaldía Local de Chapinero. 2. Apoyar el proceso de registro en la base de datos SIACTUA de la información actualizada de las entregas de los documentos, informes, imágenes y anexos y demás relacionados a los impulsos de fondo y/o de trámite que se realicen en las actuaciones administrativas existentes en esta Alcaldía Local. 3. Atender las peticiones ligadas a sus obligaciones contractuales, suscritas por los Adminis-trativos y entes de control dentro del término legal y/o cerrar el trámite en el aplicativo Orfeo, hasta que no se tenga un pronunciamiento de fondo, para tal efecto se deberá aportar la certificación del aplicativo Orfeo para la respectiva cuenta de cobro debidamente revisado y aprobado por el supervisor del contrato o de ser el caso el apoyo a la supervisión. 4.Manejo de bases de datos y registrar en ellas los datos que permitan el control y seguimiento de los documentos, informes, imágenes y anexos relacionados a los impulsos de fondo y/o de trámite generados por los profesionales del equipo técnico y jurídico de esta Alcaldía Local, en materia de actuaciones administrativas, garantizando el trámite oportuno al interior de esta misma. 5.Realizar, adelantar y rendir un informe mensual al Supervisor del Contrato y/o de ser el ca-so el apoyo a la supervisión y/o a la persona que sea delegada por cualquiera de estos dos, sobre el proceso de registro y actualización en la base de datos SIACTUA, así como los demás que le sean solicitados, con el fin de actualizar las demás bases de datos a las que haya lugar para el cumplimiento de metas de esta Alcaldía Local. 6.Apoyar todos los procesos administrativos y documentales que se desarrollen en torno al impulso procesal de las actuaciones administrativas, adelantadas por el Área de Gestión Policiva de esta Alcaldía Local. 7. Llevar los registros de consultas de documentos, reporte y trámite de novedades y organización y administración de los archivos y documentos que se le indiquen, de acuerdo con las normas, métodos y procedimientos establecidos. 8. Apoyar en el proceso de alistamiento de los expedientes que por su trámite deben ser remitidos a la dirección para la gestión administrativa especial de Policía por parte de la Alcaldía Local. 9.Asistir a las reuniones a las que sea citado o designado, para la atención de los asuntos relacionados con el objeto contractual. 10. Las demás relacionadas con el objeto del contrato que le sean asignadas por el supervisor del contrato y/o por el profesional de apoyo que guarden relación con el objeto contractual.</t>
  </si>
  <si>
    <t>FDLCH-CPS-221-2023</t>
  </si>
  <si>
    <t>SANDRA XIMENA FORERO HERNANDEZ</t>
  </si>
  <si>
    <t>CARRERA 81F # 51A-47 SUR</t>
  </si>
  <si>
    <t>forerito_@hotmail.com</t>
  </si>
  <si>
    <t xml:space="preserve"> FDLCH-CI-222-2023</t>
  </si>
  <si>
    <t>FDLCH-CI-222-2023</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</si>
  <si>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</si>
  <si>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CANAL CAPITAL</t>
  </si>
  <si>
    <t>AV. EL DORADO # 66-63 P. 5</t>
  </si>
  <si>
    <t>ccapital@canalcapital.gov.co</t>
  </si>
  <si>
    <t>HOSMAN HERNAN ARIAS GUTIERREZ (Componente técnico)
ALEX JAVIER GUZMAN CUERVO (Componente jurídico)</t>
  </si>
  <si>
    <t>https://www.contratos.gov.co/consultas/detalleProceso.do?numConstancia=23-22-70759</t>
  </si>
  <si>
    <t>FDLCH-CD-223-2023</t>
  </si>
  <si>
    <t>FDLCH-CPS-223-2023</t>
  </si>
  <si>
    <t>PRESTAR SERVICIOS PROFESIONALES PARA APOYAR LA GESTIÓN, FORMULACIÓN, DESARROLLO, SEGUIMIENTO Y EVALUACIÓN EN MARCO DE CHAPINERO TERRITORIO PARA VIVIR SIN MIEDO DE LA ALCALDIA LOCAL DE CHAPINERO</t>
  </si>
  <si>
    <t>VICTOR HUGO ORTEGA MONTERO (Cedente)
JUAN ALEJANDRO MENDOZA NOSSA (Cesionario)</t>
  </si>
  <si>
    <t>CARRERA 69 # 6A-51</t>
  </si>
  <si>
    <t>jmendoza@mendozanossa.com</t>
  </si>
  <si>
    <t>https://community.secop.gov.co/Public/Tendering/OpportunityDetail/Index?noticeUID=CO1.NTC.4661143&amp;isFromPublicArea=True&amp;isModal=False</t>
  </si>
  <si>
    <t>JUAN ALEJANDRO MENDOZA NOSSA</t>
  </si>
  <si>
    <t>FDLCH-CD-224-2023</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</si>
  <si>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</si>
  <si>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</si>
  <si>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Especializado</t>
  </si>
  <si>
    <t>https://community.secop.gov.co/Public/Tendering/OpportunityDetail/Index?noticeUID=CO1.NTC.4656964&amp;isFromPublicArea=True&amp;isModal=False</t>
  </si>
  <si>
    <t>1. Brindar apoyo legal, jurídico y contractual al Alcalde Local y apoyos a la supervisión en los procesos precontractual, contractual y postcontractual del proyecto Chapinero Modelo de Movilidad Inteligente y los demás relacionados, resolviendo las consultas y prestar asistencia integral. 2. Apoyar al Fondo de Desarrollo Local de Chapinero en las etapas de estructuración precontractual, seguimiento y supervisión contractual y liquidación de los contratos celebrados, relacionados con del pro-yecto Chapinero Modelo de Movilidad Inteligente y los demás relacionados. 3. poyar al Fondo de Desarrollo Local de Chapinero en los trámites legales para la revisión, aprobación y hacer efectivas las garantías de cumplimiento que constituyan los Contratistas a favor del FDLCH con ocasión de los contratos celebrados en el marco del proyecto Chapinero Modelo de Movilidad Inteligente y los demás relacionados, cuando a ello haya lugar y agotando el procedimiento administrativo sancionatorio previsto en la normatividad vigente. 4. Proyectar los informes respectivos con destino a los Órganos de Control y demás entidades que lo requieran. 5. Rendir informes mensuales de las actividades desarrolladas. 6.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7. El contratista deberá ingresar dentro del numeral de ejecución el contrato electrónico del SECOP II, el plan de pagos respectivo, y agregar como documento nuevo, los informes de actividades respectivos. 8. Generar recomendaciones, alertas y acciones de mejora que permitan optimizar el cumplimiento del objeto contractual y de los temas relacionados con el objeto. 9. Rendir un informe final que recoja las tareas y productos originados del objeto contractual. 10. Desarrollar el cargue, seguimiento y evaluación de los contratos respectivos en las Plataformas SECOP I, SECOP II y SIPSE. 11. Participar de las reuniones de coordinación y planeación que sean requeridas por el Alcalde Local, así como de las actividades programadas por el despacho de la Alcaldía. 12. Las demás que le indique el supervisor del contrato y que estén relacionadas con el objeto del contrato.</t>
  </si>
  <si>
    <t>FDLCH-CD-225-2023</t>
  </si>
  <si>
    <t>FDLCH-CPS-225-2023</t>
  </si>
  <si>
    <t>KAROL ALEJANDRA BUITRAGO HERNANDEZ</t>
  </si>
  <si>
    <t>CALLE 147 # 14-90 APTO. 402</t>
  </si>
  <si>
    <t>kalejabh@hotmail.com</t>
  </si>
  <si>
    <t>https://community.secop.gov.co/Public/Tendering/OpportunityDetail/Index?noticeUID=CO1.NTC.4664282&amp;isFromPublicArea=True&amp;isModal=False</t>
  </si>
  <si>
    <t>1.Clasificar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</si>
  <si>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FDLCH-CIA-226-2023</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</si>
  <si>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</si>
  <si>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SECRETARIA DISTRITAL DE INTEGRACION SOCIAL</t>
  </si>
  <si>
    <t>CARRERA 7 # 32-12 ED. SAN MARTIN</t>
  </si>
  <si>
    <t>msandino@sdis.gov.co</t>
  </si>
  <si>
    <t>ALICIA CUJABAN ZAZA (Componente técnico)
ALEX JAVIER GUZMAN CUERVO (Componente jurídico contractual)</t>
  </si>
  <si>
    <t>TRANSFERENCIAS MONETARIAS</t>
  </si>
  <si>
    <t>https://community.secop.gov.co/Public/Tendering/ContractNoticePhases/View?PPI=CO1.PPI.25863433&amp;isFromPublicArea=True&amp;isModal=False</t>
  </si>
  <si>
    <t>Agosto</t>
  </si>
  <si>
    <t>FDLCH-CD-227-2023.</t>
  </si>
  <si>
    <t>FDLCH-CPS-227-2023</t>
  </si>
  <si>
    <t>PRESTAR SERVICIOS PROFESIONALES DE APOYO JURIDICO EN LA EJECUCION DE LOS TRAMITES E IMPULSO PROCESAL DE LAS ACTUACIONES ADMINISTRATIVAS Y DE COBRO PERSUASIVO DE COMPETENCIA DE LA ALCALDIA LOCAL DE CHAPINERO</t>
  </si>
  <si>
    <t>OLGA LUCIA CASTAÑO GUTIERREZ</t>
  </si>
  <si>
    <t>olgalu-cas@hotmail.com</t>
  </si>
  <si>
    <t>https://community.secop.gov.co/Public/Tendering/OpportunityDetail/Index?noticeUID=CO1.NTC.4667747&amp;isFromPublicArea=True&amp;isModal=False</t>
  </si>
  <si>
    <t>NICKOLAS MORALES</t>
  </si>
  <si>
    <t>FDLCH-CPS-228-2023</t>
  </si>
  <si>
    <t>JESUS MARIANO MARTINEZ OSPINA</t>
  </si>
  <si>
    <t>CALLE 138 # 58-52 APTO. 205</t>
  </si>
  <si>
    <t>martinez.ospina@hotmail.com</t>
  </si>
  <si>
    <t>FDLCH-CD-229-2023</t>
  </si>
  <si>
    <t>FDLCH-CPS-229-2023</t>
  </si>
  <si>
    <t>FREBRERO
2024</t>
  </si>
  <si>
    <t>OSCAR EDUARDO SOTO VELASCO</t>
  </si>
  <si>
    <t>CALLE 158 # 93A-37</t>
  </si>
  <si>
    <t>oesotov@unal.edu.co</t>
  </si>
  <si>
    <t>https://community.secop.gov.co/Public/Tendering/OpportunityDetail/Index?noticeUID=CO1.NTC.4663585&amp;isFromPublicArea=True&amp;isModal=False</t>
  </si>
  <si>
    <t>FDLCH-CD-230-2023</t>
  </si>
  <si>
    <t>FDLCH-CPS-230-2023</t>
  </si>
  <si>
    <t>SARA ISABELA AYOLA MORA</t>
  </si>
  <si>
    <t>TRANSVERSAL 94I # 80D-53</t>
  </si>
  <si>
    <t>saraisamora06@gmail.com</t>
  </si>
  <si>
    <t>https://community.secop.gov.co/Public/Tendering/OpportunityDetail/Index?noticeUID=CO1.NTC.4665582&amp;isFromPublicArea=True&amp;isModal=False</t>
  </si>
  <si>
    <t>1.Organizar y ejecutar actividades de apoyo para la ejecución de actividades y desarrollo de los procesos documentales de acuerdo con las tareas específicas que se le señalen y las instrucciones que reciba. 2. Proyectar la documentación que se requiera, conforme las indicaciones del supervisor de apoyo. 3. Apoyar la distribución de documentos en el área Policiva local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conforme los procedimientos existentes para tal fin. 6.Elaborar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Rendir informes mensuales sobre las actividades desarrolladas. 9. Llevar a cabo el acompañamiento a las reuniones, así como el acompañamiento a las actividades, cuando sean requeridos por el Fondo. 10. Las demás relacionadas con el objeto del contrato.</t>
  </si>
  <si>
    <t>FDLCH-CD-231-2023</t>
  </si>
  <si>
    <t>FDLCH-CPS-231-2023</t>
  </si>
  <si>
    <t>PRESTAR SERVICIOS PROFESIONALES PARA APOYAR LA GESTIÓN PRECONTRACTUAL, CONTRACTUAL Y POSTCONTRACTUAL QUE ADELANTE EL FONDO DE DESARROLLO LOCAL DE CHAPINERO</t>
  </si>
  <si>
    <t>RUTH FABIOLA GONZALEZ OVIEDO</t>
  </si>
  <si>
    <t>CALLE 131A # 53B-91</t>
  </si>
  <si>
    <t>rfgonzalezo@hotmail.com</t>
  </si>
  <si>
    <t>https://community.secop.gov.co/Public/Tendering/OpportunityDetail/Index?noticeUID=CO1.NTC.4664890&amp;isFromPublicArea=True&amp;isModal=False</t>
  </si>
  <si>
    <t>FDLCH-PMINC-004-2023</t>
  </si>
  <si>
    <t>FDLCH-CSU-232-2023</t>
  </si>
  <si>
    <t>Contrato de Suministro</t>
  </si>
  <si>
    <t>CSU</t>
  </si>
  <si>
    <t>Chapinero rural y productivo</t>
  </si>
  <si>
    <t>48 48-Otros Suministros</t>
  </si>
  <si>
    <t>CSU: Contrato de Suministro de Servicios</t>
  </si>
  <si>
    <t>11. Suministros</t>
  </si>
  <si>
    <t>CONTRATAR A MONTO AGOTABLE, A PRECIOS UNITARIOS FIJOS Y SIN FORMULA DE REAJUSTE, EL SUMINISTRO DE INSUMOS Y ELEMENTOS AGROPECUARIOS Y FORESTALES PARA LA UNIDAD LOCAL DE ASISTENCIA TÉCNICA AGROPECUARIA ULATA DE CHAPINERO.</t>
  </si>
  <si>
    <t>HENRY ALEXANDER RUBIANO y/o ALMACEN AGROPECUARIO DE LA SABANA</t>
  </si>
  <si>
    <t>CALLE 70A # 14-31</t>
  </si>
  <si>
    <t>6015445236 - 6015447397</t>
  </si>
  <si>
    <t>info@agrolasabana.com</t>
  </si>
  <si>
    <t>LUIS JULIO MORENO MARTINEZ (Componente técnico)
MICHAEL STIVEN MENDEZ CASTELLANOS (Componente jurídico contractual)</t>
  </si>
  <si>
    <t>https://community.secop.gov.co/Public/Tendering/OpportunityDetail/Index?noticeUID=CO1.NTC.4528321&amp;isFromPublicArea=True&amp;isModal=False</t>
  </si>
  <si>
    <t>ASESORIAS CONTRACTUALES RYA</t>
  </si>
  <si>
    <t>REPRESENTACIONES INDUSTRIALES LCRS SAS</t>
  </si>
  <si>
    <t>1.	Suministrar los insumos agrícolas y pecuarios requeridos, en la forma establecida en la sede de la ULATA, con óptima calidad y de acuerdo con los requisitos y especificaciones Indicadas. 2. Entregar los insumos agrícolas y pecuarios en el lugar de entrega convenido, en la forma, condiciones y con las especificaciones y características técnicas ofrecidas en su propuesta, libres de vicios, defectos y de cualquier limitación al derecho de dominio, esto en un plazo máximo de diez(10) días habiles una vez realizada la solicitud por parte de la alcaldía local. 3. Reemplazar durante el tiempo de la garantía, los insumos agrícolas y pecuarios, en caso de resultar defectuoso o de calidad inferior, en un término máximo de cinco (5) días hábiles, a pesar de haberse recibido inicialmente sin ninguna objeción, en las condiciones y forma que para el efecto le indique la ULATA, toda entrega del producto queda supeditada a la posterior revisión qué de estos se haga. 4. Retirar por su cuenta y riesgo de la sede de la ULATA, los insumos agrícolas y pecuarios que éste acepte o rechace por resultar dañado, defectuoso o de calidad inferior. 5.Cumplir con las disposiciones generales del presente contrato, así como con las condiciones y características técnicas indicadas. 6.Mantener inventario suficiente de los insumos agrícolas y pecuarios objeto del presente contrato, con el fin de atender en cualquier momento las necesidades de la ULATA. 7. Disponer de la capacidad operativa, técnica y logística y de los recursos propios necesarios que permitan el desarrollo eficiente para la ejecución del contrato, de conformidad con la propuesta presentada. 8. Mantener la confidencialidad sobre toda la información de propiedad del (Fondo De Desarrollo Local De Chapinero F.D.L.CH), ULATA que el CONTRATISTA, sus representantes o dependientes, puedan conocer durante el desarrollo del contrato, y no utilizarla bajo ninguna circunstancia, salvo requerimiento judicial. 9. No ceder el presente contrato ni subcontratar el objeto del mismo, sin la previa autorización escrita de la Fondo De Desarrollo Local De Chapinero F.D.L.CH. 10. Aportar las Pólizas de Seguro, en los términos y condiciones del presente contrato, dentro de los cinco (5) días siguientes al perfeccionamiento del mismo. 11. Presentar a la Fondo De Desarrollo Local De Chapinero F.D.L.CH las correspondientes facturas o cuentas de cobro para su respectivo pago, según se determina en el presente contrato. 12.	Atender las indicaciones que haga el supervisor del contrato relacionadas con la correcta ejecución y cumplimiento del objeto contractual. 13.	Reportar oportunamente al Fondo De Desarrollo Local De Chapinero F.D.L.CH por los hechos y circunstancias que llegaren a ocurrir durante la ejecución del contrato. 14.Las demás que sean necesarias de conformidad con las disposiciones legales vigentes, derivadas de la naturaleza del presente contrato, y que garanticen su cabal cumplimiento.</t>
  </si>
  <si>
    <t>SCJ-SIF-CD-524-2023</t>
  </si>
  <si>
    <t>FDLCH-CIA-233-2023</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</si>
  <si>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</si>
  <si>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SECRETARIA DISTRITAL DE SEGURIDAD COVIVENCIA Y JUSTICIA</t>
  </si>
  <si>
    <t>CALLE 26 # 57–83 T. 7 P. 1 LOCAL 103</t>
  </si>
  <si>
    <t>VICTOR HUGO ORTEGA MONTERO (Componente técnico)
ALEX JAVIER GUZMAN CUERVO (Componente jurídico contractual)</t>
  </si>
  <si>
    <t>https://www.contratos.gov.co/consultas/detalleProceso.do?numConstancia=23 22 71391</t>
  </si>
  <si>
    <t>SCJ-SIF-CD-511-2023</t>
  </si>
  <si>
    <t>FDLCH-CIA-234-2023</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</si>
  <si>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</si>
  <si>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AGOSTO
2023</t>
  </si>
  <si>
    <t>https://www.contratos.gov.co/consultas/detalleProceso.do?numConstancia=23-22-71396</t>
  </si>
  <si>
    <t>FDLCH-CPS-235-2023</t>
  </si>
  <si>
    <t>YESSID CAMILO BAUTISTA GOEZ</t>
  </si>
  <si>
    <t>CARRERA 1 # 64-61</t>
  </si>
  <si>
    <t>camilo.bgz@gmail.com</t>
  </si>
  <si>
    <t>FDLCH-CPS-238-2023</t>
  </si>
  <si>
    <t>PRESTAR SERVICIOS DE APOYO A LA GESTION, PARA LA IMPLEMENTACION DE ACCIONES EN TORNO A LAS ESTRATEGIAS DE DIALOGO, MEDIACION, CONVIVENCIA Y PREVENCION DE CONFLICTIVIDADES, VIOLENCIAS Y DELITOS EN LA LOCALIDAD DE CHAPINERO, PARA MEJORAR LA SEGURIDAD Y CONVIVENCIA</t>
  </si>
  <si>
    <t>FRANCISCO JAVIER DIAZ CANASTEROS</t>
  </si>
  <si>
    <t>CARRERA 1A # 32-24</t>
  </si>
  <si>
    <t>javidiaz198315@hotmail.com</t>
  </si>
  <si>
    <t>https://community.secop.gov.co/Public/Tendering/OpportunityDetail/Index?noticeUID=CO1.NTC.4661958&amp;isFromPublicArea=True&amp;isModal=False</t>
  </si>
  <si>
    <t>FDLCH-CCV-239-2023
(orden de compra 112600)</t>
  </si>
  <si>
    <t>O21202020080383151</t>
  </si>
  <si>
    <t>ADQUIRIR LICENCIAS LICENCIAS DE OFFICE 365 E3 Y LICENCIAS POWER BI PRO POR EL ACUERDO MARCO DE PRECIOS NO CCE197-AMP-2021 PARA LA OPERACIÓN Y FUNCIONAMIENTO DE LA ALCALDÍA LOCAL DE CHAPINERO</t>
  </si>
  <si>
    <t>NIMBUTECH SAS</t>
  </si>
  <si>
    <t>CARRERA 12 # 90-20 OF. 205 - 206</t>
  </si>
  <si>
    <t>luz.ortiz@nimbutech.com</t>
  </si>
  <si>
    <t>https://www.colombiacompra.gov.co/tienda-virtual-del-estado-colombiano/ordenes-compra/112600</t>
  </si>
  <si>
    <t>1. Las obligaciones del proveedor son las establecidas en la Cláusula 11 del Acuerdo Marco - CCE-139-IAD-2020. 2. Suscribir oportunamente el acta de inicio y el acta de liquidación del contrato, juntamente con el/la supervisor/a del mismo, cuando corresponda 3. Entregar al supervisor los documentos elaborados en cumplimiento de las obligaciones contractuales, así como los informes y archivos a su cargo, requeridos sobre las actividades realizadas durante la ejecución de este (Cuando aplique). 4. Aplicar los lineamientos establecidos en el sistema de gestión institucional y en el Modelo Integrado de Planeación y Gestión – MIPG de la Secretaría Distrital de Gobierno. 5. Mantener estricta reserva y confidencialidad sobre la información que conozca por causa o con ocasión del contrato, así como, respetar la titularidad de los derechos de autor, en relación con los documentos, obras, creaciones que se desarrollen en ejecución del contrato. 6. Dar estricto cumplimiento al Ideario Ético del Distrito expedido por la Alcaldía Mayor de Bogotá D.C., así como a todas las normas que en materia de ética y valores expida la Secretaria Distrital de Gobierno en la ejecución del contrato. 7. No instalar ni utilizar ningún software sin la autorización previa y escrita de la Dirección de Planeación y Sistemas de Información de la Secretaría, así mismo, responder y hacer buen uso de los bienes y recursos tecnológicos (hardware y software), hacer entrega de estos en el estado en que los recibió, salvo el deterioro normal, o daños ocasionados por el caso fortuito o fuerza mayor, (cuando aplique). - Cuando se trate de personas jurídicas. Entregar para cada pago, la certificación suscrita por el representante legal o revisor fiscal, que acredite el cumplimiento del pago de aportes al sistema de seguridad social integral, parafiscales, ICBF, SENA y cajas de compensación familiar de los últimos seis (6) meses, de conformidad con el artículo 50 de la Ley 789 de 2002 o aquella que lo modifique, adicione o complemente. 8. Entregar a la Alcaldía Local de Chapinero el número de autorización y el número de licencia de los productos adquiridos y descritos en las especificaciones técnicas</t>
  </si>
  <si>
    <t>FDLCH-CD-240-2023</t>
  </si>
  <si>
    <t>FDLCH-CPS-240-2023</t>
  </si>
  <si>
    <t>PRESTACIÓN DE SERVICIOS DE UN INTERMEDIARIO COMERCIAL PARA QUE TRAMITE, GESTIONE Y LIDERE LA ENAJENACIÓN DE BIENES MUEBLES OBSOLETOS O INSERVIBLES O NO UTILIZABLES DE LA ALCALDIA LOCAL DE CHAPINERO POR SISTEMA DE MARTILLO</t>
  </si>
  <si>
    <t>SEPTIEMBRE
2024</t>
  </si>
  <si>
    <t>BANCO POPULAR S.A</t>
  </si>
  <si>
    <t xml:space="preserve">CALLE 17 # 7-35 </t>
  </si>
  <si>
    <t>3174254284-3185383953</t>
  </si>
  <si>
    <t>elmartillo@bancopopular.com.co</t>
  </si>
  <si>
    <t>https://community.secop.gov.co/Public/Tendering/OpportunityDetail/Index?noticeUID=CO1.NTC.4849430&amp;isFromPublicArea=True&amp;isModal=False</t>
  </si>
  <si>
    <t>Septiembre</t>
  </si>
  <si>
    <t>Este contrato no compromete recursos del FDLCH y se reportó en SIVICOF como 14 14. Contratos con Valor Cero (Indeterminado)</t>
  </si>
  <si>
    <t>• Asesoría Documental: Prestará el apoyo y la asesoría necesarios para que el Instituto le suministre la información y documentos requeridos. • Visita previa de inspección: Esta visita se realizará en la ciudad de Bogotá, sin costo para la Alcaldía local de Chapinero. Previo acuerdo con LA ALCALDIA LOCAL DE CHAPINERO, EL CONTRATISTA programará una visita de inspección a los bienes objeto de venta, tarea que se realiza solamente a los lotes a subastar. . • Divulgación, Promoción y Mercadeo: Elaborará y ordenará la publicidad en un medio impreso, a nivel nacional. Para lograr el éxito en las subastas elaborará catálogos de precios e informará a los compradores potenciales sobre los diferentes eventos y bienes a subastar a través de correo directo, avisos clasificados, call center, portafolios individuales, catálogos ilustrados, volantes, avisos murales, marcación institucional, publicación en la página web, etc.” • Precio mínimo de venta: La Alcaldía local de Chapinero establece como precio mínimo de venta, tratándose de bienes muebles el valor establecido en la Resolución de baja. • Determinación Precio Base de Subasta: Para fijar el precio base de la subasta, el intermediario vendedor tomará el precio mínimo de venta adoptado por la Alcaldía Local de Chapinero y le incrementará el valor de la comisión, el IVA, y los gastos de publicidad. En todo caso, los precios base de subasta serán autorizados por escrito. Para los lotes sin postor, el intermediario comercial podrá proponer reavalúos que faciliten la comercialización de los bienes muebles que no se hayan enajenado en subastas anteriores. Inspección final y marcación de lotes: Verificará los bienes contra los documentos suministrados por la entidad y los catálogos de precios elaborados, en el lugar donde se encuentran ubicados los bienes. EL CONTRATISTA deberá inspeccionar y marcar los lotes disponibles para la subasta. • Logística del evento: Incluirá alquiler del salón y ayudas audiovisuales. • Pregón de la subasta: Incluirá estadía y traslado del pregonero de la subasta. • Recaudo y devolución de consignaciones previas y saldos por adjudicaciones: Para ese efecto deberá disponer de cuentas de depósito bancario. • Elaboración y entrega de Acta de Adjudicación: Este documento, que se expedirá en original y dos copias (original para el comprador, una copia para la Alcaldía Local de Chapinero y una copia para el intermediario vendedor), le permitirá al comprador legalizar ante la Alcaldía Local de Chapinero la propiedad del bien adjudicado. • Informe preliminar de la subasta: Rendir informe preliminar del resultado de cada subasta. Para los lotes sin postor, el intermediario comercial podrá proponer reavalúos que faciliten la comercialización de los bienes muebles que no se hayan enajenado en subastas anteriores. • Repetición de la Subasta: Repetir, hasta la vigencia del contrato, el procedimiento de subasta en caso de que la totalidad de los bienes muebles e inmuebles no hayan sido adjudicados. • Informe Final, Liquidación y Reembolso: El intermediario vendedor presentará la liquidación y efectuará el reembolso a la Alcaldía local de Chapinero, dentro de los veinte (20) días hábiles siguientes a la fecha en que el comprador realice todos los pagos que le corresponden de acuerdo con los plazos establecidos, el reembolso se consignará en la cuenta que la Alcaldía Local de Chapinero defina y se efectuará después de deducir los costos y gastos de que trata la cláusula cuarta valor en todo caso deberá consignar por cada bien mueble o lote de bienes muebles el precio mínimo de venta. El informe del resultado de la liquidación la subasta será entregado por el intermediario comercial al supervisor del contrato que designe la Alcaldía local de Chapinero. Respecto de los documentos presentados o su conformidad la Alcaldía Local de Chapinero deberá hacer labor escrito dentro de los treinta (30) días calendarios siguientes a su recibo. Cumplido este término se entenderán aceptados por la Alcaldía local de Chapinero.</t>
  </si>
  <si>
    <t>FDLCH-PMINC-005-2023 (91426)</t>
  </si>
  <si>
    <t>FDLCH-CSU-241-2023</t>
  </si>
  <si>
    <t>SUMINISTRAR A MONTO AGOTABLE LOS BIENES REQUERIDOS PARA EL MANTENIMIENTO, ADECUACIÓN Y EMBELLECIMIENTO DE ESPACIO PÚBLICO, EN EL MARCO DE LA ESTRATEGIA JUNTOS CUIDAMOS BOGOTÁ PARA LA LOCALIDAD DE CHAPINERO</t>
  </si>
  <si>
    <t>WILLIAM ALFONSO LAGUNA VARGAS y/o
INTERAMERICANA DE SUMINISTROS</t>
  </si>
  <si>
    <t>23 23-Empresa Unipersonal</t>
  </si>
  <si>
    <t>CARRERA 12 # 19-23</t>
  </si>
  <si>
    <t>3138716980 - 3346740</t>
  </si>
  <si>
    <t>william.laguna@intersuministros.com</t>
  </si>
  <si>
    <t>OSCAR FABIAN MAESTRE OLAYA (Componente técnico)
BRYAN NICOLAS MORALES AGUIRRE (Componente jurídico)</t>
  </si>
  <si>
    <t>https://community.secop.gov.co/Public/Tendering/OpportunityDetail/Index?noticeUID=CO1.NTC.4609710&amp;isFromPublicArea=True&amp;isModal=False</t>
  </si>
  <si>
    <t>*WILLIAM ALFONSO LAGUNA VARGAS Y/O INTERAMERICANA DE SUMINISTROS
*MAFER SAS</t>
  </si>
  <si>
    <t>*COMERCIALIZADORA ELECTROCON SAS
*GENNY ADRIANA BURBANO VILLOTA</t>
  </si>
  <si>
    <t>*JDFERREIMPORTACIONES SAS
*POWER VISION CONSTRUCTION S.A.S.</t>
  </si>
  <si>
    <t>*CONINCAG SAS
*SuperAgro S.A</t>
  </si>
  <si>
    <t>*MIGUEL BARON
*TORORIENTE SAS</t>
  </si>
  <si>
    <t>*INGFRACOL S.A.S</t>
  </si>
  <si>
    <t>*DIANA MARCELA RUIZ MARTIN</t>
  </si>
  <si>
    <t>*ASESORIAS CONTRACTUALES RYA</t>
  </si>
  <si>
    <t>*FF SOLUCIONES S.A</t>
  </si>
  <si>
    <t>*MXM GROUP SAS</t>
  </si>
  <si>
    <t>Pago 1 (20%)  - Pago 2 (15%) - Pago 3 (15%) -  Pago 4 (20%) - Pago 5 y liquidación (30%)</t>
  </si>
  <si>
    <t>1.Entregar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y Artículos 4 y 5 de la Ley 80 de 1993), así como los informes requeridos sobre las actividades realizadas durante la ejecución del mismo. 2.Mantener los precios establecidos en la oferta que acompaña la propuesta presentada por el proponente seleccionado. 3.Suscribir junto con el supervisor del contrato, el acta de inicio dentro de los siguientes 3 días hábiles a la aprobación de las garantías y demás requisitos de legalización y ejecución. 4.Informar al apoyo de la supervisión del contrato del Fondo de Desarrollo Local de Chapinero sobre las posibles modificaciones o cambios de las condiciones o especificaciones de los elementos y bienes objeto del presente proceso, exponiendo las alternativas más viables y similares posibles para el cumplimiento del mismo. 5. Garantizar al Fondo de Desarrollo Local de Chapinero la entrega, calidad y especificaciones de los elementos que componen el objeto del contrato, los cuales deben ser originales, nuevos, de la mejor calidad y en perfectas condiciones de operación. No se aceptarán elementos remanufacturados. 6. El Fondo de Desarrollo Local de Chapinero se reserva la facultad de revisar al momento de la entrega la calidad, originalidad los elementos objeto del presente proceso. En caso de que los elementos requeridos, no cumplan lo anterior, podrán ser devueltos y deberán ser reemplazados un día después de la notificación. 7. Otorgar garantía comercial por defectos de fabricación de los elementos y bienes objeto del presente proceso por un término mínimo de 2 años. 8. El contratista se compromete al cambio de las partes por daños, las cuales no deberán representar costo adicional por mano de obra y/o repuestos al Fondo de Desarrollo Local de Chapinero, en aquellos casos en que el daño se origine por defectos del fabricante. 9. Embalar los bienes en la forma necesaria para impedir daños y deterioro de los elementos objeto del presente proceso, durante el transporte y entrega de los mismos. 10. Asumir los daños que se presenten durante el transporte de los bienes, entregando un nuevo producto de iguales o mejores especificaciones. 11. Ingresar al Almacén del Fondo de Desarrollo Local de Chapinero los elementos contemplados en los documentos contractuales del proceso para la verificación de las especificaciones técnicas y la posterior entrega de los mismos donde la Alcaldía indique. 12. Cambiar los bienes objeto del presente contrato cuando a juicio del apoyo a la supervisión, no cumplan con las especificaciones requeridas o cuando se presenten defectos de fabricación en los mismos. 13.Participar de las reuniones que sean convocadas por el apoyo a la supervisión del contrato, para revisar el estado de ejecución del mismo, el cumplimiento de las obligaciones a cargo del contratista y cualquier aspecto técnico referente al proceso. 14.Dar cumplimiento a sus obligaciones frente al sistema de seguridad social integral y parafiscales para lo cual deberá realizar los aportes a que se refiere el artículo 50 de la ley 789 de 2002 y el artículo 23 de la ley 1150 de 2007, en lo relacionado con los sistemas de salud, riesgos profesionales, pensiones y aportes a la caja de compensación familiar, SENA e ICBF, cuando haya lugar a ello de conformidad con las normas y reglamentos que rijan la materia. 15.Presentar oportunamente las facturas, los soportes correspondientes y demás documentos necesarios para el pago.16. Desarrollar la ejecución del CONTRATO de acuerdo con la propuesta presentada, y las especificaciones técnicas previstas en el proyecto y en el anexo técnico. 17. Acatar las recomendaciones que haga el supervisor o profesional de apoyo a la supervisión del contrato. 
18. Verificar que los bienes que se entreguen durante la ejecución del contrato se facturen de acuerdo con los precios unitarios fijos sin formula de reajuste, adjudicados. 19.Entregar los informes correspondientes dentro de los términos establecidos de acuerdo con los avances del proyecto al supervisor (a) o apoyo a la supervisión del contrato. 20. Presentar oportunamente las facturas, los soportes correspondientes y demás documentos necesarios para el pago. 21. Responder ante las autoridades competentes por los actos u omisiones que ejecute en desarrollo del contrato, cuando en ellos se cause perjuicio a la administración o a terceros en los términos del artículo 52 de la ley 80 de 1993. 22. Todas las demás que sean necesarias para el cumplimiento del objeto del contrato.</t>
  </si>
  <si>
    <t>FDLCH-LP-001-2023</t>
  </si>
  <si>
    <t>FDLCH-CPS-242-2023</t>
  </si>
  <si>
    <t>Licitación pública</t>
  </si>
  <si>
    <t>Licitación</t>
  </si>
  <si>
    <t>CONTRATAR LA PRESTACIÓN DE SERVICIOS PARA DESARROLLAR ESTRATEGIAS DE SENSIBILIZACIÓN Y FORMACIÓN PARA EL FORTALECIMIENTO DE PRÁCTICAS DE CRIANZA ASERTIVAS EN PRIMERA INFANCIA Y CUIDADO EN LA ALIANZA ESCUELA, FAMILIA Y COMUNIDAD PARA LA LOCALIDAD DE CHAPINERO EN EL MARCO DEL PROYECTO 1830 "CHAPINERO ES PRIMERA INFANCIA"</t>
  </si>
  <si>
    <t>CORPORACION ESTRATEGICA EN GESTION E INTEGRACION COLOMBIA - EGESCO</t>
  </si>
  <si>
    <t>CLAUDIA MARCELA LOPEZ SERRATO (Componente técnico)
DIEGO ROMERO RIVERA (Componente jurídico contractual)</t>
  </si>
  <si>
    <t>https://community.secop.gov.co/Public/Tendering/OpportunityDetail/Index?noticeUID=CO1.NTC.4610440&amp;isFromPublicArea=True&amp;isModal=False</t>
  </si>
  <si>
    <t>ASOCIACION COLOMBIANA UNIDOS POR EL AMBIENTE</t>
  </si>
  <si>
    <t>FUNDACION PARA EL DESARROLLO INFANTIL SOCIAL Y CULTURAL IWOKE</t>
  </si>
  <si>
    <t>AVANCE ORGANIZACIONAL CONSULTORES SAS</t>
  </si>
  <si>
    <t>IKALA - EMPRESA PARA EL DESARROLLO SOCIAL SAS</t>
  </si>
  <si>
    <t>CONSORCIO INDES PRIMERA INFANCIA</t>
  </si>
  <si>
    <t>Pago 1: 20%  - Pago 2: 30% - Pago 3: 25% - Pago 4 y Último: 25%
06/02/2024 - Se encuentra pendiente de liquidación</t>
  </si>
  <si>
    <t>FDLCH-SAMC-003-2023 (91776)</t>
  </si>
  <si>
    <t>FDLCH-CPS-243-2023</t>
  </si>
  <si>
    <t>PRESTAR SERVICIOS PARA LA GESTIÓN AMBIENTAL TERRITORIAL CON EL FIN DE TRANSFORMAR SITUACIONES AMBIENTALES CONFLICTIVAS Y POTENCIALIZAR PROCESOS DE EDUCACIÓN AMBIENTAL, PARA FOMENTAR HÁBITOS SOSTENIBLE</t>
  </si>
  <si>
    <t>CORPORACION ESTRATEGICA EN GESTION E INTEGRACION COLOMBIA</t>
  </si>
  <si>
    <t>NATALIA PUERTO GONZALEZ (Componente técnico)
YELIKSA BIBIANA FARFAN SANCHEZ (Componente jurídico contractual)</t>
  </si>
  <si>
    <t>https://community.secop.gov.co/Public/Tendering/OpportunityDetail/Index?noticeUID=CO1.NTC.4754518&amp;isFromPublicArea=True&amp;isModal=False</t>
  </si>
  <si>
    <t>BIOPARQUE</t>
  </si>
  <si>
    <t>ASOCIACION ARKAMBIENTAL</t>
  </si>
  <si>
    <t>FUNDACION ECODES</t>
  </si>
  <si>
    <t>CIDOR CONSULTING ALLIANCE SAS</t>
  </si>
  <si>
    <t>SOLUCIONES INTEGRALES TM SAS</t>
  </si>
  <si>
    <t>Pago 1: 20%  - Pago 2: 30% - Pago 3: 25% - Pago 4 y Último: 25%</t>
  </si>
  <si>
    <t xml:space="preserve">1. Cumplir a entera satisfacción con el objeto del contrato en los términos pactados de conformidad con la propuesta presentada y con las condiciones jurídicas, técnicas, económicas y comerciales presentadas en la propuesta, bajo su exclusiva responsabilidad quedando el Fondo de Desarrollo Local de Chapinero exenta de asumir compromisos y obligaciones que el contratista adquiera con terceros. 2. 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así como los informes requeridos sobre las actividades realizadas durante la ejecución de este. 3.Asistir a las reuniones que sean convocadas por el supervisor del contrato, para revisar el estado de ejecución de este, el cumplimiento de las obligaciones a cargo del contratista o cualquier aspecto técnico referente al mismo y acatar las recomendaciones del mismo. 4. Solicitar la aprobación de todas las piezas comunicativas a la oficina de prensa de la Alcaldía local, con dos semanas de anterioridad. 5.Actualizar mes a mes el plan físico y financiero con las actividades en ejecución y avances del proyecto. 6. Mantener durante la ejecución del contrato los precios ofrecidos en su propuesta o los que resulten de la realización del presente proceso. 7. Contratar el personal idóneo y solicitado para ejecutar el proceso de formación, coordinación y ejecución de los componentes estipulados de acuerdo con el perfil y a la experiencia requerida en el anexo técnico. 8.Dar cumplimiento a lo establecido artículo 2.2.1.2.4.2.16, del Decreto 1860 de 2021, Fomento a la ejecución de contratos estatales por parte de población en pobreza extrema, desplazados por la violencia, personas en proceso de reintegración o reincorporación y sujetos de especial protección constitucional, el contratista destinará como mínimo el 5%  de la provisión de bienes o servicios requeridos para la ejecución del contrato, de manera que se garantice las condiciones de calidad y que no se ponga en riesgo el cumplimiento adecuado del contrato, a través de la vinculación de dichas personas al inicio y durante la ejecución del contrato pertenezcan a los grupos poblacionales enunciados anteriormente. 9. Realizar la convocatoria, inscripción y selección de los interesados al grupo como promotores, talleristas y sabedores que cumplan los requisitos establecidos en el proceso de conformación, en el que se deberá tener como prioridad los promotores y comunidad beneficiada. 10. Desarrollar las acciones establecidas en cada uno de los componentes del proyecto de acuerdo al plan de trabajo presentado y a las metodologías aprobadas en la fase de alistamiento. 11.Entregar e ingresar a almacén los elementos objeto de insumos, dotación y herramientas establecidas en la propuesta económica en los plazos definidos en comité, conforme con los lineamientos indicador por el supervisor del contrato y/o apoyo a la supervisión y según lo establecido en el listado de ítems que forma parte el anexo técnico. 12. Realizar la presentación pública ante la Junta Administradora Local de Chapinero y la Comisión ambiental Local, una vez sea aprobada la fase de alistamiento, al finalizar las actividades del proyecto y las veces que sean citados por estos. 13. Garantizar las condiciones técnicas, logísticas y físicas necesarias para la implementación del proceso de dotación, jornadas de apropiación y las demás acciones que se generen en la ejecución del proyecto. 14. Llevar el registro de asistencia, de evaluación y de seguimiento de las diferentes etapas del proyecto establecido de acuerdo a la coordinación del comité del contrato. 15.Generar los informes con los respectivos soportes que den cuenta de las actividades adelantadas como planillas de inscripción, formato de asistencia, formato de seguimiento, registro fotográfico y demás establecidos en comité técnico. 16. Entregar o soportar por escrito las garantías de los elementos objeto del contrato, en los términos y condiciones que han sido solicitados. 17. En caso de que alguno de las señaléticas adquiridas presente fallas más de dos (2) veces durante el término de la garantía, el proveedor deberá reemplazar el equipo por uno nuevo, de iguales o mejores características del adquirido, reemplazo que no generara costo alguno para el Fondo de Desarrollo Local de Chapinero. 18. Atender las observaciones o requerimientos que le formule el Fondo de Desarrollo Local de Chapinero por conducto del supervisor o apoyo a la supervisión del contrato y corregir las fallas en el servicio o los bienes suministrados que resulten defectuosos dentro del plazo que le señale el supervisor para el efecto. 19. Entregar soportes y evidencias de las planillas de pago verificables, de los pagos al recurso humano descrito en el numeral 3 de la propuesta económica de los estudios previos. 20. Vincular y mantener mínimo el cincuenta por ciento (50%) de mujeres para la ejecución del contrato, garantizando que la vinculación que se realice con plena observancia de las normas laborales o contractuales aplicables, dando prioridad a mujeres víctimas del conflicto armado, con alguna discapacidad, jefa de hogar u otra condición especial. Lo anterior de acuerdo a los lineamientos del Decreto Distrital No. 332 de 2020 y la Circular 0013 del 15 de abril de 2021 de la secretaria de la Mujer.  21. Entregar al final del proyecto un informe cuantitativo y cualitativo del impacto del proyecto en la localidad, bien estructurado que le posibilite al FDLCH evidenciar los alcances del contrato.  22. Para la impresión o embalaje de los elementos se deben emplear productos de papel que sean fabricados con: residuos agroindustriales, papel reciclado, o madera proveniente de fuentes forestales sostenibles, que tendrá como medio de verificación una ficha técnica de cada uno de los elementos de papel entregados (ficha 9).  23. No utilizar en actividades de embalaje y/o empaque: Rollos de bolsas vacías para embalar, cargar o transportar paquetes y mercancías, bolsas utilizadas para embalar, cargar o transportar paquetes y mercancías. Dando cumplimiento a lo establecido en Acuerdo 808 de 2021, “Por el cual se prohíben progresivamente los plásticos de un solo uso en las entidades del Distrito Capital que hacen parte del sector central, descentralizado y localidades y se dictan otras disposiciones”, que tendrá como medio de verificación una inspección ambiental (ficha 9). 24. Garantizar que cada uno de los vehículos en alquiler cuente con la Revisión Técnico-Mecánica y de gases vigente realizada en lugares certificados por la autoridad ambiental, que tenga como medio de verificación un soporte de la revisión Técnico-Mecánica y de gases vigente. (ficha 10)  25. Garantizar ue el personal que preste el servicio a su nombre cuenta con la edad mínima para trabajar, así como también no promueve el trabajo infantil, que tenga como medio de verificación una declaración firmada. (ficha 10 y 17)  26. Se debe suministrar de elementos de cafetería, es necesario que se utilicen elementos o insumos biodegradables o de bajo impacto ambiental, tales como vasos de cartón parafinados, platos y cubiertos biodegradables, los productos de papel, como servilletas, toallas de manos, entre otros deben ser fabricados con residuos agroindustriales, papel reciclado, o madera proveniente de fuentes forestales sostenibles. *No está permitido el empleo de poliestireno expandido -ICOPOR-, revolvedores plásticos, ni pitillos en cumplimiento del Decreto Distrital 317 de 2021, Por medio del cual se reglamenta el Acuerdo Distrital No. 808 del 2021 y se establecen medidas para reducir progresivamente la adquisición y consumo de plásticos de un solo uso en las Entidades del Distrito Capital, que tenga como medio de verificación una declaración juramentada (ficha 17 y 23).  27. El contratista debe garantizar la adecuada gestión de los residuos generados durante el evento; por lo cual debe proporcionar elementos señalizados para su almacenamiento en el área que se desarrollará el evento y así como efectuar el adecuado aprovechamiento o disposición final de los mismos, que tenga como medio de verificación una inspección ambiental (ficha 17).  28. Las demás necesarias que se requieran en la ejecución del presente contrato y que tengan una relación directa con el objeto contractual. </t>
  </si>
  <si>
    <t>FDLCH-PMINC-006-2023 (92774)</t>
  </si>
  <si>
    <t>FDLCH-CPS-244-2023</t>
  </si>
  <si>
    <t>O2120202008078714102</t>
  </si>
  <si>
    <t>Servicio de mantenimiento y
reparación de vehículos automóviles</t>
  </si>
  <si>
    <t>30 30-Servicios de Mantemiento</t>
  </si>
  <si>
    <t>LA PRESTACIÓN DE SERVICIOS DE MANTENIMIENTO PREVENTIVO Y CORRECTIVO CON SUMINISTRO DE REPUESTOS PARA EL PARQUE AUTOMOTOR DE PROPIEDAD DEL FONDO DE DESARROLLO LOCAL DE CHAPINERO</t>
  </si>
  <si>
    <t>PRECAR LTDA SAS</t>
  </si>
  <si>
    <t>CALLE 20C # 44-60 B/ORTEZAL, PUENTE ARANDA</t>
  </si>
  <si>
    <t>precarlicitaciones@outlook.com</t>
  </si>
  <si>
    <t>https://community.secop.gov.co/Public/Tendering/OpportunityDetail/Index?noticeUID=CO1.NTC.4772481&amp;isFromPublicArea=True&amp;isModal=False</t>
  </si>
  <si>
    <t>TAKTIKOS S.A.S.</t>
  </si>
  <si>
    <t>MERCADEO ESTRATEGICO SA
S</t>
  </si>
  <si>
    <t xml:space="preserve">DIGERATI </t>
  </si>
  <si>
    <t>Arkambiental</t>
  </si>
  <si>
    <t>Consultores y Asesores TIC</t>
  </si>
  <si>
    <t>INVERSIONES CFS SAS</t>
  </si>
  <si>
    <t>Pagos mensuales vencidos</t>
  </si>
  <si>
    <t>1. Coordinar con el interventor o supervisor del contrato el desarrollo de programas de mantenimiento preventivo y correctivo de cada uno de los vehículos objeto del contrato. 2. Atender en un plazo no mayor de 8 horas, las solicitudes de mantenimiento preventivo y correctivo, repuestos e insumos solicitadas por el Fondo de Desarrollo Local de Chapinero, a través del supervisor o interventor del contrato. Para actividades menores como lavados y despinches el contratista debe atender la solicitud en 1 hora. 3. Suministrar los repuestos nuevos, originales y de no ser posible, homologados previa autorización del supervisor. 4. Elaborar las actas de entrega de cada uno de los vehículos, donde se informe los servicios técnicos realizados y los repuestos e insumos suministrados, así como el kilometraje y fecha de recibido. 5. Elaborar la hoja de vida o informe récord de cada uno de los vehículos, en donde se especificarán todas y cada una de las reparaciones y mantenimientos con sus respectivos valores, cantidades, fechas, kilometraje, etc., y las demás fichas de conformidad con los modelos que suministre el supervisor del contrato. 6. Informar de manera inmediata al interventor o apoyo a la supervisión del Fondo de cualquier anomalía que se presente en el desarrollo de la ejecución del contrato. 7. Cuando los vehículos requieran de mantenimiento preventivo y/o correctivo se seguirá el siguiente procedimiento: 1. El Fondo, a través de su interventor o supervisor realizará al contratista solicitud escrita de los servicios de mantenimiento requeridos. 2. Una vez recibida la solicitud de mantenimiento del Fondo, el contratista procederá a realizar la inspección, valoración y diagnóstico del mantenimiento requerido, en los casos que se requiera procedimientos, repuestos y/o mano de obra no contemplada en el Anexo “propuesta económica” el contratista deberá presentar cotización del servicio y repuestos al interventor o supervisor del contrato el cual deberá dar Vo.Bo, en los demás casos el contratista deberá suministrar los repuestos y servicios técnicos. 3. Una vez realizados los trabajos de mantenimiento se elaborará un acta de entrega de los mismos, donde se detallará la fecha, el kilometraje, la mano de obra realizada, los repuestos e insumos suministrados con sus respectivas cantidades, firmada por el jefe de taller y el conductor del vehículo. 8. Brindar sin costo alguno para el Fondo de Desarrollo Local de Chapinero, las siguientes garantías técnicas 1. Reparación del motor: 6 meses o 20.000 km, lo que primero ocurra por todas las reparaciones y repuestos suministrados. 2. Mecánica general, diferenciales, transmisiones, sistemas de seguridad (frenos y dirección), suspensión y transmisión de potencia: 4 meses o 10.000 km lo que primero ocurra por todas las reparaciones mecánicas y de los repuestos suministrados. 3. Electricidad: 4 meses en los trabajos eléctricos realizados, incluye conexiones eléctricas e instalación de componentes. 4. Latonería: 3 meses por defecto de mano de obra, incluye trabajos de soldadura y demás materiales utilizados. 5. Pintura: 3 meses por la pintura aplicada a las piezas arregladas o remplazadas, incluyendo perdida excesiva de pigmentación del color, piel naranja, soplos de la pintura, defectos por mano de obra, boceles y adhesivos. 6. Tapicería: 4 meses por trabajos de mano de obra y materiales, así como arreglos de los errajes de los asientos. 7. Llantas: Garantizar una durabilidad mínima de 25.000 kilómetros o 4 meses, lo que primero ocurra, para las llantas de las camionetas. 9. El contratista deberá realizar los mantenimientos preventivos o correctivos de los vehículos directamente en sus instalaciones (las presentadas en su propuesta) o en el lugar en que se encuentren los vehículos cuando sea necesario, previa autorización o requerimiento del interventor o supervisor. 10. Garantizar la disponibilidad permanente del personal técnico para la realización del mantenimiento preventivo y correctivo de los vehículos de propiedad del Fondo. 11. Responder por la seguridad de los vehículos, sus accesorios y demás elementos que le sean entregados para realizar los trabajos de mantenimiento. 12. Prestar los servicios de manera independiente, esto es, sin relación laboral, utilizando los recursos logísticos y técnicos propios de su actividad. 13. Facturar de acuerdo a los precios ofertados en el Anexo “propuesta económica”, presentado en su propuesta, cuyos precios quedarán congelados durante toda la vigencia del contrato. Los precios de los repuestos que no se encuentren en el cuadro índice representativo, no podrán exceder en ningún caso el de los consignados en las listas oficiales de los concesionarios y talleres autorizados o representantes de las marcas nacionales o extranjeras, en estos casos presentar cotización y realizar los suministros y mantenimientos previa autorización del interventor o supervisor del contrato. 14. Cumplir con las condiciones de almacenamiento temporal de residuos peligrosos (aceites usados, baterías, elementos y/o envases impregnados con aceites usados), aportando Fotografías de las áreas de almacenamiento e Inspecciones ambientales que realiza la empresa. 15. Entregar a gestores autorizados los residuos peligrosos (aceites usados, baterías, elementos y/o envases impregnados con aceites usados) y enviar a la Secretaría Distrital de Gobierno copia del manifiesto de recolección, transporte y certificado otorgado por disposición final de residuos peligrosos. Debe aportar los certificados de aprovechamiento/tratamiento o disposición final de residuos peligrosos generados en la ejecución del servicio. 16. Atender las inspecciones ambientales realizadas por la SDG, permitiendo el recorrido por las instalaciones, realizar entrevistas al personal y obtener registro documental y fotográfico. Se deben aportar las actas de visita, en caso de realizarse en el periodo. 17. Remitir el certificado, por parte de la empresa cuando se realice el reencauche de llantas rin 15” en adelante, en donde garantice el cumplimiento de la NTC 5384 de 2005 y las Resoluciones 481 de 2009 y 230 de 2010, modificadas por la Resolución 2899 de 2011. En caso de no ser posible el reencauche, enviar declaración justificando porque deben instalar llantas nuevas. (Decreto 442 de 2015, Art.13) y el certificado de disposición de las llantas usadas.</t>
  </si>
  <si>
    <t>FDLCH-CCV-245-2023
(Orden de compra 114494)</t>
  </si>
  <si>
    <t>FDLCH-CCV-245-2023</t>
  </si>
  <si>
    <t>ADQUIRIR LA LICENCIA DE ADOBE CREATIVE CLOUD PARA LA PRODUCCION DE MATERIALES GRAFICOS Y AUDIOVISUALES DE LA ALCALDIA LOCAL DE CHAPINERO</t>
  </si>
  <si>
    <t>PANAMERICANA LIBRERIA Y PAPELERIA S.A.</t>
  </si>
  <si>
    <t>CALLE 12 # 34-30</t>
  </si>
  <si>
    <t>tiendavirtual@panamericana.com.co</t>
  </si>
  <si>
    <t>https://www.colombiacompra.gov.co/tienda-virtual-del-estado-colombiano/ordenes-compra/114494</t>
  </si>
  <si>
    <t>MICHAEL STIVEN MENDEZ CASTELLANOS</t>
  </si>
  <si>
    <t>FDLCH-SAMC-004-2023</t>
  </si>
  <si>
    <t>FDLCH-CPS-246-2023</t>
  </si>
  <si>
    <t>PRESTAR SERVICIOS PARA EL FORTALECIMIENTO DE DISPOSITIVOS DE BASE COMUNITARIA EN LA PREVENCIÓN DEL CONSUMO DE SUSTANCIAS PSICOACTIVAS Y LA PROMOCIÓN DE ESTRATEGIAS DE PREVENCIÓN DEL EMBARAZO EN ADOLESCENTES DE LA LOCALIDAD DE CHAPINERO</t>
  </si>
  <si>
    <t>CORPORACION COLECTIVO DIGERATI</t>
  </si>
  <si>
    <t>CARRERA 40D # 1-24</t>
  </si>
  <si>
    <t>corporaciondigerati@gmail.com</t>
  </si>
  <si>
    <t>DIANA CAROLINA MORENO RINCON - MARTHA JANETH ROMERO RODRIGUEZ (Componente técnico)
YELIKSA BIBIANA FARFAN SANCHEZ (Componente jurídico)</t>
  </si>
  <si>
    <t>https://community.secop.gov.co/Public/Tendering/OpportunityDetail/Index?noticeUID=CO1.NTC.4762183&amp;isFromPublicArea=True&amp;isModal=False</t>
  </si>
  <si>
    <t>G&amp;D PROYECTOS S.A.S.</t>
  </si>
  <si>
    <t>IKALA SAS</t>
  </si>
  <si>
    <t>FUNDESCO</t>
  </si>
  <si>
    <t>CORPALLANOS</t>
  </si>
  <si>
    <t>DIGERATI</t>
  </si>
  <si>
    <t>FUNDACION IWOKE</t>
  </si>
  <si>
    <t>COORDINA</t>
  </si>
  <si>
    <t>GRUPO EMPRESARIAL DE CONSULTORES E INTERVENTORES S.A.S BIC</t>
  </si>
  <si>
    <t>1. Ejecutar las actividades de conformidad con el cronograma general de actividades presentado y aprobado por el Comité técnico. Así mismo, realizar un cronograma de fechas de revisión de informes con soportes y fechas de radicación acorde a lo definido y en cumplimiento al PAC del FDLCH. 2. Cumplir con los requerimientos, componentes y especificaciones técnicas descritas en el Anexo Técnico. 3. Cumplir con la distribución presupuestal ofrecida, teniendo en cuenta que los ajustes o valores que excedan las cantidades o valores indicados en la propuesta deberán contar con aprobación previa por parte del Supervisor del Contrato. 4. Acreditar para el inicio y durante toda la ejecución del proyecto, el talento humano con el perfil e idoneidad necesaria para la adecuada ejecución del contrato. Este recurso humano debe ser acorde con el perfil profesional establecido en el Anexo Técnico y será aprobado por el supervisor o delegado del FDLCH. 5. Proceso de selección, contratación y compra de Insumos para los dispositivos de base comunitaria y entregables incluidos en el contrato y demás materiales que se requieran para favorecer desarrollo del proceso comunitario establecido en cada uno de los componentes del mismos los cuales serán aprobados por el supervisor o delegado del FDLCH.  6.Se debe hacer ingreso al almacén de todos los elementos presentados en la oferta económica según lo establecido por el FDLCH con la factura correspondiente, radicado de elementos al FDLCH, lista de inscripción de los elementos de acuerdo con los términos de referencia previamente concertados. 7. Al momento de la entrega de los bienes a los destinatarios, se dejará en el acta constancia de su valor y recibo a satisfacción por parte de los DBC verificado contra las correspondientes facturas de compra y demás acciones que se consideren pertinentes por parte del FDLCH. 8. Realizar el proceso de convocatoria que permita cubrir la totalidad de beneficiarios que demanda el documento de anexo técnico. 9. Garantizar el suficiente recurso físico y tecnológico y hacer la apropiación presupuestal para garantizar el recurso financiero necesario para cumplir con las actividades programadas las cuales incluyen insumos, papelería, material educativo, apoyo logístico, y demás que se requieran y sean afines dentro de los proyectos 2024 y 2025.  10. Cumplir a cabalidad con las actividades planteadas en el componente del contrato: denominado prevención del consumo de sustancias psicoactivas. 11. Cumplir a cabalidad con las actividades planteadas en el componente del contrato: denominado prevención del embarazo adolescente. 12. Cumplir con la normatividad específica para la contratación del servicio de transporte tales como: SOAT, Pólizas de responsabilidades contractuales, revisión tecno mecánica y demás requisitos para traslado de adolescentes, niños, niñas para el desarrollo de actividades fuera del área urbana en la meta prevención de embrazo adolescente y entregar soportes en el marco del cumplimiento de la normatividad. 13. Entregar un informe mensual descriptivo (cualitativo y cuantitativo) sobre la ejecución de las actividades y desarrollo del proyecto, de conformidad con los formatos e instructivos establecidos por FDLCH. 14. Administrar y ejecutar los recursos del contrato de conformidad con lo establecido en el presupuesto oficial y el Anexo técnico y de acuerdo con la propuesta presentada y aprobada por el FDL de Chapinero. 15. Realizar mensualmente el Comité técnico de Seguimiento y eventuales cambios que sean necesarios y que estén debidamente justificados. 16. Realizar entrega del Informe Final de acuerdo a cada uno de los componentes establecidos el cual dé cuenta del desarrollo puntual de cada componente en el cual se pueda identificar las variables definidas por el FDLCH, mediante un informe cualitativo y cuantitativo. 17. Entregar el último día hábil de cada mes la información correspondiente: meta poblacional por cada componente alcanzado a la fecha, ejecución física y ejecución financiera por parte del FLDHC. 18. Entregar mensualmente una base en Excel por meta en la que reporten datos puntuales tales como: Tipo de identificación: CC, TI, PPT, CE, Otro, Número de documento, Nombre completo, Sexo, Localidad, Presencia de discapacidad: sí o no, Presencia étnica: Rom, afro, raizal, palenquero e indígena, Ocupación (importante identificar si son mujeres cuidadoras), Tipo de servicio: respiro u otro, Fecha de prestación del servicio, de las personas que fueron beneficiadas con las acciones y actividades dirigidas dentro del proyecto como parte de reconocimiento en el sistema de cuidado asi como demás variables definidas por el FDLCH. 19. Declaración juramentada en el cual el fabricante deberá utilizar materiales reciclados para el embalaje del producto y los insumos. (No se permite el uso de poliestireno expandido-icopor- y plástico de un solo uso), para reducir progresivamente la adquisición y consumo de plásticos de un solo uso en las Entidades del Distrito Capital (Ficha No. 23. Servicio de logística / catering, elaborar y/o servir bebidas y alimentos en un evento) 20. Ficha técnica de los productos, como (productos de papel, como servilletas, toallas de manos, entre otros) los cuales deben ser fabricados con: residuos agroindustriales, papel reciclado, o madera proveniente de fuentes forestales sostenibles, (Ficha No. 23. Servicio de logística / catering, elaborar y/o servir bebidas y alimentos en un evento) 21. Declaración juramentada garantizando que el personal que preste el servicio a su nombre cuenta con la edad mínima para trabajar, (Ficha No. 23. Servicio de logística / catering, elaborar y/o servir bebidas y alimentos en un evento). 22. Declaración juramentada que garantice que el personal que presta el servicio se encuentra afiliado al sistema de seguridad social y salud en el trabajo (solo para el talento humano del proyecto), (Ficha No. 23. Servicio de logística / catering, elaborar y/o servir bebidas y alimentos en un evento). 23. En los eventos y espacios que aplique, propender por el uso de vasos de cartón parafinados y no de icopor o plástico, los productos de papel, como servilletas, toallas de manos, entre otros, los cuales deben ser fabricados con (residuos agroindustriales, papel reciclado, o madera proveniente de fuentes forestales sostenibles, no emplear revolvedores plásticos, azúcar individual empacada en plástico, aromática individual empacada en plástico) 24. Resolución del Ministerio de Transporte donde habilita a la razón social para prestar el servicio de transporte público terrestre especial (Decreto 348 de 2015, Ficha N.º 10 servicio de transporte). 25. Certificado vigente de la Revisión Técnico-Mecánica y de gases del vehículo utilizado en el proyecto. (Ficha N.º 10 servicio de transporte) 26. Las demás definidas por el FDLCH. 27. Las demás inherentes al objeto del contrato y al estudio previo y las demás normas vigentes emitidas por la secretaria Distrital de Salud para el desarrollo de las metas del proyecto 2024 y 2025.</t>
  </si>
  <si>
    <t>FDLCH-LP-002-2023</t>
  </si>
  <si>
    <t>FDLCH-CPS-247-2023</t>
  </si>
  <si>
    <t>PRESTAR SERVICIOS PARA IMPLEMENTAR ACCIONES EN ATENCION DE URGENCIAS, BRIGADAS MEDICO-VETERINARIAS, ESTERILIZACION, ADOPCION DE ANIMALES DE COMPAÑIA EN CONDICIONES DE VULNERABILIDAD, EDUCACION EN TENENCIA RESPONSABLE Y FORTALECIMIENTO DE LA RED DE PROTECCIONISTAS EN LA LOCALIDAD DE CHAPINERO</t>
  </si>
  <si>
    <t>UNION TEMPORAL BIENESTAR ANIMAL CHAPI</t>
  </si>
  <si>
    <t>1 1. Unión temporal o consorcio</t>
  </si>
  <si>
    <t>JOAN LONDOÑO GUERRERO (Componente técnico)
DIEGO ROMERO RIVERA (Componente jurídico)</t>
  </si>
  <si>
    <t>https://community.secop.gov.co/Public/Tendering/OpportunityDetail/Index?noticeUID=CO1.NTC.4774424&amp;isFromPublicArea=True&amp;isModal=False</t>
  </si>
  <si>
    <t>Unión Temporal conformada por: Corporación Colectivo Digerati, NIT 900360948-5 (20%) y Asociación Arkambiental NIT 900017592-8 (80%)
Forma de pago: Pago 1 (20%) - Pago 2 y 3 (55%) - Pago 4 (25%)</t>
  </si>
  <si>
    <t>ORDEN DE COMPRA 115698</t>
  </si>
  <si>
    <t>FDLCH-CSU-248-2023</t>
  </si>
  <si>
    <t>Bolsa de productos</t>
  </si>
  <si>
    <t>CONTRATAR EL SUMINISTRO DE COMBUSTIBLE (GASOLINA CORRIENTE Y ACPM) PARA LOS VEHICULOS QUE CONFORMAN EL PARQUE AUTOMOTOR DE PROPIEDAD AL SERVICIO DEL FONDO DE DESARROLLO LOCAL DE CHAPINERO EN LAS CONDICIONES DEL ACUERDO MARCO DE PRECIOS CCE- 326-AMP-2022</t>
  </si>
  <si>
    <t>DISTRACOM S.A.</t>
  </si>
  <si>
    <t>CALLE 7 # 24-20, CERETE (CORDOBA)</t>
  </si>
  <si>
    <t>https://www.colombiacompra.gov.co/tienda-virtual-del-estado-colombiano/ordenes-compra/115698</t>
  </si>
  <si>
    <t>Pago mes vencido</t>
  </si>
  <si>
    <t>1. Atender oportunamente las solicitudes de servicio y recomendaciones del FONDO y del Supervisor, acorde a los tiempos de oportunidad establecidos en el Acuerdo Marco de Precios número CCE-715-1-AMP-2018”. 2. Suministrar el Combustible de acuerdo con las condiciones de los Documentos del Proceso. 3. Cumplir con los plazos establecidos en el Acuerdo Marco. 4. Cumplir con las condiciones y horarios exigidos en los Documentos del Proceso para las EDS 5. Asumir el costo de la plataforma, los dispositivos y su instalación en los vehículos de las Entidades Compradoras. 6. Instalar y activar el dispositivo de control del vehículo en el lugar y oportunidad de acuerdo 7. con lo establecido en el Acuerdo Marco. 8. Garantizar que ninguna de las condiciones y especificaciones técnicas establecidas en el Acuerdo Marco y en el pliego de condiciones generan costos adicionales a las Entidades Compradoras o a Colombia Compra Eficiente. 9. Abstenerse de utilizar la información entregada por la Entidad Compradora para cualquier fin distinto a la ejecución de la Orden de Compra. 10. Remitir a la Entidad Compradora los soportes que certifiquen que se encuentra al día con las obligaciones de pago de los aportes al sistema de seguridad social y de salud 11. Responder a los reclamos, consultas y/o solicitudes del Fondo de Desarrollo Local de chapinero eficaz y oportunamente, de acuerdo con lo establecido en el presente documento. Considerar Fondo de Desarrollo Local de chapinero como cliente prioritario. 12. El CONTRATISTA deberá asumir como su responsabilidad cualquier infracción ambiental por omisión de permisos, concesiones o licencias ambientales que hubiese sido necesaria tramitar antes del inicio del suministro de los insumos objeto del presente proceso. 13. Designar por su propia cuenta coordinador que sirva de enlace entre el Fondo de Desarrollo Local de Chapinero y el contratista. 14. Cumplir con las obligaciones ambientales establecidas en el Acuerdo Marco de Precios número CCE-715-1-AMP-2018”. 15. Cumplir con los términos y condiciones de la tienda Virtual del Estado Colombiano.</t>
  </si>
  <si>
    <t>FDLCH-CM-003-2023</t>
  </si>
  <si>
    <t>FDLCH-CIN-261-2023</t>
  </si>
  <si>
    <t>Concurso de méritos</t>
  </si>
  <si>
    <t>Contrato de Interventoría</t>
  </si>
  <si>
    <t>CIN</t>
  </si>
  <si>
    <t>Chapinero liderado por la ciudadanía</t>
  </si>
  <si>
    <t>21 21 Consultoría (Interventoría)</t>
  </si>
  <si>
    <t>CIN: Contrato de Interventoria</t>
  </si>
  <si>
    <t>3.3. Interventoría</t>
  </si>
  <si>
    <t>REALIZAR LA INTERVENTORÍA TÉCNICA, ADMINISTRATIVA, LEGAL, FINANCIERA, AMBIENTAL, SOCIAL Y PREDIAL, A LA CONSULTORÍA INTEGRAL TÉCNICA, ADMINISTRATIVA, LEGAL, FINANCIERA, AMBIENTAL, SOCIAL Y PREDIAL QUE PERMITA LA GENERACIÓN DE LOS ESTUDIOS, DISEÑOS Y TRAMITES DE LICENCIAMIENTO PARA LA CONSTRUCCIÓN DE UNA SEDE DE SALÓN COMUNAL EN LA LOCALIDAD DE CHAPINERO EN BOGOTÁ D.C</t>
  </si>
  <si>
    <t>CONSULTORIA ESTRUCTURAL Y DE CONSTRUCCION SAS - CEYCO INGENIERIA SAS</t>
  </si>
  <si>
    <t>CALLE 171 # 56A-05</t>
  </si>
  <si>
    <t>c.camacho@ceycorp.com</t>
  </si>
  <si>
    <t>CRISTIAN ORLANDO AVILA CONTRERAS 
JUAN FELIPE FUENTES SARMIENTO (Componente técnico)
KAREN VIVIANA QUINCHE ROZO (Componente jurídico)</t>
  </si>
  <si>
    <t>https://community.secop.gov.co/Public/Tendering/OpportunityDetail/Index?noticeUID=CO1.NTC.4969722&amp;isFromPublicArea=True&amp;isModal=False</t>
  </si>
  <si>
    <t>KAREN VIVIANA QUINCHE</t>
  </si>
  <si>
    <t>LOGIA 3</t>
  </si>
  <si>
    <t>CONSULTORIA ESTRUCTURAL Y DE CONSTRUCCION SAS</t>
  </si>
  <si>
    <t>SOLUCIONES INTEGRALES DE INGENIERIA S.A - SODINSA</t>
  </si>
  <si>
    <t>IA INGENIERIA Y ARQUITECTuRA DE COLOMBIA SAS</t>
  </si>
  <si>
    <t>ESQUISSE ARQUITECTOS SAS</t>
  </si>
  <si>
    <t>JOSE ALFREDO ROZO ORJUELA</t>
  </si>
  <si>
    <t>CONSORCIO ESTUDIOS BOGOTA</t>
  </si>
  <si>
    <t>CONSORCIO INTERVENTORIA LOCAL 2023</t>
  </si>
  <si>
    <t>Obligaciones Componente Técnico: - Ejecutar el contrato de interventoría cumpliendo con las normas y especificaciones técnicas vigentes y propias del proyecto, teniendo en cuenta los principios de economía, eficiencia, celeridad y calidad. - Adquirir toda aquella información requerida para la ejecución del contrato.- Revisar, estudiar y complementar si es necesario los documentos e información general suministrados por la entidad, con el propósito de evaluar que estén de acuerdo con las normas, especificaciones, permisos, resoluciones vigentes indispensables para el libre desarrollo del proceso de Interventoría.- Efectuar visitas a los sitios donde se desarrollará el proyecto, dicha visita deberá realizarse con la asistencia de la interventoría y/o el FDLCH, el director de interventoría y los especialistas dentro de los diez (10) días calendario siguientes a la fecha de suscripción del acta de inicio, con el fin de hacer un reconocimiento de la zona y el suscribir el acta correspondiente.- Presentar al FDLCH para su aprobación el alcance, la metodología, el enfoque, el plan anual de caja (PAC), programación, los APU´s de todas las actividades incluidas dentro de la oferta económica. - Realizar en conjunto con el Interventor el inventario de redes de servicios públicos, inventario forestal de ser el caso, áreas verdes existentes dentro de la zona donde se desarrollará el proyecto y anexar los diferentes soportes de dicho inventario. - Presentar al FDLCH el plan de calidad para la ejecución del proyecto de Interventoría.- Supervisar, revisar y controlar el presupuesto para la ejecución del salón comunal, estimando que actividades de pueden ejecutar, en concordancia con lo estipulado en la Ley 1682 de noviembre de 2013. - Supervisar, revisar y controlar el replanteo de tal forma que permita localizar adecuadamente el proyecto sobre el terreno y asegurar la permanencia de las referencias topográficas establecidas, su protección, traslado o reposición cuando sea necesario. - Proponer para aprobación del FDLCH, las posibles soluciones a cualquier inconsistencia que encuentre durante la ejecución de la Interventoría. - Supervisar, revisar y controlar la elaboración de los diagnósticos e inventarios visuales según corresponda en los plazos determinados de conformidad con lo previsto en los pliegos de condiciones y el presente anexo técnico. - Determinar las intervenciones a realizar con el presupuesto asignado de acuerdo con las actividades de estudios y diseños. - Participar en las reuniones de seguimiento que serán de carácter semanal, así como también participar en las visitas programadas en compañía del FDLCH, el Interventor, la interventoría y sus especialistas proponiendo alternativas, generando soluciones y demás acciones para el buen desarrollo del proyecto y suscribir el acta de seguimiento del contrato. - Generar y entregar los registros fotográficos que hagan parte del contrato - Supervisar, revisar y controlar el cronograma, las especificaciones técnicas y el programa de inversiones aprobado por la interventoría, asegurando el uso adecuado y oportuno de los recursos; en caso de incumplimientos efectuar de manera inmediata los correctivos necesarios, en caso de variaciones por atraso en la ejecución prevista, presentar de inmediato a la interventoría para su estudio y aprobación el plan de contingencia. - Supervisar, revisar, controlar y cumplir con el plan de manejo de tránsito PMT aprobado previamente por la Secretaria Distrital de Movilidad. - Realizar la implementación del plan de calidad - Presentar al FDLCH para aprobación, ya sea por iniciativa propia o por solicitud del FDLCH, las medidas de contingencia tendientes al cumplimiento del objeto del contrato de interventoría, dentro del plazo inicialmente previsto, de presentarse atrasos o demoras la interventoría deberá presentar una nueva programación con las justificaciones necesarias para la ejecución del contrato y someter la misma a aprobación del FDLCH. - Solicitar oportunamente al Interventor los insumos requeridos para la elaboración de informes semanales, mensuales y finales. - En caso de requerirse ítems no previstos para la adecuada ejecución del proyecto se deberá presentar al FDLCH los análisis de los precios unitarios APU´s debidamente justificados dentro de los tres (3) días calendario siguientes a su identificación. - Supervisar, revisar y controlar los ensayos de laboratorio requeridos de conformidad con las especificaciones contratadas para el proyecto y presentar a la interventoría el resultado de los ensayos para su validación verificación y de ser el caso la aprobación de estos. - Efectuar los correctivos del caso, en un término no mayor a quince (15) días hábiles cuando los resultados de los ensayos no cumplan con las especificaciones contratadas para el proyecto. - Cumpliendo con lo anterior, deberá realizar nuevos ensayos de laboratorio que prueben el cumplimiento de las especificaciones contratadas. - Entregar al FDLCH los estudios, diseños, planos y demás elementos que surjan del proceso de Interventoría y permitan la construcción a futuro de un salón comunal dentro de la localidad de Chapinero. - Elaborar, suscribir y presentar al FDLCH para su aprobación el acta de recibo parcial, adjuntando la documentación soporte requerida. - Suscribir junto con el Interventor el acta de terminación de la interventoría a más tardar un (1) después de la fecha de vencimiento del plazo de ejecución. En la terminación se deben relacionar los estudios y diseños, el cronograma de trabajo y todos aquellos documentos que solicite el FDLCH. - Realizar de manera conjunta con las empresas de servicios públicos, entidades competentes, el Consultor y el FDLCH la visita de inspección a los predios que se relacionen en el presente anexo técnico. - Suscribir junto con el Consultor el acta de recibo final de los estudios y diseños, trámites ante entidades de servicios públicos, entidades distritales y curaduría, la suscripción se realizará una vez queden subsanados todos y cada uno de los procesos que hagan parte del objeto contractual. - La interventoría deberá solicitar todos los insumos necesarios al Consultor para la elaboración del informe de interventoría - La interventoría deberá solicitar todos los insumos necesarios al Consultor para la elaboración del informe de garantía única. - El interventor deberá aprobar la disposición de los equipos, personal, materiales y demás insumos necesarios para la iniciación y supervisión de las diferentes actividades de acuerdo con las fechas previstas en el cronograma del Consultor. - Efectuar los correctivos solicitados por el FDLCH en un plazo no mayor de cinco (5) días calendario de no cumplirse el FDLCH tomaran las acciones legales y jurídicas a las que haya lugar.- El interventor deberá pagar a su personal los valores indicados en la matriz de la oferta económica a título de remuneración. En caso de que algún profesional o personal estableció en la plantilla mínima no haya laborado en un periodo respectivo, el monto correspondiente al pago del salario u honorario o remuneración será descontado proporcionalmente al tiempo de inasistencia, sin perjuicio de adelantar los procesos administrativos a que haya lugar de acuerdo con lo previsto en el contrato.- Documentar ante el FDLCH, o a quien este delegue o designe el desarrollo de su labor, así como las metodologías, pruebas o ensayos en que sustente sus observaciones.- Informar al FDLCH o a quien este delegue sobre el avance, problemas y soluciones presentadas durante el desarrollo del proceso de Consultoría, este reporte se hará de manera semanal, mensual o especiales de acuerdo con las necesidades de la entidad.- Asegurar el cumplimiento de las metas contractuales logrando que se desarrolle el contrato de Consultoría dentro de los presupuestos de tiempo e inversión previstos originalmente.- El interventor deberá cumplir con lo estipulado en la Ley 1496 de 2011 el cual garantiza la igualdad salarial y de retribución laboral entre mujeres y hombres, se establecen mecanismos para erradicar cualquier forma de discriminación y se dictan otras disposiciones.</t>
  </si>
  <si>
    <t>FDLCH-PMINC-008-2023</t>
  </si>
  <si>
    <t>FDLCH-CSU-250-2023</t>
  </si>
  <si>
    <t>CONTRATAR SERVICIOS LOGISTICOS, INSUMOS Y ELEMENTOS PARA EL RECONOCIMIENTO Y LA PROMOCION DE LOS SABERES ANCESTRALES DE LA LOCALIDAD DE CHAPINERO</t>
  </si>
  <si>
    <t>INDUHOTEL S.A.S.</t>
  </si>
  <si>
    <t>CARRERA 37 # 25A-57</t>
  </si>
  <si>
    <t>DIANA CAROLINA MORENO RINCON
LYLEAN MACHADO MENA (Componente técnico)
BRAYAN NICKOLAS MORALES AGUIRRE (Componente jurídico)</t>
  </si>
  <si>
    <t>https://community.secop.gov.co/Public/Tendering/OpportunityDetail/Index?noticeUID=CO1.NTC.4894501&amp;isFromPublicArea=True&amp;isModal=False</t>
  </si>
  <si>
    <t>Forma de pago: Pago 1 (40%) - Pago 2 (40%) - Pago 3 (20%)</t>
  </si>
  <si>
    <t>FDLCH-CM-001-2023</t>
  </si>
  <si>
    <t>FDLCH-CCO-251-2023</t>
  </si>
  <si>
    <t>Contrato de Consultoría</t>
  </si>
  <si>
    <t>CCS</t>
  </si>
  <si>
    <t>24 24- Consultoría (Estudios y Diseños Técnicos)</t>
  </si>
  <si>
    <t>2.2. Consultoría</t>
  </si>
  <si>
    <t>REALIZAR LA CONSULTORÍA INTEGRAL TÉCNICA, ADMINISTRATIVA, LEGAL, FINANCIERA, AMBIENTAL, SOCIAL Y PREDIAL PARA LA ELABORACIÓN DE LOS ESTUDIOS, DISEÑOS Y TRAMITES DE LICENCIAMIENTO PARA LA CONSTRUCCIÓN DE UNA SEDE DE SALÓN COMUNAL EN LA LOCALIDAD DE CHAPINERO EN BOGOTÁ D.C</t>
  </si>
  <si>
    <t>ALISANDRO OCTAVIO TARAPUES ROSERO</t>
  </si>
  <si>
    <t>CARRERA 25 # 11-32</t>
  </si>
  <si>
    <t>ingot05@yahoo.es</t>
  </si>
  <si>
    <t>https://community.secop.gov.co/Public/Tendering/OpportunityDetail/Index?noticeUID=CO1.NTC.4853431&amp;isFromPublicArea=True&amp;isModal=False</t>
  </si>
  <si>
    <t>GRAFIA TALLER DE ARQUITECTURA LTDA</t>
  </si>
  <si>
    <t>ALISANDRO TARAPUES</t>
  </si>
  <si>
    <t>Forma de pago: Pago 1 (20%) - Pago 2 (40%) - Pago 3 (10%) - Pago 4 (10%) - Pago 5 (20%)</t>
  </si>
  <si>
    <t>Obligaciones Componente Técnico -Ejecutar el contrato de obra cumpliendo con las normas y especificaciones técnicas vigentes y propias del proyecto, teniendo en cuenta los principios de economía, eficiencia, celeridad y calidad. -Adquirir toda aquella información requerida para la ejecución del contrato. -Revisar, estudiar y complementar si es necesario los documentos e información general suministrados por la entidad o la interventoría, con el propósito de evaluar que estén de acuerdo con las normas, especificaciones, permisos, resoluciones vigentes indispensables para el libre desarrollo del proceso de consultoría. -Efectuar unas visitas a los sitios donde se desarrollará el proyecto, dicha visita deberá realizarse con la asistencia de la interventoría y/o el FDLCH, el directo de consultoría y los especialistas dentro de los diez (10) días calendario siguientes a la fecha de suscripción del acta de inicio, con el fin de hacer un reconocimiento de la zona y el suscribir el acta correspondiente. -Presentar a la interventoría para su aprobación el alcance, la metodología ¿, el enfoque, el plan anual de caja (PAC), programación, los APU´s de todas las actividades incluidas dentro de la oferta económica. -Realizar en conjunto con la interventoría el inventario de redes de servicios públicos, inventario forestal de ser el caso, áreas verdes existentes dentro de la zona donde se desarrollará el proyecto y anexar los diferentes soportes de dicho inventario. -Presentar a la interventoría el plan de calidad para la ejecución del proyecto de consultoría. -	Elaborar el presupuesto para la ejecución del salón comunal, estimando que actividades de pueden ejecutar, en concordancia con lo estipulado en la Ley 1682 de noviembre de 2013. -Realizar el replanteo de tal forma que permita localizar adecuadamente el proyecto sobre el terreno y asegurar la permanencia de las referencias topográficas establecidas, su protección, traslado o reposición cuando sea necesario. -	Proponer para aprobación de la interventoría, las posibles soluciones a cualquier inconsistencia que encuentre durante la ejecución de la consultoría. -	Elaborar los diagnósticos e inventarios visuales según corresponda en los plazos determinados de conformidad con lo previsto en los pliegos de condiciones y el presente anexo técnico. -Determinar las intervenciones a realizar con el presupuesto asignado de acuerdo con las actividades de estudios y diseños. -	Participar en las reuniones de seguimiento que serán de carácter semanal, así como también participar en las visitas programadas en compañía de la interventoría y sus especialistas proponiendo alternativas, generando soluciones y demás acciones para el buen desarrollo del proyecto y suscribir el acta de seguimiento del contrato. -	Generar y entregar los registros fotográficos que hagan parte del contrato -Cumplir con el cronograma, las especificaciones técnicas y el programa de inversiones aprobado por la interventoría, asegurando el uso adecuado y oportuno de los recursos; en caso de incumplimientos efectuar de manera inmediata los correctivos necesarios, en caso de variaciones por atraso en la ejecución prevista, presentar de inmediato a la interventoría para su estudio y aprobación el plan de contingencia. -Implementar y cumplir el plan de manejo de tránsito PMT aprobado previamente por la Secretaria Distrital de Movilidad. -Realizar la implementación del plan de calidad -Presentar a la interventoría para aprobación, ya sea por iniciativa propia o por solicitud de la interventoría o del FDLCH, las medidas de contingencia tendientes al cumplimiento del objeto del contrato de consultoría, dentro del plazo inicialmente previsto, de presentarse atrasos o demoras el consultor deberá presentar una nueva programación con las justificaciones necesarias para la ejecución del contrato y someter la misma a aprobación de la interventoría. -Entregar oportunamente a la interventoría los insumos requeridos para la elaboración de informes semanales, mensuales y finales. -En caso de requerirse ítems no previstos para la adecuada ejecución del proyecto se deberá presentar a la interventoría los análisis de los precios unitarios APU´s debidamente justificados dentro de los tres (3) días calendario siguientes a su identificación. -Realizar los ensayos de laboratorio requeridos de conformidad con las especificaciones contratadas para el proyecto y presentar a la interventoría el resultado de los ensayos para su validación verificación y de ser el caso la aprobación de estos. -Efectuar los correctivos del caso, en un término no mayor a quince (15) días hábiles cuando los resultados de los ensayos no cumplan con las especificaciones contratadas para el proyecto. -Cumpliendo con lo anterior, deberá realizar nuevos ensayos de laboratorio que prueben el cumplimiento de las especificaciones contratadas. -Entregar no solo a la interventoría si no también al FDLCH los estudios, diseños, planos y demás elementos que surjan del proceso de consultoría y permitan la construcción a futuro de un salón comunal dentro de la localidad de Chapinero. -Elaborar, suscribir y presentar a la interventoría para su aprobación el acta de recibo parcial, adjuntando la documentación soporte requerida. -Suscribir junto con la interventoría el acta de terminación de la consultoría a más tardar un (1) después de la fecha de vencimiento del plazo de ejecución. En la terminación se deben relacionar los estudios y diseños, el cronograma de trabajo y todos aquellos documentos que solicite tanto la interventoría y el FDLCH. -Realizar de manera conjunta con las empresas de servicios públicos, entidades competentes, la interventoría y el FDLCH la visita de inspección a los predios que se relacionen en el presente anexo técnico. -Suscribir junto con la interventoría el acta de recibo final de los estudios y diseños, trámites ante entidades de servicios públicos, entidades distritales y curaduría, la suscripción se realizará una vez queden subsanados todos y cada uno de los procesos que hagan parte del objeto contractual. -Entregar a la interventoría todos los insumos necesarios para la elaboración del informe de interventoría -Entregar a la interventoría todos los insumos necesarios para la elaboración del informe de garantía única. -	Disponer de los equipos, personal, materiales y demás insumos necesarios para la iniciación y ejecución de las diferentes actividades de acuerdo con las fechas previstas en el cronograma aprobado por la interventoría. -Efectuar los correctivos solicitados por la interventoría y/o el FDLCH en un plazo no mayor de cinco (5) días calendario de no cumplirse la interventoría y el FDLCH tomaran las acciones legales y jurídicas a las que haya lugar. - El contratista deberá pagar a su personal los valores indicados en la matriz de la oferta económica a título de remuneración. En caso de que algún profesional o personal estableció en la plantilla mínima no haya laborado en un periodo respectivo, el monto correspondiente al pago del salario u honorario o remuneración será descontado proporcionalmente al tiempo de inasistencia, sin perjuicio de adelantar los procesos administrativos a que haya lugar de acuerdo con lo previsto en el contrato. -Documentar ante el FDLCH, o a quien este delegue o designe el desarrollo de su labor, así como las metodologías, pruebas o ensayos en que sustente sus observaciones. 
-Informar al FDLCH o a quien este delegue sobre el avance, problemas y soluciones presentadas durante el desarrollo del proceso de consultoría, este reporte se hará de manera semanal, mensual o especiales de acuerdo con las necesidades de la entidad. -Asegurar el cumplimiento de las metas contractuales logrando que se desarrolle el contrato de consultoría dentro de los presupuestos de tiempo e inversión previstos originalmente. -El contratista deberá cumplir con lo estipulado en la Ley 1496 de 2011 el cual garantiza la igualdad salarial y de retribución laboral entre mujeres y hombres, se establecen mecanismos para erradicar cualquier forma de discriminación y se dictan otras disposiciones. OBLIGACIONES DE LA ETAPA DE LIQUIDACIÓN: •Obligaciones del componente técnico -	Proporcionar la información completa, requerida por la interventoría para la presentación del informe final de interventoría, dentro d ellos treinta (30) días calendario siguientes a la suscripción del acta de recibo final de obra. -Suministrar oportunamente la información requerida a la interventoría para la realización de la devolución de garantías y sus soportes para el respectivo pago, en donde se especifica el valor que el FDLCH debe entregar al contratista por concepto de devolución de garantías retenidas o por concepto de saldos restantes, según aplique. -Suministrar oportunamente a la interventoría la información requerida para la elaboración del acta de liquidación del contrato. -Suscribir el acta de liquidación del contrato en donde se certifica que la responsabilidad por la calidad de los insumos recibidos, la verificación y cumplimiento de las especificaciones particulares y generales es total responsabilidad expresa de la firma de consultoría y de la interventoría y en esta medida se garantizara así el cumplimiento de todas y cada una de las obligaciones contractuales de las dos partes de acuerdo con la normativa vigente. -Efectuar la actualización de las pólizas tanto para el contrato de obra como el de interventoría una vez liquidados los contratos. •Obligaciones del componente social -Presentar a la interventoría y al FDLCH el plan de gestión social, de acuerdo con lo establecido en el contrato, en el cual se incluya la metodología a utilizar, actividades a ejecutar, contenido y cronograma; estos productos son requisitos para el inicio de las actividades contractuales.- Dar cumplimiento a los siguientes programas y actividades: Programa de divulgación de información, distribución de volantes, distribución de afiches de inicio de actividades de consultoría, programa de atención al ciudadano, instalación de punto CREA con todo su equipamiento, programa de socialización y alcance del proyecto (reunión con comunidad); programa de acompañamiento social actividades técnicas de consultoría inventario de predios, objeto de actas de vecindad, entrega de procedimiento y cronograma de levantamiento de actas de vecindad a la interventoría, levantamiento de actas de vecindad, inventario de predios objeto de actas, levantamiento de puntos de acceso vehicular y peatonal, levantamiento de registros fílmicos y fotográficos de los predios con posible afectación. - Realizar las gestiones necesarias para la elaboración de pies de divulgación del contrato, el programa de atención al usuario deberá contar con un punto de atención virtual, en cual se deberán establecer horarios de atención previamente aprobados por la interventoría y el FDLCH. - Se deberá adelantar un programa de capacitación a los trabajadores vinculados a la consultoría de manera mensual se deberá socializar el proyecto con cada uno de los colaboradores del proyecto de consultoría. Se deberá contar con un programa de manejo de impactos en el sector comercial, en caso de requerirse realizar reuniones con comerciantes e implementar estrategias para mitigar impactos generados durante el proceso de la consultoría. -Elaborar una presentación para la reunión informativa de inicio con la comunidad ubicada en el área de influencia del proyecto y entregarle a la interventoría dicha presentación para su verificación y de ser el caso su aprobación. -Convocar a la comunidad, a la interventoría, al FDLCH y las partes interesadas a asistir y participar de las reuniones informativas con la comunidad ubicada en el área de influencia del proyecto de acuerdo con lo exigido en el presente contrato, así mismo, recibir las inquietudes presentadas en la reunión y dar trámite a las mismas.-Remitir a la interventoría en medio físico y magnético al corte del periodo calendario inmediatamente anterior informe sobre el componente social, dentro de los primeros cinco (5) días calendario después del corte mensual de obra. -Implementar y dar cumplimiento a los compromisos contemplados en el Plan de Gestión Social. -Elaborar y entregar el cumplimiento a los compromisos contemplados en el Plan de Gestión Social. -Suscribir el acta de cierre social del proyecto de consultoría, una vez se haya aprobado el informe final de gestión social por parte de la interventoría. •Obligaciones del componente ambiental, seguridad y salud en el trabajo -Elaborar y entregar a la interventoría el informe final ambiental y SST, el cual hace parte del informe final de interventoría, dentro de los treinta (30) días calendario siguientes al acta de recibo final del proyecto de consultoría, además deberá presentar un informe de ejecución del plan de manejo integral de residuos de construcción y demolición RCD, en cumplimiento de la resolución 1115 de 2012 o cualquier ley, decreto o norma que la modifique o sustituya. -Suscribir el acta de cierre ambiental, una vez se haya aprobado el informe final ambiental, forestal y SST de interventoría y se haya realizado la inspección al sitio de intervención del proyecto. -Elaborar y presentar para aprobación de la interventoría el programa de implementación del plan de manejo ambiental (PIPMA). -Entregar a la interventoría copia de los contratos laborales y de las afiliaciones al Sistema de Seguridad Social Integral del recurso humano y exigido contractualmente. -Conjuntamente con la interventoría determinar si se requiere adelantar tratamiento silviculturales o endurecimiento de zonas verdes con el fin de elaborar los respectivo documentos (inventario forestal de ser el caso, memorias técnicas de zonas verdes y descriptivas del contrato, balances de zonas verdes, planos y los demás solicitados por la SDA) que se deben presentar ante la autoridad ambiental competente, o actualizar el inventario forestal y de zonas verdes de los estudios y diseños, definiendo si existen variaciones a fin de comunicar tal situación a la autoridad ambiental competente. -Realizar las visitas a terreno necesarias en conjunto con la interventoría y el FDLCH, para actualizar y ajustar el manejo de la vegetación y demás componentes ambientales a relacionar en el PIPMA, en caso de ser necesario, para su posterior remisión al FDLCH y adelantar las gestiones respectivas ante la autoridad ambiental competente, de igual manera, se debe verificar que los estudios que se van a adelantar no se encuentren en sectores ubicados dentro del sistema de áreas protegidas de Distrito Capital o dentro del Sistema de Estructura Ecológica principal y dado el caso se deben solicitar las respectivas autorizaciones y permisos ante la autoridad ambiental correspondiente. -Presentar el pago de los soportes al Sistema General de Seguridad Social Integral, así canon los propios del SENA, ICBF y las respectivas cajas de compensación familiar, cuando corresponda. -Entregar a la interventoría el informe mensual de las actividades ambientales y de seguridad y salud en el trabajo con los respectivos soportes. •Obligaciones del componente coordinación interinstitucional -Establecer los contactos con los representantes de las ESP, SDM y otras entidades con las que se requiera coordinación especial e interinstitucional. -Actualizar el inventario de redes en compañía de los delegados de cada ESP y realizar las inspecciones necesarias a fin de establecer el estado de la infraestructura soporte de las redes de servicios públicos, entidades distritales y curaduría, según las disposiciones del anexo técnico. -Verificar las soluciones de interferencias en la consultoría de ser necesario replantear las posibles soluciones a la interventoría con su valoración económica cuando aplique según los termino definidos en el anexo técnico. -Identificar, analizar y desarrollar las alternativas sobre las interferencias encontradas cuantificarlas y presentarlas a la interventoría para su concepto. -Asistir a las reuniones de seguimiento e inspecciones de campo programadas conjuntamente con la interventoría y los delegados de las diferentes entidades ya sea de servicios públicos, entidades distritales o curaduría. -Entregar a la interventoría la documentación respecto a tramites y gestiones que se hayan surtido con las entidades de servicios públicos, entidades distritales, curaduría y otras entidades a fin de que esta la revise, valide y apruebe, además de que reciba y notifique a la respectivas empresa o entidad dicha aprobación con el lleno de requisitos los estudios, diseños planos de obra, durante los treinta (30) días siguientes a la terminación del plazo contractual. -Asistir a las inspecciones y recorridos de obra convocados por la interventoría con el fin de confirmar las condiciones de diseño, a más de tardar dentro de los treinta (30) días posteriores a la terminación del plazo contractual. -Remitir a las entidades de servicios públicos, entidades distritales y curaduría durante la etapa de factibilidad el área de influencia del proyecto, debidamente georreferenciada y solicitar los datos técnicos de las redes existentes e información del proyecto a ejecutar  -Consultar durante la etapa de factibilidad la infraestructura de datos especiales para el distrito capital IDECA, la información referente a la tipología y caracterización de la red de gas natural que trata la ley 1682 de 2013 la cual corresponde a los datos técnicos tales como tipología de duetos y estructuras, cantidad de duetos, materiales, dimensionamiento, profundidad y georreferenciación precisa de tramos, estructuras y dispositivos especiales, así como también su estado de conservación de tramos y estructuras sin aporte del espacio público adyacente que los confine, esta información debe ser analizada por el contratista y validada completamente en mesas de trabajo con presentantes de las empres de gas natural encargada. -Se deben plantear las soluciones a las interferencias entre las redes de servicios públicos y/o estructuras de espacio público. •	Obligaciones para los comités: -Convocar, gestionar y asistir a los “Comités técnicos” que se programaran semanalmente, de los cuales se suscribirán las respectivas actas en las cuales se consignaran hechos relevantes, seguimiento y compromisos, de acuerdo con los lineamientos del presente anexo técnico. -	Convocar, gestionar y asistir a los “Comités técnicos integrales” que se programaran una vez por mes, donde asistirán todos los especialistas de los componentes SST, ambiental y social del Contratista, para tratar todos los temas relacionados con el proyecto, en esta reunión se suscribirán las respectivas actas en las cuales se consignaran hechos relevantes, seguimiento y compromisos, de acuerdo con los lineamientos del presente anexo técnico. -	Los comités serán convocados por la supervisión y deben contar con la presencia como mínimo por el Director de la consultoría y el arquitecto proyectista, designados para la ejecución del proyecto. -En el primer comité, el CONSULTOR deberá convocar a todos los profesionales que conforman el personal mínimo requerido aprobado, y garantizará que todos los profesionales de su equipo conozcan al 100% el pliego, el contrato y por ende las obligaciones adquiridas por el Contratista. -En caso de necesitar alguna reunión extraordinaria, mesa técnica o reunión con las ESP, esta deberá ser convocada por la SUPERVISIÓN con una orden del día para agilizar el comité. Los comités de seguimiento se realizarán de manera semanal en el horario y el día indicado por la supervisión del contrato de consultoría</t>
  </si>
  <si>
    <t>FDLCH-SAMC-008-2023</t>
  </si>
  <si>
    <t>FDLCH-CSE-252-2023</t>
  </si>
  <si>
    <t>O212020200701030571351
O212020200701030571354
O212020200701030571355</t>
  </si>
  <si>
    <t>Servicios de seguros de vehículos automotores
Servicios de seguros contra incendio, terremoto o sustracción
Servicios de seguros generales de responsabilidad civiL</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</si>
  <si>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ASI COMO CUALQUIER OTRA PÓLIZA DE SEGUROS QUE REQUIERA LA ENTIDAD EN EL DESARROLLO DE SU ACTIVIDAD</t>
  </si>
  <si>
    <t>AGOSTO
2024</t>
  </si>
  <si>
    <t>ASEGURADORA SOLIDARIA DE COLOMBIA ENTIDAD COOPERATIVA</t>
  </si>
  <si>
    <t>CALLE 100 # 9A-45 P. 12</t>
  </si>
  <si>
    <t>fcortes@solidaria.com.co</t>
  </si>
  <si>
    <t>https://community.secop.gov.co/Public/Tendering/OpportunityDetail/Index?noticeUID=CO1.NTC.4862300&amp;isFromPublicArea=True&amp;isModal=False</t>
  </si>
  <si>
    <t>LA PREVISORA S.A. COMPAÑÍA DE SEGUROS</t>
  </si>
  <si>
    <t>AXA COLPATRIA SEGUROS S.A</t>
  </si>
  <si>
    <t>Pago Único</t>
  </si>
  <si>
    <t>1. Ejecutar el(los) contratos de seguro adjudicados en los términos y condiciones señalados en el pliego de condiciones y en la propuesta presentada por el ASEGURADOR, y de conformidad con las normas legales que los regulen. 2. Expedir la Nota de Cobertura de las pólizas correspondientes al presente proceso de selección de conformidad con las necesidades de la entidad. 3. Realizar las modificaciones, inclusiones o exclusiones, las adiciones o prórrogas, en las mismas condiciones contratadas para el programa de seguros. Parágrafo primero: En el evento de que la siniestralidad del programa de seguros sea mayor al 60% durante el plazo inicialmente contratado, de mutuo acuerdo se podrán negociar los términos y condiciones para las adiciones o prórrogas. Parágrafo segundo: Para la determinación del porcentaje de siniestralidad se incluirá el valor de los siniestros pagados y en reserva. 4. Expedir la(s) respectiva(s)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sin dilaciones. 6. Sostener los precios ofertados durante la vigencia del contrato, incluidas las modificaciones por inclusiones o exclusiones y adiciones. 7. Prestar todos y cada uno de los servicios descritos en su propuesta. 8. Atender y responder las solicitudes y requerimientos que realice la entidad. 9. Pagar las comisiones al intermediario de seguros de la entidad, que para el presente proceso es JARGU S.A. CORREDORES DE SEGUROS, de conformidad con el artículo 1341 del Código de Comercio, con las disposiciones vigentes. 10. Suministrar un número de teléfono de atención disponible, con el propósito de brindar ayuda inmediata a la entidad, en caso de atención de siniestros. 11. Informar oportunamente al supervisor del contrato sobre las imposibilidades o dificultades que se presenten en la ejecución del mismo. 12.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13. Abstenerse de dar información a medios de comunicación, a menos que haya recibido autorización de la entidad. PARÁGRAFO: Esta obligación se prolongará incluso después de finalizado el servicio y por el término de dos (2) años. 14. De acuerdo con lo establecido en la normatividad vigente, el contratista deberá dar cumplimiento a sus obligaciones frente al Sistema de Seguridad Social Integral y parafiscales (Cajas de Compensación Familiar, SENA, e ICBF). 15. Las demás que surjan del contenido del contrato, de las presentes cláusulas adicionales que se incorporan al mismo o de la propuesta presentada por el ASEGURADOR.</t>
  </si>
  <si>
    <t>FDLCH-CM-004-2023</t>
  </si>
  <si>
    <t>FDLCH-CIN-266-2023</t>
  </si>
  <si>
    <t>REALIZAR LA INTERVENTORÍA TÉCNICA, ADMINISTRATIVA, LEGAL, FINANCIERA, SOCIAL, AMBIENTAL Y SISTEMA DE SEGURIDAD Y SALUD EN EL TRABAJO - SG-SST, DEL CONTRATO DE OBRA QUE SE DERIVE DE LA LICITACIÓN PUBLICA O LA QUE HAGA SUS VECES, QUE REFIERE A "REALIZAR EL AJUSTE, COMPLEMETANCIÓN Y ACTUALIZACIÓN DE LOS ESTUDIOS Y DISEÑOS A PRECIO GLOBAL FIJO Y EJECUTAR A MONTO AGOTABLE, POR PRECIOS UNITARIOS FIJOS, OBRAS Y ACTIVIDADES PARA LA CONSERVACION Y/O CONSTRUCCION DE LA INFRAESTRUCTURA VIAL URBANA Y RURAL,</t>
  </si>
  <si>
    <t>NOVIEMBRE
2024</t>
  </si>
  <si>
    <t>CONSORCIO KAOR INTERVIAL CHAPINERO</t>
  </si>
  <si>
    <t>2 2-Consorcio</t>
  </si>
  <si>
    <t>CARRERA 15A # 121-12 OF. 314</t>
  </si>
  <si>
    <t>kalpaingenieriasas@gmail.com</t>
  </si>
  <si>
    <t>JORGE ENRIQUE ABREO REYES (Apoyo técnico)
KAREN VIVIANA QUINCHE ROZO (Apoyo jurídico contractual)</t>
  </si>
  <si>
    <t>https://community.secop.gov.co/Public/Tendering/OpportunityDetail/Index?noticeUID=CO1.NTC.4994107&amp;isFromPublicArea=True&amp;isModal=False</t>
  </si>
  <si>
    <t>ESTUDIOS TECNICOS Y CONSTRUCCIONES SAS</t>
  </si>
  <si>
    <t>COMPAÑÍA DE PROYECTOS TÉCNICOS CPT S.A.</t>
  </si>
  <si>
    <t>CONSULTORES DONOVAN SAS</t>
  </si>
  <si>
    <t>INTERSA S.A.</t>
  </si>
  <si>
    <t>GAVINCO INGENIEROS CONSULTORES SAS</t>
  </si>
  <si>
    <t>INGEOCIM S.A.S.</t>
  </si>
  <si>
    <t>R&amp;MCONSTRUCCIONES E INTERVENTORIAS S.A.S</t>
  </si>
  <si>
    <t>PROJEKTA LTDA</t>
  </si>
  <si>
    <t>TECNUMEC S.A.S.</t>
  </si>
  <si>
    <t>ING INGENIERIA SAS</t>
  </si>
  <si>
    <r>
      <t xml:space="preserve">El interventor como parte de su seguimiento debe realizar informes de forma periódica para constatar las gestiones realizadas en cada uno de sus componentes que como mínimo contengan la siguiente información: </t>
    </r>
    <r>
      <rPr>
        <b/>
        <sz val="11"/>
        <rFont val="Calibri"/>
        <family val="2"/>
        <scheme val="minor"/>
      </rPr>
      <t xml:space="preserve">GENERALIDADES </t>
    </r>
    <r>
      <rPr>
        <sz val="11"/>
        <rFont val="Calibri"/>
        <family val="2"/>
        <scheme val="minor"/>
      </rPr>
      <t>a. Descripción general del contrato de obra, de acuerdo con la modalidad del contrato. b. Objeto del contrato. c. Fechas de suscripción, legalización, plazo y valor con sus diferentes etapas, prórrogas, suspensiones y adiciones. d. Directorio telefónico actualizado del personal profesional del contratista, interventoría y de la entidad. INFORMACIÓN LEGAL Y FINANCIERA a. Garantías y vigencias de las mismas, adiciones, suspensiones y/o prórrogas. b. Presentar el cuadro de control legal del contratista y de la interventoría (fechas de suscripción, procesos de selección, etc.) c. Evaluación del cumplimiento de las obligaciones contractuales. d. Programación del Plan Anual de Caja (PAC), si aplica. e. Balance financiero del contrato y de interventoría y de convenios asociados. f. Realizar el seguimiento al cuadro de control financiero presentado por el contratista de obra. g. Informe sobre el manejo del anticipo del contrato de obra y anexos relacionados. 
h. Se deben relacionar las metas físicas a ejecutar con respecto al presupuesto disponible contractualmente. Informar cantidades y/o saldos faltantes o sobrantes dentro del proyecto para el cumplimiento de las metas físicas contractuales. Informar las cantidades y costos referentes a ejecución de estudios, diseños y obras para redes de servicios públicos domiciliarios, en caso de aplicar. i. Copia del acta de recibo parcial de obra, en caso de aplicar. INFORMACIÓN TÉCNICA a. Cronograma detallado del contrato, aprobado por la Interventoría con su respectivo análisis a la fecha de corte. b. Análisis del desempeño de las actividades incluidas en la ruta crítica del contrato de acuerdo con el cronograma contractual aprobado por la interventoría. c. Descripción de los atrasos o adelantos de obra que se estén presentando, conforme al cronograma contractual aprobado por la interventoría. Relacionar las acciones solicitadas por el interventor e implementadas por el contratista y el seguimiento efectuado por el interventor. d. Cuadro sobre el estado del tiempo. Detallar las horas no trabajadas por lluvia. e. Reporte de daños a la infraestructura de servicios públicos indicando: ESP, ubicación, fecha y estado de pago a las ESP por parte del contratista, en caso de ser procedente. f. Planes de contingencia elaborados por el contratista, aprobados por la interventoría, que no afecten el plazo contractual, los cuales deben ser presentados a la Entidad. g. Descripción de las medidas correctivas exigidas por la interventoría en los aspectos técnicos, administrativos y legales que se están teniendo en cuenta, así como las medidas preventivas que deban implementarse para evitar futuros atrasos. h. Descripción de las actividades desarrolladas durante el mes por el contratista y la Interventoría y su equipo de trabajo (Director, residentes y especialistas). i. Esquemas de avance físico de obra, planos de localización del proyecto, figuras, cuadros y demás información relevante relacionada con el avance del contrato. j. Registro fotográfico georreferenciado del avance del proyecto tomando como puntos fijos y panorámica, de igual manera una breve descripción de la foto indicando localización, georreferenciación, aspectos relevantes y fecha. Durante la ejecución del contrato, la interventoría debe presentar a la entidad registros fotográficos por cada elemento de la infraestructura de transporte que haga parte del contrato, resaltando el antes y el después, en cada una de las fases del proyecto. k. Deberá presentarse el avance físico por grupo de vías, tramos, segmentos, o elementos que hagan parte del proyecto de infraestructura de transporte según sea el caso del proyecto en puntual. l. Relación de los resultados y análisis de los ensayos de laboratorio y de campo, efectuados por el contratista y los ejecutados por la interventoría como medio de comprobación o verificación, según las especificaciones técnicas aplicables. 
m. Certificaciones de cumplimiento de calidad y especificaciones de materiales empleados durante el periodo, expedido por el representante legal de la interventoría, expresando claramente el cumplimiento de las frecuencias de los ensayos de laboratorio de acuerdo a las especificaciones y el plan de inspección y ensayos de laboratorio. n. Certificación de cumplimiento del plan de calidad por parte del interventor y la correspondiente verificación al cumplimiento del plan de calidad del contratista de obra, según lo ofertado por este en el aspecto de calidad en su propuesta. o. Gestiones adelantadas por el contratista y la Interventoría ante las ESP y otras entidades que tengan relación directa con la ejecución del proyecto de infraestructura de transporte. p. Descripción de las actividades realizadas y calificación del componente del Plan de Manejo de Tráfico, señalización y desvíos empleados por el contratista de acuerdo con los parámetros establecidos en el contrato y según los lineamientos de la autoridad de tránsito que rija en la ubicación del proyecto. q. Descripción de obras adicionales y/o complementarias, valor y justificación de las mismas; relación de precios unitarios no previstos presentados por el contratista y aprobados por la interventoría e indicar la modificación contractual realizada para su incorporación (en caso de aplicar). Además, mostrar su incidencia en el valor actual del contrato. r. Informar sobre los ajustes, complementación, apropiación y/o actualización realizada por el contratista a los diseños existentes entregados por la Entidad, en caso de ser el caso, y la justificación de los mismos, debidamente aprobados y avalados por la interventoría. s. Relación de cantidades de obra que a la fecha no han sido recibidos por la interventoría por no cumplir con los requisitos previstos para el recibo y pago de las mismas, mostrando su incidencia en el valor actual del contrato. Además se deben relacionar las acciones correctivas propuestas, así como la respuesta por parte del contratista. t. Reporte de producto no conforme, en el cual se deben incluir los ítems de pago que presentaron no conformidades en el mes, la fecha de identificación, la descripción de la no conformidad y una breve descripción de la acción a tomar. En este capítulo también se debe describir el seguimiento a las acciones tomadas para el tratamiento de no conformes en el periodo anterior en caso de existir. u. Copia del libro de obra (bitácora) del periodo reportado. v. Copia de las actas de seguimiento desarrolladas en el periodo (comité y reuniones) debidamente suscritas por los participantes, contratista, interventor y Entidad. w. Cuadro detallado de cantidades y valores ejecutados por tramo, grupo de elementos, o unidad funcional, o frente de obra, según sea el caso del proyecto de infraestructura de transporte; detallando valor cancelado, número de acta en la que se canceló su ejecución parcial y verificación del consolidado y sumatoria final respecto al acta de recibo parcial de obra, en caso de existir. Como resumen del análisis consolidado, determinar los costos directos e indirectos por elemento, grupo de segmentos, tramos, frentes de obra, o según sea el caso del proyecto de infraestructura de transporte. INFORMACIÓN SOCIAL a. Descripción de las actividades del plan de acción de interventoría y verificación del plan de gestión social del contratista. Debe incluir copia de los anexos referentes a la gestión del contratista requeridos en el contrato. b. Observaciones y recomendaciones formuladas por la interventoría. Descripción de los atrasos o adelantos o eventualidades que se estén presentando, conforme al Plan de Gestión Social del Contratista aprobado por la interventoría. Además se deben relacionar las acciones correctivas propuestas así como la respuesta por parte del contratista. c. Relación de recursos físicos empleados para el desarrollo del componente social del contratista y la interventoría. d. Calificación del componente de gestión social. INFORMACIÓN AMBIENTAL Y SST a. Informe mensual ambiental y SST de interventoría etapa de obra (incluyendo el componente de maquinaria/equipo y vehículos), con sus respectivos soportes y análisis de los indicadores propuestos, para cada uno de los programas ofertados en el PIPMA. b. Control de materiales y copia de los correspondientes certificados de adquisición de todos los materiales empleados en el mes dentro de la obra. c. Control del aprovechamiento de los Residuos de Construcción y Demolición -RCD-. d. Manejo de vegetación, si aplica para el contrato. e. Listado de vehículos utilizados en el mes para la obra. f. Relación del número de licencia ambiental y/o permiso ambiental y/o pin ambiental. g. Relación de los equipos y/o maquinaria utilizada por el contratista, donde se verifique el cumplimiento de las actividades descritas en el plan de mantenimiento presentado por el contratista y aprobado por la interventoría. h. Copia de la certificación de mantenimiento periódica de los baños móviles, anexando copia del permiso de vertimientos vigente expedido por la autoridad ambiental competente. i. Resumen de las actividades realizadas por la interventoría en cumplimiento del Sistema de Gestión de Seguridad y Salud en el Trabajo, con sus respectivos soportes. j. Informe de accidentes e incidentes de trabajo en el periodo, Contratista e Interventor. k. Afiliaciones y pagos del personal del contrato de obra, al Sistema General de Seguridad Social Integral. l. Certificación del revisor fiscal/contador público y representante legal de la empresa contratista (de acuerdo a la naturaleza de la misma) y subcontratista, donde se exprese Paz y Salvo por concepto de pagos al Sistema General de Seguridad Social Integral y salarios que contenga como mínimo el número de los trabajadores que laboran en el período, número del contrato, período. m. Afiliaciones y pagos del personal del contrato de interventoría, al Sistema General de Seguridad Social Integral. n. Certificación del revisor fiscal/contador público y representante legal de la empresa interventor (de acuerdo a la naturaleza de la misma) y subcontratista, donde se exprese Paz y Salvo por concepto de pagos al Sistema General de Seguridad Social Integral y salarios que contenga como mínimo el número de los trabajadores que laboran en el período, número del contrato, período. o. Calificación del componente de gestión Ambiental y SST, fichas de seguimiento de labores ambientales. p. Certificación expedida por la empresa interventora, donde exprese que se han revisado los documentos soportes de pagos salariales y del SGSSI remitidos por el contratista de obra para el respectivo informe. CONCLUSIONES Y RECOMENDACIONES a. Conclusiones, observaciones y recomendaciones de los especialistas de la interventoría y el contratista sobre el componente técnico tendientes a la solución de los inconvenientes presentados en el proyecto indicando los actores involucrados en cada caso. b. Conclusiones, observaciones y recomendaciones de los especialistas de la interventoría y el contratista sobre el componente social tendientes a la solución de los inconvenientes presentados en el proyecto indicando los actores involucrados en cada caso. c. Conclusiones, observaciones y recomendaciones de los especialistas de la interventoría y el contratista sobre el componente ambiental y SST tendientes a la solución de los inconvenientes presentados en el proyecto indicando los actores involucrados en cada caso. d. Conclusiones, observaciones y recomendaciones de los especialistas de la interventoría y el contratista sobre el componente administrativo tendientes a la solución de inconvenientes presentados en el proyecto indicando los actores involucrados en cada caso. e. Conclusiones, observaciones y recomendaciones de los especialistas de la interventoría y el contratista sobre el componente financiero tendientes a la solución de los inconvenientes presentados en el proyecto indicando los actores involucrados en cada caso. f. Conclusiones, observaciones y recomendaciones de los especialistas de la interventoría y el contratista sobre el componente legal tendientes a la solución de los inconvenientes presentados en el proyecto indicando los actores involucrados en cada caso.</t>
    </r>
  </si>
  <si>
    <t>FDLCH-SASI-001-2023</t>
  </si>
  <si>
    <t>FDLCH-CCV-268-2023</t>
  </si>
  <si>
    <t>Subasta inversa</t>
  </si>
  <si>
    <t>REALIZAR LA COMPRAVENTA A MONTO AGOTABLE DE LA DOTACIÓN DE BIENES DESTINADOS A LAS AULAS DE PRIMERA INFANCIA (JARDÍN Y TRANSICIÓN) DE LOS COLEGIOS DISTRITALES DE LA LOCALIDAD CHAPINERO. LOTE NÚMERO 01</t>
  </si>
  <si>
    <t>COMTEC SOLUTIONS SAS</t>
  </si>
  <si>
    <t>CARRERA 32 # 49-20, Bucaramanga</t>
  </si>
  <si>
    <t>silviasanchez@computercenterltda.com</t>
  </si>
  <si>
    <t>https://community.secop.gov.co/Public/Tendering/OpportunityDetail/Index?noticeUID=CO1.NTC.5002935&amp;isFromPublicArea=True&amp;isModal=False</t>
  </si>
  <si>
    <t xml:space="preserve">TALENTO COMERCIALIZADORA  S.A
</t>
  </si>
  <si>
    <t>AMERICAN OUTSOURCING S.A.</t>
  </si>
  <si>
    <t>COMERFRAN SAS</t>
  </si>
  <si>
    <t>DIDACTICOS SIMBOLOS Y SIGNOS S EN C</t>
  </si>
  <si>
    <t>NANCY GUEVARA TOLEDO</t>
  </si>
  <si>
    <t>CLARYICON SAS</t>
  </si>
  <si>
    <t>TECHNOLOGY WORLD GROUP SAS</t>
  </si>
  <si>
    <t>S&amp;S SERVICIOS Y SUMIINSTROS STELAR S.A.S</t>
  </si>
  <si>
    <t>ACIERTO EMPRESARIAL 7 S.A.S.</t>
  </si>
  <si>
    <t>Único pago</t>
  </si>
  <si>
    <t>FDLCH-CCV-269-2023</t>
  </si>
  <si>
    <t>REALIZAR LA COMPRAVENTA A MONTO AGOTABLE DE LA DOTACIÓN DE BIENES DESTINADOS A LAS AULAS DE PRIMERA INFANCIA CARDIN Y TRANSICIÓN) DE LOS COLEGIOS DISTRITALES DE LA LOCALIDAD CHAPINERO. LOTE NÚMERO 02</t>
  </si>
  <si>
    <t>COMERCIALIZADORA P&amp;H SAS</t>
  </si>
  <si>
    <t>CARRERA 34B # 37-18 SUR</t>
  </si>
  <si>
    <t>comercial@pyhsas.com</t>
  </si>
  <si>
    <t>7 7. Liquidación de común acuerdo</t>
  </si>
  <si>
    <t>FDLCH-SAMC-007-2023</t>
  </si>
  <si>
    <t>FDLCH-CPS-249-2023</t>
  </si>
  <si>
    <t>PRESTAR SERVICIOS PARA LA IMPLEMENTACION DE ACCIONES Y PROCESOS DE PREVENCION DE VIOLENCIA Y LA PROMOCION DE LOS DERECHOS EN EL MARCO DE LOS ENFOQUES FAMILIAR, COMUNITARIO, EDUCATIVO, DE DIVERSIDAD SEXUAL Y POBLACIONES VULNERABLES DE LA LOCALIDAD DE CHAPINERO</t>
  </si>
  <si>
    <t>ALICIA CUJABAN ZAZA (Componente técnico)
MICHAEL STIVEN MENDEZ CASTELLANOS (Componente jurídico contractual)</t>
  </si>
  <si>
    <t>https://community.secop.gov.co/Public/Tendering/OpportunityDetail/Index?noticeUID=CO1.NTC.4857110&amp;isFromPublicArea=True&amp;isModal=False</t>
  </si>
  <si>
    <t>VIENTOS DEL PORVENIR</t>
  </si>
  <si>
    <t>CORPORACION AGROEMPRESARIAL DE LOS LLANOS</t>
  </si>
  <si>
    <t>CORPORACION UNIVERSITARIA REMINGTON</t>
  </si>
  <si>
    <t>PROSEDER</t>
  </si>
  <si>
    <t>CARLOS ALBERTO PINZON MOLINA</t>
  </si>
  <si>
    <t>1. Cumplir el objeto pactado en el presente, de acuerdo con las políticas, lineamientos, especificaciones técnicas, previstas en los estudios previos, anexo técnico, propuesta económica y demás documentos Anexos pertinentes a que haya a lugar para la ejecución idónea.  2. Suscribir oportunamente el acta de inicio y el acta de liquidación del contrato. 3. Realizar la difusión mediante publicidad digital y convocatoria a la comunidad en general que deseen participar en el proyecto; recurrir para ello a los diferentes mecanismos publicitarios establecidos que involucren a la población local, para realizar los procesos de convocatoria, divulgación, promoción y seguimiento a todas las actividades de los proyectos. 4. Dar cumplimiento a lo establecido en el Decreto 332 De 2020, Por medio del cual se establecen medidas afirmativas para promover la participación de las mujeres en la contratación del Distrito Capital, en el cual deberá vincular y mantener un mínimo 50% de mujeres para la ejecución del contrato, garantizando que la vinculación se realizará con plena observancia de las normas laborales o contractuales aplicables. 5. Dar cumplimiento a lo establecido artículo 2.2.1.2.4.2.16, del Decreto 1860 de 2021, Fomento a la ejecución de contratos estatales por parte de población en pobreza extrema, desplazados por la violencia, personas en proceso de reintegración o reincorporación y sujetos de especial protección constitucional, el contratista destinará como mínimo el 5%  de la provisión de bienes o servicios requeridos para la ejecución del contrato, de manera que se garantice las condiciones de calidad y que no se ponga en riesgo el cumplimiento adecuado del contrato, a través de la vinculación de dichas personas al inicio y durante la ejecución del contrato pertenezcan a los grupos poblacionales enunciados anteriormente. 6. Conformar y disponer en forma permanente de un equipo idóneo para el acompañamiento técnico, operativo y financiero de la ejecución para el cumplimiento de las obligaciones y objeto contractual del mismo, así como para la definición, construcción y revisión de los documentos generados, si a ello hubiere lugar. 7. Realizar informes técnicos y cualitativos y bases de datos de los beneficiarios de acuerdo con las especificaciones que sean remitidas por la supervisión del contrato. 8. Realizar registro fotográfico de los eventos: se debe entregar mínimo 100 registros fotográficos de los eventos y actividades adelantadas; disponer así mismo de todas las planillas de asistencia debidamente diligenciadas. 9. Realizar la respectiva entrada y salida de los elementos adquiridos por el contrato al Almacén del FDLCH, de acuerdo a las indicaciones y lineamientos de la dependencia.
10. Coordinar y concertar las acciones de planificación, programación y ejecución necesarias para desarrollar el objeto del presente contrato. 11. Participar de forma activa y oportuna en las reuniones que se requieran para el cumplimiento del objeto y obligaciones pactados, ya sea en forma presencial o virtual. 12. Atender de manera oportuna los requerimientos realizados por las partes según necesidades y competencias. 13. Mantener estricta reserva sobre toda la información que tenga ese carácter, y los datos sensibles, y documentos asociados con los procesos internos que se manejen con ocasión de la celebración y ejecución del presente, salvo instrucción de autoridades competentes o autorización previa y expresa otorgada por el titular de la información. 14. Garantizar que el manejo de la imagen institucional del FDL esté acorde con las directrices de estándares de diseño y de identidad corporativa. 15. Llevar el archivo de toda la documentación técnica y financiera que se genere, acorde con lo establecido en los productos e informes requeridos y pactados, y de acuerdo con el manual de archivo y correspondencia vigente del FDL. 16. Gestionar y tramitar todas las licencias y autorizaciones requeridas para la realización de las actividades a que hubiere lugar. 17. Realizar las presentaciones públicas que se requieran para el desarrollo contractual. 18. Las demás necesarias que se requieran en la ejecución del presente y que tengan una relación directa con el objeto contractual. 19. El contratista deberá contar con Resolución del Ministerio de Transporte donde habilita a la razón social para prestar el servicio de transporte público terrestre especial. 20. Garantizar que cada uno de los vehículos en alquiler cuente con la Revisión Técnico Mecánica y de gases vigente realizada en lugares certificados por la autoridad ambiental. 21. El fabricante deberá utilizar materiales reciclados para el embalaje del producto y los insumos. (No se permite el uso de polietileno expandido-icopor- y plástico de un solo uso). en cumplimiento del Decreto Distrital 317 de 2021, Por medio del cual se reglamenta el Acuerdo Distrital No. 808 del 2021 y se establecen medidas para reducir progresivamente la adquisición y consumo de plásticos de un solo uso en las Entidades del Distrito Capital 22. Los productos de papel, como servilletas, toallas de manos, entre otros deben ser fabricados con: residuos agroindustriales, papel reciclado, o madera proveniente de fuentes forestales sostenibles. 23. Se propenderá por el uso de vasos de cartón parafinados y no de icopor o plástico, los productos de papel, como servilletas, toallas de manos, entre otros deben ser fabricados con residuos agroindustriales, papel reciclado, o madera proveniente de fuentes forestales sostenibles, no emplear revolvedores plásticos, azúcar individual empacada en plástico, aromática individual empacada en plástico), en cumplimiento del Decreto Distrital 317 de 2021, Por medio del cual se reglamenta el Acuerdo Distrital No. 808 del 2021 y se establecen medidas para reducir progresivamente la adquisición y consumo de plásticos de un solo uso en las Entidades del Distrito Capital 24. El contratista debe garantizar la adecuada gestión de los residuos generados durante el evento; por lo cual debe proporcionar elementos señalizados para su almacenamiento en el área que se desarrollará el evento y así como efectuar el adecuado aprovechamiento o disposición final de los mismos</t>
  </si>
  <si>
    <t>FDLCH-PMINC-009-2023</t>
  </si>
  <si>
    <t>FDLCH-CSU-257-2023</t>
  </si>
  <si>
    <t>Chapinero ejemplo de gobierno abierto y transparencia local</t>
  </si>
  <si>
    <t>35 35-Servicios de Comunicaciones</t>
  </si>
  <si>
    <t>SUMINISTRAR DE PIEZAS IMPRESAS Y/O DIGITALES PARA EL FORTALECIMIENTO INSTITUCIONAL Y LA ESTRATEGIA DE GOBIERNO ABIERTO, EN EL MARCO DEL CUMPLIMIENTO DE LA MISIONALIDAD DE LA ALCALDÍA LOCAL DE CHAPINERO.</t>
  </si>
  <si>
    <t>COMERCIALIZADORA COMSILA SAS</t>
  </si>
  <si>
    <t>CALLE 71 # 69K-13 P. 3</t>
  </si>
  <si>
    <t>notificaciones.comsila@gmail.com</t>
  </si>
  <si>
    <t>https://community.secop.gov.co/Public/Tendering/OpportunityDetail/Index?noticeUID=CO1.NTC.4944346&amp;isFromPublicArea=True&amp;isModal=False</t>
  </si>
  <si>
    <t>GRUPO VECTOR SAS</t>
  </si>
  <si>
    <t>GRUPO ARKS PREMIER SAS</t>
  </si>
  <si>
    <t>COMERCIALIZADORA CAFE BOTERO SAS</t>
  </si>
  <si>
    <t>FDLCH-SAMC-010-2023</t>
  </si>
  <si>
    <t>FDLCH-CPS-258-2023</t>
  </si>
  <si>
    <t>O21202020080787130</t>
  </si>
  <si>
    <t>Servicios de mantenimiento y
reparación de computadores y equipos periféricos</t>
  </si>
  <si>
    <t>PRESTACIÓN DE SERVICIOS ESPECIALIZADOS DE SOPORTE TÉCNICO, MANTENIMIENTO PREVENTIVO Y CORRECTIVO DE EQUIPOS DE INFRAESTRUCTURA TECNOLÓGICA PROPIEDAD AL FONDO DE DESARROLLO LOCAL DE CHAPINERO</t>
  </si>
  <si>
    <t>CONSULTORES Y ASESORES TIC</t>
  </si>
  <si>
    <t>CARRERA 59 # 152B-74 APTO 14-601</t>
  </si>
  <si>
    <t>consultoresyasesorestic@gmail.com</t>
  </si>
  <si>
    <t>https://community.secop.gov.co/Public/Tendering/OpportunityDetail/Index?noticeUID=CO1.NTC.4902899&amp;isFromPublicArea=True&amp;isModal=False</t>
  </si>
  <si>
    <t>T&amp;S COMP Tecnologia y Servicios S.A.S</t>
  </si>
  <si>
    <t>CONSULTING DATA SYSTEMS CDS SAS</t>
  </si>
  <si>
    <t>QTECH SAS</t>
  </si>
  <si>
    <t>INNCET S.A.S.</t>
  </si>
  <si>
    <t>SOPORTE TECNICO DE COLOMBIA S.A.S.</t>
  </si>
  <si>
    <t>IT SOLUCIONES Y SERVICIOS LIMITADA</t>
  </si>
  <si>
    <t>MAKROSYSTEM COLOMBIA S.A.S</t>
  </si>
  <si>
    <t>INMOTICA LTDA</t>
  </si>
  <si>
    <t>Pagos mes vencido</t>
  </si>
  <si>
    <t>1.Proponer todas las actividades necesarias para la instalación del cableado estructurado de las dependencias de la Alcaldía Local de Chapinero, solicitadas por la supervisión del contrato, para ser realizadas en las sedes de la Entidad, que contemplen la instalación, certificación del Cableado Estructurado, Categoría 6A (Voz, Datos, Energía Eléctrica Normal y Regulada), y donde debe incluir especificaciones técnicas, valor unitario y plazo de entrega. Posterior a esto, la Supervisión del contrato determinara la viabilidad de las obras a realizar y acordara junto con el Contratista la fecha de ejecución de estas. 2. Realizar todas las actividades necesarias, las adecuaciones de obra civil y de instalaciones eléctricas necesarias para tal fin. Los errores, las eventualidades u omisiones que pudieran existir en las especificaciones técnicas, no invalidaran la obligación del adjudicatario, de ejecutar las obras, así como, de proveer, instalar y poner en servicio los materiales en forma completa y correcta, de acuerdo con la función a la que están destinados. 3. Contar con todo el personal idóneo necesario, tanto administrativo como técnico (técnicos, tecnólogos, Ingenieros), para la prestación adecuada del servicio. Para este caso, una vez suscrito el contrato, el contratista deberá presentar la hoja de vida de la persona que cumpla las funciones de Coordinador de dicho personal, de acuerdo con lo establecido en el equipo de Trabajo y Coordinador del documento de Anexo Técnico, con el fin de ser avalado por la Entidad para que ejerza dicha función. 4. Responder a la entidad para desarrollar sus actividades con su equipo de trabajo, las 24 horas del día 7 días de la semana, durante el tiempo de ejecución del contrato. 5. Entregar el cronograma de las actividades que se ejecutaran para la instalación del cableado estructurado de las dependencias de la Alcaldía Local, que contemple la instalación, o ajustes del cableado estructurado, analizadas y autorizadas en conjunto con la Supervisión del Contrato, las cuales se deben realizar teniendo en cuenta la disponibilidad de las áreas que se requieren intervenir. 6. Mantener los precios de la oferta durante la ejecución del contrato, incluyendo el tiempo necesario para su liquidación. 7. Dar estricto cumplimiento a las especificaciones descritas en el Anexo Técnico. 8. Certificar los puntos de cableado estructurado nuevos, bajo las condiciones técnicas establecidas en el Anexo Técnico. 9. Suministrar e instalar todos los elementos necesarios para el correcto funcionamiento del cableado estructurado instalado o intervenido. Estos elementos deberán ser nuevos, de primera calidad, originales y cumplir con las especificaciones exigidas. En caso de su falla, deberán ser reemplazados por otro de similares características técnicas. Se debe verificar su correcto funcionamiento. 10. Trabajar de acuerdo con el cronograma y los horarios concertados con el Supervisor del contrato. Sin embargo, los trabajos que generen ruido, el cargue y descargue de materiales, así como, el retiro de escombros se debe realizar en horarios que no afecten la seguridad ni las actividades normales del personal que ocupa la sede a intervenir y se acordaran en conjunto con la Supervisión del contrato. 11. Entregar un informe técnico mensual de las obras de cableado estructurado realizadas durante ese periodo, que incluya toda la documentación exigida, descrita en el Anexo Técnico. 12. Asumir todos los costos y gastos que incumplen el desplazamiento de sus instalaciones y el retorno a las dependencias de la Alcaldía Local. 13. Contar con todos los equipos, elementos, materiales y herramientas necesarios para desarrollar las actividades propias objeto del contrato. 14. Entregar en perfecto estado todas las áreas donde se hayan realizado intervenciones de obra civil e instalaciones eléctricas, con la debida terminación que existía antes de haber iniciado las obras: resanes, pintura y demás acabados existentes afectados. Además, debe disponer los escombros generados por los trabajos adelantados, en lonas selladas y darle el correcto manejo. En caso de presentarse algún daño, los costos de las reparaciones corren por cuenta del contratista y deben ser avaladas por el supervisor del contrato o por la persona a quien se designe. 15. Utilizar productos de limpieza biodegradables y realizar la disposición adecuada de piezas y/o elementos que se deben desechar y demás prácticas que minimicen el impacto ambiental negativo, en uso de las prácticas establecidas en la Guía de Contratación Sostenible de la Secretaria Distrital de Gobierno. 16. Llevar a cabo la disposición final de los elementos dañados, retirados de los equipos, según la normatividad ambiental aplicable dependiendo del material y el tipo de residuo generado, con la cual, para el caso de residuos electrónicos, eléctricos y de telecomunicaciones deberá este, entregarlos a empresas que cuenten con la capacidad tecnológica y la licencia ambiental para el manejo y disposición de dichos elementos. El supervisor del contrato verificara esta disposición de acuerdo con el informe realizado por el contratista. 17. Atender las observaciones o requerimientos que le formule la Alcaldía Local, por conducto del Supervisor y corregir las fallas del servicio o en los bienes suministrados que resulten defectuosos dentro del plazo que les señale el Supervisor para el efecto. 18. Reportar por escrito o por medio digital, de forma inmediata al Supervisor del contrato, cualquier novedad o anomalía durante la ejecución del contrato. 19. El contratista debe aportar el certificado RETIE de la obra realizada antes de la fecha de terminación del contrato y cualquier costo originado por la certificación debe estar a cargo de este.</t>
  </si>
  <si>
    <t>FDLCH-SAMC-006-2023</t>
  </si>
  <si>
    <t>FDLCH-CPS-253-2023</t>
  </si>
  <si>
    <t>PRESTAR LOS SERVICIOS PARA EL DESARROLLO DE ACTIVIDADES Y EVENTOS ORIENTADOS AL FORTALECIMIENTO DE EMPRENDIMIENTOS Y/O UNIDADES PRODUCTIVAS EN LA LOCALIDAD DE CHAPINERO</t>
  </si>
  <si>
    <t>SERGIO ANDRES VARGAS CRUZ (Componente técnico)
ALEX JAVIER GUZMAN CUERVO (Componente jurídico contractual)</t>
  </si>
  <si>
    <t>https://community.secop.gov.co/Public/Tendering/OpportunityDetail/Index?noticeUID=CO1.NTC.4870342&amp;isFromPublicArea=True&amp;isModal=False</t>
  </si>
  <si>
    <t>CYMETRIA GROUP S.A.S</t>
  </si>
  <si>
    <t>CORPORACION TOPOFILIA</t>
  </si>
  <si>
    <t>WAYS OF HOPE</t>
  </si>
  <si>
    <t>DOUGLAS TRADE S.A.S</t>
  </si>
  <si>
    <t>FundaciOn Sin Animo de Lucro EcolOgica FULECOL</t>
  </si>
  <si>
    <t>Magin</t>
  </si>
  <si>
    <t>Avance Organizacional Consultores SAS</t>
  </si>
  <si>
    <t>BOOST BUSINESS CONSULTING</t>
  </si>
  <si>
    <t>CORPORACION PUNTOS CARDINALES</t>
  </si>
  <si>
    <t>Pago 1 (20%)  - Pago 2 (30%) - Pago 3 (25%) -  Pago 4 y liquidación (25%)</t>
  </si>
  <si>
    <t>FDLCH-LP-006-2023</t>
  </si>
  <si>
    <t>FDLCH-CPS-273-2023</t>
  </si>
  <si>
    <t>O23011601230000001827
O23011601240000001631</t>
  </si>
  <si>
    <t>1827
1631</t>
  </si>
  <si>
    <t>Chapinero Rural y Productivo
Chapinero siembra esperanza</t>
  </si>
  <si>
    <t>SERVICIOS PARA DESARROLLAR Y FORTALECER UNIDADES PRODUCTIVAS DEL SECTOR RURAL, HUERTAS URBANAS Y PERIURBANAS, A TRAVÉS DE LA IMPLEMENTACIÓN DE ACCIONES DE FOMENTO EN AGRICULTURA URBANA, ASISTENCIA TÉCNICA AGROPECUARIA Y AGROECOLÓGICA EN EL MARCO DE LA EXTENSIÓN RURAL ENTORNO A LA ADAPTACIÓN AL CAMBIO CLIMÁTICO EN LA LOCALIDAD DE CHAPINERO</t>
  </si>
  <si>
    <t>GRUPO EMPRESARIAL DE CONSULTORES E INTERVENTORES S.A.S BIC  -  GREMCOIN S.A.S BIC</t>
  </si>
  <si>
    <t>TRANSVERSAL 13 # 3-24</t>
  </si>
  <si>
    <t>juancarlosorozcohernandez4@gmail.com</t>
  </si>
  <si>
    <t>MARIA PAULA BRAVO OROZCO
LIBARDO FERNANDEZ ALMANZA (Componente técnico)
JENNY CAROLINA GIRON CUERVO (Componente jurídico)</t>
  </si>
  <si>
    <t>https://community.secop.gov.co/Public/Tendering/OpportunityDetail/Index?noticeUID=CO1.NTC.5040937&amp;isFromPublicArea=True&amp;isModal=False</t>
  </si>
  <si>
    <t>Diciembre</t>
  </si>
  <si>
    <t>ECOFLORA S.A.S
UNION TEMPORAL CONADES</t>
  </si>
  <si>
    <t>PROTERRITORIO
CONSORCIO INDES BOGOTÁ</t>
  </si>
  <si>
    <t>IMPECOS SAS
CONSORCIO ASOCEDRO 2023</t>
  </si>
  <si>
    <t>ACOPI CALDAS</t>
  </si>
  <si>
    <t xml:space="preserve">CORPORACION EDUCATICA Y CIENTIFICA COSMOS </t>
  </si>
  <si>
    <t>CONSORCIO OPTIM - VEA</t>
  </si>
  <si>
    <t>Crisur Hispania S.A.S.</t>
  </si>
  <si>
    <t>C&amp;M INGENIERA Y SERVICIOS AMBIENTALES SAS</t>
  </si>
  <si>
    <t>1. Cumplir a entera satisfacción con el objeto del contrato en los términos pactados de conformidad con la propuesta presentada y con las condiciones jurídicas, técnicas, económicas y comerciales presentadas en la propuesta, bajo su exclusiva responsabilidad quedando el Fondo de Desarrollo Local de Chapinero exenta de asumir compromisos y obligaciones que el contratista adquiera con terceros. 2. Entregar al supervisor los documentos elaborados en cumplimiento de las obligaciones contractuales y archivos a su cargo, organizados, foliados y almacenados, atendiendo los estándares y directrices de gestión documental, sin que ello implique exoneración de la responsabilidad a que haya lugar en caso de irregularidades. (Artículo 15 de la Ley 594 de 2000), así como los informes requeridos sobre las actividades realizadas durante la ejecución de este. 3. Conformar el Comité Técnico del Contrato, de conformidad a lo preceptuado en el Anexo técnico. 4. Contratar el personal idóneo y solicitado para ejecutar el proceso de formación, coordinación y ejecución de los componentes estipulados de acuerdo al perfil y a la experiencia requerida en el anexo técnico. 5. Entregar soportes y evidencias de las planillas de pago verificables, de los pagos al recurso humano descrito en el numeral 3 de la propuesta económica de los estudios previos. 6. Diseñar y construir un plan de trabajo y un cronograma específico, según especificaciones técnicas. 7. Diseñar los formatos para las inscripciones, así como los demás formatos y documentación necesaria para la óptima ejecución y control del contrato, acorde a lo estipulado en el Anexo técnico y sujeto a la aprobación de las instancias del FDLCH requeridas. 8. Realizar las 3 presentaciones públicas (CAL, JAL y Mesa Local de herbología, huertas y salud ambiental) para las diferentes actividades del proyecto, y evidencias de su ejecución con los grupos establecidos de acuerdo con el Anexo Técnico. 9. Realizar la trasmisión por Medios Masivos y las Pautas por medios alternativos de las actividades representativas del proyecto, bajo aprobación de la supervisión y los lineamientos de la oficina de Presa del FDLCH. 10. Realizar la presentación pública del proyecto con la comunidad de la zona urbana, periurbana y rural según las especificaciones técnicas. 11. Realizar la inscripción de los potenciales beneficiarios tanto para las unidades productivas en el área rural como de las hurtas urbanas y periurbanas dentro de la Localidad, teniendo en cuenta el enfoque diferencial y de derechos, 12. Presentar la metodología de selección y evaluación para las 40 huertas urbanas y periurbanas beneficiarias para aprobación de la supervisión de acuerdo a lo establecido en el Anexo Técnico. 13. Presentar el listado de los inscritos y beneficiarios seleccionados de Unidades Productivas de la Ruralidad y Huertas Urbanas y Periurbanas para aprobación de la supervisión y posterior publicación en la página oficial del FDLCH y sus redes sociales. 14. Realizar las Escuelas de Campo y jornadas de formación con las Unidades Productivas de la Ruralidad y las Huertas Urbanas y Periurbanas beneficiarias según los establecido en el Anexo Técnico. 15. Presentar la metodología de selección y evaluación de los proyectos de las unidades productivas rurales beneficiarias según los proyectos formulados durante la etapa de formación, para aprobación de la supervisión de acuerdo a lo establecido en el Anexo Técnico. 16. Realizar y presentar evidencias de todas las visitas de extensión rural y extensionismo en Huertas urbanas y periurbanas de acuerdo a lo establecido en el Anexo Técnico. 17. Realizar acompañamiento técnico constante a cada una de las Unidades Productivas de la Ruralidad y Huertas Urbanas y Periurbanas beneficiarias del proyecto 18. Presentar la metodología de distribución de recursos para el fortalecimiento de cada una de Unidades Productivas de la Ruralidad beneficiarias del proyecto, indicando la problemática que se pretende solucionar con los insumos de acuerdo a lo establecido en el Anexo Técnico 19. Realizar el plan operativo y financiero y el estudio de mercado de los materiales, insumos y tecnologías ambientales requeridos por cada una de Unidades Productivas de la Ruralidad y las 40 Huertas Urbanas y Periurbanas beneficiarias del proyecto, soportado con mínimo cuatro (4) cotizaciones de cada uno de los elementos a entregar, para aprobación de la supervisión, de acuerdo con lo establecido en el anexo técnico. 20. Realizar la compra de los elementos aprobados por la supervisión según el plan operativo y financiero y el estudio de mercado, y el ingreso y salida a almacén de acuerdo a lo establecido en el memorando 20235220003343 del FDLCH y posterior entrega según los requerimientos técnicos. 21. Presentar las evidencias de transporte integral para el equipo técnico, los beneficiarios, los materiales logísticos, entregas de paquetes tecnológicos, eventos y demás requeridos, tal y como lo establece el anexo técnico. 22. Realización y entrega de evidencias para aprobación metodologías, minuto a minuto, lugar de evento y demás requerimientos de todos los encuentros que hacen parte de los Intercambios de Experiencias Agroecológicas. 23. El contratista deberá dar cumplimiento a los ofrecimientos adicionales de calidad a los cuales se comprometió a entregar de una forma adicional al Fondo de Desarrollo Local de Chapinero sin cargo al presupuesto del proyecto. (Cuando aplique) 24. Vincular y mantener mínimo el cincuenta por ciento (50%) de mujeres para la ejecución del contrato, garantizando que la vinculación que se realice con plena observancia de las normas laborales o contractuales aplicables, dando prioridad a mujeres víctimas del conflicto armado, con alguna discapacidad, jefa de hogar u otra condición especial. Lo anterior de acuerdo a los lineamientos del Decreto Distrital No. 332 de 2020 y la Circular 0013 del 15 de abril de 2021 de la secretaria de la Mujer. 25. Entregar al final del proyecto un informe cuantitativo y cualitativo del impacto del proyecto en la localidad, bien estructurado que le posibilite al FDLCH evidenciar los alcances del contrato. 26. El contratista deberá cumplir con La Política Ambiental Operativa de la Alcaldía Local de Chapinero, que forma parte de la Política del Sistema Integral de Gestión de la Entidad y está orientada por la Norma ISO 14001 de 2015 y da cumplimiento a GCO-GCI-IN001 Guía de contratación sostenible y por el cual debe cumplir con lo estipulado en las fichas No. 9 (numerales 1 y 9), 10 (numeral 4), 17 (numerales 1 y 2), 23(numeral 2, 3, 9 con las obligaciones especificas 1 y 2). 27. Las demás que le sean asignadas en relación con la naturaleza del contrato y en cumplimiento del objeto contractual.</t>
  </si>
  <si>
    <t>FDLCH-SAMC-012-2023</t>
  </si>
  <si>
    <t>FDLCH-CPS-267-2023</t>
  </si>
  <si>
    <t>PRESTAR SERVICIOS PARA EL FORTALECIMIENTO DE LAS ORGANIZACIONES SOCIALES, COMUNITARIAS E INSTANCIAS DE PARTICIPACIÓN CIUDADANA EN LA LOCALIDAD DE CHAPINERO</t>
  </si>
  <si>
    <t>9 9-Fundación sin ánimo de lucro</t>
  </si>
  <si>
    <t>CARRERA 57 # 145-6</t>
  </si>
  <si>
    <t>fundacioniwoke@hotmail.com</t>
  </si>
  <si>
    <t>DIEGO EDILSON GOMEZ GOMEZ (Componente técnico)
ALEX JAVIER GUZMAN CUERVO (Componente jurídico contractual)</t>
  </si>
  <si>
    <t>https://community.secop.gov.co/Public/Tendering/OpportunityDetail/Index?noticeUID=CO1.NTC.5038859&amp;isFromPublicArea=True&amp;isModal=False</t>
  </si>
  <si>
    <t>FUNDACION G3</t>
  </si>
  <si>
    <t>FUNDACIÓN OTRO ROLLO SOCIAL</t>
  </si>
  <si>
    <t>FDLCH-PMINC-007-2023</t>
  </si>
  <si>
    <t>FDLCH-CSU-254-2023</t>
  </si>
  <si>
    <t>SUMINISTRAR INSTRUMENTOS MUSICALES Y LOGÍSTICOS PARA LA LOCALIDAD DE CHAPINERO</t>
  </si>
  <si>
    <t>CENTRO MUSICAL S.A.S.</t>
  </si>
  <si>
    <t>CARRERA 57 # 74-04 BG 114</t>
  </si>
  <si>
    <t>3148664303 - 3212032352</t>
  </si>
  <si>
    <t>mccontabilidad@musicalcedar.com</t>
  </si>
  <si>
    <t>GISELLE MARIANA FONSECA CRISTANCHO (Componente técnico)
BRYAN NICKOLAS MORALES AGUIRRE (Componente jurídico)</t>
  </si>
  <si>
    <t>https://community.secop.gov.co/Public/Tendering/OpportunityDetail/Index?noticeUID=CO1.NTC.4909400&amp;isFromPublicArea=True&amp;isModal=False</t>
  </si>
  <si>
    <t>CENTRO MUSICAL S.A.S</t>
  </si>
  <si>
    <t>PROSERVARIOS SAS</t>
  </si>
  <si>
    <t>INDOSUMSAS</t>
  </si>
  <si>
    <t>FDLCH-LP-004-2023</t>
  </si>
  <si>
    <t>FDLCH-COP-263-2023</t>
  </si>
  <si>
    <t>Contrato de Obra Pública</t>
  </si>
  <si>
    <t>COP</t>
  </si>
  <si>
    <t>10 10 Contrato de Obra</t>
  </si>
  <si>
    <t>COP: Contrato de Obra Publica</t>
  </si>
  <si>
    <t>1.1. Obra</t>
  </si>
  <si>
    <t>REALIZAR EL AJUSTE, COMPLEMENTACIÓN Y ACTUALIZACIÓN DE LOS ESTUDIOS Y DISEÑOS A PRECIO GLOBAL FIJO Y EJECUTAR A MONTO AGOTABLE, POR PRECIOS UNITARIOS FIJOS, OBRAS Y ACTIVIDADES PARA LA CONSERVACIÓN Y/O CONSTRUCCIÓN DE LA INFRAESTRUCTURA VIAL URBANA Y RURAL, Y ESPACIO PUBLICO DE LA LOCALIDAD DE CHAPINERO, EN BOGOTÁ, D.C</t>
  </si>
  <si>
    <t>CONSORCIO JH CHAPINERO</t>
  </si>
  <si>
    <t>AVENIDA CARRERA 24 # 40-69 OF. 503</t>
  </si>
  <si>
    <t>licitacioneshmringenieria@gmail.com</t>
  </si>
  <si>
    <t>https://community.secop.gov.co/Public/Tendering/OpportunityDetail/Index?noticeUID=CO1.NTC.4913484&amp;isFromPublicArea=True&amp;isModal=False</t>
  </si>
  <si>
    <t>PROMCIVILES S.A.S.</t>
  </si>
  <si>
    <t>CONSORCIO CCA VIAS</t>
  </si>
  <si>
    <t>CONSORCIO INFRAESTRUCTURA JPN</t>
  </si>
  <si>
    <t>CONSORCIO ESPERANZA 2023</t>
  </si>
  <si>
    <t>CONSORCIO SAN JERÓNIMO</t>
  </si>
  <si>
    <t>CONSORCIO INGECONSTRUCCIONES 14</t>
  </si>
  <si>
    <t>CONSORCIO VIAS GOLDEN 2023</t>
  </si>
  <si>
    <t>C. CONSERVACION VIAL  B.P 2024</t>
  </si>
  <si>
    <t>CONSORCIO VD VIAS CHAPINERO</t>
  </si>
  <si>
    <t>En desarrollo del objeto de la presente Licitación, el futuro Contratista contraerá las siguientes obligaciones específicas: 1. Cumplir con todos los ofrecimientos contenidos en la propuesta que forma parte integrante del contrato.2. Informar oportunamente al Fondo de Desarrollo Local de cualquier circunstancia que ponga en peligro la ejecución del contrato. 3. Acatar las observaciones de la supervisión y del interventor del contrato. 4. Constituir las garantías, pagar los derechos de publicación del contrato, en caso de que hubiere lugar. 5. Mantener durante todo el plazo del contrato los precios de los insumos que ofreció en la propuesta. 6.Contratar y mantener al personal mínimo señalado en los pliegos de condiciones. 7. Cumplir con las leyes, decretos, acuerdos, resoluciones o reglamentos o cualquier acto de autoridad nacional o distrital vigente que tenga relación con el objeto del presente contrato. En caso de que cualquiera de las disposiciones normativas antes mencionadas ocasione gastos o costos no previstos, éstos serán a cargo de EL CONTRATISTA. 8. Cumplir con las obligaciones de pagos al sistema general de seguridad social y/o parafiscales durante la ejecución del contrato en caso de ser persona natural o jurídica y tener personal a cargo. 9. Ejecutar el contrato de conformidad con lo previsto en los Estudios Previos, el Pliego de Condiciones, anexo técnico y la Propuesta presentada, adelantando las diferentes actividades y acciones necesarias que lleven consigo al cumplimento de las obligaciones previstas en este, sus apéndices y anexos complementarios. 10.Implementar las acciones de seguridad vial y de manejo de obra (seguridad industrial, higiene y reglamento interno de trabajo); las cuales serán de obligatorio cumplimiento para evitar contingencias con la comunidad, los trabajadores y la infraestructura aledaña al sitio de los trabajos. 11.Tener en cuenta el manejo ambiental y cumplimiento con la normatividad ambiental vigente durante la construcción de las obras, especialmente con el manejo de material de excavaciones y rellenos. 12.Asumir por su cuenta y riesgo los siguientes gastos: adquisición, disponibilidad, montaje, transporte, clasificación, almacenamiento y utilización de todos los elementos destinados a la obra. Estos materiales de construcción deben ser de óptima calidad de acuerdo a las especificaciones técnicas requeridas; lo cual, deberá ser corroborado con el plan de inspección y control de ensayos. 13.Asumir los costos generados por concepto de construcción, dotación, mantenimiento y desmonte de campamentos y otras instalaciones provisionales que fueren necesarias. 14.Asumir el costo de reparación de vías de acceso a los lugares de las obras objeto de esta convocatoria, cuando se deterioren como consecuencia de la ejecución de las obras. 15.Rendir y presentar los informes mensuales anexos a las actas parciales de obra durante el término de ejecución de la obra, solicitados por la Interventoría o EL FONDO DE DESARROLLO LOCAL DE CHAPINERO, de acuerdo con el contenido establecido por el supervisor de apoyo. 16.Presentar antes del inicio de las actividades, un plan de trabajo y un cronograma ajustado de la obra pública a realizarse. 17.Atender las recomendaciones que sobre el desarrollo de la obra le haga EL FONDO y si a ello hubiere lugar incluir en el cronograma las actividades sugeridas. 18.Obrar con lealtad y buena fe en las distintas etapas contractuales, evitando dilaciones 19.Entregar un documento que contenga las recomendaciones, en caso de ser necesario, y un cronograma para el mantenimiento posterior de la obra, con visto bueno de la Interventoría, donde se incluya todas las actividades a realizar. 20.Evitar daños en la infraestructura del servicio público, cumpliendo con las especificaciones técnicas de cada empresa. 21.Dar cumplimiento a las actividades de la etapa preliminar relacionadas en el anexo técnico. 23. EL CONTRATISTA deberá aprovechar al máximo los materiales pétreos, tales como rocas u otros agregados que se deriven del proceso de adecuación y estabilización o complementarias que se realicen dentro del presente proceso, a fin de dar un manejo integral al mismo. 24.Poner en práctica los procedimientos adecuados de mantenimiento y protección del lugar a intervenir contra cualquier diseño o deterioro que puede afectar su calidad, estabilidad y acabado. Así mismo deberán tener las debidas precauciones a fin de conservar en perfecto estado los inmuebles aledaños, las estructuras e instalaciones y redes de servicio superficiales y subterráneas existentes dentro del área de trabajo o adyacentes a ellas, siendo de su exclusiva responsabilidad cualquier daño que pudiere ocasionar a tales inmuebles, estructuras e instalaciones. 25.Dar estricto cumplimento al cronograma de obra. 26.Dar cabal cumplimiento a los compromisos anticorrupción, apoyando la acción del estado colombiano y de EL FONDO para fortalecer la transparencia y responsabilidad de rendir cuentas. Dentro de este marco, EL CONTRATISTA se compromete a impartir instrucciones a todos sus empleados y agentes y a cualquier representante suyo, exigiéndole el cumplimiento en todo momento de las Leyes Colombianas y especialmente de aquellas que rigen la presente licitación, y les impondrá la obligación de no ofrecer o pagar sobornos o cualquier halago corrupto a los funcionarios de EL FONDO y al personal de Interventoría, durante el desarrollo de la obra. (Decreto No. 189 de 2020 y numeral 1 de la Directiva No. 003 del veinticuatro (24) de febrero de 2021). 27.Informar oportunamente a la Interventoría y al FONDO sobre las novedades que se presenten durante la ejecución de los trabajos, en especial en lo relacionado a temas de redes de servicios públicos y/o entidades competentes. 28.Tramitar los permisos necesarios para la ejecución de los trabajos en las condiciones acordadas, en especial, para trabajos nocturnos, temas de tránsito y ambientales. 29.Dar cumplimiento a la Resolución 6981 del 27 de diciembre de 2011, expedida por la Secretaría Distrital de Ambiente y por la Secretaría Distrital de Movilidad: “Por la cual se dictan lineamientos para el aprovechamiento de llantas y neumáticos usados y llantas no conforme en el Distrito Capital”. 30. Las demás que sean requeridas para la correcta ejecución de las obras objeto del contrato, acorde con la normatividad vigente, documentos técnicos del proceso y con los presentes estudios.</t>
  </si>
  <si>
    <t>ORDEN DE COMPRA 11782</t>
  </si>
  <si>
    <t>FDLCH-CCV-264-2023</t>
  </si>
  <si>
    <t>O2120201003023212801</t>
  </si>
  <si>
    <t>Papel bond</t>
  </si>
  <si>
    <t>ADQUIRIR TODOS LOS INSUMOS DE PAPELERIA Y ELEMENTOS DE OFICINA, NECESSRIOS PARA SUPLIR LAS NECESIDADES DEL FONDO DE DESARROLLO LOCAL DE CHPAINERO, JUNTA ADMINISTRADORA LOCAL E INSPECCIONES DE POLICIA</t>
  </si>
  <si>
    <t>CALLE 64 # 93-95</t>
  </si>
  <si>
    <t>gobiernovirutal@panamericana.com.co</t>
  </si>
  <si>
    <t>https://www.colombiacompra.gov.co/tienda-virtual-del-estado-colombiano/ordenes-compra/117882</t>
  </si>
  <si>
    <t>ORDEN DE COMPRA 11783</t>
  </si>
  <si>
    <t>FDLCH-CCV-265-2023</t>
  </si>
  <si>
    <t>CAJA COLOMBIANA DE SUBSIDIO FAMILIAR - COLSUBSIDIO</t>
  </si>
  <si>
    <t>CALLE 26 # 57-83 T. 7 P. 12</t>
  </si>
  <si>
    <t>dixon.cardenas@colsubsidio.com</t>
  </si>
  <si>
    <t>https://www.colombiacompra.gov.co/tienda-virtual-del-estado-colombiano/ordenes-compra/117883</t>
  </si>
  <si>
    <t>FDLCH-SAMC-005-2023</t>
  </si>
  <si>
    <t>FDLCH-CPS-255-2023</t>
  </si>
  <si>
    <t>PRESTAR SERVICIOS LOGISTICOS Y OPERACIONALES PARA EL DESARROLLO DE LAS ACTIVIDADES Y EVENTOS PAR LA RENDICION DE CUENTAS, EL FORTALECIMIENTO INSTITUCIONAL Y COMUNITARIO, ASI COMO EL FOMENTO DE LA PARTICIPACIÓN CIUDADANA, ESTRATEGIA DE PRESUPUESTOS PARTICIPATIVOS, EL GOBIERNO ABIERTO Y LA TRANSPARENCIA LOCAL EN CHAPINERO</t>
  </si>
  <si>
    <t>CARRERA 59 # 85-216</t>
  </si>
  <si>
    <t>1mercadeoestrategico@gmail.com</t>
  </si>
  <si>
    <t>CLAUDIA YANETH FERRO DUCUARA (Componente técnico)
MICHAEL STIVEN MENDEZ CASTELLANOS (Componente jurídico contractual)</t>
  </si>
  <si>
    <t>https://community.secop.gov.co/Public/Tendering/OpportunityDetail/Index?noticeUID=CO1.NTC.4850799&amp;isFromPublicArea=True&amp;isModal=False</t>
  </si>
  <si>
    <t>Talento Comercializadora S.A</t>
  </si>
  <si>
    <t>colombiana de servicios comedores y suministros sas</t>
  </si>
  <si>
    <t>Pagos mensuales parciales hasta completar el 80% - Último pago y liquidación del 20%</t>
  </si>
  <si>
    <t>FDLCH-SAMC-009-2023</t>
  </si>
  <si>
    <t>FDLCH-CPS-256-2023</t>
  </si>
  <si>
    <t>PRESTAR SERVICIOS PARA REALIZAR TORNEOS, ACTIVIDADES Y EVENTOS DEPORTIVOS EN LA LOCALIDAD DE CHAPINERO.</t>
  </si>
  <si>
    <t>PROYECTOS Y CONSULTORIAS RC SAS</t>
  </si>
  <si>
    <t>CARRERA 50 # 56B-76 OF. 301</t>
  </si>
  <si>
    <t>gerencia@proyconsult.com</t>
  </si>
  <si>
    <t>https://community.secop.gov.co/Public/Tendering/OpportunityDetail/Index?noticeUID=CO1.NTC.4925488&amp;isFromPublicArea=True&amp;isModal=False</t>
  </si>
  <si>
    <t>Adescubrir Travel &amp; Adventure SAS</t>
  </si>
  <si>
    <t xml:space="preserve">FUNVIVE 2.0
UNION TEMPORAL CHAPINERO UNIDOS  POR EL DEPORTE </t>
  </si>
  <si>
    <t>Asesorías de Empresas Solidarias</t>
  </si>
  <si>
    <t xml:space="preserve">CONSORCIO G3 - VIENTOS </t>
  </si>
  <si>
    <t>OPERADORES E INVERSIONISTAS DE COLOMBIA SAS</t>
  </si>
  <si>
    <t>FDLCH-SAMC-011-2023</t>
  </si>
  <si>
    <t>FDLCH-CPS-259-2023</t>
  </si>
  <si>
    <t>O23011603450000001736
O23011603480000001738</t>
  </si>
  <si>
    <t>1736
1738</t>
  </si>
  <si>
    <t>Chapinero es espacio público incluyente y democrático
Justicia accesible y oportuna para chapinero</t>
  </si>
  <si>
    <t>PRESTAR SERVICIOS PARA PROMOVER Y SENSIBILIZAR A LA COMUNIDAD EN CONVIVENCIA CIUDADANA, SEGURIDAD COMUNITARIA, ACCESO A LA JUSTICIA Y EL USO ADECUADO DE ESPACIO PÚBLICO CON EL FIN DE REALIZAR PEDAGOGÍA, GENERAR ENTORNOS DE CONFIANZA Y PROMOVER LA CULTURA CIUDADANA EN LA LOCALIDAD DE CHAPINERO</t>
  </si>
  <si>
    <t>CARRERA 66 # 67D-35</t>
  </si>
  <si>
    <t>arkambiental@hotmail.com</t>
  </si>
  <si>
    <t>CRISTIAN ANDRES MONROY CARANTON (Componente técnico)
ALEX JAVIER GUZMAN CUERVO (Componente jurídico contractual)</t>
  </si>
  <si>
    <t>https://community.secop.gov.co/Public/Tendering/OpportunityDetail/Index?noticeUID=CO1.NTC.4947509&amp;isFromPublicArea=True&amp;isModal=False</t>
  </si>
  <si>
    <t>ASCODES SAS</t>
  </si>
  <si>
    <t>BONGA BUSTAMANTE SAS</t>
  </si>
  <si>
    <t>FUNDESCO
ONNIX PRODUCCIONES SAS</t>
  </si>
  <si>
    <t>AsociaciOn Arkambiental</t>
  </si>
  <si>
    <t>BD Guidance
Asesorías de Empresas Solidarias</t>
  </si>
  <si>
    <t>FLDCH-LP-003-2023</t>
  </si>
  <si>
    <t>FDLCH-CPS-260-2023</t>
  </si>
  <si>
    <t>O23011602280000001715
O23011602330000001721</t>
  </si>
  <si>
    <t>1715
1721</t>
  </si>
  <si>
    <t>Chapinero restaurador y cuidador del territorio
Reverdece Chapinero</t>
  </si>
  <si>
    <t>PRESTAR LOS SERVICIOS PARA EL DESARROLLO DE ACTIVIDADES DE PROMOCIÓN, FORTALECIMIENTO Y MANEJO DE COBERTURAS VEGETALES, ENCAMINADAS A LA RESTAURACIÓN ECOLÓGICA Y LA INTERVENCIÓN FÍSICA Y SOCIAL EN ARBORIZACIÓN DE LA LOCALIDAD DE CHAPINERO.</t>
  </si>
  <si>
    <t>CEDRO ANDINO SAS</t>
  </si>
  <si>
    <t>CALLE 87 # 22-44</t>
  </si>
  <si>
    <t>cedroandinosas09@gmail.com</t>
  </si>
  <si>
    <t>TITO FABIAN RUIZ BARAJAS (Componente técnico)
JENNY CAROLINA GIRON CUERVO (Componente jurídico)</t>
  </si>
  <si>
    <t>https://community.secop.gov.co/Public/Tendering/OpportunityDetail/Index?noticeUID=CO1.NTC.4875086&amp;isFromPublicArea=True&amp;isModal=False</t>
  </si>
  <si>
    <t xml:space="preserve">FUNDACION SIN ANIMO DE LUCRO ECOLOGICA FULECOL
GRUPO INGEAS S.A.S </t>
  </si>
  <si>
    <t>JHD INGENIEROS CONSULTORES ASOCIADOS LTDA
CONSORCIO AMBIENTAL OPS</t>
  </si>
  <si>
    <t>ASOCIACION ARKAMBIENTAL CONSORCIO DELTA</t>
  </si>
  <si>
    <t>FUNDACION ECODES
CEDRO ANDINO SAS</t>
  </si>
  <si>
    <t>ISAIAS GODOY</t>
  </si>
  <si>
    <t>OTILIO MORENO</t>
  </si>
  <si>
    <t>ASESORIA DE EMPRESAS SOLIDARIAS</t>
  </si>
  <si>
    <t>IFCAYA SAS</t>
  </si>
  <si>
    <t>1.Entregar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así como los informes requeridos sobre las actividades realizadas durante la ejecución del mismo. 2. Cumplir con las condiciones de la propuesta presentada y el anexo técnico, los cuales declara conocer de antemano y aceptar completamente, y que sirvieron de base para la celebración del contrato y forman parte integral del mismo. 3. Garantizar la eficaz y eficiente prestación del objeto del contrato y responder por su calidad. 4. Asistir a las reuniones que sean convocadas por el supervisor del contrato, para revisar el estado de ejecución del mismo, el cumplimiento de las obligaciones a cargo del contratista o cualquier aspecto técnico referente al mismo. 5. Acatar las recomendaciones que haga supervisor del contrato y el comité técnico de seguimiento del proyecto 6. Adelantar la ejecución del contrato, orientada hacia el logro de las meta y objetivos previstos en el proyecto; de acuerdo con la propuesta presentada, y las especificaciones técnicas previstas en el proyecto y contempladas en el presente documento, y en el anexo técnico. 7. Solicitar la aprobación de todas las piezas comunicativas a la oficina de prensa de la Alcaldía local y las que correspondan a la Secretaría de Integración Social. 8. Entregar los informes correspondientes dentro de los términos establecidos de acuerdo a los avances del proyecto al supervisor del contrato y/o su delegado. 9. Ingresar al Almacén de del Fondo de Desarrollo Local de Chapinero - FDLCH los elementos contemplados en el proyecto. 10. Entregar al final del proyecto un informe cuantitativo y cualitativo del impacto del proyecto en la localidad, bien estructurado que le posibilite al FDLCH evidenciar los alcances del con-trato. 11. Entregar base de datos de todos los beneficiarios en el proyecto. 12. Realizar registró fotográfico y/o fílmico de las actividades; disponer así mismo de todas las planillas de asistencia debidamente diligenciadas las cuales serán entregadas al FDLCH. 13. Contar con el equipo humano exigido en el anexo técnico para la correcta ejecución del objeto contractual, el cual debe estar aprobado por el supervisor del contrato y/o su delegado. 14. Adelantar acciones para las autorizaciones requeridas en la realización de las actividades a que hubiere lugar de acuerdo a la nota establecida en la cláusula 5 forma de pago. 15. El contratista está en la obligación de cumplir lo establecido artículo 3 y sus parágrafos del Decreto Distrital 332 del 2020 “Por medio del cual se establecen medidas afirmativas para promover la participación de las mujeres en la contratación del Distrito Capital”. 16. Utilizar materiales reciclados para el embalaje del producto y los insumos. (No se permite el uso de poliestireno expandido-icopor- y plástico de un solo uso) en cumplimiento del Decreto Distrital 317 de 2021, Por medio del cual se reglamenta el Acuerdo Distrital No. 808 del 2021 y se establecen medidas para reducir progresivamente la adquisición y consumo de plásticos de un solo uso en las Entidades del Distrito Capital, lo que será evidenciado por medio de declaración juramentada. (Ficha No. 23 de contratación sostenible. Servicio de logística / catering (elaborar y/o servir bebidas y alimentos en un evento - SDG) 17. Utilizar productos de papel, como servilletas, toallas de manos, entre otros, que sean fabrica-dos con: residuos agroindustriales, papel reciclado, o madera proveniente de fuentes forestales sostenibles, lo que se debe evidenciar por medio de Ficha técnica de los productos. (Ficha No. 23 de contratación sostenible. Servicio de logística / catering (elaborar y/o servir bebidas y alimentos en un evento - SDG) 18. Propender por el uso de vasos de cartón parafinados y no de icopor o plástico, los productos de papel, como servilletas, toallas de manos, entre otros deben ser fabricados con residuos agroindustriales, papel reciclado, o madera proveniente de fuentes forestales sostenibles, no emplear revolvedores plásticos, azúcar individual empacada en plástico, aromática individual empacada en plástico), en cumplimiento del Decreto Distrital 317 de 2021, Por medio del cual se reglamenta el Acuerdo Distrital No. 808 del 2021 y se establecen medidas para reducir progresivamente la adquisición y consumo de plásticos de un solo uso en las Entidades del Distrito Capital, lo que se evidenciara en registro generado en inspección ambiental. (Ficha No. 23 de contratación sostenible. Servicio de logística / catering (elaborar y/o servir bebidas y alimentos en un evento - SDG). 19. El contratista debe garantizar la adecuada gestión de los residuos generados durante los eventos; por lo cual debe proporcionar elementos señalizados para su almacenamiento en el área que se desarrollará el evento y así como efectuar el adecuado aprovechamiento o disposición final de los mismos, lo que se evidenciará en registro generado en inspección ambiental. (Ficha No. 23 de contratación sostenible. Servicio de logística / catering (elaborar y/o servir bebidas y alimentos en un evento - SDG). 20. Dar cumplimiento al ofrecimiento realizado con la oferta, referente a hacer entrega de cien (100) arboles nativos de la zona, los cuales tendrán una altura entre 110.0cm a 200.0 cm, de excelente condición física y fitosanitaria. 21. Dar cumplimiento al ofrecimiento realizado con la oferta, referente a entregar una (1) memoria del proyecto, que contendrá dos (2) videos de dos minutos cada uno sobre la creación de guiones que contengan información sobre el proceso de restauración ecológica y mantenimiento de arbolado urbano, reproducción y post producción, alta calidad (180px de alto x 1920px de ancho), el video debe tener la velocidad adecuada. 22. Dar cumplimiento al ofrecimiento realizado con la oferta, referente a entregar cien (100) pines referentes al proyecto de restauración ecológica y mantenimiento de arbolado urbano estos pines serán 100% metálicos con el broche. Base y un broche metálico de una medida máxima de 3cms el lado más largo. Resistente a AGUA, POLVO, LAVADORAS, CAIDAS.</t>
  </si>
  <si>
    <t>FDLCH-SAMC-013-2023</t>
  </si>
  <si>
    <t>FDLCH-CPS-270-2023</t>
  </si>
  <si>
    <t>O21202020080787390</t>
  </si>
  <si>
    <t>Servicios de instalación de otros bienes n.c.p.</t>
  </si>
  <si>
    <t>REALIZAR EL MANTENIMIENTO, PREVENTIVO Y CORRECTIVO DE LOS SISTEMAS DE CABLEADO ESTRUCTURADO Y SISTEMA ELÉCTRICO REGULADO DE LA ALCALDÍA LOCAL DE CHAPINERO.</t>
  </si>
  <si>
    <t>6 6-Sociedad Ltda.</t>
  </si>
  <si>
    <t>CALLE 7 # 5-51 INT 5 OF 503</t>
  </si>
  <si>
    <t>inmotica.ltda@gmail.com</t>
  </si>
  <si>
    <t>JUAN ANDRES ROJAS SERRANO (Componente técnico)
MICHAEL STIVEN MENDEZ CASTELLANOS (Componente jurídico)</t>
  </si>
  <si>
    <t>https://community.secop.gov.co/Public/Tendering/OpportunityDetail/Index?noticeUID=CO1.NTC.5060021&amp;isFromPublicArea=True&amp;isModal=False</t>
  </si>
  <si>
    <t>COMPUMARKETING DE COLOMBIA SAS</t>
  </si>
  <si>
    <t>AQSERV SAS</t>
  </si>
  <si>
    <t>EXPERTOS INGENIEROS S.A.S</t>
  </si>
  <si>
    <t>FDLCH-LP-007-2023</t>
  </si>
  <si>
    <t>FDLCH-CPS-277-2023</t>
  </si>
  <si>
    <t>PRESTAR LOS SERVICIOS PARA REALIZAR LA PLANEACIÓN, ORGANIZACIÓN, COORDINACIÓN Y EJECUCIÓN DE LAS ESCUELAS DE FORMACIÓN ARTÍSTICA DE LA LOCALIDAD DE CHAPINERO</t>
  </si>
  <si>
    <t>FUNDACION SOCIAL VIVIE COLOMBIA - FUNVIVE 2.0.</t>
  </si>
  <si>
    <t>CARRERA 69 BIS # 3A-61</t>
  </si>
  <si>
    <t>fundacionsocialvivecolombia@yahoo.com</t>
  </si>
  <si>
    <t>HOSMAN HERNAN ARIAS GUTIERREZ (Componente técnico)
JENNY CAROLINA GIRON CUERVO (Componente jurídico)</t>
  </si>
  <si>
    <t>https://community.secop.gov.co/Public/Tendering/OpportunityDetail/Index?noticeUID=CO1.NTC.5108514&amp;isFromPublicArea=True&amp;isModal=False</t>
  </si>
  <si>
    <t>ASOCIACIÓN DE HOGARES SI A LA VIDA</t>
  </si>
  <si>
    <t>ACCION CULTURAL POPULAR - ACPO</t>
  </si>
  <si>
    <t>FUNVIVE 2.0</t>
  </si>
  <si>
    <t>CONSORCIO PEDAGOGICO</t>
  </si>
  <si>
    <t>CONSORCIO PRODUCCIONES 2023</t>
  </si>
  <si>
    <t>ESCUELA DE FORMACION ARTISTICA</t>
  </si>
  <si>
    <t>1. Cumplir el objeto pactado en el presente, de acuerdo con las políticas, lineamientos, especificaciones técnicas, previstas en los estudios previos, anexo técnico, propuesta económica y demás documentos Anexos pertinentes a que haya a lugar para la ejecución idónea. 2. Suscribir oportunamente el acta de inicio y el acta de liquidación del contrato. 3. Realizar la difusión mediante publicidad digital y convocatoria a la comunidad en general que deseen participar en el proyecto; recurrir para ello a los diferentes mecanismos publicitarios establecidos que involucren a la población local, para realizar los procesos de convocatoria, divulgación, promoción y seguimiento a todas las actividades de los proyectos. 4. Dar cumplimiento a lo establecido en el Decreto 332 De 2020, Por medio del cual se establecen medidas afirmativas para promover la participación de las mujeres en la contratación del Distrito Capital, en el cual deberá vincular y mantener un mínimo 50% de mujeres para la ejecución del contrato, garantizando que la vinculación se realizará con plena observancia de las normas laborales o contractuales aplicables. 5. Dar cumplimiento a lo establecido artículo 2.2.1.2.4.2.16, del Decreto 1860 de 2021, Fomento a la ejecución de contratos estatales por parte de población en pobreza extrema, desplazados por la violencia, personas en proceso de reintegración o reincorporación y sujetos de especial protección constitucional, el contratista destinará como mínimo el 5% de la provisión de bienes o servicios requeridos para la ejecución del contrato, de manera que se garantice las condiciones de calidad y que no se ponga en riesgo el cumplimiento adecuado del contrato, a través de la vinculación de dichas personas al inicio y durante la ejecución del contrato pertenezcan a los grupos poblacionales enunciados anteriormente. 6. Conformar y disponer en forma permanente de un equipo idóneo para el acompañamiento técnico, operativo y financiero de la ejecución para el cumplimiento de las obligaciones y objeto contractual del mismo, así como para la definición, construcción y revisión de los documentos generados, si a ello hubiere lugar. 7. Realizar informes técnicos y cualitativos y bases de datos de los beneficiarios de acuerdo con las especificaciones que sean remitidas por la supervisión del contrato. 8. Realizar registro fotográfico de los eventos: se debe entregar mínimo 100 registros fotográficos de los eventos y actividades adelantadas; disponer así mismo de todas las planillas de asistencia formatos o evaluaciones debidamente diligenciadas en el caso que se hayan desarrollado en la ejecución del contrato. 9. Realizar la respectiva entrada y salida de los elementos adquiridos por el contrato al Almacén del FDLCH. 10. Coordinar y concertar las acciones de planificación, programación y ejecución necesarias para desarrollar el objeto del presente contrato. 11. Participar de forma activa y oportuna en las reuniones que se requieran para el cumplimiento del objeto y obligaciones pactados, ya sea en forma presencial o virtual. 12. Atender de manera oportuna los requerimientos realizados por las partes según necesidades y competencias. 13. Mantener estricta reserva sobre toda la información que tenga ese carácter, y los datos sensibles, y documentos asociados con los procesos internos que se manejen con ocasión de la celebración y ejecución del presente, salvo instrucción de autoridades competentes o autorización previa y expresa otorgada por el titular de la información. 14. Garantizar que el manejo de la imagen institucional del FDL esté acorde con las directrices de estándares de diseño y de identidad corporativa. 15. Llevar el archivo de toda la documentación técnica y financiera que se genere, acorde con lo establecido en los productos e informes requeridos y pactados, y de acuerdo con el manual de archivo y correspondencia vigente del FDL 16. Gestionar y tramitar todas las licencias y autorizaciones requeridas para la realización de las actividades a que hubiere lugar. 17. Las demás necesarias que se requieran en la ejecución del presente y que tengan una relación directa con el objeto contractual.</t>
  </si>
  <si>
    <t>FDLCH-PMINC-010-2023</t>
  </si>
  <si>
    <t>FDLCH-CPS-272-2023</t>
  </si>
  <si>
    <t>O2120202008078715701</t>
  </si>
  <si>
    <t>Servicio de mantenimiento y reparación de ascensores</t>
  </si>
  <si>
    <t>PRESTAR EL SERVICIO DE MANTENIMIENTO PREVENTIVO Y CORRECTIVO, CON CERTIFICACIÓN BAJO NORMA NTC, DE LOS ASCENSORES ELÉCTRICOS DE LA ALCALDÍA LOCAL DE CHAPINERO</t>
  </si>
  <si>
    <t>INGYEMEL PROFESIONALES J&amp;H S.A.S</t>
  </si>
  <si>
    <t>CARRERA 50 # 2F-10 OF 101</t>
  </si>
  <si>
    <t>ingyemel@gmail.com</t>
  </si>
  <si>
    <t>https://community.secop.gov.co/Public/Tendering/OpportunityDetail/Index?noticeUID=CO1.NTC.5108045&amp;isFromPublicArea=True&amp;isModal=False</t>
  </si>
  <si>
    <t>COMPAÑIA DE SERVICIOS TECNICOS BOV SAS</t>
  </si>
  <si>
    <t>CRR SOLUCIONES INTEGRALES S.A.S</t>
  </si>
  <si>
    <t>MABTRONICS INGENIERIA SAS</t>
  </si>
  <si>
    <t>1.Realizar un cronograma y entregarlo previamente al inicio de la ejecución de las actividades de mantenimiento preventivo en donde se establezca las fechas de las visitas que se realizarán mensualmente. 2. Cumplir con todos los servicios que ofrecen en la propuesta presentada al Fondo de desarrollo Local, la cual hace parte integral del contrato, 3. Realizar el mantenimiento correctivo cuando sea necesario. 4. Verificar el estado y funcionamiento normal de los equipos (Maquina, Cabina, Puertas y Control), realizando los ajustes que sean necesarios para un óptimo y seguro funcionamiento. Verificando los dispositivos de seguridad mecánicos y eléctricos. 5. Dotar a su personal con los elementos de seguridad industrial requeridos para el desarrollo de su trabajo. Se hará un seguimiento de su cumplimiento por parte de la Supervisión del contrato, incluidos los elementos necesarios que en las visitas de mantenimiento deban usarse para cumplir los protocolos de seguridad y salud en el trabajo. 6. Coordinar al personal asignado para el desarrollo del contrato, para que sea óptima la prestación del servicio, garantizando la idoneidad y disponibilidad permanente para la correcta ejecución del objeto del contrato. 7. Adquirir y utilizar por su cuenta y riesgo los materiales y repuestos necesarios para la ejecución del mantenimiento, los cuales deberán ser nuevos, de primera calidad y cumplir con las especificaciones exigidas. 8. Asumir todos los costos y gastos que impliquen el desplazamiento del personal que utilice para el cumplimiento del objeto del contrato, así como los materiales y repuestos. 9. Garantizar la disponibilidad de personal, equipos, herramientas en buen estado y materiales necesarios para el desarrollo del contrato dentro del plazo pactado. 10. Atender las observaciones o requerimientos que le formule EL FONDO por conducto del apoyo a la supervisión del contrato y corregir las fallas reemplazando los materiales que resulten defectuosos dentro del plazo razonable que se le señale para el efecto. 11. Deberá adelantar las actividades o corregir a su costa, aquellas que hayan sido realizadas y que no cumplan con los requerimientos técnicos establecidos por EL FONDO, en el término que la supervisión le indique. 12. El contratista está obligado a recoger y dejar sin desechos, ni residuos el sitio de las obras y/o servicios. Adicionalmente debe cumplir con lo establecido en la FICHA SOSTENIBLE DE MANTENIMIENTO DE ASCENSORES (Ficha – 21 V 4.0 Vigencia: 18 de enero de 2022). 13. Presentar oportunamente los informes que le sean solicitados por el apoyo a la supervisión, la entidad o autoridad competente. 14. Tomar las medidas de seguridad necesarias para aislar los equipos en el momento que se encuentren en mantenimiento, adoptar un reglamento de seguridad para sus trabajos y hacer señalización preventiva necesaria y someterse a las normas de vigilancia, seguridad, requisa y reseña de la entidad. 15. Cumplir con las condiciones jurídicas, técnicas, económicas y comerciales presentadas en la propuesta. 16. Realizar las gestiones necesarias para certificar los dos ascensores en la NTC 5926-1.</t>
  </si>
  <si>
    <t>FDLCH-CM-005-2023</t>
  </si>
  <si>
    <t>FDLCH-CCO-271-2023</t>
  </si>
  <si>
    <t>REALIZAR LA CONSULTORÍA PARA EL FORTALECIMIENTO TÉCNICO, ADMINISTRATIVO, FINANCIERO, PREDIAL, LEGAL Y SOCIOAMBIENTAL QUE PERMITA LA GENERACIÓN DE LOS ESTUDIOS, DISEÑOS Y TRAMITES QUE SE REQUIERAN PARA FORTALECER EL ACUEDUCTO VEREDAL DE ACUABOSQUES Y DETERMINAR ALTERNATIVAS DE MEJORA EN LAS PRACTICAS RELACIONADAS CON EL ACUEDUCTO Y ALCANTARILLADO EN EL ÁREA DE INFLUENCIA DE LA QUEBRADA SANTOS UBICADA EN LA RURALIDAD DEL VERJON BAJO PERTENECIENTE A LA LOCALIDAD DE CHAPINERO, BOGOTÁ D.C.</t>
  </si>
  <si>
    <t>PROYECTOS URBANOS Y CONSTRUCCIONES DEL CARIBE S.A.S.</t>
  </si>
  <si>
    <t>CARRERA 11 # 39-171 Of 308, La Serrezuela, Cartagena</t>
  </si>
  <si>
    <t>administrativo@pucc.com.co</t>
  </si>
  <si>
    <t>CARLOS JULIAN SOTO MURIEL</t>
  </si>
  <si>
    <t>https://community.secop.gov.co/Public/Tendering/OpportunityDetail/Index?noticeUID=CO1.NTC.5098885&amp;isFromPublicArea=True&amp;isModal=False</t>
  </si>
  <si>
    <t>Enero
2024</t>
  </si>
  <si>
    <t>INVERCON GYG  LTDA</t>
  </si>
  <si>
    <t>AUA INGENIERIA SAS</t>
  </si>
  <si>
    <t>El contratista deberá atender, dar cumplimiento y considerar: 1. Realizarán semanalmente una vez suscrita el acta de inicio. Las actividades del contrato se entenderán por iniciadas una vez se realice la suscripción del acta de inicio entre el contratista consultor y la entidad. El contratista consultor, acepta, conoce y entiende que el recurso humano, tiempo, valor y demás acervos que se destinen para la realización y aprobación de las actividades y se encuentran incluidas dentro del valor total indicado para las mismas y asume la responsabilidad de la ejecución de la totalidad del Objeto Contractual, dentro de los plazos estipulados para la completa ejecución de estas, dando así garantía de los amparos descritos en las pólizas, donde se encuentra la Calidad del Servicio. 2. Dentro de las obligaciones y procedimientos, el contratista consultor deberá tener presente los pliegos de condiciones y el contrato que se suscriba con el FDLCH, así como también la normativa vigente que aplica a este tipo de proyectos de consultoría y como tal del alcance del proyecto de inversión 1829 en las dos áreas establecidas ya mencionadas, de esta manera se garantizará el cumplimiento en su totalidad, de acuerdo con lo establecido en los pliegos mencionados del presente proceso. 3. De acuerdo con lo estipulado en la Ley 80 de 1993, ninguna orden se podrá impartir de manera verbal, es de obligatorio cumplimiento para la consultoría entregar oportunamente por escrito las ordenes o sugerencias y ellas deben enmarcarse en las facultades dictadas por la ley, así mismo, el consultor deberá apegarse a lo pactado y suscrito en el contrato. 4. Familiarizarse con los términos del contrato, realizar un análisis exhaustivo de los estudios previos y comprender las especificaciones detalladas en el anexo técnico del contrato. 5. Garantizar el cumplimiento del contrato, asegurando que se cumplan las condiciones de calidad establecidas y los estudios previos, teniendo en cuenta los principios de economía, eficiencia, celeridad y calidad. 6. Tener pleno conocimiento y cumplir con el reglamento técnico del sector de agua potable y saneamiento básico, que incluye la resolución 3030 de 2017 y los decretos aclaratorios correspondientes. Además, deberá cumplir con la Normatividad Ambiental relacionada con el objeto del contrato de consultoría, así como cualquier otra normativa aplicable y/o especificada en el Anexo Técnico del contrato. 7. Realizar la elaboración, capacitación, puesta en marcha, seguimiento, evaluación, mejora y reporte de informes del Plan de trabajo de Seguridad y Salud en el Trabajo - SST. 8. Incluir el Plan de trabajo de Seguridad y Salud en el Trabajo - SST en el cronograma y el Plan de trabajo específico de la consultoría, como también en el reporte de informes periódicos a radicar y socializar a la interventoría y al FDLCH, de las acciones desarrolladas periódicamente en el marco de la ejecución de la consultoría. 9. Cumplir con las actividades, procesos y productos descritos en el aparte de “Actividades, procesos y productos” del Anexo Técnico, para las dos zonas en las que se desarrollará la consultoría. 10. Elaborar el acta y relación de asistencia en el formato del FDLCH con la información de cada una de las acciones relacionadas con el cumplimiento del objeto contractual, las actividades específicas, las actividades de cada profesional y la gestión en particular propia del contrato de consultoría. Sin falta, el acta estará soportada también con registro fotográfico con y sin georreferenciación de las acciones desarrolladas en planos abiertos de forma horizontal. 11. Efectuar visitas a los sitios donde se desarrollará el proyecto, dicha visita deberá realizarse con la asistencia de la interventoría y/o el FDLCH, el director de consultoría y los especialistas dentro de los diez (10) días calendario siguientes a la fecha de suscripción del acta de inicio, con el fin de hacer un reconocimiento de la zona y el suscribir el acta con sus soportes correspondientes. 12. Presentar en el primer comité a la interventoría y al FDLCH, previamente radicadas formalmente a las partes, las respectivas hojas de vida con soportes de la totalidad del recurso humano que estará vinculado con el proyecto, para su respectiva revisión y aprobación. 13. Convocar al primer comité a todos los profesionales y asistenciales vinculados con el proyecto. 14. Desarrollar las acciones propias de presente documento bajo los lineamientos del contrato una vez se suscriba. 15. Contar o suministrar todos y cada uno de los elementos y gestión según que corresponda para el cumplimiento de la implementación de cada ítem o actividad del Anexo técnico. 16. Realizar las visitas que se requieran en cada una de las zonas a intervenir, considerando los factores y/o situaciones que se requieran para dar cumplimiento a las intervenciones de cada actividad en el marco del cronograma específico de actividades. 17. Dar cumplimiento a la totalidad del aparte de criterios ambientales de los estudios previos. 18. Realizar los trámites, gestión y demás actividades con criterio y soporte técnico y normativo para garantizar las intervenciones que den lugar en las dos áreas de intervención del contrato ya mencionadas, bajo los criterios descritos en el presente anexo técnico. 19. Desarrollar las acciones del contrato de consultoría en atención al cumplimiento de la normativa relacionada con el alcance del proyecto en cada uno de sus componentes y áreas de intervención. 20. El contratista consultor se verá obligado a responder ante el FDLCH de manera disciplinaria, civil, penal y fiscal esto en el marco del cumplimiento de las funciones que sean delegadas a su cargo, ya sean derivadas de la normativa o del contrato que se suscriba. 21. Asumir la responsabilidad, hechos y/u omisiones que le sean atribuibles cuando cause daños a los intereses del Fondo de Desarrollo Local de Chapinero (FDLCH) derivados de la celebración del contrato del cual ejerce las actividades del proceso de consultoría a realizarse en: 1. Barrio Bosque de Bella Vista, ubicado en la UPL 6 Cerros Orientales, y 2. Área de influencia de la Quebrada Santos, afluente del Rio Teusacá, áreas ubicadas en la localidad de Chapinero. 22. Realizar los procesos de articulación permanente con la cabeza del sector, para este caso, con la Secretaría Distrital de Hábitat, así como para las demás entidades que haya lugar, con el propósito de realizar las gestiones interinstitucionales que se requieran para dar cumplimiento oportuno y en contexto a la normativa y objeto del contrato de consultoría. 23. Suministrar la información necesaria a la interventoría respecto al inicio, estado, seguimiento y finalización de trámites, aprobaciones y similares que se requiera para garantizar el cumplimiento del objeto del contrato y de la proyección de la fase de implementación de los resultados de consultoría. 24. Presentar a la interventoría para su aprobación, ya sea por iniciativa propia o por solicitud de la interventoría o del FDLCH, las medidas de contingencia tendientes al cumplimiento del objeto del contrato de consultoría, dentro del plazo inicialmente previsto, de presentarse atrasos o demoras el consultor deberá presentar una nueva programación con las justificaciones necesarias para la ejecución del contrato y someter la misma a aprobación de la interventoría. 25. Realizar los muestreos de laboratorio requeridos de conformidad con los lineamientos normativos, el contexto, las características geográficas y las especificaciones contratadas para el proyecto y presentar a la interventoría el resultado de los muestreos para su validación, verificación y de ser el caso la aprobación de estos. 26. Proponer para aprobación de la interventoría, las posibles soluciones a cualquier inconsistencia que encuentre durante la ejecución de la consultoría. 27. Consolidar en una cartilla, en medio físico y digital (en formato pdf), un informe gerencial de los resultados de la consultoría en donde incluya el manual de buenas prácticas ambientales. La cartilla se reproducirá en 70 copias, cada cartilla contará con 100 páginas, por ambas caras. 28. Entregar tanto a la interventoría como al FDLCH los estudios, diseños, planos y cualquier otro producto generado durante el proceso de consultoría, con el objetivo de viabilizar el fortalecimiento de un (1) acueducto veredal con asistencia técnica u organizativa en la Localidad de Chapinero. 29. Elaborar, suscribir y presentar a la interventoría para su aprobación el acta de recibo parcial, adjuntando la documentación soporte requerida. 30. Suscribir junto con la interventoría el acta de terminación de la consultoría a más tardar un (1) después de la fecha de vencimiento del plazo de ejecución. En la terminación se deben relacionar los estudios y diseños, el cronograma de trabajo y todos aquellos documentos que solicite tanto la interventoría y como el FDLCH. 31. Entregar a la interventoría todos los insumos necesarios para la elaboración del informe de interventoría y del informe de garantía única. 32. Disponer de los equipos, personal, materiales y demás insumos necesarios para la iniciación y ejecución de las diferentes actividades de acuerdo con las fechas previstas en el cronograma aprobado por la interventoría. 33. Efectuar los correctivos solicitados por la interventoría y/o el FDLCH en un plazo no mayor de cinco (5) días calendario de no cumplirse la interventoría y el FDLCH tomaran las acciones legales y jurídicas a las que haya lugar. 34. El contratista deberá pagar a su personal los valores indicados en la matriz de la oferta económica a título de remuneración. En caso de que algún profesional o personal estableció en la plantilla mínima no haya laborado en un periodo respectivo, el monto correspondiente al pago del salario u honorario o remuneración será descontado proporcionalmente al tiempo de inasistencia, sin perjuicio de adelantar los procesos administrativos a que haya lugar de acuerdo con lo previsto en el contrato. 35. Documentar ante el FDLCH, o a quien este delegue o designe, el desarrollo de su labor, así como las metodologías, pruebas, ensayos, muestreos en que sustente sus observaciones. 36. Informar al FDLCH o a quien este delegue sobre el avance, problemas y soluciones presentadas durante el desarrollo del proceso de consultoría, este reporte se hará de manera semanal, mensual o especiales de acuerdo con las necesidades de la entidad. 37. Asegurar el cumplimiento de las metas contractuales logrando que se desarrolle el contrato de consultoría dentro de los presupuestos de tiempo e inversión previstos originalmente. 38. El contratista consultor deberá cumplir con lo estipulado en la Ley 1496 de 2011 el cual garantiza la igualdad salarial y de retribución laboral entre mujeres y hombres, se establecen mecanismos para erradicar cualquier forma de discriminación y se dictan otras disposiciones. 39. Realizar las entregas de información, reportes, documentos requeridos, respuestas a requerimientos y similares, mediante radicados oficiales al CDI y al correo electrónico del apoyo de la supervisión designado por el FDLCH. 40. Realizar la gestión que se requiera con entidades para temas relacionados con tramites, licencias, permisos, autorizaciones y similares en atención a los productos del contrato. 41. Incluir en manejo silvicultural al que haya lugar en atención a la validación o implementación de diseños de las tres alternativas para el manejo de aguas residuales en las dos zonas del proyecto de consultoría. 42. Garantizar el desarrollo propio de actividades del ingeniero residente como tal, en atención a las actividades, gestión y productos, así como al cumplimiento del objeto contractual por parte del equipo de profesionales, técnico y tecnólogos del contrato de consultoría, razón por la cual su % de dedicación en el contrato. 43. Garantizar y soportar el presupuesto y costo de instalación y/o implementación de cada una de las propuestas o alternativas para manejo de aguas residuales. 44. Las demás que sean acordadas por las partes y asigne el FDLCH que se relacionen con la naturaleza y objeto del contrato</t>
  </si>
  <si>
    <t>FDLCH-LP-005-2023</t>
  </si>
  <si>
    <t>FDLCH-CPS-262-2023</t>
  </si>
  <si>
    <t>O23011601060000001855
O23011603400000002035</t>
  </si>
  <si>
    <t>1855
2035</t>
  </si>
  <si>
    <t>Chapinero te cuida
En Chapinero todas contamos</t>
  </si>
  <si>
    <t>PRESTAR SERVICIOS PARA EL FORTALECIMIENTO DE CAPACIDADES Y LA DIGNIFICACIÓN DE LAS MUJERES EN: CONSTRUCCIÓN DE CIUDADANÍA, ESTRATEGÍA DE CUIDADO A CUIDADORAS, PREVENCIÓN DEL FEMINICIDIO, VIOLENCIAS BASADAS EN GÉNERO Y/O VIOLENCIAS CONTRA LAS MUJERES EN LA LOCALIDAD DE CHAPINERO</t>
  </si>
  <si>
    <t>CALLE 17 # 40B-320</t>
  </si>
  <si>
    <t>contratacion@ikalasocial.com</t>
  </si>
  <si>
    <t>LEIDY VIVIANA ORTIZ GUEVARA (Componente técnico)
JENNY CAROLINA GIRON CUERVO (Componente jurídico)</t>
  </si>
  <si>
    <t>https://community.secop.gov.co/Public/Tendering/OpportunityDetail/Index?noticeUID=CO1.NTC.4944461&amp;isFromPublicArea=True&amp;isModal=False</t>
  </si>
  <si>
    <t>IKALA - EMPRESA PARA EL DESARROLLO SOCIAL SAS
FUNXI</t>
  </si>
  <si>
    <t>EPSI
ASESORIAS DE EMPRESAS SOLIDARIAS</t>
  </si>
  <si>
    <t>AVANCE ORGANIZACIONAL CONSULTORES BIC</t>
  </si>
  <si>
    <t>CORPORACION RED SOMOS
CONTRAPUNTO GROUP SAS</t>
  </si>
  <si>
    <t>CORPORACION PARTNERS COLOMBIA
UNION TEMPORAL CHAPINERO POR Y PARA LAS MUJERES</t>
  </si>
  <si>
    <t>FUNDESCO
UNION TEMPORAL BIENESTAR MUJERES CHAPI</t>
  </si>
  <si>
    <t>1.Entregar al supervisor y apoyo a la supervisión delegado,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así como los informes requeridos sobre las actividades realizadas durante la ejecución del mismo. 2.Realizar la convocatoria a las diferentes actividades del proyecto de manera articulada con la oficina de prensa del FDLCH, y con los grupos establecidos y según las temáticas acordadas. Todas las piezas comunicativas deberán contar con la aprobación de la oficina de prensa y comunicaciones de la Alcaldía Local en consideración de los protocolos establecidos para tal fin. 3.Dar cumplimiento y realizar balance y seguimiento al cumplimiento de la etapa de alistamiento del proyecto en los tiempos y condiciones que se requieran por el supervisor o apoyo a la supervisión asignados. 4.Vincular y capacitar a 1000 personas de la localidad de Chapinero en el cumplimiento de las metas específicas de: Construcción de ciudadanías, Prevención del feminicidio y estrategia de cuidado para cuidadoras.  5.Garantizar que las actividades que se adelanten en el marco de la ejecución del proyecto se realicen en lugares que garanticen el acceso universal para todas las personas. 6.Desarrollar la ejecución del CONTRATO de acuerdo con la propuesta presentada, y las especificaciones técnicas previstas en el proyecto y en el Anexo Técnico. 7.Atender y rendir informes en los Comités de Seguimiento que se convoquen para el proyecto, adelantando el ejercicio de secretaría técnica en el registro y control de actas y evidencias de reunión. 8.Asistir a las reuniones que sean convocadas por el supervisor del contrato, para revisar el estado de ejecución del mismo, el cumplimiento de las obligaciones a cargo del contratista o cualquier aspecto técnico referente al contrato. 9.Realizar diseño y solicitar la aprobación de todas las piezas comunicativas y entregables que requieran aprobación a la oficina de prensa de la Alcaldía Local. 10. Ingresar al Almacén de del Fondo de Desarrollo Local de Chapinero los elementos contemplados en el proyecto, los refrigerios y productos alimenticios no requieren ingresos a almacén por ser productos perecederos. 11.Realizar los pagos correspondientes a los servicios prestados, para los roles de talleristas, gestoras y otros en los que se vinculen a personas de la comunidad, en los 10 días hábiles siguientes a la presentación y aceptación de la cuenta de cobro y documentos requeridos para el proceso. 12. Dar cumplimiento a lo establecido artículo 2.2.1.2.4.2.16, del Decreto 1860 de 2021, Fomento a la ejecución de contratos estatales por parte de población en pobreza extrema, desplazados por la violencia, personas en proceso de reintegración o reincorporación y sujetos de especial protección constitucional, el contratista destinará como mínimo el 5%  de la provisión de bienes o servicios requeridos para la ejecución del contrato, de manera que se garantice las condiciones de calidad y que no se ponga en riesgo el cumplimiento adecuado del contrato, a través de la vinculación de dichas personas al inicio y durante la ejecución del contrato pertenezcan a los grupos poblacionales enunciados anteriormente. 13. Entregar los informes correspondientes dentro de los términos establecidos de acuerdo con los avances del proyecto al supervisor (a) y/o interventor (a). 14.Entregar al final del proyecto un informe cuantitativo y cualitativo del impacto del proyecto en la localidad, bien estructurado que le posibilite al FDLCH evidenciar los alcances del proyecto. 15. Alimentar y entregar archivos de sistematización de información de la ejecución a partir de base de datos de personas vinculadas y capacitadas con el proyecto por actividad, archivo fotográfico de las diferentes actividades realizadas y directorio de actores estratégicos para complementar acciones a partir del objeto contractual. 16.El contratista, para la ejecución del presente contrato debe cumplir con la INCLUSIÓN DE CRITERIOS DE SOSTENIBILIDAD y el SISTEMA DE GESTIÓN AMBIENTAL DE LA SECRETARÍA DISTRITAL DE GOBIERNO, cumpliendo lo estipulado en las fichas para los casos que apliquen, las cuales se encuentran descritas en el numeral 9.2 del anexo técnico de la presente licitación pública..</t>
  </si>
  <si>
    <t>Orden de compra 121054</t>
  </si>
  <si>
    <t>FDLCH-CCV-275-2023</t>
  </si>
  <si>
    <t>ADQUISICION DE ELEMENTOS PARA LA RECOLECCION Y ALMACENAMIENTO DE LOS RESIDUOS SOLIDOS EN EL CENTRO DE ACOPIO DEL FONDO DE DESARROLLO LOCAL DE CHAPINERO</t>
  </si>
  <si>
    <t>PROVEER INSTITUCIONAL S.A.S.</t>
  </si>
  <si>
    <t>CALLE 8 # 10-20</t>
  </si>
  <si>
    <t>tvec@proveer.com.co</t>
  </si>
  <si>
    <t>https://www.colombiacompra.gov.co/tienda-virtual-del-estado-colombiano/ordenes-compra/121054</t>
  </si>
  <si>
    <t>1) Administrar la TVEC de acuerdo con lo establecido en el Decreto Ley 4170 del 2011 y demás normas vigentes. 2) Actualizar los catálogos de la TVEC y cumplir con las obligaciones a su cargo establecidas en los acuerdos marco de precios y los contratos de agregación de demanda. 3) Autorizar el registro, actualización y retiro de la TVEC de las entidades compradoras y de sus usuarios. 4) Registrar en la TVEC a los proveedores de los acuerdos marcos de precios y de los contratos de agregación de demanda. 5) Registrar en la TVEC al gran almacén que acepta los términos y condiciones de uso de la TVEC 6) Informar a través de su página web, las situaciones que afecten la disponibilidad de la TVEC. 7) Informar y publicar los cambios en los términos y condiciones de uso de la TVEC</t>
  </si>
  <si>
    <t>Orden de compra 121055</t>
  </si>
  <si>
    <t>FDLCH-CCV-276-2023</t>
  </si>
  <si>
    <t>FERRICENTROS</t>
  </si>
  <si>
    <t>AV CARACAS # 74-25</t>
  </si>
  <si>
    <t>6011212 516</t>
  </si>
  <si>
    <t>licitaciones2@ferricentro.com</t>
  </si>
  <si>
    <t>https://www.colombiacompra.gov.co/tienda-virtual-del-estado-colombiano/ordenes-compra/121055</t>
  </si>
  <si>
    <t>FDLCH-SAMC-014-2023</t>
  </si>
  <si>
    <t>FDLCH-CPS-282-2023</t>
  </si>
  <si>
    <t>CONTRATAR BAJO LA MODALIDAD DE PRECIOS UNITARIOS FIJOS A MONTO AGOTABLE, SIN FORMULA DE REAJUSTE LAS DEMOLICIONES QUE SE REQUIEREN EJECUTAR DE CONFORMIDAD CON LAS NECESIDADES DE LA ALCALDIA LOCAL DE CHAPINERO</t>
  </si>
  <si>
    <t>INFRAESTRUCTURA INTEGRAL S.A.S.</t>
  </si>
  <si>
    <t>CARRERA 49 # 91-76</t>
  </si>
  <si>
    <t>licitacionesinfraestructura2@gmail.com</t>
  </si>
  <si>
    <t>https://community.secop.gov.co/Public/Tendering/OpportunityDetail/Index?noticeUID=CO1.NTC.5183997&amp;isFromPublicArea=True&amp;isModal=False</t>
  </si>
  <si>
    <t>8 8. Suscrito sin iniciar</t>
  </si>
  <si>
    <t>LATORRE ORTIZ INGENIERIA S.A.S</t>
  </si>
  <si>
    <t>G&amp;V ASOCIADOS S.A.S</t>
  </si>
  <si>
    <t xml:space="preserve">CONSORCIO ALX </t>
  </si>
  <si>
    <t>CARLOS JULIO CASTILLO GALEANO</t>
  </si>
  <si>
    <t>FDLCH-SAMC-015-2023</t>
  </si>
  <si>
    <t>FDLCH-CSE-278-2023</t>
  </si>
  <si>
    <t>O212020200701030571355</t>
  </si>
  <si>
    <t>Servicios de seguros generales de responsabilidad civi</t>
  </si>
  <si>
    <t>CONTRATAR EL SEGURO DE RESPONSABILIDAD CIVIL SERVIDORES PUBLICOS QUE AMPARE LOS INTERESES PATRIMONIALES DEL FONDO DE DESARROLLO LOCAL DE CHAPINERO</t>
  </si>
  <si>
    <t>https://community.secop.gov.co/Public/Tendering/OpportunityDetail/Index?noticeUID=CO1.NTC.5193409&amp;isFromPublicArea=True&amp;isModal=False</t>
  </si>
  <si>
    <t>a)Ejecutar el(los) contratos de seguro adjudicados en los términos y condiciones señalados en el pliego de condiciones y en la propuesta presentada por el ASEGURADOR, y de conformidad con las normas legales que los regulen. b)Expedir la Nota de Cobertura de la póliza correspondiente al presente proceso de selección de conformidad con las necesidades de la entidad. c)Realizar las modificaciones, inclusiones o exclusiones, las adiciones o prórrogas, en las mismas condiciones contratadas para el seguro. Parágrafo primero: En el evento de que la siniestralidad del programa de seguros sea mayor al 60% durante el plazo inicialmente contratado, de mutuo acuerdo se podrán negociar los términos y condiciones para las adiciones o prórrogas. Parágrafo segundo: Para la determinación del porcentaje de siniestralidad se incluirá el valor de los siniestros pagados y en reserva.  d)Expedir la(s) respectiva(s)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e)Atender y pagar las reclamaciones y siniestros que presente la entidad, o sus beneficiarios, en los términos, plazos y condiciones señalados en la oferta presentada y de conformidad con la legislación vigente, sin dilaciones. f)Sostener los precios ofertados durante la vigencia del contrato. g)Prestar todos y cada uno de los servicios descritos en su propuesta. h)Atender y responder las solicitudes y requerimientos que realice la entidad. i)Pagar las comisiones al intermediario de seguros de la entidad, que para el presente proceso es JARGU S.A. CORREDORES DE SEGUROS, de conformidad con el artículo 1341 del Código de Comercio, con las disposiciones vigentes y con el ofrecimiento realizado en la oferta. j) Suministrar un número de teléfono de atención disponible, con el propósito de brindar ayuda inmediata a la entidad, en caso de atención de siniestros. k)	Informar oportunamente al supervisor del contrato sobre las imposibilidades o dificultades que se presenten en la ejecución del mismo. l)No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m)Abstenerse de dar información a medios de comunicación, a menos que haya recibido autorización de la entidad.</t>
  </si>
  <si>
    <t>FDLCH-PMINC-012-2023-</t>
  </si>
  <si>
    <t>FDLCH-CPS-279-2023</t>
  </si>
  <si>
    <t>CONTRATAR EL SERVICIO DE MANTENIMIENTO DEL SISTEMA DE GRABACIÓN, AUDIO Y VÍDEO DE LA JUNTA DE ADMINISTRADORA LOCAL, DE PROPIEDAD DEL FONDO DE DESARROLLO LOCAL DE CHAPINERO</t>
  </si>
  <si>
    <t>SONORA SPOT ENTERPRISES SAS</t>
  </si>
  <si>
    <t>CARRERA 45 # 118-30 OF. 603</t>
  </si>
  <si>
    <t>ruribe@sonorapot.co</t>
  </si>
  <si>
    <t>https://community.secop.gov.co/Public/Tendering/OpportunityDetail/Index?noticeUID=CO1.NTC.5196325&amp;isFromPublicArea=True&amp;isModal=False</t>
  </si>
  <si>
    <t>1. Cumplir el contrato teniendo en cuenta lo señalado en el pliego de condiciones y la propuesta. 2. Entregar los bienes al Fondo de Desarrollo Local de Chapinero para la respectiva revisión y verificación por parte de la Administración, por el supervisor o el profesional de apoyo a la supervisión. 3. Realizar la instalación de los equipos nuevos de acuerdo con lo estipulado en las ESPECIFICACIONES TÉCNICAS. 4. Cumplir con la entrega de las garantías del objeto de la presente compraventa, a favor del Fondo de Desarrollo Local de Chapinero. 5. Hacer prueba de funcionamiento de los bienes incorporados a la infraestructura tecnológica como sistema de audio que tiene la entidad que se entreguen durante la ejecución del contrato. 6. Realizar una trasferencia de conocimiento del manejo de los equipos de audio a las personas designadas por el alcalde Local de Chapinero y/o el supervisor. 7. Cambiar el bien que no cumpla con las condiciones requeridas de acuerdo con lo establecido en las ESPECIFICACIONES TÉCNICAS. 8. Emplear en la ejecución del contrato el personal idóneo y suficiente y presentar los soportes requeridos en el tiempo indicado en los pliegos de condiciones. 9. El contratista se obliga a entregar los bienes objeto de la adquisición en el lugar destinado para ello, debidamente instalado. 10. Entregar los documentos de soporte y manuales en español de los equipos adquiridos 11. Informar sobre cualquier situación que se detecte en el área donde se van a instalar los equipos, que pueda tener incidencia directa o indirecta en la operación normal, o que afecte técnica, sanitaria o ambientalmente las instalaciones. 12. Entregar a su personal los elementos de protección personal requeridos para controlar los riesgos generados en el desarrollo de la actividad. Estos elementos deberán cumplir con las especificaciones técnicas de calidad del producto, y cuando así se requiera, con las debidas certificaciones de cumplimiento de normas o estándares de calidad. (Si Aplica). 13. El contratista deberá garantizar que en caso de presentarse emergencias con la solución de audio ofertada estas serán atendidas en un plazo no superior a ocho (8) horas cuando dicha emergencia sea dentro de Bogotá. 14. Asumir los costos de reparación o reemplazo de los componentes, en caso de que una reparación o intervención realizada dentro de una instalación de la Entidad, ocasione un daño mayor en los sistemas eléctricos, electrónicos o mecánicos, por efectos de desmonte, armado, instalación, puesta en funcionamiento o porque se emplee el componente inadecuado. 15. El Contratista deberá tomar las precauciones necesarias para la protección y seguridad del personal a su cargo; deberá además instalar los elementos de señalización y demarcación conforme a los parámetros y estándares vigentes que permitan identificar las zonas donde se adelantan los trabajos. 16. El contratista debe tener en cuenta los lineamientos generales para la incorporación de criterios ambientales en la contratación con la Alcaldía Local de Chapinero, contemplados en la “ficha sostenible de contratación” y en específico a la ficha 7 “Mantenimiento preventivo y correctivo de equipos de cómputo y sistema de alimentación ininterrumpida --UPS-” con el fin de disminuir los impactos ambientales generados en la adquisición de bienes y servicios institucionales, de acuerdo a lo descrito en el numeral Buenas prácticas ambientales de los criterios de selección.</t>
  </si>
  <si>
    <t>FDLCH-CM-006-2023</t>
  </si>
  <si>
    <t>FDLCH-CIN-288-2023</t>
  </si>
  <si>
    <t>Agua, líquido vital para la  ruralidad de Chapinero</t>
  </si>
  <si>
    <t>REALIZAR LA INTERVENTORÍA QUE GARANTICE, A NIVEL TÉCNICO, ADMINISTRATIVO, FINANCIERO, PREDIAL, LEGAL Y SOCIOAMBIENTAL EL CUMPLIMIENTO DE LA CONSULTORÍA QUE PERMITA LA GENERACIÓN DE LOS ESTUDIOS, DISEÑOS Y TRAMITES PARA FORTALECER EL ACUEDUCTO VEREDAL DE ACUABOSQUES Y DETERMINAR LAS ALTERNATIVAS DE MEJORA EN LAS PRACTICAS RELACIONADAS CON EL ACUEDUCTO Y ALCANTARILLADO EN EL ÁREA DE INFLUENCIA DE LA QUEBRADA SANTOS, UBICADA EN LA RURALIDAD DEL VERJON BAJO, LOCALIDAD DE CHAPINERO</t>
  </si>
  <si>
    <t>CALLE 31 Norte # 20-10 CASA F11, ARMENIA QUINDIO</t>
  </si>
  <si>
    <t>carlosjuliansotomuriel@gmail.com</t>
  </si>
  <si>
    <t>https://community.secop.gov.co/Public/Tendering/OpportunityDetail/Index?noticeUID=CO1.NTC.5206691&amp;isFromPublicArea=True&amp;isModal=False</t>
  </si>
  <si>
    <t>SCAIPROYEKTA S.A.S. BIC</t>
  </si>
  <si>
    <t>CONSORCIO SANTA BARBARA GH</t>
  </si>
  <si>
    <t>Pago 1: 20% - Pago 2: 30% - Pago 3:30% - Pago 4 y liquidación: 20%</t>
  </si>
  <si>
    <t xml:space="preserve">1. Las actividades del contrato se entenderán por iniciadas una vez se realice la suscripción del acta de inicio entre el contratista consultor y la entidad. El contratista consultor, acepta, conoce y entiende que el recurso humano, tiempo, valor y demás acervos que se destinen para la realización y aprobación de las actividades y se encuentran incluidas dentro del valor total indicado para las mismas y asume la responsabilidad de la ejecución de la totalidad del Objeto Contractual, dentro de los plazos estipulados para la completa ejecución de estas, dando así garantía de los amparos descritos en las pólizas, donde se encuentra la Calidad del Servicio.  2.	Dentro de las obligaciones y procedimientos, el contratista consultor deberá tener presente los pliegos de condiciones y el contrato que se suscriba con el FDLCH, así como también la normativa vigente que aplica a este tipo de proyectos de interventoría y como tal del alcance del proyecto de inversión 1829 en las dos áreas establecidas ya mencionadas, de esta manera se garantizará el cumplimiento en su totalidad, de acuerdo con lo establecido en los pliegos mencionados del presente pro- ceso.   3.	De acuerdo con lo estipulado en la Ley 80 de 1993, ninguna orden se podrá impartir de manera verbal, es de obligatorio cumplimiento para la interventoría entregar oportunamente por escrito las ordenes o sugerencias y ellas deben enmarcarse en las facultades dictadas por la ley, así mismo, el consultor deberá apegarse a lo pactado y suscrito en el contrato.  4. Familiarizarse con los términos del contrato, realizar un análisis exhaustivo de los estudios previos y comprender las especificaciones detalladas en el anexo técnico del contrato.  5. Garantizar el cumplimiento del contrato, asegurando que se cumplan las condiciones de calidad establecidas y los estudios previos, teniendo en cuenta los principios de economía, eficiencia, celeridad y calidad.  6. Tener pleno conocimiento y cumplir con el reglamento técnico del sector de agua potable y saneamiento básico, que incluye la resolución 3030 de 2017 y los decretos aclaratorios correspondientes. Además, deberá cumplir con la Normatividad Ambiental relacionada con el objeto del contrato de interventoría, así como cualquier otra normativa aplicable y/o especificada en el Anexo Técnico del contrato.  7.Realizar la elaboración, capacitación, puesta en marcha, seguimiento, evaluación, mejora y reporte de informes del Plan de trabajo de Seguridad y Salud en el Trabajo  - SST.  8. Incluir el Plan de trabajo de Seguridad y Salud en el Trabajo - SST en el cronograma y el Plan de trabajo específico de la consultoría e interventoría aprobado, como también en el reporte de informes periódicos a radicar y socializar a la interventoría y al FDLCH, de las acciones desarrolladas periódicamente en el marco de la ejecución de la interventoría.  9.Cumplir con las actividades, procesos y productos descritos en el aparte de “Actividades, procesos y productos” del Anexo Técnico, para las dos zonas en las que se desarrollará la interventoría.  10. Elaborar el acta y relación de asistencia en el formato del FDLCH con la información de cada una de las acciones relacionadas con el cumplimiento del objeto contractual, las actividades específicas, las actividades de cada profesional y la gestión en particular propia del contrato de interventoría. Sin falta, el acta estará soportada también con registro fotográfico con y sin georreferenciación de las acciones desarrolladas en planos abiertos de forma horizontal.  11. Efectuar visitas a los sitios donde se desarrollará el proyecto, dicha visita deberá realizarse con la asistencia de la interventoría y/o el FDLCH, el director de interventoría y los especialistas dentro de los diez (10) días calendario siguientes a la fecha de suscripción del acta de inicio, con el fin de hacer un reconocimiento de la zona y el suscribir el acta con sus soportes correspondientes.  12.	Presentar en el primer comité a la interventoría y al FDLCH, previamente radicadas formalmente a las partes, las respectivas hojas de vida con soportes de la totalidad del recurso humano que estará vinculado con el proyecto, para su respectiva revisión y aprobación.  13.Convocar al primer comité a todos los profesionales y asistenciales vinculados con el proyecto.  
14.Desarrollar las acciones propias de presente documento bajo los lineamientos del contrato una vez se suscriba.   15.Contar o suministrar todos y cada uno de los elementos y gestión según que corresponda para el cumplimiento de la implementación de cada ítem o actividad del Anexo técnico.  16.Realizar las visitas que se requieran en cada una de las zonas a intervenir, considerando los factores y/o situaciones que se requieran para dar cumplimiento a las intervenciones de cada actividad en el marco del cronograma específico de actividades.  17.Dar cumplimiento a la totalidad del aparte de criterios ambientales de los estudios previos.  18.Realizar los trámites, gestión y demás actividades con criterio y soporte técnico y normativo para garantizar las intervenciones que den lugar en las dos áreas de intervención del contrato ya mencionadas, bajo los criterios descritos en el presente anexo técnico.  19.	Desarrollar las acciones del contrato de interventoría en atención al cumplimiento de la normativa relacionada con el alcance del proyecto en cada uno de sus componentes y áreas de intervención.  
20.El contratista consultor se verá obligado a responder ante el FDLCH de manera disciplinaria, civil, penal y fiscal esto en el marco del cumplimiento de las funciones que sean delegadas a su cargo, ya sean derivadas de la normativa o del contrato que se suscriba. 21.Asumir la responsabilidad, hechos y/u omisiones que le sean atribuibles cuando cause daños a los intereses del Fondo de Desarrollo Local de Chapinero (FDLCH) derivados de la celebración del contrato del cual ejerce las actividades del proceso de interventoría a realizarse en: 1. Barrio Bosque de Bella Vista, ubicado en la UPL 6 Cerros Orientales, y 2. Área de influencia de la Quebrada Santos, afluente del Rio Teusacá, áreas ubicadas en la localidad de Chapinero.  22.	Realizar los procesos de articulación permanente con la cabeza del sector, para este caso, con la Secretaría Distrital de Hábitat, así como para las demás entidades que haya lugar, con el propósito de realizar las gestiones interinstitucionales que se requieran para dar cumplimiento oportuno y en contexto a la normativa y objeto del contrato de interventoría.  23.Solicitar y verificar el cumplimiento de la información necesaria a la consultoría res- pecto al inicio, estado, seguimiento y finalización de trámites, aprobaciones y similares que se requiera para garantizar el cumplimiento del objeto del contrato y de la proyección de la fase de implementación de los resultados de consultoría.  24. Revisar para su aprobación, ya sea por iniciativa propia o por solicitud del FDLCH, las medidas de contingencia tendientes al cumplimiento del objeto del contrato de consultoría e interventoría, dentro del plazo inicialmente previsto, de presentarse atrasos o demoras el consultor deberá presentar una nueva programación con las justificaciones necesarias para la ejecución del contrato y someter la misma a aprobación de la interventoría.  25.Realizar los muestreos de laboratorio requeridos de conformidad con los lineamientos normativos, el contexto, las características geográficas y las especificaciones contratadas para el proyecto y presentar a la interventoría el resultado de los muestreos para su validación, verificación y de ser el caso la aprobación de estos.  26.Proponer para aprobación de la interventoría, las posibles soluciones a cualquier inconsistencia que encuentre durante la ejecución de la consultoría.  27.Consolidar en una cartilla, en medio físico y digital (en formato pdf), un informe gerencial de los resultados de la interventoría en donde incluya el manual de buenas prácticas ambientales. La cartilla contará con 100 páginas, por ambas caras a full color. 28.Verificar los estudios, diseños, planos y cualquier otro producto generado durante el proceso de consultoría, con el objetivo de viabilizar el fortalecimiento de un (1) acueducto veredal con asistencia técnica u organizativa en la Localidad de Chapinero.  
29.Elaborar, suscribir para su aprobación el acta de recibo parcial, adjuntando la documentación soporte requerida.  30.	Suscribir junto con la interventoría el acta de terminación de la consultoría a más tardar un (1) después de la fecha de vencimiento del plazo de ejecución. En la terminación se deben relacionar los estudios y diseños, el cronograma de trabajo y todos aquellos documentos que solicite tanto la interventoría y como el FDLCH.  31.Entregar a la interventoría todos los insumos necesarios para la elaboración del informe de interventoría y del informe de garantía única.  32.Disponer de los equipos, personal, materiales y demás insumos necesarios para la iniciación y ejecución de las diferentes actividades de acuerdo con las fechas pre- vistas en el cronograma aprobado por la interventoría.  33.Efectuar los correctivos solicitados por la interventoría y/o el FDLCH en un plazo no mayor de cinco (5) días calendario de no cumplirse la interventoría y el FDLCH tomaran las acciones legales y jurídicas a las que haya lugar.  34. El contratista deberá pagar a su personal los valores indicados en la matriz de la oferta económica a título de remuneración. En caso de que algún profesional o personal estableció en la plantilla mínima no haya laborado en un periodo respectivo, el monto correspondiente al pago del salario u honorario o remuneración será des- contado proporcionalmente al tiempo de inasistencia, sin perjuicio de adelantar los procesos administrativos a que haya lugar de acuerdo con lo previsto en el contrato.  35. Documentar ante el FDLCH, o a quien este delegue o designe, el desarrollo de su labor, así como las metodologías, pruebas, ensayos, muestreos en que sustente sus observaciones. 36. Informar al FDLCH o a quien este delegue sobre el avance, problemas y soluciones presentadas durante el desarrollo del proceso de consultoría y/o interventoría, este reporte se hará de manera semanal, mensual o especiales de acuerdo con las necesidades de la entidad.  37.	Asegurar el cumplimiento de las metas contractuales logrando que se desarrolle el contrato de consultoría e interventoría dentro de los presupuestos de tiempo e in- versión previstos originalmente.  38.	El contratista consultor deberá cumplir con lo estipulado en la Ley 1496 de 2011 el cual garantiza la igualdad salarial y de retribución laboral entre mujeres y hombres, se establecen mecanismos para erradicar cualquier forma de discriminación y se dictan otras disposiciones.  39. Realizar las entregas de información, reportes, documentos requeridos, respuestas a requerimientos y similares, mediante radicados oficiales al CDI y al correo electrónico del apoyo de la supervisión designado por el FDLCH.  40. Realizar la gestión que se requiera con entidades para temas relacionados contra- mites, licencias, permisos, autorizaciones y similares en atención a los productos del contrato.  41.Verificar y supervisar la necesidad de incluir en manejo silvicultural al que haya lugar en atención a la validación o implementación de diseños de las tres alternativas para el manejo de aguas residuales en las dos zonas del proyecto de consultoría.  42.Garantizar el desarrollo propio de actividades del ingeniero residente como tal, en atención a las actividades, gestión y productos, así como al cumplimiento del objeto contractual por parte del equipo de profesionales, técnico y tecnólogos del contrato de interventoría, razón por la cual su % de dedicación en el contrato.  43.	Garantizar y soportar el presupuesto y costo de instalación y/o implementación de cada una de las propuestas o alternativas para manejo de aguas residuales.  44.	Las demás que sean acordadas por las partes y asigne el FDLCH que se relacionen con la naturaleza y objeto del contrato.  </t>
  </si>
  <si>
    <t>FDLCH-CM-007-2023</t>
  </si>
  <si>
    <t>FDLCH-CCO-291-2023</t>
  </si>
  <si>
    <t>O23011602380000001728</t>
  </si>
  <si>
    <t>Chapinero sostenible y consciente</t>
  </si>
  <si>
    <t>CONTRATAR ESTUDIOS DE CONSULTORÍA INTEGRAL PARA LA GENERACIÓN UN MODELO PROTOTIPO COMUNITARIO DE UNA VIVIENDA SOSTENIBLE, EN EL MARCO DE LO ESTABLECIDO EN EL PLAN DE MANEJO DE RESERVA AMBIENTAL RURAL CON UTILIZACIÓN DE RESIDUOS Y USO DE ENERGÍAS RENOVABLES.</t>
  </si>
  <si>
    <t>CONSORCIO ELECTRICO</t>
  </si>
  <si>
    <t>arqfranco13@gmail.com</t>
  </si>
  <si>
    <t>https://community.secop.gov.co/Public/Tendering/OpportunityDetail/Index?noticeUID=CO1.NTC.5284975&amp;isFromPublicArea=True&amp;isModal=False</t>
  </si>
  <si>
    <t>FDLCH-SASI-003-2023</t>
  </si>
  <si>
    <t>FDLCH-CCV-292-2023</t>
  </si>
  <si>
    <t>ADQUIRIR LA DOTACIÓN DE EQUIPOS ESPECIALES DE PROTECCIÓN A ORGANISMOS DE SEGURIDAD, PARA EL FORTALECIMIENTO DE LAS CAPACIDADES DE LA ESTACIÓN SEGUNDA DE POLICÍA DE LA LOCALIDAD DE CHAPINERO</t>
  </si>
  <si>
    <t>C.I.A. MIGUEL CABALLERO S.A.S.</t>
  </si>
  <si>
    <t>8 8-Sociedad Comandita por Acciones</t>
  </si>
  <si>
    <t>KM 1.5 VIA COTA SIBERIA PARQUE INDUSTRIAL LA FLORIDA BODEGA 7</t>
  </si>
  <si>
    <t>abautista@miguelcaballero.com</t>
  </si>
  <si>
    <t>JUAN ALEJANDRO MENDOZA NOSSA (Componente técnico)
MICHAEL STIVEN MENDEZ CASTELLANOS (Componente jurídico)</t>
  </si>
  <si>
    <t>https://community.secop.gov.co/Public/Tendering/OpportunityDetail/Index?noticeUID=CO1.NTC.5279276&amp;isFromPublicArea=True&amp;isModal=False</t>
  </si>
  <si>
    <t>1. 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y artículos 4 y 5 de la Ley 80 de 1993), así como los informes requeridos sobre las actividades realizadas durante la ejecución del mismo. 2. Mantener los precios establecidos en la oferta que acompaña la propuesta presentada por el proponente seleccionado. 3. Suscribir junto con el supervisor del contrato, el acta de inicio dentro de los siguientes 3 días hábiles a la aprobación de las garantías y demás requisitos de legalización y ejecución. 4. Informar al apoyo de la supervisión del contrato del Fondo de Desarrollo Local de Chapinero sobre las posibles modificaciones o cambios de las condiciones o especificaciones de los elementos o bienes objeto del presente proceso, exponiendo las alternativas más viables y similares posibles para el cumplimiento del mismo.  5.Garantizar al Fondo de Desarrollo Local de Chapinero la entrega, calidad y especificaciones de los elementos que componen el objeto del contrato, los cuales deben ser originales, nuevos, de la mejor calidad y en perfectas ondiciones de operación. No se aceptarán elementos manufacturados. El Fondo de Desarrollo Local de Chapinero se reserva la facultad de revisar al momento de la entrega, la calidad, originalidad y marca del bien objeto del presente proceso. En caso de que los elementos requeridos no cumplan con lo anterior, podrán ser devueltos y deberán ser reemplazados un día después de la notificación. 6. Otorgar garantía comercial por defectos de fabricación de los elementos y bienes objeto del presente proceso por un término mínimo de 2 años. 7. El contratista se compromete al cambio de los elementos por daños, los cuales no deberán representar un costo adicional al Fondo de Desarrollo Local de Chapinero, en aquellos casos 32 en que el daño se origine por defectos del fabricante. 8. Embalar los bienes en la forma necesaria para impedir daños y deterioro de los elementos objeto del presente contrato, durante el transporte y entrega de los mismos. 9. Asumir los daños que se presenten durante el transporte de los bienes, entregando un nuevo producto de iguales o mejores especificaciones. 10. Ingresar al Almacén del Fondo de Desarrollo Local de Chapinero los elementos contemplados en los documentos contractuales del proceso, para la verificación de las especificaciones técnicas y la posterior entrega de los mismos donde la Alcaldía indique. 11. Cambiar los bienes objeto del presente contrato cuando a juicio del apoyo a la supervisión, no cumplan con las especificaciones requeridas o cuando se presenten defectos de fabricación en los mismos. 12. Participar de las reuniones que sean convocadas por el apoyo a la supervisión del contrato, para revisar el estado de ejecución del mismo, el cumplimiento de las obligaciones a cargo del contratista y cualquier aspecto técnico referente al proceso.  13. Dar cumplimiento a sus obligaciones frente al sistema de seguridad social integral y parafiscales para lo cual deberá realizar los aportes a que se refiere el artículo 50 de la Ley 789 de 2002 y el atículo 23 de la Ley 1150 de 2007, en lo relacionado con los sistemas de salud, riesgos profesionales, pensiones, aportes a la caja de compensación familiar, SENA e ICEBF, cuando haya lugar a ello de conformidad con las normas y reglamentos que rijan la materia. 
14. Presentar oportunamente las facturas, los soportes correspondientes y demás documentos necesarios para el pago. 15. Desarrollar la ejecución del contrato de acuerdo con la propuesta presentada, y las especificaciones técnicas previstas en el proyecto y en el anexo técnico. 16. Acatar las recomendaciones que haga el supervisor o profesional de apoyo a la supervisión del contrato. 17. Cumplir con todas las condiciones de la propuesta presentada, el análisis de conveniencia y el proyecto formulado por el Fondo de Desarrollo Local de Chapinero, los cuales declara conocer de antemano y aceptar completamente, y que sirvieron de base para la celebración del contrato y forman parte integral del mismo. 18. Verificar que los bienes que se entreguen durante la ejecución del contrato se facturen de acuerdo con los precios unitarios fijados sin formula de reajuste, adjudicados en la audiencia de subasta. 19. Responder ante las autoridades competentes por los actos u omisiones que ejecute en desarrollo del contrato, cuando en ellos se cause perjuicio a la administración o a terceros en los términos del artículo 52 de la Ley 80 de 1993. 20. Cumplir con las consideraciones técnicas exigidas en la Guía Técnica GTMD-0004 “EVALUACIÓN DE LA CONFORMIDAD PARA LOS PRODUCTOS DEL SECTOR DEFENSA”, teniendo en cuenta las especificaciones técnicas descritas en el ANEXO No. 1 - FICHA TÉCNICA que hace parte del contrato. 21. Todas las demás que sean necesarias para el cumplimiento del objeto del contrato.</t>
  </si>
  <si>
    <t>FDLCH-CD-274-2023</t>
  </si>
  <si>
    <t>FDLCH-CPS-274-2023</t>
  </si>
  <si>
    <t>PRESTAR SERVICIOS PROFESIONALES PARA APOYAR EL CUBRIMIENTO DE LAS ACTIVIDADES, CRONOGRAMAS Y AGENDA DE LA ALCALDIA LOCAL DE CHAPINE-RO A NIVEL INTERNO Y EXTERNO, ASI COMO LA GENERACION DE CONTENIDOS PERIODISTICOS</t>
  </si>
  <si>
    <t>LIZETH CAROLINA NARANJO MOLINA</t>
  </si>
  <si>
    <t>CALLE 53 # 46-92</t>
  </si>
  <si>
    <t>lcnaranjo3@gmail.com</t>
  </si>
  <si>
    <t>https://community.secop.gov.co/Public/Tendering/OpportunityDetail/Index?noticeUID=CO1.NTC.5249715&amp;isFromPublicArea=True&amp;isModal=False</t>
  </si>
  <si>
    <t>FDLCH-PMINC-013-2023</t>
  </si>
  <si>
    <t>FDLCH-CIN-286-2023</t>
  </si>
  <si>
    <t>REALIZAR LA INTERVENTORÍA TÉCNICA, ADMINISTRATIVA, FINANCIERA, SOCIAL, AMBIENTAL, CONTABLE, LEGAL Y SST AL CONTRATO QUE SE GENERE DE LA SELECCIÓN ABREVIADA DE MENOR CUANTÍA CUYO OBJETO ES CONTRATAR BAJO LA MODALIDAD DE PRECIOS UNITARIOS FIJOS A MONTO AGOTABLE, SIN FORMULA DE REAJUSTE LAS DEMOLICIONES QUE SE REQUIEREN EJECUTAR DE CONFORMIDAD CON LAS NECESIDADES DE LA ALCALDÍA LOCAL DE CHAPINERO</t>
  </si>
  <si>
    <t>CONSORCIO CHIRICAQUE 23</t>
  </si>
  <si>
    <t>CALLE 3 SUR # 70-84 INT. 8 APTO. 101</t>
  </si>
  <si>
    <t>ing.awmesa@gmail.com</t>
  </si>
  <si>
    <t>https://community.secop.gov.co/Public/Tendering/OpportunityDetail/Index?noticeUID=CO1.NTC.5283112&amp;isFromPublicArea=True&amp;isModal=False</t>
  </si>
  <si>
    <t>PROENCO EU</t>
  </si>
  <si>
    <t>CONSORCIO ADVOCATORUM - CIARQUELET</t>
  </si>
  <si>
    <t>FDLCH-CD-280-2023</t>
  </si>
  <si>
    <t>FDLCH-CPS-280-2023</t>
  </si>
  <si>
    <t>ANGIE STEFANI PIRAQUIVE BEJARANO</t>
  </si>
  <si>
    <t>JURISPRUDENCIA</t>
  </si>
  <si>
    <t>CALLE 159 # 54-81 T. 3 APTO. 705</t>
  </si>
  <si>
    <t>angiepiraquive1@gmail.com</t>
  </si>
  <si>
    <t>https://community.secop.gov.co/Public/Tendering/OpportunityDetail/Index?noticeUID=CO1.NTC.5304756&amp;isFromPublicArea=True&amp;isModal=False</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</si>
  <si>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</si>
  <si>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FDLCH-CD-281-2023</t>
  </si>
  <si>
    <t>FDLCH-CPS-281-2023</t>
  </si>
  <si>
    <t>PRESTAR SERVICIOS PROFESIONALES PARA EL SEGUIMIENTO Y GESTIÓN ADMINISTRATIVA DE LOS PROCESOS DE CONTRATACIÓN QUE ADELANTE EL FONDO DE DESARROLLO LOCAL DE CHAPINERO</t>
  </si>
  <si>
    <t>JAMES NIÑO JIMENEZ</t>
  </si>
  <si>
    <t>CARRERA 111A # 148-50</t>
  </si>
  <si>
    <t>jamesninoj@gmail.com</t>
  </si>
  <si>
    <t>https://community.secop.gov.co/Public/Tendering/OpportunityDetail/Index?noticeUID=CO1.NTC.5304827&amp;isFromPublicArea=True&amp;isModal=False</t>
  </si>
  <si>
    <t>1.Dar respuesta, gestionar y realizar seguimiento de manera eficaz y eficiente a los derechos de petición, requerimientos, quejas, solicitudes y reclamos de la comunidad y/o entes de control ante la Alcaldía Local de Chapinero o que por competencia le sean asignados, garantizando la correcta aplicación de normas y procedimientos técnicos, administrativos y legales vigentes. 2. Efectuar el acompañamiento y seguimiento de los compromisos efectuados en los comités, mesas de trabajo y espacios desarrollados con ocasión de la ejecución del contrato. 3. Rendir informes mensuales sobre las actividades desarrolladas tanto de gestión como de apoyo técnico de los contratos asignados en cada uno de sus componentes. 4. Organizar los diferentes expedientes contractuales físicos y digitales, que le sean asignados, contribuyendo en su revisión, gestión y análisis. 5.Realizar el cargue, seguimiento y revisión de los documentos y procesos que le sean asignados, en las Plataformas SECOP II, SIPSE y las demás plataformas establecidas por la Entidad. 6.Participar de las reuniones de coordinación y planeación que sean requeridas por el Alcalde Local, así como de las actividades en calle programadas por el despacho de la Alcaldía. 7. Rendir un informe final que recoja las tareas y productos originados del objeto contractual. 8. Las demás que le indique el supervisor del contrato y que se encuentren relacionadas con el objeto del Contrato.</t>
  </si>
  <si>
    <t>FDLCH-CD-283-2023</t>
  </si>
  <si>
    <t>FDLCH-CPS-283-2023</t>
  </si>
  <si>
    <t>PRESTAR SERVICIOS PROFESIONALES PARA APOYAR AL EQUIPO DE PRENSA Y COMUNICA-CIONES DE LA ALCALDÍA LOCAL EN LA REALIZACIÓN Y PUBLICACIÓN DE CONTENIDOS DE REDES SOCIALES Y CANALES DE DIVULGACIÓNN DIGITAL (SITIO WEB) DE LA ALCALDÍA LOCAL</t>
  </si>
  <si>
    <t>https://community.secop.gov.co/Public/Tendering/OpportunityDetail/Index?noticeUID=CO1.NTC.5315673&amp;isFromPublicArea=True&amp;isModal=False</t>
  </si>
  <si>
    <t>FDLCH-CD-284-2023</t>
  </si>
  <si>
    <t>FDLCH-CPS-284-2023</t>
  </si>
  <si>
    <t>KELLY JOHANNA ACOSTA ALFONSO</t>
  </si>
  <si>
    <t>TECNICO LABORAL AUXILIAR</t>
  </si>
  <si>
    <t>CALLE 75B SUR # 6-91</t>
  </si>
  <si>
    <t>kjacosta.187@hotmail.com</t>
  </si>
  <si>
    <t>ATENCIÓN AL CIUDADANO</t>
  </si>
  <si>
    <t>https://community.secop.gov.co/Public/Tendering/OpportunityDetail/Index?noticeUID=CO1.NTC.5323625&amp;isFromPublicArea=True&amp;isModal=False</t>
  </si>
  <si>
    <t>FDLCH-CD-285-2023</t>
  </si>
  <si>
    <t>FDLCH-CPS-285-2023</t>
  </si>
  <si>
    <t xml:space="preserve">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	</t>
  </si>
  <si>
    <t>ARMANDO HERNANDEZ GALINDEZ</t>
  </si>
  <si>
    <t>CARRERA 69 # 12-70</t>
  </si>
  <si>
    <t>ahg1000@gmail.com</t>
  </si>
  <si>
    <t>https://community.secop.gov.co/Public/Tendering/OpportunityDetail/Index?noticeUID=CO1.NTC.5323445&amp;isFromPublicArea=True&amp;isModal=False</t>
  </si>
  <si>
    <t>1. Gestionar, analizar jurídicamente y dar impulso a las actuaciones que garanticen la protección de la reserva forestal protectora bosque oriental, polígonos de monitoreo, áreas de ocupación publica prioritaria, franja de adecuación y zonas de especial protección ambiental. 2. 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 3. Gestionar, analizar jurídicamente y proyectar las actuaciones asignadas para dar respuesta a los entes de control, autoridad Ambiental (CAR) o quien haga sus veces, en cumplimiento del objeto del contrato.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Proyectar para firma del alcalde local las solicitudes de información, informes, diagnostico y/o conceptos dirigidas a las instancias distritales competentes y realizar su respectivo seguimiento. 6. 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7. Incorporar al expediente físico los actos administrativos y/o la documentación generada por cada impulso procesal realizado. 8. Apoyar en los trámites necesarios a la Alcaldía Local para surtir el trámite de notificación personal y mediante edicto de los actos administrativos y decisiones, en los términos de la Ley 1437 de 2011. 9. Registrar correctamente en el Aplicativo “SI ACTUA” la actuación realizada en cada uno de los expedientes asignados. 10. Remitir al Alcalde Local de Chapinero y al profesional de apoyo estratégico mensualmente el informe general de las acciones y trámites en las zonas de especial protección de los cerros orientales de la localidad de Chapinero.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t>
  </si>
  <si>
    <t>FDLCH-PMINC-015-2023</t>
  </si>
  <si>
    <t>FDLCH-COP-290-2023</t>
  </si>
  <si>
    <t>REALIZAR EL MANTENIMIENTO PREVENTIVO Y CORRECTIVO, ASÍ COMO LAS REPARACIONES LOCATIVAS Y ACTIVIDADES EMERGENTES, A LAS INSTALACIONES A CARGO DE LA ALCALDÍA LOCAL DE CHAPINERO</t>
  </si>
  <si>
    <t>YT CONSTRUCCIONES CIVILES S.A.S</t>
  </si>
  <si>
    <t>CALLE 68 # 93-37 APTO 203</t>
  </si>
  <si>
    <t>licitacionesytc@gmail.com</t>
  </si>
  <si>
    <t>https://community.secop.gov.co/Public/Tendering/OpportunityDetail/Index?noticeUID=CO1.NTC.5305138&amp;isFromPublicArea=True&amp;isModal=False</t>
  </si>
  <si>
    <t>UMACON SAS</t>
  </si>
  <si>
    <t>INGENIERIA Y CONSULTORIA SDC S.A.S.</t>
  </si>
  <si>
    <t>GRUPO OCISS SAS</t>
  </si>
  <si>
    <t>HM GRUPO CONSTRUCTOR S.A.S</t>
  </si>
  <si>
    <t>DBN INGENIERIA SAS</t>
  </si>
  <si>
    <t>JVALE INGENIERIA SAS</t>
  </si>
  <si>
    <t>BIOINGENIERIA CONSTRUCCIONES SAS</t>
  </si>
  <si>
    <t>FDLCH-CD-287-2023</t>
  </si>
  <si>
    <t>FDLCH-CPS-287-2023</t>
  </si>
  <si>
    <t>PRESTAR LOS SERVICIOS PROFESIONALES PARA APOYAR EL SEGUIMIENTO Y CONTROL AL CUMPLIMIENTO DE LAS METAS RELACIONADAS CON LOS PROCESOS ADMINISTRATIVOS, CONTABLES Y FINANCIEROS DEL ÁREA DE GESTIÓN DE DESARROLLO LOCAL, DE LA ALCALDÍA LOCAL DE CHAPINERO</t>
  </si>
  <si>
    <t>LUZ ELSY OSIRIS AVILA OCAMPO</t>
  </si>
  <si>
    <t>CALLE 3 SUR # 70-81 CA 128 CONJUNTO ARBOLEDA DE SAN GABRIEL I</t>
  </si>
  <si>
    <t>luzelsy22@gmail.com</t>
  </si>
  <si>
    <t>https://community.secop.gov.co/Public/Tendering/OpportunityDetail/Index?noticeUID=CO1.NTC.5335911&amp;isFromPublicArea=True&amp;isModal=False</t>
  </si>
  <si>
    <t>1. Desarrollar actividades de Planeación Estratégica Local conducentes al cumplimiento de las metas y objetivos del Plan de Desarrollo Local de Chapinero “Un Nuevo Contrato Social y Ambiental para Chapinero 2021 – 2024”. 2. Desarrollar actividades de formulación y articulación de las metas y objetivos del Plan de Desarrollo Local de Chapinero “2025 – 2028”. 3. Implementar procesos de seguimiento a la ejecución física y financiera de los proyectos de funcionamiento del Plan de Desarrollo Local de Chapinero. 4. Apoyar la coordinación los ejercicios locales de cumplimiento de PAC, obligaciones por pagar, reportes de pagos, vencimiento de contratos, y ALERTAS TEMPRANAS para el cumplimiento de las metas asociadas al proceso PAC, OXP, SIPSE, RIESGOS, PG. 5. Apoyar el manejo de los aplicativos SIPSE, SEGPLAN Y MUSI en los cuales se reportan los avances de proyectos y contratos, con estrategias de seguimiento y control a los aplicativos y herramientas virtuales indicados por la Secretaría de Gobierno como soporte para garantizar el cumplimiento de los procesos y de la operación del Fondo de Desarrollo Local. 6. Apoyar en la verificación técnica de los procesos de contratación pública de la Alcaldía Local en las etapas precontractual, contractual y post-contractual del Fondo de Desarrollo Local, cuando le sean requerido. 7. Acompañar la atención a las peticiones ciudadanas, así como las solicitudes de entes de control dentro del término legal y no cerrar el trámite en el aplicativo Orfeo hasta no se tenga un pronunciamiento de fondo. 8. Apoyar la revisión, ordenar y llevar control en la elaboración y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 9. Realizar apoyo a las supervisiones que le sean designadas por el ordenador del gasto. 10. Apoyar en la solicitud, consolidación y reporte de información que sea requerida tanto por el nivel central, como demás entidades distritales y nacionales, presentando la proyección de respuestas y revisión de todos los documentos que deban ser generados para atender los derechos de petición y demás solicitudes. 11. Apoyar al Área de Gestión de Desarrollo Local, en el seguimiento y control de los diferentes procesos y procedimientos de la gestión administrativa, financiera y contable del FDLCH, conforme a los lineamientos distritales definidos y el marco de la normatividad vigente. 12. Apoyar en la programación, solicitud de reprogramaciones, solicitud de adiciones del PAC, consolidación y seguimiento de la información del Plan Anualizado de Caja – PAC, manteniendo actualizada la base de datos de los pagos, seguimiento al PAC y las obligaciones por pagar del FDLCH. 13. Apoyar al Área de Gestión de Desarrollo Local, en la revisión de cuentas de cobro de los contratistas a cargo como apoyo a la supervisión de la PE 222-24, de las cuentas de cobro de los contratistas de la AGPJ y de contratistas proveedores de proyectos de inversión y funcionamiento, realizando el seguimiento al proceso de pagos, de acuerdo con los lineamientos e instructivos establecidos por la SDG para dicho proceso. 14. Apoyar al Área de Gestión de Desarrollo Local, en la revisión y análisis de los documentos de estudios previos para los Comités de Contratación del FDLCH tanto de proyectos inversión como de funcionamiento. 15. Asistir a las reuniones, comités de contratación, capacitaciones, comités de seguimiento a la ejecución contractual entre otros y hacer partes de los comités que delegue el alcalde. 16. Las demás relacionadas con el objeto del contrato.</t>
  </si>
  <si>
    <t>FDLCH-CD-289-2023</t>
  </si>
  <si>
    <t>FDLCH-CPS-289-2023</t>
  </si>
  <si>
    <t>PRESTAR SERVICIOS PROFESIONALES PARA EL AREA DEL DESARROLLO LOCAL EN LA GESTION, LA FORMULACION, Y LA ATENCION ACCIONES INTEGRALES DE ESTRATEGIAS DEL GOBIERNO ABIERTO Y TRANSPARENTE GENERADO POR LA ALCALDIA LOCAL DE CHAPINERO</t>
  </si>
  <si>
    <t>GERSSON JAIR CASTILLO DAZA</t>
  </si>
  <si>
    <t>CARRERA 2A # 66-52</t>
  </si>
  <si>
    <t>gcastillodaza@yahoo.es</t>
  </si>
  <si>
    <t>https://community.secop.gov.co/Public/Tendering/OpportunityDetail/Index?noticeUID=CO1.NTC.5358283&amp;isFromPublicArea=True&amp;isModal=False</t>
  </si>
  <si>
    <t>1.Construir planes de trabajo que permitan el cumplimiento y seguimiento de las políticas públicas, normatividad vigente y metas del Plan de Desarrollo Local relacionadas con el Modelo de Gobierno Abierto Participativo y transparente local. 2. Realizar la formulación, estructuración, apoyo a la supervisión, seguimiento y evaluación de los proyectos de inversión asignados, que permitan el cumplimiento de las metas establecidas en el Plan de Desarrollo Local relacionadas con el Modelo de Gobierno Abierto Participativo y transparente local, así como, la materialización de iniciativas juveniles. 3. Cumplir con los plazos establecidos en el cronograma fijado por el área Fondo de Desarrollo Lo-cal de Chapinero, para las entregas de los anexos técnicos, estudios previos, estudio de mercado, análisis de sector y demás documentos de formulación en el marco del proyecto asignado dentro del Modelo de Gobierno Abierto. 4. Brindar apoyo a los proyectos de inversión e innovación del Fondo de Desarrollo Local de Chapinero en el marco del seguimiento a la inversión y al desarrollo de los proyectos para generar reportes, tableros de control e información disponible sobre la programación, ejecución y desarrollo económico y financiero de los proyectos, en cumplimiento de los lineamientos financieros y presupuestales vigentes. 15. Desarrollar procesos de articulación con las entidades del nivel central y descentralizado relaciona-das con el objeto contractual, con la finalidad de potenciar las inversiones locales. 16. Generar recomendaciones, alertas y acciones de mejora que permitan optimizar el cumplimiento del objeto contractual y sus temas relacionados. 17. Realizar actividades encaminadas a la integración y movilización social de los grupos de interés y partes interesadas en los temas relacionados con el objeto contractual. 18. Producir informes cualitativos y cuantitativos de las actividades desarrolladas en el marco del cumplimiento del objeto contractual. 19. Desarrollar el cargue, seguimiento y evaluación de los contratos respectivos en las Plataformas SE-COP II y SIPSE. 20. Acompañar la atención a las peticiones ciudadanas, así como las solicitudes de entes de control dentro del término legal y no cerrar el trámite en el aplicativo Orfeo hasta que no se tenga un pronunciamiento de fondo. 21. Participar de las reuniones de coordinación y planeación que sean requeridas por el alcalde Local, así como de las actividades programadas por el despacho de la Alcaldía. 22. Las demás que se asignen en función del cumplimiento del objeto contractual</t>
  </si>
  <si>
    <t>FDLCH-SASI-002-202</t>
  </si>
  <si>
    <t>FDLCH-CCV-293-2023</t>
  </si>
  <si>
    <t>REALIZAR LA COMPRAVENTA PARA LA DOTACIÓN DE EQUIPOS TECNOLÓGICOS DESTINADOS AL FORTALECIMIENTO ORGANIZACIONAL EN CUMPLIMIENTO DE FUNCIONALIDAD DE LA ALCALDÍA LOCAL DE CHAPINERO</t>
  </si>
  <si>
    <t>TECHNOLOGY WORLD GROUP SAS.</t>
  </si>
  <si>
    <t>CARERRA 15 # 78-05 LOCAL 179</t>
  </si>
  <si>
    <t>twlcitaciones@gmail.com</t>
  </si>
  <si>
    <t>https://community.secop.gov.co/Public/Tendering/OpportunityDetail/Index?noticeUID=CO1.NTC.5284447&amp;isFromPublicArea=True&amp;isModal=False</t>
  </si>
  <si>
    <t>COLSISTEC</t>
  </si>
  <si>
    <t>UT DATAPC CHAPINERO</t>
  </si>
  <si>
    <t>1.Entregar al supervisor los documentos elaborados en cumplimiento de las obligaciones contractuales y archivos a su cargo, organizados, rotulados y almacenados, atendiendo los estándares y directrices de gestión documental, sin que ello implique exoneración de la responsabilidad a que haya lugar en caso de irregularidades. (Artículo 15 de la Ley 594 de 2000 y Artículos 4 y 5 de la Ley 80 de 1993), así como los informes requeridos sobre las actividades realizadas durante la ejecución del mismo. 2.Mantener los precios establecidos en la oferta que acompaña la propuesta presentada por el proponente seleccionado. 3.Suscribir junto con el supervisor del contrato, el acta de inicio dentro de los siguientes 3 días hábiles a la aprobación de las garantías y demás requisitos de legalización y ejecución. 4.Informar al apoyo de la supervisión del contrato del Fondo de Desarrollo Local de Chapinero sobre las posibles modificaciones o cambios de las condiciones o especificaciones de los elementos y bienes objeto del presente proceso, exponiendo las alternativas más viables y similares posibles para el cumplimiento del mismo. 5.Garantizar al Fondo de Desarrollo Local de Chapinero la entrega, instalación, calidad y especificaciones de los elementos que componen el objeto del contrato, los cuales deben ser originales, nuevos, de la mejor calidad y en perfectas condiciones de operación. No se aceptarán elementos remanufacturados. 6.El Fondo de Desarrollo Local de Chapinero se reserva la facultad de revisar al momento de la entrega la calidad, originalidad y marca de los equipos tecnológicos y elementos objeto del presente proceso. En caso de que los elementos requeridos, no cumplan lo anterior, podrán ser devueltos y deberán ser reemplazados un día después de la notificación. 7.	Otorgar garantía comercial por defectos de fabricación de los elementos y bienes objeto del presente proceso por un término mínimo de 2 años. 8. El contratista se compromete al cambio de las partes por daños, las cuales no deberán representar costo adicional por mano de obra y/o repuestos al Fondo de Desarrollo Local de Chapinero, en aquellos casos en que el daño se origine por defectos del fabricante. 9. El contratista deberá realizar dos mantenimientos preventivos al año a los equipos durante el término de la garantía. 10.Embalar los bienes en la forma necesaria para impedir daños y deterioro de los elementos objeto del presente proceso, durante el transporte y entrega de los mismos. 11. Asumir los daños que se presenten durante el transporte de los bienes, entregando un nuevo producto de iguales o mejores especificaciones. 12.Ingresar al Almacén del Fondo de Desarrollo Local de Chapinero los elementos contemplados en los documentos contractuales del proceso para la verificación de las especificaciones técnicas y la posterior entrega de los mismos donde la Alcaldía indique. 13.Cambiar los bienes objeto del presente contrato cuando a juicio del apoyo a la supervisión, no cumplan con las especificaciones requeridas o cuando se presenten defectos de fabricación en los mismos. 14.Atender todos los servicios preventivos necesarios para mantener los elementos objeto del presente proceso en condiciones normales de funcionamiento, este servicio comprende las intervenciones técnicas necesarias en hardware para solucionar los desperfectos que se produzcan en los equipos, por solicitud del supervisor o interventor, quien informará del funcionamiento defectuoso o la presencia de fallas en los equipos, las veces que sea necesario durante la vigencia de la garantía, incluyendo la mano de obra necesaria para el restablecimiento y normal funcionamiento. 15.Participar de las reuniones que sean convocadas por el apoyo a la supervisión del contrato, para revisar el estado de ejecución del mismo, el cumplimiento de las obligaciones a cargo del contratista y cualquier aspecto técnico referente al proceso. 16.Dar cumplimiento a sus obligaciones frente al sistema de seguridad social integral y parafiscales para lo cual deberá realizar los aportes a que se refiere el artículo 50 de la ley 789 de 2002 y el artículo 23 de la ley 1150 de 2007, en lo relacionado con los sistemas de salud, riesgos profesionales, pensiones y aportes a la caja de compensación familiar, SENA e ICBF, cuando haya lugar a ello de conformidad con las normas y reglamentos que rijan la materia. 17.Presentar oportunamente las facturas, los soportes correspondientes y demás documentos necesarios para el pago. 18.Desarrollar la ejecución del CONTRATO de acuerdo con la propuesta presentada, y las especificaciones técnicas previstas en el proyecto y en el anexo técnico. 19. Acatar las recomendaciones que haga el supervisor o profesional de apoyo a la supervisión del contrato. 20.Cumplir con todas las condiciones de la propuesta presentada, el análisis de conveniencia y el proyecto formulado por el Fondo de Desarrollo Local de Chapinero, los cuales declara conocer de antemano y aceptar completamente, y que sirvieron de base para la celebración del contrato y forman parte integral del mismo. 21.Verificar que los bienes que se entreguen durante la ejecución del contrato se facturen de acuerdo con los precios unitarios fijos sin formula de reajuste, adjudicados en la audiencia de subasta. 22.Presentar oportunamente las facturas, los soportes correspondientes y demás documentos necesarios para el pago. 23. Responder ante las autoridades competentes por los actos u omisiones que ejecute en desarrollo del contrato, cuando en ellos se cause perjuicio a la administración o a terceros en los términos del artículo 52 de la ley 80 de 1993. 24.Todas las demás que sean necesarias para el cumplimiento del objeto del contrato.</t>
  </si>
  <si>
    <t>FDLCH-CD-294-2023</t>
  </si>
  <si>
    <t>FDLCH-CPS-294-2023</t>
  </si>
  <si>
    <t>SANDRA MILENA DURAN NIETO</t>
  </si>
  <si>
    <t>CALLE 78 # 60-29</t>
  </si>
  <si>
    <t>sandradu26@hotmail.com</t>
  </si>
  <si>
    <t>https://community.secop.gov.co/Public/Tendering/OpportunityDetail/Index?noticeUID=CO1.NTC.5365751&amp;isFromPublicArea=True&amp;isModal=False</t>
  </si>
  <si>
    <t>MODALIDAD DE CONTRATACIÓN</t>
  </si>
  <si>
    <t>Adquisiciones en grandes almacenes</t>
  </si>
  <si>
    <t>Declaración de urgencia manifiesta</t>
  </si>
  <si>
    <t>Contratación directa cuando no exista pluralidad de oferentes</t>
  </si>
  <si>
    <t>Contratación para el desarrollo de actividades científicas y tecnológicas</t>
  </si>
  <si>
    <t>Contratos de ejecución de trabajos artísiticos</t>
  </si>
  <si>
    <t>Adquisición de bienes inmuebles</t>
  </si>
  <si>
    <t>ESTADO ACTUAL CONTRATO</t>
  </si>
  <si>
    <t>TIPOLOGÍA PERSONERIA</t>
  </si>
  <si>
    <t>25 25-Sociedad por Acciones Simplificadas</t>
  </si>
  <si>
    <t>3.3. Terminación Anticipada</t>
  </si>
  <si>
    <t>Acta Inicio</t>
  </si>
  <si>
    <t>1 1. Suspensión</t>
  </si>
  <si>
    <t>2.2. Extranjero</t>
  </si>
  <si>
    <t>4.4. Terminación Unilateral</t>
  </si>
  <si>
    <t>Acta de Liquidación</t>
  </si>
  <si>
    <t>2 2. Reanudación</t>
  </si>
  <si>
    <t>5.5. Liquidación Unilateral</t>
  </si>
  <si>
    <t>Acta de Terminación de Actividades</t>
  </si>
  <si>
    <t>1 1- Unión Temporal</t>
  </si>
  <si>
    <t>6.6. Inicio</t>
  </si>
  <si>
    <t>Acta y/o Resolución</t>
  </si>
  <si>
    <t>CAS: Convenio de asociacion</t>
  </si>
  <si>
    <t>4 4. Terminación unilateral</t>
  </si>
  <si>
    <t>10 10- Corporación sin ánimo de lucro, Organización no Gubernamentales</t>
  </si>
  <si>
    <t>CLASE DE CONTRATISTA</t>
  </si>
  <si>
    <t>7.7. Liquidación de Común Acuerdo</t>
  </si>
  <si>
    <t>En Ejecución</t>
  </si>
  <si>
    <t>5 5. Liquidación unilateral</t>
  </si>
  <si>
    <t>11 11- Entidad Estatal</t>
  </si>
  <si>
    <t>8.8. Suscrito sin Iniciar</t>
  </si>
  <si>
    <t>Minuta del Contrato</t>
  </si>
  <si>
    <t>2.2. Privado</t>
  </si>
  <si>
    <t>6 6. Inicio</t>
  </si>
  <si>
    <t>18 18- Empresa Social del Estado-E.S.E.</t>
  </si>
  <si>
    <t>2.2. Integrante unión temporal o consorcio</t>
  </si>
  <si>
    <t>9.9. Anulado</t>
  </si>
  <si>
    <t>Reporte en Libro de Contratación-FDL</t>
  </si>
  <si>
    <t>3.3. Convenios Ley 489</t>
  </si>
  <si>
    <t>1.1. Convenio</t>
  </si>
  <si>
    <t>2 2- Consorico</t>
  </si>
  <si>
    <t>10.10. Terminado</t>
  </si>
  <si>
    <t>4.4. CP Art. 355 privadas sin ánimo de lucro</t>
  </si>
  <si>
    <t>ACUERDOS MARCO</t>
  </si>
  <si>
    <t>23 23- Empresa Unipersonal</t>
  </si>
  <si>
    <t>24 24- Otro</t>
  </si>
  <si>
    <t>TIPO DE PERSONA</t>
  </si>
  <si>
    <t>6 6- Sociedad Ltda</t>
  </si>
  <si>
    <t>TIPO DE CONTROL A LA EJECUCIÓN</t>
  </si>
  <si>
    <t>1.1. Inversión</t>
  </si>
  <si>
    <t>8 8- Sociedad Comandita por Acciones</t>
  </si>
  <si>
    <t>1 1. Interna</t>
  </si>
  <si>
    <t>2.2. Funcionamiento</t>
  </si>
  <si>
    <t>PROCEDIMIENTO</t>
  </si>
  <si>
    <t>9 9- Fundación sin Ánimo de Lucro</t>
  </si>
  <si>
    <t>2.2. Externa</t>
  </si>
  <si>
    <t>1 1. Subasta Inversa</t>
  </si>
  <si>
    <t>3.3. Ambas</t>
  </si>
  <si>
    <t>2.2. Menor Cuantía</t>
  </si>
  <si>
    <t>Gestión del Desarrollo</t>
  </si>
  <si>
    <t>Administración Nuevo CPS</t>
  </si>
  <si>
    <t>1.1. Licitación Pública</t>
  </si>
  <si>
    <t>3.3. Concurso de méritos abiertos</t>
  </si>
  <si>
    <t>Gestión del Desarrollo Local</t>
  </si>
  <si>
    <t>Administración Conductor</t>
  </si>
  <si>
    <t>2.2. Selección Abreviada</t>
  </si>
  <si>
    <t>4.4. Concurso de méritos con precalificación</t>
  </si>
  <si>
    <t>3.3. Años</t>
  </si>
  <si>
    <t>Despacho</t>
  </si>
  <si>
    <t>Administración Conductor Nuevo</t>
  </si>
  <si>
    <t>3.3. Concurso de Méritos</t>
  </si>
  <si>
    <t>5.5. Concurso de méritos con jurados</t>
  </si>
  <si>
    <t>4.4. Indeterminado</t>
  </si>
  <si>
    <t>Gestión Policiva Inspecciones</t>
  </si>
  <si>
    <t>Adquisiciones Computadores</t>
  </si>
  <si>
    <t>4.4. Mínima Cuantía</t>
  </si>
  <si>
    <t>6.6. Otro</t>
  </si>
  <si>
    <t>Gestión Policiva Jurídica</t>
  </si>
  <si>
    <t>Adquisición de Motos</t>
  </si>
  <si>
    <t>5.5. Contratación Directa.</t>
  </si>
  <si>
    <t xml:space="preserve">Anulado </t>
  </si>
  <si>
    <t>6.6. Contratación Directa por Urgencia Manifiesta</t>
  </si>
  <si>
    <t>Contratación Talento no Palanca</t>
  </si>
  <si>
    <t>Área Gestión de Desarrollo Local</t>
  </si>
  <si>
    <t>7.7. Otra</t>
  </si>
  <si>
    <t>MUJER CABEZA DE HOGAR</t>
  </si>
  <si>
    <t>Área Gestión de Desarrollo</t>
  </si>
  <si>
    <t>1. Subasta Inversa</t>
  </si>
  <si>
    <t>Arrendamiento</t>
  </si>
  <si>
    <t>TIPO DE CONFIGURACIÓN</t>
  </si>
  <si>
    <t>2. Acuerdo Marco de Precios</t>
  </si>
  <si>
    <t>Ascensores</t>
  </si>
  <si>
    <t>3. TVEC</t>
  </si>
  <si>
    <t>Aseo y Cafetería</t>
  </si>
  <si>
    <t>4. Contrato de Prestación de Servicios</t>
  </si>
  <si>
    <t>4. Bolsa Productos</t>
  </si>
  <si>
    <t>Cps: Contrato de Prestación de Servicios</t>
  </si>
  <si>
    <t>Combustible</t>
  </si>
  <si>
    <t>3 3-Administradora Pública Cooperativa</t>
  </si>
  <si>
    <t>5. Contrato de Prestación de Servicios Profesionale</t>
  </si>
  <si>
    <t>5. Convenios</t>
  </si>
  <si>
    <t>Seguros</t>
  </si>
  <si>
    <t>Combustible de Impresión</t>
  </si>
  <si>
    <t>4 4-Otras Entidades de Economía Solidaria</t>
  </si>
  <si>
    <t>9. Arrendamiento de Inmuebles</t>
  </si>
  <si>
    <t>6. Contrato Prestación de Servicios</t>
  </si>
  <si>
    <t>Contabilidad</t>
  </si>
  <si>
    <t>TIPOLOGÍA ESPECIFICA SIVICOF</t>
  </si>
  <si>
    <t>7. Urgencia Manifiesta</t>
  </si>
  <si>
    <t>132 Arrendamiento de Bienes Inmuebles</t>
  </si>
  <si>
    <t>Contratación</t>
  </si>
  <si>
    <t>8. Menor cuantía</t>
  </si>
  <si>
    <t>31 Servicios Profesionales</t>
  </si>
  <si>
    <t>Cultura y Deporte</t>
  </si>
  <si>
    <t>7 7-Sociedad Comandita Simple</t>
  </si>
  <si>
    <t>33 Servicios Apoyo a la Gestión de la Entidad (Servicios Administrativos)</t>
  </si>
  <si>
    <t>TIPOLOGÍA VEEDURÍA</t>
  </si>
  <si>
    <t>72 Contrato de Seguros</t>
  </si>
  <si>
    <t>Despacho-Conductor</t>
  </si>
  <si>
    <t>Despacho-Conductor Nuevo</t>
  </si>
  <si>
    <t>Elementos de Bioseguridad</t>
  </si>
  <si>
    <t>32 32-Servicios Artísticos</t>
  </si>
  <si>
    <t>Acuerdos Marco</t>
  </si>
  <si>
    <t>Elementos de Oficina</t>
  </si>
  <si>
    <t>12 12-Universidad Pública</t>
  </si>
  <si>
    <t>Embellecimiento Nuevo CPS</t>
  </si>
  <si>
    <t>13 13-Universidad Privada</t>
  </si>
  <si>
    <t>CAS: Convenio de Asociación</t>
  </si>
  <si>
    <t>Emergencia COVID</t>
  </si>
  <si>
    <t>14 14-Institución de Investigación Científica</t>
  </si>
  <si>
    <t>39 39-Servicios de Capacitación</t>
  </si>
  <si>
    <t>CCV: Contrato de Compra y Venta</t>
  </si>
  <si>
    <t>Extintores</t>
  </si>
  <si>
    <t>15 15-Organismo Multilateral</t>
  </si>
  <si>
    <t>7.7. Compra de venta inmuebles</t>
  </si>
  <si>
    <t>CIA: Convenio Interadministrativo</t>
  </si>
  <si>
    <t>Fotocopiado</t>
  </si>
  <si>
    <t>16 16-Institución Aseguradora</t>
  </si>
  <si>
    <t>8.8. Arrendamiento de bienes muebles</t>
  </si>
  <si>
    <t>CIN: Convenio de Interventoría</t>
  </si>
  <si>
    <t>Gestión Documental</t>
  </si>
  <si>
    <t>17 17-Institución Financiera</t>
  </si>
  <si>
    <t>COP: Contrato de Obra Pública</t>
  </si>
  <si>
    <t>Gestión Policiva inspección</t>
  </si>
  <si>
    <t>CPS: Contrato de Prestación de Servicios</t>
  </si>
  <si>
    <t>19 19-Empresa de Servicios Públicos - E.S.P.</t>
  </si>
  <si>
    <t>20 20-Institución Prestadora de Servicios - I.P.S.</t>
  </si>
  <si>
    <t>12. Fiduciaria mercantil encargo</t>
  </si>
  <si>
    <t>Otros</t>
  </si>
  <si>
    <t>Jurídica</t>
  </si>
  <si>
    <t>21 21-Empresa Promotora de Salud - E.P.S.</t>
  </si>
  <si>
    <t>13. Concesión</t>
  </si>
  <si>
    <t>Jurídica-Policivo</t>
  </si>
  <si>
    <t>22 22-Administradora de Régimen Subsidiado - A.R.S</t>
  </si>
  <si>
    <t>14. Convenios de cooperación</t>
  </si>
  <si>
    <t>Legalización de Predios</t>
  </si>
  <si>
    <t>201 201-Convenio de Cooperación y Asistencia Técnica</t>
  </si>
  <si>
    <t>1. Obra</t>
  </si>
  <si>
    <t>Malla Vial</t>
  </si>
  <si>
    <t>16. Convenios de apoyo y/o convenios de asociación</t>
  </si>
  <si>
    <t>2. Consultoría</t>
  </si>
  <si>
    <t>Mantenimiento de Vehículos</t>
  </si>
  <si>
    <t>212 212-Convenio Interadministrativo de Confinanciación</t>
  </si>
  <si>
    <t>17. Asociaciones público privadas</t>
  </si>
  <si>
    <t>3. Interventoría</t>
  </si>
  <si>
    <t>Participación</t>
  </si>
  <si>
    <t>219 219- Otros Tipos de Convenios</t>
  </si>
  <si>
    <t>Planeación</t>
  </si>
  <si>
    <t>904 904-Comodato</t>
  </si>
  <si>
    <t>19. otros gastos</t>
  </si>
  <si>
    <t>5. Contrato de Prestación de Servicios Profesionales y de Apoyo a la Gestión</t>
  </si>
  <si>
    <t>Plataforma Participación Calidad</t>
  </si>
  <si>
    <t>27 27-Corporaciones</t>
  </si>
  <si>
    <t>999 999-Otro tipo de naturaleza de contratos</t>
  </si>
  <si>
    <t>6. Compraventa de Bienes y Muebles</t>
  </si>
  <si>
    <t>Policivo</t>
  </si>
  <si>
    <t>8. Arrendamineto de Bienes y Muebles</t>
  </si>
  <si>
    <t>Policivo-Inspecciones</t>
  </si>
  <si>
    <t>9. Arrendamineo de Bienes Inmuebles</t>
  </si>
  <si>
    <t>Policivo-Jurídico</t>
  </si>
  <si>
    <t>Policivo-Obras</t>
  </si>
  <si>
    <t>Sí</t>
  </si>
  <si>
    <t>Prensa</t>
  </si>
  <si>
    <t>No</t>
  </si>
  <si>
    <t>16. Convenios/Contratos Interadministrativos</t>
  </si>
  <si>
    <t>Presupuesto</t>
  </si>
  <si>
    <t>19. Otros</t>
  </si>
  <si>
    <t>Riesgo</t>
  </si>
  <si>
    <t>Seguridad</t>
  </si>
  <si>
    <t>Seguridad Ciudadana</t>
  </si>
  <si>
    <t>Seguro Ediles</t>
  </si>
  <si>
    <t>Sipse</t>
  </si>
  <si>
    <t>Sistemas</t>
  </si>
  <si>
    <t>Licitación Pública</t>
  </si>
  <si>
    <t>Contratos de Prestación de Servicios Profesionales y de Apoyo a la Gestión</t>
  </si>
  <si>
    <t>Contrato de Comisión</t>
  </si>
  <si>
    <t>CCM</t>
  </si>
  <si>
    <t>Contrato de Cooperación Internacional</t>
  </si>
  <si>
    <t>CCI</t>
  </si>
  <si>
    <t>Contrato de comodato</t>
  </si>
  <si>
    <t>No. Programa</t>
  </si>
  <si>
    <t>Programa</t>
  </si>
  <si>
    <t>Número de Programa</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</si>
  <si>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</si>
  <si>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</si>
  <si>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</si>
  <si>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</si>
  <si>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</si>
  <si>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</si>
  <si>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</si>
  <si>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</si>
  <si>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</si>
  <si>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</si>
  <si>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</si>
  <si>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</si>
  <si>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</si>
  <si>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</si>
  <si>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</si>
  <si>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</si>
  <si>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Transformación cultural para la conciencia ambiental y el cuidado de la fauna doméstica</t>
  </si>
  <si>
    <t>Bogotá región productiva y competitiva</t>
  </si>
  <si>
    <t>Bogotá - región, el mejor destino para visitar</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</si>
  <si>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</si>
  <si>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</si>
  <si>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</si>
  <si>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</si>
  <si>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</si>
  <si>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</si>
  <si>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</si>
  <si>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</si>
  <si>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</si>
  <si>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</si>
  <si>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</si>
  <si>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</si>
  <si>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</si>
  <si>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</si>
  <si>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</si>
  <si>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</si>
  <si>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</si>
  <si>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Atención a jóvenes y adultos infractores con impacto en su proyecto de vida</t>
  </si>
  <si>
    <t>Calidad de Vida y Derechos de la Población privada de la libertad</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</si>
  <si>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</si>
  <si>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</si>
  <si>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</si>
  <si>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</si>
  <si>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</si>
  <si>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</si>
  <si>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</si>
  <si>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Gestión pública efectiva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</si>
</sst>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yyyy\-mm\-dd;@"/>
    <numFmt numFmtId="168" formatCode="_-* #,##0.00\ _€_-;\-* #,##0.00\ _€_-;_-* &quot;-&quot;??\ _€_-;_-@_-"/>
    <numFmt numFmtId="169" formatCode="dd/mm/yyyy;@"/>
    <numFmt numFmtId="170" formatCode="d/mm/yyyy;@"/>
  </numFmts>
  <fonts count="41"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u/>
      <sz val="11"/>
      <color theme="10"/>
      <name val="Calibri"/>
      <family val="2"/>
      <scheme val="minor"/>
    </font>
    <font>
      <sz val="11"/>
      <color indexed="8"/>
      <name val="Calibri"/>
      <family val="2"/>
      <scheme val="minor"/>
    </font>
    <font>
      <b/>
      <sz val="11"/>
      <color theme="1"/>
      <name val="Calibri"/>
      <family val="2"/>
      <scheme val="minor"/>
    </font>
    <font>
      <b/>
      <sz val="8"/>
      <name val="Arial"/>
      <family val="2"/>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name val="Arial"/>
      <family val="2"/>
    </font>
    <font>
      <b/>
      <sz val="11"/>
      <name val="Arial Narrow"/>
      <family val="2"/>
    </font>
    <font>
      <b/>
      <sz val="11"/>
      <color theme="1"/>
      <name val="Arial Narrow"/>
      <family val="2"/>
    </font>
    <font>
      <sz val="11"/>
      <color theme="1"/>
      <name val="Arial Narrow"/>
      <family val="2"/>
    </font>
    <font>
      <b/>
      <sz val="12"/>
      <name val="Arial Narrow"/>
      <family val="2"/>
    </font>
    <font>
      <sz val="8"/>
      <name val="Calibri"/>
      <family val="2"/>
      <scheme val="minor"/>
    </font>
    <font>
      <u/>
      <sz val="9"/>
      <name val="Arial"/>
      <family val="2"/>
    </font>
    <font>
      <b/>
      <sz val="11"/>
      <name val="Calibri"/>
      <family val="2"/>
      <scheme val="minor"/>
    </font>
    <font>
      <u/>
      <sz val="9"/>
      <color theme="10"/>
      <name val="Arial"/>
      <family val="2"/>
    </font>
    <font>
      <u/>
      <sz val="9"/>
      <color theme="1"/>
      <name val="Arial"/>
      <family val="2"/>
    </font>
    <font>
      <sz val="9"/>
      <color rgb="FF000000"/>
      <name val="Arial"/>
      <family val="2"/>
    </font>
    <font>
      <sz val="8"/>
      <name val="Arial"/>
      <family val="2"/>
    </font>
    <font>
      <sz val="9"/>
      <color indexed="81"/>
      <name val="Tahoma"/>
      <family val="2"/>
    </font>
    <font>
      <u/>
      <sz val="11"/>
      <color rgb="FF0000FF"/>
      <name val="Calibri"/>
      <family val="2"/>
      <scheme val="minor"/>
    </font>
    <font>
      <sz val="8"/>
      <color theme="1"/>
      <name val="Arial"/>
      <family val="2"/>
    </font>
    <font>
      <sz val="7.5"/>
      <name val="Arial"/>
      <family val="2"/>
    </font>
  </fonts>
  <fills count="5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rgb="FFFF0000"/>
        <bgColor indexed="64"/>
      </patternFill>
    </fill>
    <fill>
      <patternFill patternType="solid">
        <fgColor theme="7" tint="0.59999389629810485"/>
        <bgColor indexed="65"/>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rgb="FF000000"/>
      </patternFill>
    </fill>
    <fill>
      <patternFill patternType="solid">
        <fgColor rgb="FFCCCCFF"/>
        <bgColor indexed="64"/>
      </patternFill>
    </fill>
    <fill>
      <patternFill patternType="solid">
        <fgColor rgb="FFFFFFCC"/>
        <bgColor indexed="64"/>
      </patternFill>
    </fill>
    <fill>
      <patternFill patternType="solid">
        <fgColor rgb="FFFF99FF"/>
        <bgColor indexed="64"/>
      </patternFill>
    </fill>
    <fill>
      <patternFill patternType="solid">
        <fgColor rgb="FF00FFFF"/>
        <bgColor indexed="64"/>
      </patternFill>
    </fill>
    <fill>
      <patternFill patternType="solid">
        <fgColor rgb="FF00FF00"/>
        <bgColor indexed="64"/>
      </patternFill>
    </fill>
    <fill>
      <patternFill patternType="solid">
        <fgColor rgb="FF00FF00"/>
        <bgColor rgb="FF000000"/>
      </patternFill>
    </fill>
    <fill>
      <patternFill patternType="solid">
        <fgColor rgb="FFFF0000"/>
        <bgColor rgb="FF000000"/>
      </patternFill>
    </fill>
    <fill>
      <patternFill patternType="solid">
        <fgColor rgb="FFFF0066"/>
        <bgColor indexed="64"/>
      </patternFill>
    </fill>
    <fill>
      <patternFill patternType="solid">
        <fgColor rgb="FFFF0066"/>
        <bgColor rgb="FF000000"/>
      </patternFill>
    </fill>
  </fills>
  <borders count="4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medium">
        <color indexed="64"/>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thin">
        <color auto="1"/>
      </right>
      <top style="thin">
        <color auto="1"/>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auto="1"/>
      </right>
      <top/>
      <bottom style="thin">
        <color auto="1"/>
      </bottom>
      <diagonal/>
    </border>
    <border>
      <left/>
      <right style="thin">
        <color indexed="64"/>
      </right>
      <top/>
      <bottom/>
      <diagonal/>
    </border>
  </borders>
  <cellStyleXfs count="71">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0" fontId="4" fillId="0" borderId="0" applyNumberForma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xf numFmtId="0" fontId="11" fillId="0" borderId="17" applyNumberFormat="0" applyFill="0" applyAlignment="0" applyProtection="0"/>
    <xf numFmtId="0" fontId="12" fillId="0" borderId="18" applyNumberFormat="0" applyFill="0" applyAlignment="0" applyProtection="0"/>
    <xf numFmtId="0" fontId="13" fillId="0" borderId="19" applyNumberFormat="0" applyFill="0" applyAlignment="0" applyProtection="0"/>
    <xf numFmtId="0" fontId="13" fillId="0" borderId="0" applyNumberFormat="0" applyFill="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7" fillId="18" borderId="20" applyNumberFormat="0" applyAlignment="0" applyProtection="0"/>
    <xf numFmtId="0" fontId="18" fillId="19" borderId="21" applyNumberFormat="0" applyAlignment="0" applyProtection="0"/>
    <xf numFmtId="0" fontId="19" fillId="19" borderId="20" applyNumberFormat="0" applyAlignment="0" applyProtection="0"/>
    <xf numFmtId="0" fontId="20" fillId="0" borderId="22" applyNumberFormat="0" applyFill="0" applyAlignment="0" applyProtection="0"/>
    <xf numFmtId="0" fontId="21" fillId="20" borderId="23" applyNumberFormat="0" applyAlignment="0" applyProtection="0"/>
    <xf numFmtId="0" fontId="9" fillId="0" borderId="0" applyNumberFormat="0" applyFill="0" applyBorder="0" applyAlignment="0" applyProtection="0"/>
    <xf numFmtId="0" fontId="1" fillId="21" borderId="24" applyNumberFormat="0" applyFont="0" applyAlignment="0" applyProtection="0"/>
    <xf numFmtId="0" fontId="22" fillId="0" borderId="0" applyNumberFormat="0" applyFill="0" applyBorder="0" applyAlignment="0" applyProtection="0"/>
    <xf numFmtId="0" fontId="6" fillId="0" borderId="25" applyNumberFormat="0" applyFill="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3" fillId="40" borderId="0" applyNumberFormat="0" applyBorder="0" applyAlignment="0" applyProtection="0"/>
    <xf numFmtId="0" fontId="1" fillId="4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0" borderId="0" applyNumberFormat="0" applyFill="0" applyBorder="0" applyAlignment="0" applyProtection="0"/>
    <xf numFmtId="0" fontId="38" fillId="0" borderId="0" applyNumberFormat="0" applyFill="0" applyBorder="0" applyAlignment="0" applyProtection="0">
      <alignment vertical="center"/>
    </xf>
  </cellStyleXfs>
  <cellXfs count="377">
    <xf numFmtId="0" fontId="0" fillId="0" borderId="0" xfId="0"/>
    <xf numFmtId="0" fontId="0" fillId="2" borderId="0" xfId="0" applyFill="1"/>
    <xf numFmtId="0" fontId="6" fillId="5" borderId="0" xfId="0" applyFont="1" applyFill="1" applyAlignment="1">
      <alignment horizontal="center" vertical="center"/>
    </xf>
    <xf numFmtId="0" fontId="0" fillId="0" borderId="0" xfId="0"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xf>
    <xf numFmtId="0" fontId="0" fillId="2"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6" fillId="5" borderId="3" xfId="0" applyFont="1" applyFill="1" applyBorder="1" applyAlignment="1">
      <alignment horizontal="center" vertical="center"/>
    </xf>
    <xf numFmtId="0" fontId="0" fillId="0" borderId="3" xfId="0" applyBorder="1" applyAlignment="1">
      <alignment horizontal="left" vertical="center"/>
    </xf>
    <xf numFmtId="0" fontId="6" fillId="5" borderId="3" xfId="0" applyFont="1" applyFill="1" applyBorder="1" applyAlignment="1">
      <alignment horizontal="center" vertical="center" wrapText="1"/>
    </xf>
    <xf numFmtId="0" fontId="0" fillId="0" borderId="0" xfId="0" applyAlignment="1">
      <alignment vertical="center"/>
    </xf>
    <xf numFmtId="0" fontId="6" fillId="44" borderId="3" xfId="0" applyFont="1" applyFill="1" applyBorder="1" applyAlignment="1">
      <alignment horizontal="center" vertical="center"/>
    </xf>
    <xf numFmtId="0" fontId="28" fillId="44" borderId="3" xfId="0" applyFont="1" applyFill="1" applyBorder="1" applyAlignment="1">
      <alignment horizontal="justify" vertical="center" wrapText="1"/>
    </xf>
    <xf numFmtId="0" fontId="0" fillId="44" borderId="9" xfId="0" applyFill="1" applyBorder="1" applyAlignment="1">
      <alignment horizontal="justify" vertical="center"/>
    </xf>
    <xf numFmtId="0" fontId="28" fillId="43" borderId="3" xfId="0" applyFont="1" applyFill="1" applyBorder="1" applyAlignment="1">
      <alignment horizontal="justify" vertical="center" wrapText="1"/>
    </xf>
    <xf numFmtId="0" fontId="0" fillId="43" borderId="9" xfId="0" applyFill="1" applyBorder="1" applyAlignment="1">
      <alignment horizontal="justify" vertical="center" wrapText="1"/>
    </xf>
    <xf numFmtId="0" fontId="28" fillId="45" borderId="3" xfId="0" applyFont="1" applyFill="1" applyBorder="1" applyAlignment="1">
      <alignment horizontal="justify" vertical="center" wrapText="1"/>
    </xf>
    <xf numFmtId="0" fontId="0" fillId="45" borderId="9" xfId="0" applyFill="1" applyBorder="1" applyAlignment="1">
      <alignment horizontal="justify" vertical="center"/>
    </xf>
    <xf numFmtId="0" fontId="6" fillId="14" borderId="3" xfId="0" applyFont="1" applyFill="1" applyBorder="1" applyAlignment="1">
      <alignment horizontal="center" vertical="center"/>
    </xf>
    <xf numFmtId="0" fontId="28" fillId="14" borderId="3" xfId="0" applyFont="1" applyFill="1" applyBorder="1" applyAlignment="1">
      <alignment horizontal="justify" vertical="center" wrapText="1"/>
    </xf>
    <xf numFmtId="0" fontId="0" fillId="14" borderId="9" xfId="0" applyFill="1" applyBorder="1" applyAlignment="1">
      <alignment horizontal="justify" vertical="center"/>
    </xf>
    <xf numFmtId="0" fontId="29" fillId="9" borderId="3" xfId="0" applyFont="1" applyFill="1" applyBorder="1" applyAlignment="1">
      <alignment horizontal="center" vertical="center"/>
    </xf>
    <xf numFmtId="0" fontId="28" fillId="9" borderId="3" xfId="0" applyFont="1" applyFill="1" applyBorder="1" applyAlignment="1">
      <alignment horizontal="left" vertical="center" wrapText="1"/>
    </xf>
    <xf numFmtId="0" fontId="0" fillId="9" borderId="9" xfId="0" applyFill="1" applyBorder="1" applyAlignment="1">
      <alignment horizontal="justify" vertical="center"/>
    </xf>
    <xf numFmtId="0" fontId="6" fillId="9" borderId="3" xfId="0" applyFont="1" applyFill="1" applyBorder="1" applyAlignment="1">
      <alignment horizontal="center" vertical="center"/>
    </xf>
    <xf numFmtId="0" fontId="0" fillId="9" borderId="3" xfId="0" applyFill="1" applyBorder="1" applyAlignment="1">
      <alignment horizontal="left" vertical="center"/>
    </xf>
    <xf numFmtId="0" fontId="0" fillId="9" borderId="15" xfId="0" applyFill="1" applyBorder="1" applyAlignment="1">
      <alignment horizontal="left" vertical="center"/>
    </xf>
    <xf numFmtId="0" fontId="0" fillId="9" borderId="16" xfId="0" applyFill="1" applyBorder="1" applyAlignment="1">
      <alignment horizontal="justify" vertical="center"/>
    </xf>
    <xf numFmtId="0" fontId="6" fillId="44" borderId="1" xfId="0" applyFont="1" applyFill="1" applyBorder="1" applyAlignment="1">
      <alignment horizontal="center" vertical="center"/>
    </xf>
    <xf numFmtId="0" fontId="28" fillId="44" borderId="1" xfId="0" applyFont="1" applyFill="1" applyBorder="1" applyAlignment="1">
      <alignment horizontal="justify" vertical="center" wrapText="1"/>
    </xf>
    <xf numFmtId="0" fontId="0" fillId="44" borderId="6" xfId="0" applyFill="1" applyBorder="1" applyAlignment="1">
      <alignment horizontal="justify" vertical="center"/>
    </xf>
    <xf numFmtId="0" fontId="6" fillId="43" borderId="3" xfId="0" applyFont="1" applyFill="1" applyBorder="1" applyAlignment="1">
      <alignment horizontal="center" vertical="center"/>
    </xf>
    <xf numFmtId="0" fontId="6" fillId="45" borderId="3" xfId="0" applyFont="1" applyFill="1" applyBorder="1" applyAlignment="1">
      <alignment horizontal="center" vertical="center"/>
    </xf>
    <xf numFmtId="0" fontId="0" fillId="0" borderId="3" xfId="0" applyBorder="1" applyAlignment="1">
      <alignment horizontal="center" vertical="center"/>
    </xf>
    <xf numFmtId="0" fontId="26" fillId="9" borderId="5" xfId="0" applyFont="1" applyFill="1" applyBorder="1" applyAlignment="1">
      <alignment horizontal="center" vertical="center" wrapText="1"/>
    </xf>
    <xf numFmtId="0" fontId="27" fillId="9" borderId="5" xfId="0" applyFont="1" applyFill="1" applyBorder="1" applyAlignment="1">
      <alignment horizontal="center" vertical="center"/>
    </xf>
    <xf numFmtId="0" fontId="6" fillId="9" borderId="5" xfId="0" applyFont="1" applyFill="1" applyBorder="1" applyAlignment="1">
      <alignment horizontal="center" vertical="center"/>
    </xf>
    <xf numFmtId="0" fontId="0" fillId="0" borderId="1" xfId="0" applyBorder="1" applyAlignment="1">
      <alignment horizontal="center" vertical="center"/>
    </xf>
    <xf numFmtId="0" fontId="6" fillId="5" borderId="5" xfId="0" applyFont="1" applyFill="1" applyBorder="1" applyAlignment="1">
      <alignment horizontal="center" vertical="center" wrapText="1"/>
    </xf>
    <xf numFmtId="0" fontId="0" fillId="0" borderId="3" xfId="0" applyBorder="1" applyAlignment="1">
      <alignment horizontal="left" vertical="center" wrapText="1"/>
    </xf>
    <xf numFmtId="0" fontId="0" fillId="0" borderId="27" xfId="0" applyBorder="1" applyAlignment="1">
      <alignment horizontal="left" vertical="center"/>
    </xf>
    <xf numFmtId="0" fontId="0" fillId="0" borderId="4" xfId="0" applyBorder="1" applyAlignment="1">
      <alignment horizontal="left" vertical="center" wrapText="1"/>
    </xf>
    <xf numFmtId="0" fontId="0" fillId="2" borderId="0" xfId="0" applyFill="1" applyAlignment="1">
      <alignment horizontal="left" vertical="center" wrapText="1"/>
    </xf>
    <xf numFmtId="0" fontId="6" fillId="8" borderId="14" xfId="0" applyFont="1" applyFill="1" applyBorder="1" applyAlignment="1">
      <alignment horizontal="center" vertical="center"/>
    </xf>
    <xf numFmtId="0" fontId="0" fillId="2" borderId="0" xfId="0" applyFill="1" applyAlignment="1">
      <alignment horizontal="center" vertical="center"/>
    </xf>
    <xf numFmtId="0" fontId="6" fillId="5" borderId="27" xfId="0" applyFont="1" applyFill="1" applyBorder="1" applyAlignment="1">
      <alignment horizontal="center" vertical="center"/>
    </xf>
    <xf numFmtId="0" fontId="0" fillId="0" borderId="27" xfId="0" applyBorder="1" applyAlignment="1">
      <alignment horizontal="left" vertical="center" wrapText="1"/>
    </xf>
    <xf numFmtId="0" fontId="7" fillId="5" borderId="3" xfId="0" applyFont="1" applyFill="1" applyBorder="1" applyAlignment="1" applyProtection="1">
      <alignment horizontal="center" vertical="center" wrapText="1"/>
      <protection locked="0"/>
    </xf>
    <xf numFmtId="0" fontId="6" fillId="5" borderId="2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0" borderId="4" xfId="0" applyBorder="1" applyAlignment="1">
      <alignment horizontal="left" vertical="center"/>
    </xf>
    <xf numFmtId="0" fontId="8" fillId="46" borderId="0" xfId="0" applyFont="1" applyFill="1" applyAlignment="1">
      <alignment horizontal="left" vertical="center"/>
    </xf>
    <xf numFmtId="0" fontId="0" fillId="46" borderId="0" xfId="0" applyFill="1" applyAlignment="1">
      <alignment horizontal="left" vertical="center"/>
    </xf>
    <xf numFmtId="0" fontId="6" fillId="2" borderId="0" xfId="0" applyFont="1" applyFill="1" applyAlignment="1">
      <alignment horizontal="center" vertical="center"/>
    </xf>
    <xf numFmtId="0" fontId="0" fillId="6" borderId="0" xfId="0" applyFill="1"/>
    <xf numFmtId="166" fontId="25" fillId="6" borderId="3" xfId="1"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166" fontId="25" fillId="48" borderId="3" xfId="1" applyNumberFormat="1"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6" borderId="3" xfId="0" applyFont="1" applyFill="1" applyBorder="1" applyAlignment="1" applyProtection="1">
      <alignment horizontal="center" vertical="center"/>
      <protection locked="0"/>
    </xf>
    <xf numFmtId="0" fontId="25" fillId="7" borderId="2"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center" vertical="center" wrapText="1"/>
      <protection locked="0"/>
    </xf>
    <xf numFmtId="0" fontId="25" fillId="7" borderId="13"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pplyProtection="1">
      <alignment horizontal="center" vertical="center" wrapText="1"/>
      <protection locked="0"/>
    </xf>
    <xf numFmtId="14" fontId="25" fillId="6" borderId="1" xfId="0" applyNumberFormat="1" applyFont="1" applyFill="1" applyBorder="1" applyAlignment="1" applyProtection="1">
      <alignment horizontal="center" vertical="center" wrapText="1"/>
      <protection locked="0"/>
    </xf>
    <xf numFmtId="166" fontId="25" fillId="6" borderId="1" xfId="1" applyNumberFormat="1" applyFont="1" applyFill="1" applyBorder="1" applyAlignment="1" applyProtection="1">
      <alignment horizontal="right" vertical="center" wrapText="1"/>
      <protection locked="0"/>
    </xf>
    <xf numFmtId="0" fontId="25" fillId="6" borderId="1" xfId="0" applyFont="1" applyFill="1" applyBorder="1" applyAlignment="1" applyProtection="1">
      <alignment horizontal="center" vertical="center"/>
      <protection locked="0"/>
    </xf>
    <xf numFmtId="14" fontId="25" fillId="6" borderId="3" xfId="1" applyNumberFormat="1" applyFont="1" applyFill="1" applyBorder="1" applyAlignment="1" applyProtection="1">
      <alignment horizontal="center" vertical="center"/>
      <protection locked="0"/>
    </xf>
    <xf numFmtId="1" fontId="25" fillId="6" borderId="3" xfId="1" applyNumberFormat="1" applyFont="1" applyFill="1" applyBorder="1" applyAlignment="1" applyProtection="1">
      <alignment horizontal="center" vertical="center"/>
      <protection locked="0"/>
    </xf>
    <xf numFmtId="0" fontId="25" fillId="6" borderId="1" xfId="0" applyFont="1" applyFill="1" applyBorder="1" applyAlignment="1">
      <alignment horizontal="center" vertical="center"/>
    </xf>
    <xf numFmtId="0" fontId="25" fillId="6" borderId="13" xfId="0" applyFont="1" applyFill="1" applyBorder="1" applyAlignment="1" applyProtection="1">
      <alignment horizontal="center" vertical="center" wrapText="1"/>
      <protection locked="0"/>
    </xf>
    <xf numFmtId="3" fontId="25" fillId="6" borderId="3" xfId="16" applyNumberFormat="1" applyFont="1" applyFill="1" applyBorder="1" applyAlignment="1" applyProtection="1">
      <alignment horizontal="right" vertical="center"/>
      <protection locked="0"/>
    </xf>
    <xf numFmtId="0" fontId="25" fillId="6" borderId="3" xfId="0" applyFont="1" applyFill="1" applyBorder="1" applyAlignment="1" applyProtection="1">
      <alignment horizontal="right" vertical="center"/>
      <protection locked="0"/>
    </xf>
    <xf numFmtId="0" fontId="25" fillId="6" borderId="2" xfId="0" applyFont="1" applyFill="1" applyBorder="1" applyAlignment="1" applyProtection="1">
      <alignment horizontal="center" vertical="center"/>
      <protection locked="0"/>
    </xf>
    <xf numFmtId="0" fontId="25" fillId="9" borderId="1" xfId="0" applyFont="1" applyFill="1" applyBorder="1" applyAlignment="1" applyProtection="1">
      <alignment horizontal="center" vertical="center" wrapText="1"/>
      <protection locked="0"/>
    </xf>
    <xf numFmtId="0" fontId="25" fillId="9" borderId="2"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wrapText="1"/>
      <protection locked="0"/>
    </xf>
    <xf numFmtId="14" fontId="25" fillId="7" borderId="1" xfId="0" applyNumberFormat="1" applyFont="1" applyFill="1" applyBorder="1" applyAlignment="1" applyProtection="1">
      <alignment horizontal="center" vertical="center"/>
      <protection locked="0"/>
    </xf>
    <xf numFmtId="166" fontId="25" fillId="7" borderId="1" xfId="1" applyNumberFormat="1" applyFont="1" applyFill="1" applyBorder="1" applyAlignment="1" applyProtection="1">
      <alignment horizontal="center" vertical="center"/>
    </xf>
    <xf numFmtId="166" fontId="25" fillId="7" borderId="1" xfId="1" applyNumberFormat="1" applyFont="1" applyFill="1" applyBorder="1" applyAlignment="1" applyProtection="1">
      <alignment horizontal="center" vertical="center"/>
      <protection locked="0"/>
    </xf>
    <xf numFmtId="0" fontId="25" fillId="47" borderId="3" xfId="0" applyFont="1" applyFill="1" applyBorder="1" applyAlignment="1">
      <alignment horizontal="center" vertical="center" wrapText="1"/>
    </xf>
    <xf numFmtId="1" fontId="25" fillId="47" borderId="3" xfId="0" applyNumberFormat="1" applyFont="1" applyFill="1" applyBorder="1" applyAlignment="1" applyProtection="1">
      <alignment horizontal="center" vertical="center"/>
      <protection locked="0"/>
    </xf>
    <xf numFmtId="14" fontId="25" fillId="47" borderId="3" xfId="0" applyNumberFormat="1" applyFont="1" applyFill="1" applyBorder="1" applyAlignment="1" applyProtection="1">
      <alignment horizontal="center" vertical="center"/>
      <protection locked="0"/>
    </xf>
    <xf numFmtId="14" fontId="25" fillId="47" borderId="3" xfId="0" applyNumberFormat="1" applyFont="1" applyFill="1" applyBorder="1" applyAlignment="1">
      <alignment horizontal="center" vertical="center"/>
    </xf>
    <xf numFmtId="0" fontId="25" fillId="47" borderId="3" xfId="0" applyFont="1" applyFill="1" applyBorder="1" applyAlignment="1" applyProtection="1">
      <alignment horizontal="center" vertical="center"/>
      <protection locked="0"/>
    </xf>
    <xf numFmtId="0" fontId="25" fillId="47" borderId="3" xfId="0" applyFont="1" applyFill="1" applyBorder="1" applyAlignment="1" applyProtection="1">
      <alignment horizontal="center" vertical="center" wrapText="1"/>
      <protection locked="0"/>
    </xf>
    <xf numFmtId="14" fontId="25" fillId="6" borderId="3" xfId="0" applyNumberFormat="1" applyFont="1" applyFill="1" applyBorder="1" applyAlignment="1" applyProtection="1">
      <alignment horizontal="center" vertical="center" wrapText="1"/>
      <protection locked="0"/>
    </xf>
    <xf numFmtId="0" fontId="25" fillId="47" borderId="8" xfId="0" applyFont="1" applyFill="1" applyBorder="1" applyAlignment="1">
      <alignment horizontal="center" vertical="center" wrapText="1"/>
    </xf>
    <xf numFmtId="0" fontId="25" fillId="7" borderId="29" xfId="0" applyFont="1" applyFill="1" applyBorder="1" applyAlignment="1" applyProtection="1">
      <alignment horizontal="center" vertical="center" wrapText="1"/>
      <protection locked="0"/>
    </xf>
    <xf numFmtId="0" fontId="25" fillId="6" borderId="8" xfId="0" applyFont="1" applyFill="1" applyBorder="1" applyAlignment="1" applyProtection="1">
      <alignment horizontal="center" vertical="center" wrapText="1"/>
      <protection locked="0"/>
    </xf>
    <xf numFmtId="0" fontId="25" fillId="47" borderId="4" xfId="0" applyFont="1" applyFill="1" applyBorder="1" applyAlignment="1" applyProtection="1">
      <alignment horizontal="center" vertical="center" wrapText="1"/>
      <protection locked="0"/>
    </xf>
    <xf numFmtId="0" fontId="25" fillId="52" borderId="1" xfId="0" applyFont="1" applyFill="1" applyBorder="1" applyAlignment="1">
      <alignment horizontal="center" vertical="center"/>
    </xf>
    <xf numFmtId="169" fontId="25" fillId="3" borderId="3" xfId="0" applyNumberFormat="1" applyFont="1" applyFill="1" applyBorder="1" applyAlignment="1" applyProtection="1">
      <alignment horizontal="center" vertical="center"/>
      <protection locked="0"/>
    </xf>
    <xf numFmtId="169" fontId="25" fillId="7" borderId="1" xfId="0" applyNumberFormat="1" applyFont="1" applyFill="1" applyBorder="1" applyAlignment="1" applyProtection="1">
      <alignment horizontal="center" vertical="center"/>
      <protection locked="0"/>
    </xf>
    <xf numFmtId="0" fontId="25" fillId="47" borderId="28" xfId="0" applyFont="1" applyFill="1" applyBorder="1" applyAlignment="1">
      <alignment horizontal="center" vertical="center"/>
    </xf>
    <xf numFmtId="14" fontId="25" fillId="47" borderId="26" xfId="0" applyNumberFormat="1" applyFont="1" applyFill="1" applyBorder="1" applyAlignment="1">
      <alignment horizontal="center" vertical="center"/>
    </xf>
    <xf numFmtId="14" fontId="25" fillId="47" borderId="9" xfId="0" applyNumberFormat="1" applyFont="1" applyFill="1" applyBorder="1" applyAlignment="1" applyProtection="1">
      <alignment horizontal="center" vertical="center"/>
      <protection locked="0"/>
    </xf>
    <xf numFmtId="0" fontId="25" fillId="47" borderId="7" xfId="0" applyFont="1" applyFill="1" applyBorder="1" applyAlignment="1">
      <alignment horizontal="center" vertical="center"/>
    </xf>
    <xf numFmtId="0" fontId="25" fillId="47" borderId="9" xfId="0" applyFont="1" applyFill="1" applyBorder="1" applyAlignment="1" applyProtection="1">
      <alignment horizontal="center" vertical="center"/>
      <protection locked="0"/>
    </xf>
    <xf numFmtId="169" fontId="25" fillId="6" borderId="1" xfId="0" applyNumberFormat="1" applyFont="1" applyFill="1" applyBorder="1" applyAlignment="1" applyProtection="1">
      <alignment horizontal="center" vertical="center" wrapText="1"/>
      <protection locked="0"/>
    </xf>
    <xf numFmtId="169" fontId="25" fillId="49" borderId="1" xfId="0" applyNumberFormat="1" applyFont="1" applyFill="1" applyBorder="1" applyAlignment="1">
      <alignment horizontal="center" vertical="center"/>
    </xf>
    <xf numFmtId="14" fontId="25" fillId="6" borderId="1" xfId="0" applyNumberFormat="1" applyFont="1" applyFill="1" applyBorder="1" applyAlignment="1" applyProtection="1">
      <alignment horizontal="center" vertical="center"/>
      <protection locked="0"/>
    </xf>
    <xf numFmtId="0" fontId="31" fillId="6" borderId="1" xfId="4" applyFont="1" applyFill="1" applyBorder="1" applyAlignment="1" applyProtection="1">
      <alignment horizontal="center" vertical="center" wrapText="1"/>
      <protection locked="0"/>
    </xf>
    <xf numFmtId="14" fontId="25" fillId="8" borderId="1" xfId="0"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14" fontId="25" fillId="8" borderId="2" xfId="0" applyNumberFormat="1" applyFont="1" applyFill="1" applyBorder="1" applyAlignment="1" applyProtection="1">
      <alignment horizontal="center" vertical="center"/>
      <protection locked="0"/>
    </xf>
    <xf numFmtId="0" fontId="25" fillId="50" borderId="3" xfId="0" applyFont="1" applyFill="1" applyBorder="1" applyAlignment="1" applyProtection="1">
      <alignment horizontal="center" vertical="center"/>
      <protection locked="0"/>
    </xf>
    <xf numFmtId="3" fontId="25" fillId="50" borderId="1" xfId="0" applyNumberFormat="1" applyFont="1" applyFill="1" applyBorder="1" applyAlignment="1" applyProtection="1">
      <alignment horizontal="center" vertical="center"/>
      <protection locked="0"/>
    </xf>
    <xf numFmtId="3" fontId="25" fillId="50" borderId="2" xfId="0" applyNumberFormat="1" applyFont="1" applyFill="1" applyBorder="1" applyAlignment="1" applyProtection="1">
      <alignment horizontal="center" vertical="center"/>
      <protection locked="0"/>
    </xf>
    <xf numFmtId="0" fontId="8" fillId="51" borderId="13" xfId="0" applyFont="1" applyFill="1" applyBorder="1" applyAlignment="1">
      <alignment vertical="center"/>
    </xf>
    <xf numFmtId="0" fontId="25" fillId="2" borderId="0" xfId="0" applyFont="1" applyFill="1"/>
    <xf numFmtId="0" fontId="4" fillId="6" borderId="1" xfId="4" applyFill="1" applyBorder="1" applyAlignment="1" applyProtection="1">
      <alignment horizontal="center" vertical="center" wrapText="1"/>
      <protection locked="0"/>
    </xf>
    <xf numFmtId="0" fontId="25" fillId="6" borderId="3" xfId="0" applyFont="1" applyFill="1" applyBorder="1" applyAlignment="1" applyProtection="1">
      <alignment horizontal="center" vertical="center" wrapText="1"/>
      <protection locked="0"/>
    </xf>
    <xf numFmtId="1" fontId="25" fillId="6" borderId="1" xfId="0" applyNumberFormat="1" applyFont="1" applyFill="1" applyBorder="1" applyAlignment="1" applyProtection="1">
      <alignment horizontal="center" vertical="center" wrapText="1"/>
      <protection locked="0"/>
    </xf>
    <xf numFmtId="3" fontId="25" fillId="6" borderId="1" xfId="0" applyNumberFormat="1" applyFont="1" applyFill="1" applyBorder="1" applyAlignment="1" applyProtection="1">
      <alignment horizontal="center" vertical="center" wrapText="1"/>
      <protection locked="0"/>
    </xf>
    <xf numFmtId="0" fontId="25" fillId="6" borderId="1" xfId="0" applyFont="1" applyFill="1" applyBorder="1" applyAlignment="1">
      <alignment horizontal="justify" vertical="center" wrapText="1"/>
    </xf>
    <xf numFmtId="0" fontId="0" fillId="0" borderId="0" xfId="0" applyAlignment="1">
      <alignment horizontal="justify" vertical="center"/>
    </xf>
    <xf numFmtId="0" fontId="33" fillId="6" borderId="1" xfId="4" applyFont="1" applyFill="1" applyBorder="1" applyAlignment="1">
      <alignment horizontal="justify" vertical="center" wrapText="1"/>
    </xf>
    <xf numFmtId="3" fontId="25" fillId="48" borderId="3" xfId="1" applyNumberFormat="1" applyFont="1" applyFill="1" applyBorder="1" applyAlignment="1" applyProtection="1">
      <alignment horizontal="right" vertical="center"/>
      <protection locked="0"/>
    </xf>
    <xf numFmtId="3" fontId="0" fillId="0" borderId="0" xfId="0" applyNumberFormat="1" applyAlignment="1">
      <alignment horizontal="right"/>
    </xf>
    <xf numFmtId="0" fontId="4" fillId="6" borderId="1" xfId="4" applyFill="1" applyBorder="1" applyAlignment="1">
      <alignment horizontal="justify" vertical="center" wrapText="1"/>
    </xf>
    <xf numFmtId="0" fontId="25"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2" borderId="30"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166" fontId="25" fillId="48" borderId="32" xfId="1" applyNumberFormat="1" applyFont="1" applyFill="1" applyBorder="1" applyAlignment="1" applyProtection="1">
      <alignment horizontal="center" vertical="center"/>
      <protection locked="0"/>
    </xf>
    <xf numFmtId="3" fontId="25" fillId="48" borderId="32" xfId="1" applyNumberFormat="1" applyFont="1" applyFill="1" applyBorder="1" applyAlignment="1" applyProtection="1">
      <alignment horizontal="right" vertical="center"/>
      <protection locked="0"/>
    </xf>
    <xf numFmtId="0" fontId="25" fillId="4" borderId="32" xfId="0" applyFont="1" applyFill="1" applyBorder="1" applyAlignment="1" applyProtection="1">
      <alignment horizontal="center" vertical="center"/>
      <protection locked="0"/>
    </xf>
    <xf numFmtId="0" fontId="25" fillId="6" borderId="32" xfId="0" applyFont="1" applyFill="1" applyBorder="1" applyAlignment="1" applyProtection="1">
      <alignment horizontal="center" vertical="center"/>
      <protection locked="0"/>
    </xf>
    <xf numFmtId="0" fontId="25" fillId="47" borderId="32" xfId="0" applyFont="1" applyFill="1" applyBorder="1" applyAlignment="1">
      <alignment horizontal="center" vertical="center" wrapText="1"/>
    </xf>
    <xf numFmtId="0" fontId="25" fillId="47" borderId="33" xfId="0" applyFont="1" applyFill="1" applyBorder="1" applyAlignment="1">
      <alignment horizontal="center" vertical="center" wrapText="1"/>
    </xf>
    <xf numFmtId="0" fontId="25" fillId="47" borderId="34" xfId="0" applyFont="1" applyFill="1" applyBorder="1" applyAlignment="1">
      <alignment horizontal="center" vertical="center"/>
    </xf>
    <xf numFmtId="14" fontId="25" fillId="47" borderId="35" xfId="0" applyNumberFormat="1" applyFont="1" applyFill="1" applyBorder="1" applyAlignment="1">
      <alignment horizontal="center" vertical="center"/>
    </xf>
    <xf numFmtId="1" fontId="25" fillId="47" borderId="32" xfId="0" applyNumberFormat="1" applyFont="1" applyFill="1" applyBorder="1" applyAlignment="1" applyProtection="1">
      <alignment horizontal="center" vertical="center"/>
      <protection locked="0"/>
    </xf>
    <xf numFmtId="14" fontId="25" fillId="47" borderId="32" xfId="0" applyNumberFormat="1" applyFont="1" applyFill="1" applyBorder="1" applyAlignment="1" applyProtection="1">
      <alignment horizontal="center" vertical="center"/>
      <protection locked="0"/>
    </xf>
    <xf numFmtId="14" fontId="25" fillId="47" borderId="36" xfId="0" applyNumberFormat="1" applyFont="1" applyFill="1" applyBorder="1" applyAlignment="1" applyProtection="1">
      <alignment horizontal="center" vertical="center"/>
      <protection locked="0"/>
    </xf>
    <xf numFmtId="0" fontId="25" fillId="47" borderId="37" xfId="0" applyFont="1" applyFill="1" applyBorder="1" applyAlignment="1">
      <alignment horizontal="center" vertical="center"/>
    </xf>
    <xf numFmtId="14" fontId="25" fillId="47" borderId="32" xfId="0" applyNumberFormat="1" applyFont="1" applyFill="1" applyBorder="1" applyAlignment="1">
      <alignment horizontal="center" vertical="center"/>
    </xf>
    <xf numFmtId="0" fontId="25" fillId="47" borderId="32" xfId="0" applyFont="1" applyFill="1" applyBorder="1" applyAlignment="1" applyProtection="1">
      <alignment horizontal="center" vertical="center"/>
      <protection locked="0"/>
    </xf>
    <xf numFmtId="0" fontId="25" fillId="47" borderId="36" xfId="0" applyFont="1" applyFill="1" applyBorder="1" applyAlignment="1" applyProtection="1">
      <alignment horizontal="center" vertical="center"/>
      <protection locked="0"/>
    </xf>
    <xf numFmtId="0" fontId="25" fillId="7" borderId="31" xfId="0" applyFont="1" applyFill="1" applyBorder="1" applyAlignment="1" applyProtection="1">
      <alignment horizontal="center" vertical="center" wrapText="1"/>
      <protection locked="0"/>
    </xf>
    <xf numFmtId="0" fontId="25" fillId="6" borderId="30" xfId="0" applyFont="1" applyFill="1" applyBorder="1" applyAlignment="1">
      <alignment horizontal="justify" vertical="center" wrapText="1"/>
    </xf>
    <xf numFmtId="0" fontId="25" fillId="6" borderId="30" xfId="0" applyFont="1" applyFill="1" applyBorder="1" applyAlignment="1" applyProtection="1">
      <alignment horizontal="center" vertical="center" wrapText="1"/>
      <protection locked="0"/>
    </xf>
    <xf numFmtId="169" fontId="25" fillId="6" borderId="30" xfId="0" applyNumberFormat="1" applyFont="1" applyFill="1" applyBorder="1" applyAlignment="1" applyProtection="1">
      <alignment horizontal="center" vertical="center" wrapText="1"/>
      <protection locked="0"/>
    </xf>
    <xf numFmtId="169" fontId="25" fillId="49" borderId="30" xfId="0" applyNumberFormat="1" applyFont="1" applyFill="1" applyBorder="1" applyAlignment="1">
      <alignment horizontal="center" vertical="center"/>
    </xf>
    <xf numFmtId="14" fontId="25" fillId="6" borderId="30" xfId="0" applyNumberFormat="1" applyFont="1" applyFill="1" applyBorder="1" applyAlignment="1" applyProtection="1">
      <alignment horizontal="center" vertical="center"/>
      <protection locked="0"/>
    </xf>
    <xf numFmtId="14" fontId="25" fillId="6" borderId="32" xfId="0" applyNumberFormat="1" applyFont="1" applyFill="1" applyBorder="1" applyAlignment="1" applyProtection="1">
      <alignment horizontal="center" vertical="center" wrapText="1"/>
      <protection locked="0"/>
    </xf>
    <xf numFmtId="166" fontId="25" fillId="6" borderId="30" xfId="1" applyNumberFormat="1" applyFont="1" applyFill="1" applyBorder="1" applyAlignment="1" applyProtection="1">
      <alignment horizontal="right" vertical="center" wrapText="1"/>
      <protection locked="0"/>
    </xf>
    <xf numFmtId="0" fontId="25" fillId="6" borderId="30" xfId="0" applyFont="1" applyFill="1" applyBorder="1" applyAlignment="1" applyProtection="1">
      <alignment horizontal="center" vertical="center"/>
      <protection locked="0"/>
    </xf>
    <xf numFmtId="166" fontId="25" fillId="6" borderId="32" xfId="1" applyNumberFormat="1" applyFont="1" applyFill="1" applyBorder="1" applyAlignment="1" applyProtection="1">
      <alignment horizontal="center" vertical="center" wrapText="1"/>
      <protection locked="0"/>
    </xf>
    <xf numFmtId="14" fontId="25" fillId="6" borderId="32" xfId="1" applyNumberFormat="1" applyFont="1" applyFill="1" applyBorder="1" applyAlignment="1" applyProtection="1">
      <alignment horizontal="center" vertical="center"/>
      <protection locked="0"/>
    </xf>
    <xf numFmtId="0" fontId="25" fillId="6" borderId="32" xfId="0" applyFont="1" applyFill="1" applyBorder="1" applyAlignment="1" applyProtection="1">
      <alignment horizontal="center" vertical="center" wrapText="1"/>
      <protection locked="0"/>
    </xf>
    <xf numFmtId="0" fontId="4" fillId="6" borderId="30" xfId="4" applyFill="1" applyBorder="1" applyAlignment="1" applyProtection="1">
      <alignment horizontal="center" vertical="center" wrapText="1"/>
      <protection locked="0"/>
    </xf>
    <xf numFmtId="14" fontId="25" fillId="6" borderId="30" xfId="0" applyNumberFormat="1" applyFont="1" applyFill="1" applyBorder="1" applyAlignment="1" applyProtection="1">
      <alignment horizontal="center" vertical="center" wrapText="1"/>
      <protection locked="0"/>
    </xf>
    <xf numFmtId="0" fontId="25" fillId="6" borderId="31" xfId="0" applyFont="1" applyFill="1" applyBorder="1" applyAlignment="1" applyProtection="1">
      <alignment horizontal="center" vertical="center"/>
      <protection locked="0"/>
    </xf>
    <xf numFmtId="0" fontId="25" fillId="52" borderId="30" xfId="0" applyFont="1" applyFill="1" applyBorder="1" applyAlignment="1">
      <alignment horizontal="center" vertical="center"/>
    </xf>
    <xf numFmtId="0" fontId="25" fillId="47" borderId="38" xfId="0" applyFont="1" applyFill="1" applyBorder="1" applyAlignment="1" applyProtection="1">
      <alignment horizontal="center" vertical="center" wrapText="1"/>
      <protection locked="0"/>
    </xf>
    <xf numFmtId="0" fontId="25" fillId="9" borderId="30" xfId="0" applyFont="1" applyFill="1" applyBorder="1" applyAlignment="1" applyProtection="1">
      <alignment horizontal="center" vertical="center" wrapText="1"/>
      <protection locked="0"/>
    </xf>
    <xf numFmtId="169" fontId="25" fillId="3" borderId="32" xfId="0" applyNumberFormat="1" applyFont="1" applyFill="1" applyBorder="1" applyAlignment="1" applyProtection="1">
      <alignment horizontal="center" vertical="center"/>
      <protection locked="0"/>
    </xf>
    <xf numFmtId="0" fontId="25" fillId="3" borderId="32" xfId="0" applyFont="1" applyFill="1" applyBorder="1" applyAlignment="1" applyProtection="1">
      <alignment horizontal="center" vertical="center"/>
      <protection locked="0"/>
    </xf>
    <xf numFmtId="0" fontId="25" fillId="3" borderId="32" xfId="0" applyFont="1" applyFill="1" applyBorder="1" applyAlignment="1" applyProtection="1">
      <alignment horizontal="center" vertical="center" wrapText="1"/>
      <protection locked="0"/>
    </xf>
    <xf numFmtId="169" fontId="25" fillId="7" borderId="30" xfId="0" applyNumberFormat="1" applyFont="1" applyFill="1" applyBorder="1" applyAlignment="1" applyProtection="1">
      <alignment horizontal="center" vertical="center"/>
      <protection locked="0"/>
    </xf>
    <xf numFmtId="166" fontId="25" fillId="7" borderId="30" xfId="1" applyNumberFormat="1" applyFont="1" applyFill="1" applyBorder="1" applyAlignment="1" applyProtection="1">
      <alignment horizontal="center" vertical="center"/>
    </xf>
    <xf numFmtId="14" fontId="25" fillId="7" borderId="30" xfId="0" applyNumberFormat="1" applyFont="1" applyFill="1" applyBorder="1" applyAlignment="1" applyProtection="1">
      <alignment horizontal="center" vertical="center"/>
      <protection locked="0"/>
    </xf>
    <xf numFmtId="166" fontId="25" fillId="7" borderId="30" xfId="1" applyNumberFormat="1" applyFont="1" applyFill="1" applyBorder="1" applyAlignment="1" applyProtection="1">
      <alignment horizontal="center" vertical="center"/>
      <protection locked="0"/>
    </xf>
    <xf numFmtId="14" fontId="25" fillId="8" borderId="30" xfId="0" applyNumberFormat="1" applyFont="1" applyFill="1" applyBorder="1" applyAlignment="1" applyProtection="1">
      <alignment horizontal="center" vertical="center"/>
      <protection locked="0"/>
    </xf>
    <xf numFmtId="0" fontId="25" fillId="8" borderId="30" xfId="0" applyFont="1" applyFill="1" applyBorder="1" applyAlignment="1" applyProtection="1">
      <alignment horizontal="center" vertical="center" wrapText="1"/>
      <protection locked="0"/>
    </xf>
    <xf numFmtId="14" fontId="25" fillId="8" borderId="31" xfId="0" applyNumberFormat="1" applyFont="1" applyFill="1" applyBorder="1" applyAlignment="1" applyProtection="1">
      <alignment horizontal="center" vertical="center"/>
      <protection locked="0"/>
    </xf>
    <xf numFmtId="0" fontId="25" fillId="50" borderId="32" xfId="0" applyFont="1" applyFill="1" applyBorder="1" applyAlignment="1" applyProtection="1">
      <alignment horizontal="center" vertical="center"/>
      <protection locked="0"/>
    </xf>
    <xf numFmtId="3" fontId="25" fillId="50" borderId="30" xfId="0" applyNumberFormat="1" applyFont="1" applyFill="1" applyBorder="1" applyAlignment="1" applyProtection="1">
      <alignment horizontal="center" vertical="center"/>
      <protection locked="0"/>
    </xf>
    <xf numFmtId="3" fontId="25" fillId="50" borderId="31" xfId="0" applyNumberFormat="1" applyFont="1" applyFill="1" applyBorder="1" applyAlignment="1" applyProtection="1">
      <alignment horizontal="center" vertical="center"/>
      <protection locked="0"/>
    </xf>
    <xf numFmtId="166" fontId="25" fillId="48" borderId="1" xfId="1" applyNumberFormat="1" applyFont="1" applyFill="1" applyBorder="1" applyAlignment="1" applyProtection="1">
      <alignment horizontal="center" vertical="center"/>
      <protection locked="0"/>
    </xf>
    <xf numFmtId="3" fontId="25" fillId="48" borderId="1" xfId="1" applyNumberFormat="1" applyFont="1" applyFill="1" applyBorder="1" applyAlignment="1" applyProtection="1">
      <alignment horizontal="right" vertical="center"/>
      <protection locked="0"/>
    </xf>
    <xf numFmtId="0" fontId="25" fillId="4" borderId="1" xfId="0" applyFont="1" applyFill="1" applyBorder="1" applyAlignment="1" applyProtection="1">
      <alignment horizontal="center" vertical="center"/>
      <protection locked="0"/>
    </xf>
    <xf numFmtId="0" fontId="25" fillId="47" borderId="1" xfId="0" applyFont="1" applyFill="1" applyBorder="1" applyAlignment="1">
      <alignment horizontal="center" vertical="center" wrapText="1"/>
    </xf>
    <xf numFmtId="0" fontId="25" fillId="47" borderId="2" xfId="0" applyFont="1" applyFill="1" applyBorder="1" applyAlignment="1">
      <alignment horizontal="center" vertical="center" wrapText="1"/>
    </xf>
    <xf numFmtId="0" fontId="25" fillId="47" borderId="39" xfId="0" applyFont="1" applyFill="1" applyBorder="1" applyAlignment="1">
      <alignment horizontal="center" vertical="center"/>
    </xf>
    <xf numFmtId="14" fontId="25" fillId="47" borderId="40" xfId="0" applyNumberFormat="1" applyFont="1" applyFill="1" applyBorder="1" applyAlignment="1">
      <alignment horizontal="center" vertical="center"/>
    </xf>
    <xf numFmtId="1" fontId="25" fillId="47" borderId="1" xfId="0" applyNumberFormat="1" applyFont="1" applyFill="1" applyBorder="1" applyAlignment="1" applyProtection="1">
      <alignment horizontal="center" vertical="center"/>
      <protection locked="0"/>
    </xf>
    <xf numFmtId="14" fontId="25" fillId="47" borderId="1" xfId="0" applyNumberFormat="1" applyFont="1" applyFill="1" applyBorder="1" applyAlignment="1" applyProtection="1">
      <alignment horizontal="center" vertical="center"/>
      <protection locked="0"/>
    </xf>
    <xf numFmtId="14" fontId="25" fillId="47" borderId="6" xfId="0" applyNumberFormat="1" applyFont="1" applyFill="1" applyBorder="1" applyAlignment="1" applyProtection="1">
      <alignment horizontal="center" vertical="center"/>
      <protection locked="0"/>
    </xf>
    <xf numFmtId="0" fontId="25" fillId="47" borderId="41" xfId="0" applyFont="1" applyFill="1" applyBorder="1" applyAlignment="1">
      <alignment horizontal="center" vertical="center"/>
    </xf>
    <xf numFmtId="14" fontId="25" fillId="47" borderId="1" xfId="0" applyNumberFormat="1" applyFont="1" applyFill="1" applyBorder="1" applyAlignment="1">
      <alignment horizontal="center" vertical="center"/>
    </xf>
    <xf numFmtId="0" fontId="25" fillId="47" borderId="1" xfId="0" applyFont="1" applyFill="1" applyBorder="1" applyAlignment="1" applyProtection="1">
      <alignment horizontal="center" vertical="center"/>
      <protection locked="0"/>
    </xf>
    <xf numFmtId="0" fontId="25" fillId="47" borderId="6" xfId="0" applyFont="1" applyFill="1" applyBorder="1" applyAlignment="1" applyProtection="1">
      <alignment horizontal="center" vertical="center"/>
      <protection locked="0"/>
    </xf>
    <xf numFmtId="166" fontId="25" fillId="6" borderId="1" xfId="1" applyNumberFormat="1" applyFont="1" applyFill="1" applyBorder="1" applyAlignment="1" applyProtection="1">
      <alignment horizontal="center" vertical="center" wrapText="1"/>
      <protection locked="0"/>
    </xf>
    <xf numFmtId="14" fontId="25" fillId="6" borderId="1" xfId="1" applyNumberFormat="1" applyFont="1" applyFill="1" applyBorder="1" applyAlignment="1" applyProtection="1">
      <alignment horizontal="center" vertical="center"/>
      <protection locked="0"/>
    </xf>
    <xf numFmtId="0" fontId="25" fillId="47" borderId="13" xfId="0" applyFont="1" applyFill="1" applyBorder="1" applyAlignment="1" applyProtection="1">
      <alignment horizontal="center" vertical="center" wrapText="1"/>
      <protection locked="0"/>
    </xf>
    <xf numFmtId="169" fontId="25" fillId="3" borderId="1"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wrapText="1"/>
      <protection locked="0"/>
    </xf>
    <xf numFmtId="0" fontId="25" fillId="50" borderId="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47" borderId="3" xfId="0" applyFont="1" applyFill="1" applyBorder="1" applyAlignment="1">
      <alignment horizontal="center" vertical="center"/>
    </xf>
    <xf numFmtId="0" fontId="25" fillId="7" borderId="3" xfId="0" applyFont="1" applyFill="1" applyBorder="1" applyAlignment="1" applyProtection="1">
      <alignment horizontal="center" vertical="center" wrapText="1"/>
      <protection locked="0"/>
    </xf>
    <xf numFmtId="0" fontId="25" fillId="6" borderId="3" xfId="0" applyFont="1" applyFill="1" applyBorder="1" applyAlignment="1">
      <alignment horizontal="justify" vertical="center" wrapText="1"/>
    </xf>
    <xf numFmtId="169" fontId="25" fillId="6" borderId="3" xfId="0" applyNumberFormat="1" applyFont="1" applyFill="1" applyBorder="1" applyAlignment="1" applyProtection="1">
      <alignment horizontal="center" vertical="center" wrapText="1"/>
      <protection locked="0"/>
    </xf>
    <xf numFmtId="169" fontId="25" fillId="49" borderId="3" xfId="0" applyNumberFormat="1" applyFont="1" applyFill="1" applyBorder="1" applyAlignment="1">
      <alignment horizontal="center" vertical="center"/>
    </xf>
    <xf numFmtId="14" fontId="25" fillId="6" borderId="3" xfId="0" applyNumberFormat="1" applyFont="1" applyFill="1" applyBorder="1" applyAlignment="1" applyProtection="1">
      <alignment horizontal="center" vertical="center"/>
      <protection locked="0"/>
    </xf>
    <xf numFmtId="166" fontId="25" fillId="6" borderId="3" xfId="1" applyNumberFormat="1" applyFont="1" applyFill="1" applyBorder="1" applyAlignment="1" applyProtection="1">
      <alignment horizontal="right" vertical="center" wrapText="1"/>
      <protection locked="0"/>
    </xf>
    <xf numFmtId="0" fontId="24" fillId="6" borderId="3" xfId="0" applyFont="1" applyFill="1" applyBorder="1" applyAlignment="1" applyProtection="1">
      <alignment horizontal="center" vertical="center" wrapText="1"/>
      <protection locked="0"/>
    </xf>
    <xf numFmtId="0" fontId="4" fillId="6" borderId="3" xfId="4" applyFill="1" applyBorder="1" applyAlignment="1" applyProtection="1">
      <alignment horizontal="center" vertical="center" wrapText="1"/>
      <protection locked="0"/>
    </xf>
    <xf numFmtId="3" fontId="25" fillId="6" borderId="3" xfId="0" applyNumberFormat="1" applyFont="1" applyFill="1" applyBorder="1" applyAlignment="1" applyProtection="1">
      <alignment horizontal="center" vertical="center" wrapText="1"/>
      <protection locked="0"/>
    </xf>
    <xf numFmtId="1" fontId="25" fillId="6" borderId="3" xfId="0" applyNumberFormat="1" applyFont="1" applyFill="1" applyBorder="1" applyAlignment="1" applyProtection="1">
      <alignment horizontal="center" vertical="center" wrapText="1"/>
      <protection locked="0"/>
    </xf>
    <xf numFmtId="0" fontId="25" fillId="52" borderId="3" xfId="0" applyFont="1" applyFill="1" applyBorder="1" applyAlignment="1">
      <alignment horizontal="center" vertical="center"/>
    </xf>
    <xf numFmtId="0" fontId="25" fillId="9" borderId="3" xfId="0" applyFont="1" applyFill="1" applyBorder="1" applyAlignment="1" applyProtection="1">
      <alignment horizontal="center" vertical="center" wrapText="1"/>
      <protection locked="0"/>
    </xf>
    <xf numFmtId="169" fontId="25" fillId="7" borderId="3" xfId="0" applyNumberFormat="1" applyFont="1" applyFill="1" applyBorder="1" applyAlignment="1" applyProtection="1">
      <alignment horizontal="center" vertical="center"/>
      <protection locked="0"/>
    </xf>
    <xf numFmtId="166" fontId="25" fillId="7" borderId="3" xfId="1" applyNumberFormat="1" applyFont="1" applyFill="1" applyBorder="1" applyAlignment="1" applyProtection="1">
      <alignment horizontal="center" vertical="center"/>
    </xf>
    <xf numFmtId="14" fontId="25" fillId="7" borderId="3" xfId="0" applyNumberFormat="1" applyFont="1" applyFill="1" applyBorder="1" applyAlignment="1" applyProtection="1">
      <alignment horizontal="center" vertical="center"/>
      <protection locked="0"/>
    </xf>
    <xf numFmtId="166" fontId="25" fillId="7" borderId="3" xfId="1" applyNumberFormat="1" applyFont="1" applyFill="1" applyBorder="1" applyAlignment="1" applyProtection="1">
      <alignment horizontal="center" vertical="center"/>
      <protection locked="0"/>
    </xf>
    <xf numFmtId="14" fontId="25" fillId="8" borderId="3" xfId="0" applyNumberFormat="1"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wrapText="1"/>
      <protection locked="0"/>
    </xf>
    <xf numFmtId="3" fontId="25" fillId="50" borderId="3" xfId="0" applyNumberFormat="1" applyFont="1" applyFill="1" applyBorder="1" applyAlignment="1" applyProtection="1">
      <alignment horizontal="center" vertical="center"/>
      <protection locked="0"/>
    </xf>
    <xf numFmtId="0" fontId="25" fillId="51" borderId="3" xfId="0" applyFont="1" applyFill="1" applyBorder="1" applyAlignment="1" applyProtection="1">
      <alignment horizontal="left" vertical="top"/>
      <protection locked="0"/>
    </xf>
    <xf numFmtId="0" fontId="25" fillId="7" borderId="13" xfId="0" applyFont="1" applyFill="1" applyBorder="1" applyAlignment="1" applyProtection="1">
      <alignment horizontal="center" vertical="center" wrapText="1"/>
      <protection locked="0"/>
    </xf>
    <xf numFmtId="3" fontId="25" fillId="6" borderId="1" xfId="16" applyNumberFormat="1" applyFont="1" applyFill="1" applyBorder="1" applyAlignment="1" applyProtection="1">
      <alignment horizontal="right" vertical="center"/>
      <protection locked="0"/>
    </xf>
    <xf numFmtId="0" fontId="25" fillId="6" borderId="1" xfId="0" applyFont="1" applyFill="1" applyBorder="1" applyAlignment="1" applyProtection="1">
      <alignment horizontal="right" vertical="center"/>
      <protection locked="0"/>
    </xf>
    <xf numFmtId="14" fontId="25" fillId="3" borderId="3" xfId="0" applyNumberFormat="1" applyFont="1" applyFill="1" applyBorder="1" applyAlignment="1" applyProtection="1">
      <alignment horizontal="center" vertical="center"/>
      <protection locked="0"/>
    </xf>
    <xf numFmtId="0" fontId="25" fillId="50" borderId="3" xfId="0" applyFont="1" applyFill="1" applyBorder="1" applyAlignment="1" applyProtection="1">
      <alignment horizontal="justify" vertical="center"/>
      <protection locked="0"/>
    </xf>
    <xf numFmtId="0" fontId="8" fillId="53" borderId="13" xfId="0" applyFont="1" applyFill="1" applyBorder="1" applyAlignment="1">
      <alignment vertical="center"/>
    </xf>
    <xf numFmtId="0" fontId="25" fillId="12" borderId="1" xfId="0"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14" fontId="24" fillId="6" borderId="3" xfId="0" applyNumberFormat="1" applyFont="1" applyFill="1" applyBorder="1" applyAlignment="1" applyProtection="1">
      <alignment horizontal="center" vertical="center" wrapText="1"/>
      <protection locked="0"/>
    </xf>
    <xf numFmtId="0" fontId="25" fillId="54" borderId="1" xfId="0" applyFont="1" applyFill="1" applyBorder="1" applyAlignment="1" applyProtection="1">
      <alignment horizontal="center" vertical="center" wrapText="1"/>
      <protection locked="0"/>
    </xf>
    <xf numFmtId="0" fontId="24" fillId="6" borderId="4" xfId="0" applyFont="1" applyFill="1" applyBorder="1" applyAlignment="1" applyProtection="1">
      <alignment horizontal="center" vertical="center" wrapText="1"/>
      <protection locked="0"/>
    </xf>
    <xf numFmtId="0" fontId="34" fillId="6" borderId="3" xfId="4" applyFont="1" applyFill="1" applyBorder="1" applyAlignment="1" applyProtection="1">
      <alignment horizontal="center" vertical="center" wrapText="1"/>
      <protection locked="0"/>
    </xf>
    <xf numFmtId="0" fontId="25" fillId="54" borderId="1" xfId="0" applyFont="1" applyFill="1" applyBorder="1" applyAlignment="1" applyProtection="1">
      <alignment horizontal="center" vertical="center"/>
      <protection locked="0"/>
    </xf>
    <xf numFmtId="14" fontId="25" fillId="54" borderId="1" xfId="0" applyNumberFormat="1" applyFont="1" applyFill="1" applyBorder="1" applyAlignment="1" applyProtection="1">
      <alignment horizontal="center" vertical="center" wrapText="1"/>
      <protection locked="0"/>
    </xf>
    <xf numFmtId="169" fontId="25" fillId="55" borderId="1" xfId="0" applyNumberFormat="1" applyFont="1" applyFill="1" applyBorder="1" applyAlignment="1">
      <alignment horizontal="center" vertical="center"/>
    </xf>
    <xf numFmtId="169" fontId="25" fillId="54" borderId="3" xfId="0" applyNumberFormat="1" applyFont="1" applyFill="1" applyBorder="1" applyAlignment="1" applyProtection="1">
      <alignment horizontal="center" vertical="center"/>
      <protection locked="0"/>
    </xf>
    <xf numFmtId="0" fontId="25" fillId="54" borderId="2" xfId="0" applyFont="1" applyFill="1" applyBorder="1" applyAlignment="1" applyProtection="1">
      <alignment horizontal="center" vertical="center" wrapText="1"/>
      <protection locked="0"/>
    </xf>
    <xf numFmtId="0" fontId="25" fillId="54" borderId="1" xfId="0" applyFont="1" applyFill="1" applyBorder="1" applyAlignment="1">
      <alignment horizontal="center" vertical="center"/>
    </xf>
    <xf numFmtId="0" fontId="25" fillId="54" borderId="1" xfId="0" applyFont="1" applyFill="1" applyBorder="1" applyAlignment="1">
      <alignment horizontal="center" vertical="center" wrapText="1"/>
    </xf>
    <xf numFmtId="0" fontId="25" fillId="54" borderId="13" xfId="0" applyFont="1" applyFill="1" applyBorder="1" applyAlignment="1">
      <alignment horizontal="center" vertical="center" wrapText="1"/>
    </xf>
    <xf numFmtId="0" fontId="25" fillId="7" borderId="0" xfId="0" applyFont="1" applyFill="1" applyAlignment="1" applyProtection="1">
      <alignment horizontal="center" vertical="center" wrapText="1"/>
      <protection locked="0"/>
    </xf>
    <xf numFmtId="0" fontId="25" fillId="47" borderId="28" xfId="0" applyFont="1" applyFill="1" applyBorder="1" applyAlignment="1">
      <alignment horizontal="center" vertical="center" wrapText="1"/>
    </xf>
    <xf numFmtId="0" fontId="35" fillId="0" borderId="2" xfId="0" applyFont="1" applyBorder="1" applyAlignment="1" applyProtection="1">
      <alignment horizontal="center" vertical="center" wrapText="1"/>
      <protection locked="0"/>
    </xf>
    <xf numFmtId="0" fontId="25" fillId="50" borderId="3" xfId="0" applyFont="1" applyFill="1" applyBorder="1" applyAlignment="1" applyProtection="1">
      <alignment horizontal="center" vertical="center" wrapText="1"/>
      <protection locked="0"/>
    </xf>
    <xf numFmtId="14" fontId="25" fillId="9" borderId="1" xfId="0" applyNumberFormat="1" applyFont="1" applyFill="1" applyBorder="1" applyAlignment="1" applyProtection="1">
      <alignment horizontal="center" vertical="center" wrapText="1"/>
      <protection locked="0"/>
    </xf>
    <xf numFmtId="169" fontId="25" fillId="54" borderId="1" xfId="0" applyNumberFormat="1" applyFont="1" applyFill="1" applyBorder="1" applyAlignment="1" applyProtection="1">
      <alignment horizontal="center" vertical="center" wrapText="1"/>
      <protection locked="0"/>
    </xf>
    <xf numFmtId="0" fontId="25" fillId="12" borderId="1" xfId="0" applyFont="1" applyFill="1" applyBorder="1" applyAlignment="1">
      <alignment horizontal="center" vertical="center"/>
    </xf>
    <xf numFmtId="169" fontId="25" fillId="49" borderId="1" xfId="0" applyNumberFormat="1" applyFont="1" applyFill="1" applyBorder="1" applyAlignment="1">
      <alignment horizontal="center" vertical="center" wrapText="1"/>
    </xf>
    <xf numFmtId="1" fontId="25" fillId="6" borderId="8" xfId="1" applyNumberFormat="1" applyFont="1" applyFill="1" applyBorder="1" applyAlignment="1" applyProtection="1">
      <alignment horizontal="center" vertical="center"/>
      <protection locked="0"/>
    </xf>
    <xf numFmtId="0" fontId="36" fillId="6" borderId="3" xfId="0" applyFont="1" applyFill="1" applyBorder="1" applyAlignment="1" applyProtection="1">
      <alignment horizontal="center" vertical="center" wrapText="1"/>
      <protection locked="0"/>
    </xf>
    <xf numFmtId="0" fontId="25" fillId="6" borderId="2" xfId="0" applyFont="1" applyFill="1" applyBorder="1" applyAlignment="1" applyProtection="1">
      <alignment horizontal="center" vertical="center" wrapText="1"/>
      <protection locked="0"/>
    </xf>
    <xf numFmtId="1" fontId="25" fillId="6" borderId="27" xfId="1" applyNumberFormat="1" applyFont="1" applyFill="1" applyBorder="1" applyAlignment="1" applyProtection="1">
      <alignment horizontal="center" vertical="center"/>
      <protection locked="0"/>
    </xf>
    <xf numFmtId="170" fontId="25" fillId="6" borderId="3" xfId="0" applyNumberFormat="1" applyFont="1" applyFill="1" applyBorder="1" applyAlignment="1" applyProtection="1">
      <alignment horizontal="center" vertical="center" wrapText="1"/>
      <protection locked="0"/>
    </xf>
    <xf numFmtId="0" fontId="25" fillId="6" borderId="42" xfId="0" applyFont="1" applyFill="1" applyBorder="1" applyAlignment="1" applyProtection="1">
      <alignment horizontal="center" vertical="center" wrapText="1"/>
      <protection locked="0"/>
    </xf>
    <xf numFmtId="166" fontId="25" fillId="6" borderId="1" xfId="60" applyNumberFormat="1" applyFont="1" applyFill="1" applyBorder="1" applyAlignment="1" applyProtection="1">
      <alignment horizontal="right" vertical="center" wrapText="1"/>
      <protection locked="0"/>
    </xf>
    <xf numFmtId="166" fontId="25" fillId="6" borderId="1" xfId="59" applyNumberFormat="1" applyFont="1" applyFill="1" applyBorder="1" applyAlignment="1" applyProtection="1">
      <alignment horizontal="right" vertical="center" wrapText="1"/>
      <protection locked="0"/>
    </xf>
    <xf numFmtId="0" fontId="4" fillId="6" borderId="1" xfId="69" applyFill="1" applyBorder="1" applyAlignment="1" applyProtection="1">
      <alignment horizontal="center" vertical="center" wrapText="1"/>
      <protection locked="0"/>
    </xf>
    <xf numFmtId="0" fontId="25" fillId="47" borderId="7" xfId="0" applyFont="1" applyFill="1" applyBorder="1" applyAlignment="1">
      <alignment horizontal="center" vertical="center" wrapText="1"/>
    </xf>
    <xf numFmtId="166" fontId="25" fillId="12" borderId="3" xfId="1" applyNumberFormat="1" applyFont="1" applyFill="1" applyBorder="1" applyAlignment="1" applyProtection="1">
      <alignment horizontal="center" vertical="center"/>
      <protection locked="0"/>
    </xf>
    <xf numFmtId="3" fontId="25" fillId="12" borderId="3" xfId="1" applyNumberFormat="1" applyFont="1" applyFill="1" applyBorder="1" applyAlignment="1" applyProtection="1">
      <alignment horizontal="right" vertical="center"/>
      <protection locked="0"/>
    </xf>
    <xf numFmtId="0" fontId="25" fillId="12" borderId="3" xfId="0" applyFont="1" applyFill="1" applyBorder="1" applyAlignment="1" applyProtection="1">
      <alignment horizontal="center" vertical="center"/>
      <protection locked="0"/>
    </xf>
    <xf numFmtId="0" fontId="25" fillId="12" borderId="1"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8" xfId="0" applyFont="1" applyFill="1" applyBorder="1" applyAlignment="1">
      <alignment horizontal="center" vertical="center" wrapText="1"/>
    </xf>
    <xf numFmtId="0" fontId="25" fillId="12" borderId="28" xfId="0" applyFont="1" applyFill="1" applyBorder="1" applyAlignment="1">
      <alignment horizontal="center" vertical="center"/>
    </xf>
    <xf numFmtId="14" fontId="25" fillId="12" borderId="26" xfId="0" applyNumberFormat="1" applyFont="1" applyFill="1" applyBorder="1" applyAlignment="1">
      <alignment horizontal="center" vertical="center"/>
    </xf>
    <xf numFmtId="1" fontId="25" fillId="12" borderId="3" xfId="0" applyNumberFormat="1" applyFont="1" applyFill="1" applyBorder="1" applyAlignment="1" applyProtection="1">
      <alignment horizontal="center" vertical="center"/>
      <protection locked="0"/>
    </xf>
    <xf numFmtId="14" fontId="25" fillId="12" borderId="3" xfId="0" applyNumberFormat="1" applyFont="1" applyFill="1" applyBorder="1" applyAlignment="1" applyProtection="1">
      <alignment horizontal="center" vertical="center"/>
      <protection locked="0"/>
    </xf>
    <xf numFmtId="14" fontId="25" fillId="12" borderId="9" xfId="0" applyNumberFormat="1" applyFont="1" applyFill="1" applyBorder="1" applyAlignment="1" applyProtection="1">
      <alignment horizontal="center" vertical="center"/>
      <protection locked="0"/>
    </xf>
    <xf numFmtId="0" fontId="25" fillId="12" borderId="7" xfId="0" applyFont="1" applyFill="1" applyBorder="1" applyAlignment="1">
      <alignment horizontal="center" vertical="center"/>
    </xf>
    <xf numFmtId="14" fontId="25" fillId="12" borderId="3" xfId="0" applyNumberFormat="1" applyFont="1" applyFill="1" applyBorder="1" applyAlignment="1">
      <alignment horizontal="center" vertical="center"/>
    </xf>
    <xf numFmtId="0" fontId="25" fillId="12" borderId="9" xfId="0"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wrapText="1"/>
      <protection locked="0"/>
    </xf>
    <xf numFmtId="0" fontId="25" fillId="12" borderId="13" xfId="0" applyFont="1" applyFill="1" applyBorder="1" applyAlignment="1">
      <alignment horizontal="center" vertical="center" wrapText="1"/>
    </xf>
    <xf numFmtId="0" fontId="25" fillId="12" borderId="1" xfId="0" applyFont="1" applyFill="1" applyBorder="1" applyAlignment="1">
      <alignment horizontal="justify" vertical="center" wrapText="1"/>
    </xf>
    <xf numFmtId="169" fontId="25" fillId="12" borderId="1" xfId="0" applyNumberFormat="1" applyFont="1" applyFill="1" applyBorder="1" applyAlignment="1" applyProtection="1">
      <alignment horizontal="center" vertical="center" wrapText="1"/>
      <protection locked="0"/>
    </xf>
    <xf numFmtId="169" fontId="25" fillId="56" borderId="1" xfId="0" applyNumberFormat="1" applyFont="1" applyFill="1" applyBorder="1" applyAlignment="1">
      <alignment horizontal="center" vertical="center"/>
    </xf>
    <xf numFmtId="14" fontId="25" fillId="12" borderId="1" xfId="0" applyNumberFormat="1" applyFont="1" applyFill="1" applyBorder="1" applyAlignment="1" applyProtection="1">
      <alignment horizontal="center" vertical="center"/>
      <protection locked="0"/>
    </xf>
    <xf numFmtId="14" fontId="25" fillId="12" borderId="3" xfId="0" applyNumberFormat="1" applyFont="1" applyFill="1" applyBorder="1" applyAlignment="1" applyProtection="1">
      <alignment horizontal="center" vertical="center" wrapText="1"/>
      <protection locked="0"/>
    </xf>
    <xf numFmtId="166" fontId="25" fillId="12" borderId="1" xfId="1" applyNumberFormat="1" applyFont="1" applyFill="1" applyBorder="1" applyAlignment="1" applyProtection="1">
      <alignment horizontal="right" vertical="center" wrapText="1"/>
      <protection locked="0"/>
    </xf>
    <xf numFmtId="0" fontId="25" fillId="12" borderId="1" xfId="0" applyFont="1" applyFill="1" applyBorder="1" applyAlignment="1" applyProtection="1">
      <alignment horizontal="center" vertical="center"/>
      <protection locked="0"/>
    </xf>
    <xf numFmtId="166" fontId="25" fillId="12" borderId="3" xfId="1" applyNumberFormat="1" applyFont="1" applyFill="1" applyBorder="1" applyAlignment="1" applyProtection="1">
      <alignment horizontal="center" vertical="center" wrapText="1"/>
      <protection locked="0"/>
    </xf>
    <xf numFmtId="14" fontId="25" fillId="12" borderId="3" xfId="1" applyNumberFormat="1" applyFont="1" applyFill="1" applyBorder="1" applyAlignment="1" applyProtection="1">
      <alignment horizontal="center" vertical="center"/>
      <protection locked="0"/>
    </xf>
    <xf numFmtId="1" fontId="25" fillId="12" borderId="3" xfId="1" applyNumberFormat="1" applyFont="1" applyFill="1" applyBorder="1" applyAlignment="1" applyProtection="1">
      <alignment horizontal="center" vertical="center"/>
      <protection locked="0"/>
    </xf>
    <xf numFmtId="0" fontId="25" fillId="12" borderId="13" xfId="0" applyFont="1" applyFill="1" applyBorder="1" applyAlignment="1" applyProtection="1">
      <alignment horizontal="center" vertical="center" wrapText="1"/>
      <protection locked="0"/>
    </xf>
    <xf numFmtId="0" fontId="31" fillId="12" borderId="1" xfId="4" applyFont="1" applyFill="1" applyBorder="1" applyAlignment="1" applyProtection="1">
      <alignment horizontal="center" vertical="center" wrapText="1"/>
      <protection locked="0"/>
    </xf>
    <xf numFmtId="14" fontId="25" fillId="12" borderId="1" xfId="0" applyNumberFormat="1" applyFont="1" applyFill="1" applyBorder="1" applyAlignment="1" applyProtection="1">
      <alignment horizontal="center" vertical="center" wrapText="1"/>
      <protection locked="0"/>
    </xf>
    <xf numFmtId="3" fontId="25" fillId="12" borderId="3" xfId="16" applyNumberFormat="1" applyFont="1" applyFill="1" applyBorder="1" applyAlignment="1" applyProtection="1">
      <alignment horizontal="right" vertical="center"/>
      <protection locked="0"/>
    </xf>
    <xf numFmtId="0" fontId="25" fillId="12" borderId="3" xfId="0" applyFont="1" applyFill="1" applyBorder="1" applyAlignment="1" applyProtection="1">
      <alignment horizontal="right" vertical="center"/>
      <protection locked="0"/>
    </xf>
    <xf numFmtId="0" fontId="25" fillId="12" borderId="2" xfId="0" applyFont="1" applyFill="1" applyBorder="1" applyAlignment="1" applyProtection="1">
      <alignment horizontal="center" vertical="center"/>
      <protection locked="0"/>
    </xf>
    <xf numFmtId="0" fontId="25" fillId="12" borderId="4" xfId="0" applyFont="1" applyFill="1" applyBorder="1" applyAlignment="1" applyProtection="1">
      <alignment horizontal="center" vertical="center" wrapText="1"/>
      <protection locked="0"/>
    </xf>
    <xf numFmtId="0" fontId="25" fillId="12" borderId="3" xfId="0" applyFont="1" applyFill="1" applyBorder="1" applyAlignment="1" applyProtection="1">
      <alignment horizontal="center" vertical="center" wrapText="1"/>
      <protection locked="0"/>
    </xf>
    <xf numFmtId="169" fontId="25" fillId="12" borderId="3" xfId="0" applyNumberFormat="1" applyFont="1" applyFill="1" applyBorder="1" applyAlignment="1" applyProtection="1">
      <alignment horizontal="center" vertical="center"/>
      <protection locked="0"/>
    </xf>
    <xf numFmtId="169" fontId="25" fillId="12" borderId="1" xfId="0" applyNumberFormat="1" applyFont="1" applyFill="1" applyBorder="1" applyAlignment="1" applyProtection="1">
      <alignment horizontal="center" vertical="center"/>
      <protection locked="0"/>
    </xf>
    <xf numFmtId="166" fontId="25" fillId="12" borderId="1" xfId="1" applyNumberFormat="1" applyFont="1" applyFill="1" applyBorder="1" applyAlignment="1" applyProtection="1">
      <alignment horizontal="center" vertical="center"/>
    </xf>
    <xf numFmtId="166" fontId="25" fillId="12" borderId="1" xfId="1" applyNumberFormat="1" applyFont="1" applyFill="1" applyBorder="1" applyAlignment="1" applyProtection="1">
      <alignment horizontal="center" vertical="center"/>
      <protection locked="0"/>
    </xf>
    <xf numFmtId="14" fontId="25" fillId="12" borderId="2" xfId="0" applyNumberFormat="1" applyFont="1" applyFill="1" applyBorder="1" applyAlignment="1" applyProtection="1">
      <alignment horizontal="center" vertical="center"/>
      <protection locked="0"/>
    </xf>
    <xf numFmtId="3" fontId="25" fillId="12" borderId="1" xfId="0" applyNumberFormat="1" applyFont="1" applyFill="1" applyBorder="1" applyAlignment="1" applyProtection="1">
      <alignment horizontal="center" vertical="center"/>
      <protection locked="0"/>
    </xf>
    <xf numFmtId="3" fontId="25" fillId="12" borderId="2" xfId="0" applyNumberFormat="1" applyFont="1" applyFill="1" applyBorder="1" applyAlignment="1" applyProtection="1">
      <alignment horizontal="center" vertical="center"/>
      <protection locked="0"/>
    </xf>
    <xf numFmtId="0" fontId="8" fillId="12" borderId="13" xfId="0" applyFont="1" applyFill="1" applyBorder="1" applyAlignment="1">
      <alignment vertical="center"/>
    </xf>
    <xf numFmtId="0" fontId="25" fillId="12" borderId="8" xfId="0" applyFont="1" applyFill="1" applyBorder="1" applyAlignment="1" applyProtection="1">
      <alignment horizontal="center" vertical="center" wrapText="1"/>
      <protection locked="0"/>
    </xf>
    <xf numFmtId="0" fontId="4" fillId="6" borderId="3" xfId="4" applyFill="1" applyBorder="1" applyAlignment="1">
      <alignment horizontal="justify" vertical="center" wrapText="1"/>
    </xf>
    <xf numFmtId="0" fontId="4" fillId="12" borderId="1" xfId="4" applyFill="1" applyBorder="1" applyAlignment="1" applyProtection="1">
      <alignment horizontal="center" vertical="center" wrapText="1"/>
      <protection locked="0"/>
    </xf>
    <xf numFmtId="3" fontId="25" fillId="12" borderId="1" xfId="0" applyNumberFormat="1" applyFont="1" applyFill="1" applyBorder="1" applyAlignment="1" applyProtection="1">
      <alignment horizontal="center" vertical="center" wrapText="1"/>
      <protection locked="0"/>
    </xf>
    <xf numFmtId="1" fontId="25" fillId="12" borderId="1" xfId="0" applyNumberFormat="1" applyFont="1" applyFill="1" applyBorder="1" applyAlignment="1" applyProtection="1">
      <alignment horizontal="center" vertical="center" wrapText="1"/>
      <protection locked="0"/>
    </xf>
    <xf numFmtId="0" fontId="33" fillId="12" borderId="1" xfId="4" applyFont="1" applyFill="1" applyBorder="1" applyAlignment="1">
      <alignment horizontal="justify" vertical="center" wrapText="1"/>
    </xf>
    <xf numFmtId="0" fontId="25" fillId="12" borderId="0" xfId="0" applyFont="1" applyFill="1"/>
    <xf numFmtId="0" fontId="25" fillId="47" borderId="8" xfId="0" applyFont="1" applyFill="1" applyBorder="1" applyAlignment="1">
      <alignment horizontal="justify" vertical="center" wrapText="1"/>
    </xf>
    <xf numFmtId="0" fontId="25" fillId="54" borderId="13" xfId="0" applyFont="1" applyFill="1" applyBorder="1" applyAlignment="1" applyProtection="1">
      <alignment horizontal="center" vertical="center" wrapText="1"/>
      <protection locked="0"/>
    </xf>
    <xf numFmtId="0" fontId="4" fillId="6" borderId="30" xfId="4" applyFill="1" applyBorder="1" applyAlignment="1">
      <alignment horizontal="justify" vertical="center" wrapText="1"/>
    </xf>
    <xf numFmtId="17" fontId="25" fillId="52" borderId="1" xfId="0" applyNumberFormat="1" applyFont="1" applyFill="1" applyBorder="1" applyAlignment="1">
      <alignment horizontal="center" vertical="center" wrapText="1"/>
    </xf>
    <xf numFmtId="0" fontId="25" fillId="57" borderId="2" xfId="0" applyFont="1" applyFill="1" applyBorder="1" applyAlignment="1" applyProtection="1">
      <alignment horizontal="center" vertical="center" wrapText="1"/>
      <protection locked="0"/>
    </xf>
    <xf numFmtId="169" fontId="25" fillId="58" borderId="1" xfId="0" applyNumberFormat="1" applyFont="1" applyFill="1" applyBorder="1" applyAlignment="1">
      <alignment horizontal="center" vertical="center"/>
    </xf>
    <xf numFmtId="0" fontId="25" fillId="57" borderId="13" xfId="0" applyFont="1" applyFill="1" applyBorder="1" applyAlignment="1" applyProtection="1">
      <alignment horizontal="center" vertical="center" wrapText="1"/>
      <protection locked="0"/>
    </xf>
    <xf numFmtId="0" fontId="25" fillId="52" borderId="1" xfId="0" applyFont="1" applyFill="1" applyBorder="1" applyAlignment="1">
      <alignment horizontal="center" vertical="center" wrapText="1"/>
    </xf>
    <xf numFmtId="1" fontId="0" fillId="0" borderId="0" xfId="0" applyNumberFormat="1"/>
    <xf numFmtId="14" fontId="25" fillId="3" borderId="32" xfId="0" applyNumberFormat="1" applyFont="1" applyFill="1" applyBorder="1" applyAlignment="1" applyProtection="1">
      <alignment horizontal="center" vertical="center"/>
      <protection locked="0"/>
    </xf>
    <xf numFmtId="1" fontId="25" fillId="47" borderId="28" xfId="0" applyNumberFormat="1" applyFont="1" applyFill="1" applyBorder="1" applyAlignment="1">
      <alignment horizontal="center" vertical="center"/>
    </xf>
    <xf numFmtId="0" fontId="4" fillId="6" borderId="1" xfId="4" applyFill="1" applyBorder="1" applyAlignment="1" applyProtection="1">
      <alignment horizontal="justify" vertical="center" wrapText="1"/>
      <protection locked="0"/>
    </xf>
    <xf numFmtId="14" fontId="25" fillId="3" borderId="1" xfId="0" applyNumberFormat="1" applyFont="1" applyFill="1" applyBorder="1" applyAlignment="1" applyProtection="1">
      <alignment horizontal="center" vertical="center"/>
      <protection locked="0"/>
    </xf>
    <xf numFmtId="0" fontId="8" fillId="51" borderId="13" xfId="0" applyFont="1" applyFill="1" applyBorder="1" applyAlignment="1">
      <alignment vertical="center" wrapText="1"/>
    </xf>
    <xf numFmtId="0" fontId="8" fillId="53" borderId="13" xfId="0" applyFont="1" applyFill="1" applyBorder="1" applyAlignment="1">
      <alignment vertical="center" wrapText="1"/>
    </xf>
    <xf numFmtId="0" fontId="25" fillId="50" borderId="3" xfId="0" applyFont="1" applyFill="1" applyBorder="1" applyAlignment="1" applyProtection="1">
      <alignment horizontal="justify" vertical="center" wrapText="1"/>
      <protection locked="0"/>
    </xf>
    <xf numFmtId="3" fontId="25" fillId="7" borderId="1" xfId="1" applyNumberFormat="1" applyFont="1" applyFill="1" applyBorder="1" applyAlignment="1" applyProtection="1">
      <alignment horizontal="center" vertical="center"/>
      <protection locked="0"/>
    </xf>
    <xf numFmtId="3" fontId="25" fillId="7" borderId="30" xfId="1" applyNumberFormat="1" applyFont="1" applyFill="1" applyBorder="1" applyAlignment="1" applyProtection="1">
      <alignment horizontal="center" vertical="center"/>
      <protection locked="0"/>
    </xf>
    <xf numFmtId="3" fontId="25" fillId="7" borderId="3" xfId="1" applyNumberFormat="1" applyFont="1" applyFill="1" applyBorder="1" applyAlignment="1" applyProtection="1">
      <alignment horizontal="center" vertical="center"/>
      <protection locked="0"/>
    </xf>
    <xf numFmtId="3" fontId="25" fillId="12" borderId="1" xfId="1" applyNumberFormat="1" applyFont="1" applyFill="1" applyBorder="1" applyAlignment="1" applyProtection="1">
      <alignment horizontal="center" vertical="center"/>
      <protection locked="0"/>
    </xf>
    <xf numFmtId="0" fontId="36" fillId="5" borderId="5" xfId="0" applyFont="1" applyFill="1" applyBorder="1" applyAlignment="1" applyProtection="1">
      <alignment horizontal="center" vertical="center" wrapText="1"/>
      <protection locked="0"/>
    </xf>
    <xf numFmtId="0" fontId="39" fillId="8" borderId="5" xfId="0" applyFont="1" applyFill="1" applyBorder="1" applyAlignment="1">
      <alignment horizontal="center" vertical="center" wrapText="1"/>
    </xf>
    <xf numFmtId="0" fontId="36" fillId="48" borderId="5"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protection locked="0"/>
    </xf>
    <xf numFmtId="0" fontId="36" fillId="47" borderId="5" xfId="0" applyFont="1" applyFill="1" applyBorder="1" applyAlignment="1" applyProtection="1">
      <alignment horizontal="center" vertical="center" wrapText="1"/>
      <protection locked="0"/>
    </xf>
    <xf numFmtId="167" fontId="36" fillId="47" borderId="5" xfId="0" applyNumberFormat="1" applyFont="1" applyFill="1" applyBorder="1" applyAlignment="1" applyProtection="1">
      <alignment horizontal="center" vertical="center" wrapText="1"/>
      <protection locked="0"/>
    </xf>
    <xf numFmtId="1" fontId="36" fillId="47" borderId="5" xfId="0" applyNumberFormat="1" applyFont="1" applyFill="1" applyBorder="1" applyAlignment="1" applyProtection="1">
      <alignment horizontal="center" vertical="center" wrapText="1"/>
      <protection locked="0"/>
    </xf>
    <xf numFmtId="0" fontId="36" fillId="7" borderId="5" xfId="0" applyFont="1" applyFill="1" applyBorder="1" applyAlignment="1" applyProtection="1">
      <alignment horizontal="center" vertical="center" wrapText="1"/>
      <protection locked="0"/>
    </xf>
    <xf numFmtId="167" fontId="36" fillId="6" borderId="5" xfId="0" applyNumberFormat="1" applyFont="1" applyFill="1" applyBorder="1" applyAlignment="1" applyProtection="1">
      <alignment horizontal="center" vertical="center" wrapText="1"/>
      <protection locked="0"/>
    </xf>
    <xf numFmtId="166" fontId="36" fillId="6" borderId="5" xfId="0" applyNumberFormat="1" applyFont="1" applyFill="1" applyBorder="1" applyAlignment="1" applyProtection="1">
      <alignment horizontal="center" vertical="center" wrapText="1"/>
      <protection locked="0"/>
    </xf>
    <xf numFmtId="14" fontId="36" fillId="6" borderId="5" xfId="0" applyNumberFormat="1" applyFont="1" applyFill="1" applyBorder="1" applyAlignment="1" applyProtection="1">
      <alignment horizontal="center" vertical="center" wrapText="1"/>
      <protection locked="0"/>
    </xf>
    <xf numFmtId="14" fontId="40" fillId="6" borderId="5" xfId="0" applyNumberFormat="1" applyFont="1" applyFill="1" applyBorder="1" applyAlignment="1" applyProtection="1">
      <alignment horizontal="center" vertical="center" wrapText="1"/>
      <protection locked="0"/>
    </xf>
    <xf numFmtId="165" fontId="36" fillId="6" borderId="5" xfId="0" applyNumberFormat="1" applyFont="1" applyFill="1" applyBorder="1" applyAlignment="1" applyProtection="1">
      <alignment horizontal="center" vertical="center" wrapText="1"/>
      <protection locked="0"/>
    </xf>
    <xf numFmtId="0" fontId="36" fillId="6" borderId="11" xfId="0" applyFont="1" applyFill="1" applyBorder="1" applyAlignment="1" applyProtection="1">
      <alignment horizontal="center" vertical="center" wrapText="1"/>
      <protection locked="0"/>
    </xf>
    <xf numFmtId="0" fontId="24" fillId="52" borderId="5" xfId="0" applyFont="1" applyFill="1" applyBorder="1" applyAlignment="1">
      <alignment horizontal="center" vertical="center" wrapText="1"/>
    </xf>
    <xf numFmtId="0" fontId="36" fillId="47" borderId="12" xfId="0" applyFont="1" applyFill="1" applyBorder="1" applyAlignment="1" applyProtection="1">
      <alignment horizontal="center" vertical="center" wrapText="1"/>
      <protection locked="0"/>
    </xf>
    <xf numFmtId="4" fontId="36" fillId="9" borderId="5" xfId="0" applyNumberFormat="1" applyFont="1" applyFill="1" applyBorder="1" applyAlignment="1" applyProtection="1">
      <alignment horizontal="center" vertical="center" wrapText="1"/>
      <protection locked="0"/>
    </xf>
    <xf numFmtId="0" fontId="36" fillId="9" borderId="5" xfId="0" applyFont="1" applyFill="1" applyBorder="1" applyAlignment="1" applyProtection="1">
      <alignment horizontal="center" vertical="center" wrapText="1"/>
      <protection locked="0"/>
    </xf>
    <xf numFmtId="166" fontId="36" fillId="9" borderId="5" xfId="0" applyNumberFormat="1" applyFont="1" applyFill="1" applyBorder="1" applyAlignment="1" applyProtection="1">
      <alignment horizontal="center" vertical="center" wrapText="1"/>
      <protection locked="0"/>
    </xf>
    <xf numFmtId="165" fontId="36" fillId="9" borderId="5" xfId="0" applyNumberFormat="1" applyFont="1" applyFill="1" applyBorder="1" applyAlignment="1" applyProtection="1">
      <alignment horizontal="center" vertical="center" wrapText="1"/>
      <protection locked="0"/>
    </xf>
    <xf numFmtId="165" fontId="36" fillId="9" borderId="11" xfId="0" applyNumberFormat="1" applyFont="1" applyFill="1" applyBorder="1" applyAlignment="1" applyProtection="1">
      <alignment horizontal="center" vertical="center" wrapText="1"/>
      <protection locked="0"/>
    </xf>
    <xf numFmtId="0" fontId="36" fillId="3" borderId="5" xfId="0" applyFont="1" applyFill="1" applyBorder="1" applyAlignment="1" applyProtection="1">
      <alignment horizontal="center" vertical="center" wrapText="1"/>
      <protection locked="0"/>
    </xf>
    <xf numFmtId="0" fontId="36" fillId="3" borderId="12" xfId="0" applyFont="1" applyFill="1" applyBorder="1" applyAlignment="1" applyProtection="1">
      <alignment horizontal="center" vertical="center" wrapText="1"/>
      <protection locked="0"/>
    </xf>
    <xf numFmtId="0" fontId="36" fillId="3" borderId="10" xfId="0" applyFont="1" applyFill="1" applyBorder="1" applyAlignment="1" applyProtection="1">
      <alignment horizontal="center" vertical="center" wrapText="1"/>
      <protection locked="0"/>
    </xf>
    <xf numFmtId="0" fontId="36" fillId="8" borderId="5" xfId="0" applyFont="1" applyFill="1" applyBorder="1" applyAlignment="1" applyProtection="1">
      <alignment horizontal="center" vertical="center" wrapText="1"/>
      <protection locked="0"/>
    </xf>
    <xf numFmtId="0" fontId="36" fillId="50" borderId="5" xfId="0" applyFont="1" applyFill="1" applyBorder="1" applyAlignment="1" applyProtection="1">
      <alignment horizontal="center" vertical="center" wrapText="1"/>
      <protection locked="0"/>
    </xf>
    <xf numFmtId="165" fontId="36" fillId="50" borderId="5" xfId="0" applyNumberFormat="1" applyFont="1" applyFill="1" applyBorder="1" applyAlignment="1" applyProtection="1">
      <alignment horizontal="center" vertical="center" wrapText="1"/>
      <protection locked="0"/>
    </xf>
    <xf numFmtId="0" fontId="8" fillId="51" borderId="12" xfId="0" applyFont="1" applyFill="1" applyBorder="1" applyAlignment="1" applyProtection="1">
      <alignment horizontal="center" vertical="center" wrapText="1"/>
      <protection locked="0"/>
    </xf>
    <xf numFmtId="49" fontId="36" fillId="5" borderId="5" xfId="0" applyNumberFormat="1"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center" vertical="center" wrapText="1"/>
      <protection locked="0"/>
    </xf>
    <xf numFmtId="49" fontId="25" fillId="2" borderId="30" xfId="0" applyNumberFormat="1" applyFont="1" applyFill="1" applyBorder="1" applyAlignment="1" applyProtection="1">
      <alignment horizontal="center" vertical="center" wrapText="1"/>
      <protection locked="0"/>
    </xf>
    <xf numFmtId="49" fontId="25" fillId="2" borderId="3" xfId="0" applyNumberFormat="1" applyFont="1" applyFill="1" applyBorder="1" applyAlignment="1" applyProtection="1">
      <alignment horizontal="center" vertical="center" wrapText="1"/>
      <protection locked="0"/>
    </xf>
    <xf numFmtId="49" fontId="25" fillId="0" borderId="1" xfId="0" applyNumberFormat="1" applyFont="1" applyBorder="1" applyAlignment="1" applyProtection="1">
      <alignment horizontal="center" vertical="center" wrapText="1"/>
      <protection locked="0"/>
    </xf>
    <xf numFmtId="49" fontId="25" fillId="0" borderId="2" xfId="0" applyNumberFormat="1" applyFont="1" applyBorder="1" applyAlignment="1" applyProtection="1">
      <alignment horizontal="center" vertical="center" wrapText="1"/>
      <protection locked="0"/>
    </xf>
    <xf numFmtId="49" fontId="0" fillId="0" borderId="0" xfId="0" applyNumberFormat="1"/>
    <xf numFmtId="49" fontId="25" fillId="2" borderId="2" xfId="0" applyNumberFormat="1" applyFont="1" applyFill="1" applyBorder="1" applyAlignment="1" applyProtection="1">
      <alignment horizontal="center" vertical="center" wrapText="1"/>
      <protection locked="0"/>
    </xf>
    <xf numFmtId="49" fontId="25" fillId="2" borderId="31" xfId="0" applyNumberFormat="1" applyFont="1" applyFill="1" applyBorder="1" applyAlignment="1" applyProtection="1">
      <alignment horizontal="center" vertical="center" wrapText="1"/>
      <protection locked="0"/>
    </xf>
    <xf numFmtId="49" fontId="25" fillId="54" borderId="2" xfId="0" applyNumberFormat="1" applyFont="1" applyFill="1" applyBorder="1" applyAlignment="1" applyProtection="1">
      <alignment horizontal="center" vertical="center" wrapText="1"/>
      <protection locked="0"/>
    </xf>
    <xf numFmtId="49" fontId="25" fillId="57" borderId="2" xfId="0" applyNumberFormat="1" applyFont="1" applyFill="1" applyBorder="1" applyAlignment="1" applyProtection="1">
      <alignment horizontal="center" vertical="center" wrapText="1"/>
      <protection locked="0"/>
    </xf>
    <xf numFmtId="0" fontId="4" fillId="6" borderId="1" xfId="69" applyFill="1" applyBorder="1" applyAlignment="1">
      <alignment horizontal="justify" vertical="center" wrapText="1"/>
    </xf>
    <xf numFmtId="14" fontId="25" fillId="49" borderId="1" xfId="0" applyNumberFormat="1" applyFont="1" applyFill="1" applyBorder="1" applyAlignment="1">
      <alignment horizontal="center" vertical="center"/>
    </xf>
    <xf numFmtId="14" fontId="0" fillId="0" borderId="0" xfId="0" applyNumberFormat="1"/>
    <xf numFmtId="17" fontId="25" fillId="6" borderId="1" xfId="0" applyNumberFormat="1" applyFont="1" applyFill="1" applyBorder="1" applyAlignment="1" applyProtection="1">
      <alignment horizontal="center" vertical="center" wrapText="1"/>
      <protection locked="0"/>
    </xf>
    <xf numFmtId="17" fontId="25" fillId="6" borderId="3" xfId="0" applyNumberFormat="1" applyFont="1" applyFill="1" applyBorder="1" applyAlignment="1" applyProtection="1">
      <alignment horizontal="center" vertical="center" wrapText="1"/>
      <protection locked="0"/>
    </xf>
    <xf numFmtId="17" fontId="25" fillId="49" borderId="1" xfId="0" applyNumberFormat="1" applyFont="1" applyFill="1" applyBorder="1" applyAlignment="1">
      <alignment horizontal="center" vertical="center" wrapText="1"/>
    </xf>
    <xf numFmtId="17" fontId="25" fillId="57" borderId="3" xfId="0" applyNumberFormat="1" applyFont="1" applyFill="1" applyBorder="1" applyAlignment="1" applyProtection="1">
      <alignment horizontal="center" vertical="center" wrapText="1"/>
      <protection locked="0"/>
    </xf>
  </cellXfs>
  <cellStyles count="71">
    <cellStyle name="20% - Énfasis1" xfId="35" builtinId="30" customBuiltin="1"/>
    <cellStyle name="20% - Énfasis2" xfId="39" builtinId="34" customBuiltin="1"/>
    <cellStyle name="20% - Énfasis3" xfId="43" builtinId="38" customBuiltin="1"/>
    <cellStyle name="20% - Énfasis4" xfId="47" builtinId="42" customBuiltin="1"/>
    <cellStyle name="20% - Énfasis5" xfId="51" builtinId="46" customBuiltin="1"/>
    <cellStyle name="20% - Énfasis6" xfId="55" builtinId="50" customBuiltin="1"/>
    <cellStyle name="40% - Énfasis1" xfId="36" builtinId="31" customBuiltin="1"/>
    <cellStyle name="40% - Énfasis2" xfId="40" builtinId="35" customBuiltin="1"/>
    <cellStyle name="40% - Énfasis3" xfId="44" builtinId="39" customBuiltin="1"/>
    <cellStyle name="40% - Énfasis4" xfId="48" builtinId="43" customBuiltin="1"/>
    <cellStyle name="40% - Énfasis5" xfId="52" builtinId="47" customBuiltin="1"/>
    <cellStyle name="40% - Énfasis6" xfId="56" builtinId="51" customBuiltin="1"/>
    <cellStyle name="60% - Énfasis1" xfId="37" builtinId="32" customBuiltin="1"/>
    <cellStyle name="60% - Énfasis2" xfId="41" builtinId="36" customBuiltin="1"/>
    <cellStyle name="60% - Énfasis3" xfId="45" builtinId="40" customBuiltin="1"/>
    <cellStyle name="60% - Énfasis4" xfId="49" builtinId="44" customBuiltin="1"/>
    <cellStyle name="60% - Énfasis5" xfId="53" builtinId="48" customBuiltin="1"/>
    <cellStyle name="60% - Énfasis6" xfId="57" builtinId="52" customBuiltin="1"/>
    <cellStyle name="Bueno" xfId="22" builtinId="26" customBuiltin="1"/>
    <cellStyle name="Cálculo" xfId="27" builtinId="22" customBuiltin="1"/>
    <cellStyle name="Celda de comprobación" xfId="29" builtinId="23" customBuiltin="1"/>
    <cellStyle name="Celda vinculada" xfId="28" builtinId="24" customBuiltin="1"/>
    <cellStyle name="Encabezado 1" xfId="18" builtinId="16" customBuiltin="1"/>
    <cellStyle name="Encabezado 4" xfId="21" builtinId="19" customBuiltin="1"/>
    <cellStyle name="Énfasis1" xfId="34" builtinId="29" customBuiltin="1"/>
    <cellStyle name="Énfasis2" xfId="38" builtinId="33" customBuiltin="1"/>
    <cellStyle name="Énfasis3" xfId="42" builtinId="37" customBuiltin="1"/>
    <cellStyle name="Énfasis4" xfId="46" builtinId="41" customBuiltin="1"/>
    <cellStyle name="Énfasis5" xfId="50" builtinId="45" customBuiltin="1"/>
    <cellStyle name="Énfasis6" xfId="54" builtinId="49" customBuiltin="1"/>
    <cellStyle name="Entrada" xfId="25" builtinId="20" customBuiltin="1"/>
    <cellStyle name="Hipervínculo" xfId="4" builtinId="8"/>
    <cellStyle name="Hipervínculo 2" xfId="70" xr:uid="{6C404C59-40E6-4294-BDEC-6694FB62B99C}"/>
    <cellStyle name="Hyperlink" xfId="69" xr:uid="{00000000-000B-0000-0000-000008000000}"/>
    <cellStyle name="Incorrecto" xfId="23" builtinId="27" customBuiltin="1"/>
    <cellStyle name="Millares" xfId="1" builtinId="3"/>
    <cellStyle name="Millares [0]" xfId="16" builtinId="6"/>
    <cellStyle name="Millares [0] 3" xfId="9" xr:uid="{00000000-0005-0000-0000-000023000000}"/>
    <cellStyle name="Millares [0] 3 2" xfId="62" xr:uid="{08B114A5-D10F-44F3-A696-F0BD25ACB7B1}"/>
    <cellStyle name="Millares 10" xfId="6" xr:uid="{00000000-0005-0000-0000-000024000000}"/>
    <cellStyle name="Millares 2" xfId="59" xr:uid="{A55299F2-E7ED-4E16-A274-7FE78C772F70}"/>
    <cellStyle name="Millares 210" xfId="5" xr:uid="{00000000-0005-0000-0000-000025000000}"/>
    <cellStyle name="Millares 3" xfId="60" xr:uid="{12D892CE-A3BE-47D4-903C-65200F2E168D}"/>
    <cellStyle name="Millares 4" xfId="61" xr:uid="{F0D93E69-3817-4923-AE88-B1C7C66E0B6C}"/>
    <cellStyle name="Millares 510" xfId="10" xr:uid="{00000000-0005-0000-0000-000026000000}"/>
    <cellStyle name="Millares 510 2" xfId="63" xr:uid="{0FD9205B-0309-4CD7-B3B0-5C8B568876A4}"/>
    <cellStyle name="Millares 511" xfId="11" xr:uid="{00000000-0005-0000-0000-000027000000}"/>
    <cellStyle name="Millares 511 2" xfId="64" xr:uid="{F068BC7D-4453-461B-B57B-AB623950EC44}"/>
    <cellStyle name="Millares 512" xfId="12" xr:uid="{00000000-0005-0000-0000-000028000000}"/>
    <cellStyle name="Millares 512 2" xfId="65" xr:uid="{51ACE0E9-4BFB-442C-80E6-35407C481DAE}"/>
    <cellStyle name="Millares 513" xfId="13" xr:uid="{00000000-0005-0000-0000-000029000000}"/>
    <cellStyle name="Millares 513 2" xfId="66" xr:uid="{07A9F744-8FBB-4413-8550-704890D16B83}"/>
    <cellStyle name="Millares 514" xfId="14" xr:uid="{00000000-0005-0000-0000-00002A000000}"/>
    <cellStyle name="Millares 514 2" xfId="67" xr:uid="{C435EE10-DD13-47F1-A1B6-CBAF3307D956}"/>
    <cellStyle name="Millares 515" xfId="15" xr:uid="{00000000-0005-0000-0000-00002B000000}"/>
    <cellStyle name="Millares 515 2" xfId="68" xr:uid="{52410A3A-91D5-4604-A0B5-9E80E2ADBF0C}"/>
    <cellStyle name="Neutral" xfId="24" builtinId="28" customBuiltin="1"/>
    <cellStyle name="Normal" xfId="0" builtinId="0"/>
    <cellStyle name="Normal 13" xfId="7" xr:uid="{00000000-0005-0000-0000-00002E000000}"/>
    <cellStyle name="Normal 3" xfId="58" xr:uid="{B80222C8-D015-474C-91B0-7C0713F758C2}"/>
    <cellStyle name="Normal 5" xfId="8" xr:uid="{00000000-0005-0000-0000-00002F000000}"/>
    <cellStyle name="Normal 7" xfId="3" xr:uid="{00000000-0005-0000-0000-000030000000}"/>
    <cellStyle name="Notas" xfId="31" builtinId="10" customBuiltin="1"/>
    <cellStyle name="Salida" xfId="26" builtinId="21" customBuiltin="1"/>
    <cellStyle name="TableStyleLight1" xfId="2" xr:uid="{00000000-0005-0000-0000-000034000000}"/>
    <cellStyle name="Texto de advertencia" xfId="30" builtinId="11" customBuiltin="1"/>
    <cellStyle name="Texto explicativo" xfId="32" builtinId="53" customBuiltin="1"/>
    <cellStyle name="Título" xfId="17" builtinId="15" customBuiltin="1"/>
    <cellStyle name="Título 2" xfId="19" builtinId="17" customBuiltin="1"/>
    <cellStyle name="Título 3" xfId="20" builtinId="18" customBuiltin="1"/>
    <cellStyle name="Total" xfId="33" builtinId="25" customBuiltin="1"/>
  </cellStyles>
  <dxfs count="316">
    <dxf>
      <fill>
        <patternFill>
          <fgColor indexed="64"/>
          <bgColor theme="0"/>
        </patternFill>
      </fill>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b val="0"/>
        <i val="0"/>
        <strike val="0"/>
        <condense val="0"/>
        <extend val="0"/>
        <outline val="0"/>
        <shadow val="0"/>
        <u val="none"/>
        <vertAlign val="baseline"/>
        <sz val="11"/>
        <color auto="1"/>
        <name val="Calibri"/>
        <family val="2"/>
        <scheme val="minor"/>
      </font>
      <fill>
        <patternFill patternType="solid">
          <fgColor indexed="64"/>
          <bgColor rgb="FFFFFFCC"/>
        </patternFill>
      </fill>
      <alignment horizontal="general" vertical="center"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CCCCFF"/>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CCCCFF"/>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rgb="FFCCCC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9" formatCode="dd/mm/yyyy;@"/>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9" formatCode="dd/mm/yyyy;@"/>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9" formatCode="dd/mm/yyyy;@"/>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rgb="FFFF99FF"/>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7" tint="0.59999389629810485"/>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7" tint="0.59999389629810485"/>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5" tint="0.79998168889431442"/>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5"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dxf>
    <dxf>
      <font>
        <b val="0"/>
        <i val="0"/>
        <strike val="0"/>
        <condense val="0"/>
        <extend val="0"/>
        <outline val="0"/>
        <shadow val="0"/>
        <u val="none"/>
        <vertAlign val="baseline"/>
        <sz val="8"/>
        <color theme="1"/>
        <name val="Arial"/>
        <family val="2"/>
        <scheme val="none"/>
      </font>
      <fill>
        <patternFill patternType="solid">
          <fgColor indexed="64"/>
          <bgColor theme="0"/>
        </patternFill>
      </fill>
    </dxf>
    <dxf>
      <fill>
        <patternFill>
          <bgColor rgb="FFFFC000"/>
        </patternFill>
      </fill>
    </dxf>
    <dxf>
      <font>
        <strike val="0"/>
        <color auto="1"/>
      </font>
      <fill>
        <patternFill>
          <bgColor rgb="FFFF0000"/>
        </patternFill>
      </fill>
    </dxf>
    <dxf>
      <fill>
        <patternFill>
          <bgColor rgb="FFFF0000"/>
        </patternFill>
      </fill>
    </dxf>
    <dxf>
      <font>
        <color auto="1"/>
      </font>
      <fill>
        <patternFill>
          <bgColor rgb="FFFFC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C000"/>
        </patternFill>
      </fill>
    </dxf>
    <dxf>
      <font>
        <color auto="1"/>
      </font>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ont>
        <color auto="1"/>
      </font>
      <fill>
        <patternFill>
          <bgColor rgb="FFFFC000"/>
        </patternFill>
      </fill>
    </dxf>
    <dxf>
      <font>
        <strike val="0"/>
        <color auto="1"/>
      </font>
      <fill>
        <patternFill>
          <bgColor rgb="FFFF0000"/>
        </patternFill>
      </fill>
    </dxf>
    <dxf>
      <fill>
        <patternFill>
          <bgColor rgb="FFFF0000"/>
        </patternFill>
      </fill>
    </dxf>
    <dxf>
      <font>
        <color auto="1"/>
      </font>
      <fill>
        <patternFill>
          <bgColor rgb="FFFFC000"/>
        </patternFill>
      </fill>
    </dxf>
    <dxf>
      <font>
        <strike val="0"/>
        <color auto="1"/>
      </font>
      <fill>
        <patternFill>
          <bgColor rgb="FFFF0000"/>
        </patternFill>
      </fill>
    </dxf>
    <dxf>
      <font>
        <strike val="0"/>
        <color auto="1"/>
      </font>
      <fill>
        <patternFill>
          <bgColor rgb="FFFF0000"/>
        </patternFill>
      </fill>
    </dxf>
    <dxf>
      <font>
        <color auto="1"/>
      </font>
      <fill>
        <patternFill>
          <bgColor rgb="FFFFC000"/>
        </patternFill>
      </fill>
    </dxf>
    <dxf>
      <font>
        <color auto="1"/>
      </font>
      <fill>
        <patternFill>
          <bgColor rgb="FFFFC000"/>
        </patternFill>
      </fill>
    </dxf>
    <dxf>
      <font>
        <strike val="0"/>
        <color auto="1"/>
      </font>
      <fill>
        <patternFill>
          <bgColor rgb="FFFF0000"/>
        </patternFill>
      </fill>
    </dxf>
    <dxf>
      <fill>
        <patternFill>
          <bgColor rgb="FFFF0000"/>
        </patternFill>
      </fill>
    </dxf>
    <dxf>
      <fill>
        <patternFill>
          <bgColor rgb="FFFFC000"/>
        </patternFill>
      </fill>
    </dxf>
    <dxf>
      <font>
        <color auto="1"/>
      </font>
      <fill>
        <patternFill>
          <bgColor rgb="FFFFC000"/>
        </patternFill>
      </fill>
    </dxf>
    <dxf>
      <fill>
        <patternFill>
          <bgColor rgb="FFFFC000"/>
        </patternFill>
      </fill>
    </dxf>
    <dxf>
      <font>
        <strike val="0"/>
        <color auto="1"/>
      </font>
      <fill>
        <patternFill>
          <bgColor rgb="FFFF0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ont>
        <color auto="1"/>
      </font>
      <fill>
        <patternFill>
          <bgColor rgb="FFFFC000"/>
        </patternFill>
      </fill>
    </dxf>
    <dxf>
      <font>
        <strike val="0"/>
        <color auto="1"/>
      </font>
      <fill>
        <patternFill>
          <bgColor rgb="FFFF0000"/>
        </patternFill>
      </fill>
    </dxf>
    <dxf>
      <fill>
        <patternFill>
          <bgColor rgb="FFFF0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C000"/>
        </patternFill>
      </fill>
    </dxf>
    <dxf>
      <font>
        <strike val="0"/>
        <color auto="1"/>
      </font>
      <fill>
        <patternFill>
          <bgColor rgb="FFFF0000"/>
        </patternFill>
      </fill>
    </dxf>
    <dxf>
      <fill>
        <patternFill>
          <bgColor rgb="FFFF0000"/>
        </patternFill>
      </fill>
    </dxf>
    <dxf>
      <fill>
        <patternFill>
          <bgColor rgb="FFFFC000"/>
        </patternFill>
      </fill>
    </dxf>
    <dxf>
      <font>
        <color auto="1"/>
      </font>
      <fill>
        <patternFill>
          <bgColor rgb="FFFFC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0000"/>
        </patternFill>
      </fill>
    </dxf>
    <dxf>
      <font>
        <color auto="1"/>
      </font>
      <fill>
        <patternFill>
          <bgColor rgb="FFFFC000"/>
        </patternFill>
      </fill>
    </dxf>
    <dxf>
      <font>
        <strike val="0"/>
        <color auto="1"/>
      </font>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FFC000"/>
        </patternFill>
      </fill>
    </dxf>
    <dxf>
      <font>
        <strike val="0"/>
        <color auto="1"/>
      </font>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ont>
        <strike val="0"/>
        <color auto="1"/>
      </font>
      <fill>
        <patternFill>
          <bgColor rgb="FFFF0000"/>
        </patternFill>
      </fill>
    </dxf>
    <dxf>
      <fill>
        <patternFill>
          <bgColor rgb="FFFFC000"/>
        </patternFill>
      </fill>
    </dxf>
    <dxf>
      <font>
        <color auto="1"/>
      </font>
      <fill>
        <patternFill>
          <bgColor rgb="FFFFC000"/>
        </patternFill>
      </fill>
    </dxf>
  </dxfs>
  <tableStyles count="0" defaultTableStyle="TableStyleMedium2" defaultPivotStyle="PivotStyleLight16"/>
  <colors>
    <mruColors>
      <color rgb="FF9966FF"/>
      <color rgb="FFFFFFCC"/>
      <color rgb="FF00FFFF"/>
      <color rgb="FF00FF00"/>
      <color rgb="FFFF0066"/>
      <color rgb="FFFF99FF"/>
      <color rgb="FFFF6699"/>
      <color rgb="FFFFCCFF"/>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Yenni Dayana Nustes Villamil" id="{14D14D7F-2219-4D1D-9390-671B0F288D22}" userId="S::yenni.nustes@gobiernobogota.gov.co::d4c7da39-dac6-457b-8956-d2835cb4245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A4645E-538F-4C44-8C8C-C20AFD244637}" name="Tabla1" displayName="Tabla1" ref="A1:EC295" totalsRowShown="0" headerRowDxfId="151" dataDxfId="150">
  <autoFilter ref="A1:EC295" xr:uid="{C3A4645E-538F-4C44-8C8C-C20AFD244637}"/>
  <sortState xmlns:xlrd2="http://schemas.microsoft.com/office/spreadsheetml/2017/richdata2" ref="A250:EC295">
    <sortCondition ref="AQ1:AQ295"/>
  </sortState>
  <tableColumns count="133">
    <tableColumn id="1" xr3:uid="{E4FB546F-E37C-49F8-9EB6-AAD71D2585F5}" name="ORDEN BASE" dataDxfId="149"/>
    <tableColumn id="2" xr3:uid="{35205640-FC76-4E14-88B0-507E24DFACAF}" name="VIGENCIA " dataDxfId="148"/>
    <tableColumn id="3" xr3:uid="{6811AC4D-E6FD-4300-9B75-868A88EBE0BC}" name="NÚMERO DEL PROCESO EN EL  SECOP" dataDxfId="147"/>
    <tableColumn id="4" xr3:uid="{2E650FFE-7163-473A-A8D2-8472952C5257}" name="NÚMERO DE CONTRATO" dataDxfId="146"/>
    <tableColumn id="5" xr3:uid="{2B3702C3-74F9-45FA-B969-F66F67E3EBA0}" name="MODALIDAD DE SELECCIÓN" dataDxfId="145"/>
    <tableColumn id="6" xr3:uid="{10C16AB7-8BB7-4063-9257-405C0CE2967C}" name="TIPO DE MODALIDAD" dataDxfId="144"/>
    <tableColumn id="7" xr3:uid="{8765E2B0-2D9F-486B-A5DE-FF229D315EE9}" name="TIPOS CONTRACTUALES" dataDxfId="143"/>
    <tableColumn id="8" xr3:uid="{48346CD5-A574-4070-B858-95DEDBD84C9A}" name="SIGLAS" dataDxfId="142"/>
    <tableColumn id="9" xr3:uid="{68203887-1B09-41A9-BE94-38FF519497DA}" name="VALOR INICIAL DEL CONTRATO" dataDxfId="141" dataCellStyle="Millares"/>
    <tableColumn id="10" xr3:uid="{519BEA4F-4511-49D5-8E4D-6318BBF61455}" name="VALOR FINAL DEL CONTRATO-INCLUIDA ADICIONES" dataDxfId="140" dataCellStyle="Millares">
      <calculatedColumnFormula>+I3+DO3</calculatedColumnFormula>
    </tableColumn>
    <tableColumn id="11" xr3:uid="{E7A1946E-029A-4E5D-8C41-FD5EDD96419F}" name="DESTINO DEL GASTO" dataDxfId="139"/>
    <tableColumn id="12" xr3:uid="{C16427D4-6660-41F0-9015-5367A4CE48DC}" name="NO-HAY" dataDxfId="138"/>
    <tableColumn id="13" xr3:uid="{DE282F75-CF6F-4EFF-B2BB-A56A1AF2FDF6}" name="Número Programa" dataDxfId="137"/>
    <tableColumn id="14" xr3:uid="{46EF25E4-6646-4A98-9B05-DB076B9DF30D}" name="Equivalencia Número de Programa" dataDxfId="136"/>
    <tableColumn id="15" xr3:uid="{D8685525-22ED-471D-9758-E3B2CB62B19E}" name="Propósito" dataDxfId="135"/>
    <tableColumn id="16" xr3:uid="{645D3C86-E89D-4E01-8727-2150DCD4FED3}" name="RUBRO PRESUPUESTAL" dataDxfId="134"/>
    <tableColumn id="17" xr3:uid="{231FA52C-C279-4802-B821-D94FE9464BBC}" name="NÚMERO RUBO O PROYECTO" dataDxfId="133"/>
    <tableColumn id="18" xr3:uid="{AFC506E9-04D2-46B0-9257-D4824B593B97}" name="NOMBRE PROYECTO O RUBRO" dataDxfId="132"/>
    <tableColumn id="19" xr3:uid="{B54AE419-B0EB-4FA1-9880-626DDC5CFC78}" name="CDP N°1" dataDxfId="131"/>
    <tableColumn id="20" xr3:uid="{35483EA3-5A2A-482D-B0E1-A5CD0197C12E}" name="  CDP No.1     FECHA   " dataDxfId="130"/>
    <tableColumn id="21" xr3:uid="{A2D184B5-43EC-4BF6-B832-7A82274A1986}" name="CDP N°2 (adición, prórroga o cesión)" dataDxfId="129"/>
    <tableColumn id="22" xr3:uid="{8282FAC2-4185-4D9A-92A4-42D674D57288}" name="  CDP No.2     FECHA             (adición, prórroga o cesión" dataDxfId="128"/>
    <tableColumn id="23" xr3:uid="{228E3FD0-A03A-4734-879F-D380B7BE61CA}" name="  CDP No3     _x000a_(adición, prórroga o cesión)" dataDxfId="127"/>
    <tableColumn id="24" xr3:uid="{6BCEAA7E-26BD-4D00-8411-B9593992D92F}" name="  CDP No.3     FECHA_x000a_(adición, prórroga o cesión)" dataDxfId="126"/>
    <tableColumn id="25" xr3:uid="{4628CF4E-9ED8-4DC8-ACD7-AFAABCFCF1A6}" name="No.1  CRP" dataDxfId="125"/>
    <tableColumn id="26" xr3:uid="{B1E3FED9-AB40-4062-8653-AF25750159D8}" name="FECHA DEL CRP No. 1" dataDxfId="124"/>
    <tableColumn id="27" xr3:uid="{52B7B1F0-9801-49AE-966F-B2567916FF25}" name="No.2  CRP-adición, prórroga o cesión" dataDxfId="123"/>
    <tableColumn id="28" xr3:uid="{E3DF2920-500A-42D1-BDB0-FC2465A27711}" name="FECHA DEL CRP No. 2-adición, prórroga o cesión" dataDxfId="122"/>
    <tableColumn id="29" xr3:uid="{18D2BE04-CEA2-4231-825E-9DE4A2FB071B}" name="No.3  CRP" dataDxfId="121"/>
    <tableColumn id="30" xr3:uid="{5522D793-545F-40FB-AC90-0AD1C3E08DBC}" name="FECHA DEL CRP No. 3" dataDxfId="120"/>
    <tableColumn id="31" xr3:uid="{548EF993-7D42-4462-8D76-D7897235D209}" name="REGIMEN DE CONTRATACIÓN" dataDxfId="119"/>
    <tableColumn id="32" xr3:uid="{FA1B378D-56CC-490D-A2AF-F6A69662A8F5}" name="TIPO DE COMPROMISO" dataDxfId="118"/>
    <tableColumn id="33" xr3:uid="{06D6E6DE-C68B-436F-AF6E-0BE4D29E8FF1}" name="TIPOLOGIA ESPECIFICA                      SIVICOF" dataDxfId="117"/>
    <tableColumn id="34" xr3:uid="{BAFCA815-D02C-4CAF-8185-F28E6235E77F}" name="TIPOLOGÍA             PERSONERIA" dataDxfId="116"/>
    <tableColumn id="35" xr3:uid="{3868C276-EFDB-4709-977F-EE82F65BC514}" name="TIPOLOGIA VEEDURIA" dataDxfId="115"/>
    <tableColumn id="36" xr3:uid="{5242E589-5434-4CAE-9083-5C518D8A1E6D}" name="NÚMERO TIPOLOGIA " dataDxfId="114"/>
    <tableColumn id="37" xr3:uid="{9E72D74E-5E64-4A80-962C-586FA22E8B61}" name="OBJETO DEL CONTRATO" dataDxfId="113"/>
    <tableColumn id="38" xr3:uid="{208CCE9F-3E11-4453-B4E5-E8F296780727}" name="UNIDAD PLAZO DE EJECUCIÓN" dataDxfId="112"/>
    <tableColumn id="39" xr3:uid="{6BF95873-BE07-4F37-8F8F-8BFAC44440D1}" name="PLAZO EJECUCIÓN INCIAL" dataDxfId="111"/>
    <tableColumn id="40" xr3:uid="{5D8A0ECA-BCB3-45FA-93A2-2FE5FEBF3CC5}" name="MESES PRÓRROGADOS" dataDxfId="110"/>
    <tableColumn id="41" xr3:uid="{A66CB8AC-D7FB-4836-8B8D-5AF3B303C3F9}" name="PLAZO FINAL MESES EJECUTADO" dataDxfId="109">
      <calculatedColumnFormula>+AM3+AN3</calculatedColumnFormula>
    </tableColumn>
    <tableColumn id="42" xr3:uid="{2DDFF709-DFB5-42FC-B96F-2DA347F53B67}" name="DÍAS PRRÓRROGADOS" dataDxfId="108"/>
    <tableColumn id="43" xr3:uid="{95A23972-E85E-4A4E-86F5-939BC8FCD3FF}" name="FECHA PUBLICACIÓN EN SECOP" dataDxfId="107"/>
    <tableColumn id="44" xr3:uid="{D56F3987-1C4D-4CBC-B462-B2EA40574DB5}" name="FECHA SUSCRIPCIÓN" dataDxfId="106"/>
    <tableColumn id="45" xr3:uid="{D4B47AA7-3F0D-4F77-AA2C-000090A8ED8A}" name="FECHA ACTA DE INICIO" dataDxfId="105"/>
    <tableColumn id="46" xr3:uid="{57846578-DEBD-4F92-9575-11A35F21DF96}" name="FECHA TERMINACIÓN INICIAL" dataDxfId="104"/>
    <tableColumn id="47" xr3:uid="{75B2B5FD-93DE-42D9-A9D3-72586ACE9CBD}" name="FECHA TERMINACIÓN FINAL" dataDxfId="103"/>
    <tableColumn id="48" xr3:uid="{9F4BEF5D-DD2A-4E66-83CA-047FA5B7CAAD}" name="FECHA LIQUIDACIÓN" dataDxfId="102"/>
    <tableColumn id="49" xr3:uid="{EFDDF279-6BEA-4A74-BA43-A8365FA26213}" name="MES TERMINACIÓN" dataDxfId="101"/>
    <tableColumn id="50" xr3:uid="{7F0758DC-3DEC-4FB3-9C0D-3C9AE81984F0}" name="TIPO DE IDENTIFICACIÓN" dataDxfId="100"/>
    <tableColumn id="51" xr3:uid="{7A624EDA-F262-45F0-B73C-AD4525D8532A}" name="ID IDENTIFICACIÓN NIT/ CC" dataDxfId="99" dataCellStyle="Millares"/>
    <tableColumn id="52" xr3:uid="{F948494B-F633-4560-9890-BCC8353E57E3}" name="DIGITO DE VERIFICACIÓN" dataDxfId="98"/>
    <tableColumn id="53" xr3:uid="{0F52B7E2-E817-4CC1-98E3-37A2D6EABA1E}" name="NOMBRE CONTRATISTA" dataDxfId="97"/>
    <tableColumn id="54" xr3:uid="{632C601A-3C46-472F-BDB6-175D0AD07E9E}" name="FORMACIÓN ACADÉMICA" dataDxfId="96" dataCellStyle="Millares"/>
    <tableColumn id="55" xr3:uid="{7C879C62-97C7-4AA0-ABF7-FEB45E2BFDBD}" name="FECHA DE NACIMIENTO" dataDxfId="95" dataCellStyle="Millares"/>
    <tableColumn id="56" xr3:uid="{0C068FD0-CE3C-49B5-B1DC-E066968DA267}" name="EDAD" dataDxfId="94" dataCellStyle="Millares">
      <calculatedColumnFormula>(TODAY()-Tabla1[[#This Row],[FECHA DE NACIMIENTO]])/365</calculatedColumnFormula>
    </tableColumn>
    <tableColumn id="57" xr3:uid="{4765A85A-F345-420E-BF19-61C7CB2F2E02}" name="MUJER CABEZA DE FAMILIA" dataDxfId="93"/>
    <tableColumn id="58" xr3:uid="{97AA02F5-1BAB-4904-85F7-8233930D40FF}" name="GÉNERO" dataDxfId="92"/>
    <tableColumn id="59" xr3:uid="{5859A89E-F337-48CA-A994-C1EFC7AB7932}" name="NIVEL EDUCATIVO" dataDxfId="91"/>
    <tableColumn id="60" xr3:uid="{C8E1BA21-EAE4-460E-BB33-3F7F56927A02}" name="TIPO PERSONA" dataDxfId="90"/>
    <tableColumn id="61" xr3:uid="{E26EF19E-C10E-416B-ABE5-2E6231C3C3FA}" name="TIPO CONFIGURACION" dataDxfId="89"/>
    <tableColumn id="62" xr3:uid="{F3092599-9F56-4BC3-A029-5B5FD4840FFF}" name="NACIONALIDAD DEL CONTRATISTA" dataDxfId="88"/>
    <tableColumn id="63" xr3:uid="{D4022362-924D-4311-B3FC-71B7089D8D15}" name="DOMICILIO CONTRATISTA" dataDxfId="87"/>
    <tableColumn id="64" xr3:uid="{699AC7BE-8030-4B7F-8E67-71014D6DD682}" name="TELEFONO CONTRATISTA" dataDxfId="86"/>
    <tableColumn id="65" xr3:uid="{1A1BFAE4-063A-4C95-B011-C6F1992372FA}" name="E-MAIL" dataDxfId="85" dataCellStyle="Hipervínculo"/>
    <tableColumn id="66" xr3:uid="{F7BDE1E0-F3E8-425B-91D9-79CC974226A5}" name="CLASE CONTRATISTA" dataDxfId="84"/>
    <tableColumn id="67" xr3:uid="{1E4EB2FB-B375-440D-B3FC-16F323E71147}" name="FECHA DE VENCIMIENTO DE COBERTURA DE LA POLIZA DE GARANTIA " dataDxfId="83"/>
    <tableColumn id="68" xr3:uid="{8062AC4E-0E73-4A01-A607-08DB2DA5E80F}" name="FECHA DE VENCIMIENTO DE COBERTURA DE LA POLIZA DE GARANTIA-PRÓRROGA " dataDxfId="82"/>
    <tableColumn id="69" xr3:uid="{9457DA4C-D64E-4730-B83B-02A24A67AF0C}" name="NOMBRE DEL SUPERVISOR O INTERVENTOR" dataDxfId="81"/>
    <tableColumn id="70" xr3:uid="{9DF453D0-832D-4CAC-A9D0-3E69DD7B7350}" name="ID DEL SUPERVISOR O INTERVENTOR" dataDxfId="80" dataCellStyle="Millares [0]"/>
    <tableColumn id="71" xr3:uid="{E93AB0D9-F64E-433D-AAD3-89864D8198CE}" name="DIGITO VERIFICACIÓN" dataDxfId="79"/>
    <tableColumn id="72" xr3:uid="{2282C245-AF28-43ED-8C11-0DD810F9E4D0}" name="DEPENDENCIA" dataDxfId="78"/>
    <tableColumn id="73" xr3:uid="{46010784-9140-49DE-A1DD-C99C720FC6A1}" name="LINK SECOP" dataDxfId="77"/>
    <tableColumn id="74" xr3:uid="{E900FCF8-A9B2-4370-A32A-4C0E284EEFEE}" name="ABOGADO RESPONSABLE CONTRATACIÓN" dataDxfId="76"/>
    <tableColumn id="75" xr3:uid="{06A50055-051A-4FE0-B260-1C003F6FDC61}" name="ESTADO ACTUAL CONTRATO             Novedad de ejecución" dataDxfId="75"/>
    <tableColumn id="76" xr3:uid="{6F88F8DF-F5D4-46F6-A077-DBD67F4AE04E}" name="REPORTE MES SIVICOF" dataDxfId="74"/>
    <tableColumn id="77" xr3:uid="{E03DD72C-A020-41FF-87D9-8F55382147B6}" name="PROPONENTE 1 NOMBRE" dataDxfId="73"/>
    <tableColumn id="78" xr3:uid="{84EC1B89-B0FA-451F-B3E3-7147BA1046F8}" name="PROPONENTE 2 NOMBRE" dataDxfId="72"/>
    <tableColumn id="79" xr3:uid="{8C2904A8-76B9-4484-A80A-04055F1A3681}" name="PROPONENTE 3 NOMBRE" dataDxfId="71"/>
    <tableColumn id="80" xr3:uid="{8497049A-99B4-455D-8B2C-2984D3065071}" name="PROPONENTE 4 NOMBRE" dataDxfId="70"/>
    <tableColumn id="81" xr3:uid="{D4976D2A-9510-4346-8E41-1074C8F32724}" name="PROPONENTE 5 NOMBRE" dataDxfId="69"/>
    <tableColumn id="82" xr3:uid="{C7EF1E53-9BE0-4548-975F-ED7045CECD0C}" name="PROPONENTE 6 NOMBRE" dataDxfId="68"/>
    <tableColumn id="83" xr3:uid="{510B15DB-EC34-4D22-890E-89B03C748D27}" name="PROPONENTE 7 NOMBRE" dataDxfId="67"/>
    <tableColumn id="84" xr3:uid="{5C82C4FB-D7D4-4CA6-B98D-321277797D20}" name="PROPONENTE 8 NOMBRE" dataDxfId="66"/>
    <tableColumn id="85" xr3:uid="{43466B44-3EA3-4F2B-A0D8-3131F79A1896}" name="PROPONENTE 9 NOMBRE" dataDxfId="65"/>
    <tableColumn id="86" xr3:uid="{8D7964BF-CF9C-4274-B511-F435C5B42D5B}" name="PROPONENTE 10 NOMBRE" dataDxfId="64"/>
    <tableColumn id="87" xr3:uid="{AD85F1F9-9814-4A7E-AEB2-FF6E7C92E157}" name="FECHA EN LA QUE SE REALIZA LA CESIÓN DEL CONTRATO No.1" dataDxfId="63"/>
    <tableColumn id="88" xr3:uid="{02DDCF2D-0E15-4B3D-B022-45FDAB25C51B}" name="NOMBRE DEL CONTRATISTA QUE RECIBIÓ LA CESIÓN No. 1" dataDxfId="62"/>
    <tableColumn id="89" xr3:uid="{4012CBAF-EA9F-40E8-9180-D04A7CFD9222}" name="ID CONTRATISTA QUE ACEPTO CESIÓN No. 1" dataDxfId="61"/>
    <tableColumn id="90" xr3:uid="{A9950F4C-21A8-41BD-80A6-D618FC990B06}" name="DIGITO VERIFICACIÓN CESIÓN No. 1" dataDxfId="60"/>
    <tableColumn id="91" xr3:uid="{50F9C601-ED86-4D77-9EFA-89262EC4AB7A}" name="VALOR CESIONADO No.1" dataDxfId="59"/>
    <tableColumn id="92" xr3:uid="{AD80C457-EC39-4193-9BB2-75253EFC8072}" name="FECHA EN LA QUE SE REALIZA LA CESIÓN DEL CONTRATO No. 2" dataDxfId="58"/>
    <tableColumn id="93" xr3:uid="{F0E06D5A-114A-4DBA-8D49-3BDA80E8B336}" name="NOMBRE DEL CONTRATISTA QUE RECIBIÓ LA CESIÓN No. 2" dataDxfId="57"/>
    <tableColumn id="94" xr3:uid="{F38FB6B7-9241-4E45-85C1-1BC511993B8B}" name="ID CONTRATISTA QUE ACEPTO CESIÓN No. 2" dataDxfId="56"/>
    <tableColumn id="95" xr3:uid="{CC620A14-74F2-49FC-B9FC-AB81B7F966CB}" name="DIGITO VERIFICACIÓN CESIÓN No. 2" dataDxfId="55"/>
    <tableColumn id="96" xr3:uid="{A3421CEF-17DC-4B11-8450-DBC15901653E}" name="VALOR CESIONADO No. 2" dataDxfId="54"/>
    <tableColumn id="97" xr3:uid="{1772578F-49A6-47AA-ABA8-A2E1C6316D16}" name="PRORROGA 1 FECHA" dataDxfId="53"/>
    <tableColumn id="98" xr3:uid="{727FAF0B-7573-458A-BC49-D5A281015256}" name=" PRORROGA1   N° DIAS           " dataDxfId="52"/>
    <tableColumn id="99" xr3:uid="{1EED1DC2-4E50-407A-8358-C20F9316EC62}" name="PRORROGA 2 FECHA" dataDxfId="51"/>
    <tableColumn id="100" xr3:uid="{D2C8787E-F095-4532-BB1F-C8A3B6575C56}" name=" PRORROGA2   N° DIAS           " dataDxfId="50"/>
    <tableColumn id="101" xr3:uid="{3009788C-FF1C-4B3B-8290-A3D4E2AB7E68}" name="PRORROGA FECHA 3" dataDxfId="49"/>
    <tableColumn id="102" xr3:uid="{518D909F-4B3A-4CAD-9904-DC40F0029BE4}" name=" PRORROGA3   N° DIAS           " dataDxfId="48"/>
    <tableColumn id="103" xr3:uid="{ADA50593-0FAC-48F8-923C-9214DDE02A56}" name="PRORROGA FECHA 4" dataDxfId="47"/>
    <tableColumn id="104" xr3:uid="{A29C67DE-A1C7-4CF7-B0D9-B8541C207379}" name=" PRORROGA 4   N° DIAS           " dataDxfId="46"/>
    <tableColumn id="105" xr3:uid="{43E9DFDC-19DD-4F44-8C68-82A74EF511B8}" name="CANTIDAD DE PRORROGAS" dataDxfId="45"/>
    <tableColumn id="106" xr3:uid="{44E35A36-BA7D-4FCF-A5E5-D7A701F779E5}" name="Prorroga Total en dias" dataDxfId="44">
      <calculatedColumnFormula>+CT3+CV3+CX3+CZ3</calculatedColumnFormula>
    </tableColumn>
    <tableColumn id="107" xr3:uid="{8ABA3FF1-D637-44ED-A730-9186F76D3328}" name="PLAZO FINAL DE EJECUCIÓN, INCLUIDAS LAS PRORROGAS (DIAS)" dataDxfId="43"/>
    <tableColumn id="108" xr3:uid="{73EBD6AC-FEEC-4782-9544-5A5D3EF92CC7}" name="ADICION1   FECHA" dataDxfId="42"/>
    <tableColumn id="109" xr3:uid="{DB15B4E5-E7D9-4D98-83E7-873B420B353E}" name="ADICION1   VALOR" dataDxfId="41" dataCellStyle="Millares"/>
    <tableColumn id="110" xr3:uid="{B60EE856-7A08-4C1A-AC27-6D9D1D88CE8C}" name="ADICION2   FECHA" dataDxfId="40"/>
    <tableColumn id="111" xr3:uid="{94AE7F06-95D3-4F4B-9B64-E44224F1218C}" name="ADICION2   VALOR" dataDxfId="39" dataCellStyle="Millares"/>
    <tableColumn id="112" xr3:uid="{358FD107-05CB-405E-81A1-02C2DAD301D4}" name="ADICION3   FECHA" dataDxfId="38"/>
    <tableColumn id="113" xr3:uid="{5A678A28-0A43-4CBB-8003-8AEFA1ECA333}" name="ADICION3   VALOR" dataDxfId="37" dataCellStyle="Millares"/>
    <tableColumn id="114" xr3:uid="{7E979617-4DC7-48FE-BE17-D42287E93B2E}" name="ADICION4   FECHA" dataDxfId="36" dataCellStyle="Millares"/>
    <tableColumn id="115" xr3:uid="{DE23FF9B-C680-41CF-B43A-6AA92015232D}" name="ADICION4   VALOR" dataDxfId="35" dataCellStyle="Millares"/>
    <tableColumn id="116" xr3:uid="{B7CF1EBD-7029-42D7-875D-84BAA9BF8D51}" name="ADICION5   FECHA" dataDxfId="34" dataCellStyle="Millares"/>
    <tableColumn id="117" xr3:uid="{A19655E4-CC54-4308-A3D7-A0D48659A4B3}" name="ADICION5   VALOR" dataDxfId="33" dataCellStyle="Millares"/>
    <tableColumn id="118" xr3:uid="{A65B0B88-FC36-4EE2-91CA-2E10AE1077CA}" name="CANTIDAD DE ADICIONES" dataDxfId="32" dataCellStyle="Millares"/>
    <tableColumn id="119" xr3:uid="{998C683F-63AB-418C-8863-405895496E43}" name="TOTAL ADICIONES SUMA DE CRP 2,3,4 Y 5" dataDxfId="31" dataCellStyle="Millares">
      <calculatedColumnFormula>+DE3+DG3+DI3+DK3+DM3</calculatedColumnFormula>
    </tableColumn>
    <tableColumn id="120" xr3:uid="{AC7A62FB-D6FB-4C18-8254-7E47A612C5AA}" name="SUSPENSION 1  FECHA" dataDxfId="30"/>
    <tableColumn id="121" xr3:uid="{5597ED06-11A7-4BA5-9A9B-929658E5E1D0}" name="SUSPENSION 1 N° DIAS" dataDxfId="29"/>
    <tableColumn id="122" xr3:uid="{CE5D2E93-3E7B-4865-94C0-879EC544FEA8}" name="FECHA 1 DE REINICIO" dataDxfId="28"/>
    <tableColumn id="123" xr3:uid="{462B75A9-0ED5-44AA-B3C2-281D4FCCABF3}" name="SUSPENSION 2 FECHA" dataDxfId="27"/>
    <tableColumn id="124" xr3:uid="{B43DAF83-452A-4370-BA83-0E3DE81231A9}" name="SUSPENSION2N° DIAS" dataDxfId="26"/>
    <tableColumn id="125" xr3:uid="{2EDE1626-0CDA-457F-B6BD-1E512B91E491}" name="FECHA 2 DE REINICIO" dataDxfId="25"/>
    <tableColumn id="126" xr3:uid="{A2943056-CBE3-4207-B7BA-79E0F2B21445}" name="SUSPENSION 3 FECHA" dataDxfId="24"/>
    <tableColumn id="127" xr3:uid="{7BB6C3AF-6202-440B-ABD3-929C1B42ACB7}" name="SUSPENSION 3 N° DIAS" dataDxfId="23"/>
    <tableColumn id="128" xr3:uid="{DF4E62DE-7549-45D0-8B3E-BE25B375B08B}" name="FECHA 3 DE REINICIO" dataDxfId="22"/>
    <tableColumn id="129" xr3:uid="{F3002C56-62F1-476B-A3AD-6B01160DD0DE}" name="INCUMPLIMIENTO" dataDxfId="21"/>
    <tableColumn id="130" xr3:uid="{00A4ED5C-EDE8-44AA-8957-5EEE45037264}" name="OBSERVACIONES" dataDxfId="20"/>
    <tableColumn id="131" xr3:uid="{C29F5C5D-9F8B-4656-A5B5-1417DF3D74D8}" name="VALOR MENSUAL CONTRATO INICIAL" dataDxfId="19">
      <calculatedColumnFormula>+J3/AO3</calculatedColumnFormula>
    </tableColumn>
    <tableColumn id="132" xr3:uid="{D31B69B2-0106-4D84-BE4C-7FA47A8EA6A2}" name="VALOR MENSUAL CON ADICIONES" dataDxfId="18">
      <calculatedColumnFormula>+J3/AO3</calculatedColumnFormula>
    </tableColumn>
    <tableColumn id="165" xr3:uid="{AA910774-4B02-4193-8C2D-9021C5ACD6EC}" name="OBLIGACIONES ESPECIFICAS" dataDxfId="1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B4482D-9267-4480-8C4E-38CDBEDD2795}" name="Tabla3" displayName="Tabla3" ref="C68:C69" totalsRowShown="0" headerRowDxfId="4" dataDxfId="2" headerRowBorderDxfId="3" tableBorderDxfId="1">
  <autoFilter ref="C68:C69" xr:uid="{F1B4482D-9267-4480-8C4E-38CDBEDD2795}"/>
  <tableColumns count="1">
    <tableColumn id="1" xr3:uid="{75BB130D-64A2-4744-BBE9-B8441F083938}" name="Licitación Públ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2" dT="2023-08-17T16:49:13.50" personId="{14D14D7F-2219-4D1D-9390-671B0F288D22}" id="{1F748422-BE27-4200-9FD9-8D8F5FC90AC1}">
    <text>ESTE CONTRATO TUVO 37 PROPONENTES</text>
  </threadedComment>
  <threadedComment ref="D242" dT="2023-08-17T16:49:21.33" personId="{14D14D7F-2219-4D1D-9390-671B0F288D22}" id="{70B7DBA2-8B0B-4D29-A374-A3D25BA7832B}">
    <text>ESTE CONTRATO TUVO 37 PROPONENTES</text>
  </threadedComment>
  <threadedComment ref="C243" dT="2023-08-17T20:27:14.46" personId="{14D14D7F-2219-4D1D-9390-671B0F288D22}" id="{F48BCA23-BFB1-460A-A41F-39E7769FB886}">
    <text>ESTE CTO TUVO 7 PROPONENTES</text>
  </threadedComment>
  <threadedComment ref="D243" dT="2023-08-17T20:27:23.57" personId="{14D14D7F-2219-4D1D-9390-671B0F288D22}" id="{C8A9AF41-E20C-4F00-BA4C-66968DC1085F}">
    <text>ESTE CTO TUVO 7 PROPONENTES</text>
  </threadedComment>
  <threadedComment ref="C244" dT="2023-09-12T22:21:10.21" personId="{14D14D7F-2219-4D1D-9390-671B0F288D22}" id="{0C6FAC52-4FF5-4CE4-B39B-886FFF111A3E}">
    <text>ESTE CONTRATO TUVO 8 PROPONENTES</text>
  </threadedComment>
  <threadedComment ref="D244" dT="2023-09-12T22:20:25.80" personId="{14D14D7F-2219-4D1D-9390-671B0F288D22}" id="{13D85740-4146-439F-ACF2-DFA282316723}">
    <text>ESTE CONTRATO TUVO 8 PROPONENTES</text>
  </threadedComment>
  <threadedComment ref="C247" dT="2023-09-12T23:35:25.92" personId="{14D14D7F-2219-4D1D-9390-671B0F288D22}" id="{8BCD9387-201C-4BD9-B8AD-4F194581AF6D}">
    <text>ESTE CONTRATO TUVO 9 PROPONENTES</text>
  </threadedComment>
  <threadedComment ref="D247" dT="2023-09-12T23:35:21.33" personId="{14D14D7F-2219-4D1D-9390-671B0F288D22}" id="{94D19807-3CCD-4A20-9B91-63BF3AEC9E39}">
    <text>ESTE CONTRATO TUVO 9 PROPONENTES</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eframonro@gmail.com" TargetMode="External"/><Relationship Id="rId21" Type="http://schemas.openxmlformats.org/officeDocument/2006/relationships/hyperlink" Target="https://community.secop.gov.co/Public/Tendering/OpportunityDetail/Index?noticeUID=CO1.NTC.3829040&amp;isFromPublicArea=True&amp;isModal=False" TargetMode="External"/><Relationship Id="rId324" Type="http://schemas.openxmlformats.org/officeDocument/2006/relationships/hyperlink" Target="https://community.secop.gov.co/Public/Tendering/OpportunityDetail/Index?noticeUID=CO1.NTC.4573924&amp;isFromPublicArea=True&amp;isModal=False" TargetMode="External"/><Relationship Id="rId531" Type="http://schemas.openxmlformats.org/officeDocument/2006/relationships/hyperlink" Target="https://community.secop.gov.co/Public/Tendering/OpportunityDetail/Index?noticeUID=CO1.NTC.5284447&amp;isFromPublicArea=True&amp;isModal=False" TargetMode="External"/><Relationship Id="rId170" Type="http://schemas.openxmlformats.org/officeDocument/2006/relationships/hyperlink" Target="https://community.secop.gov.co/Public/Tendering/OpportunityDetail/Index?noticeUID=CO1.NTC.4083831&amp;isFromPublicArea=True&amp;isModal=False" TargetMode="External"/><Relationship Id="rId268" Type="http://schemas.openxmlformats.org/officeDocument/2006/relationships/hyperlink" Target="mailto:comercial.licitaciones@4-72.com.co" TargetMode="External"/><Relationship Id="rId475" Type="http://schemas.openxmlformats.org/officeDocument/2006/relationships/hyperlink" Target="mailto:gobiernovirutal@panamericana.com.co" TargetMode="External"/><Relationship Id="rId32" Type="http://schemas.openxmlformats.org/officeDocument/2006/relationships/hyperlink" Target="https://community.secop.gov.co/Public/Tendering/OpportunityDetail/Index?noticeUID=CO1.NTC.3849921&amp;isFromPublicArea=True&amp;isModal=False" TargetMode="External"/><Relationship Id="rId128" Type="http://schemas.openxmlformats.org/officeDocument/2006/relationships/hyperlink" Target="mailto:juan97.urrego@gmail.com" TargetMode="External"/><Relationship Id="rId335" Type="http://schemas.openxmlformats.org/officeDocument/2006/relationships/hyperlink" Target="mailto:herreider@gmail.com" TargetMode="External"/><Relationship Id="rId542" Type="http://schemas.openxmlformats.org/officeDocument/2006/relationships/hyperlink" Target="https://community.secop.gov.co/Public/Tendering/OpportunityDetail/Index?noticeUID=CO1.NTC.3990621&amp;isFromPublicArea=True&amp;isModal=False" TargetMode="External"/><Relationship Id="rId181" Type="http://schemas.openxmlformats.org/officeDocument/2006/relationships/hyperlink" Target="https://community.secop.gov.co/Public/Tendering/OpportunityDetail/Index?noticeUID=CO1.NTC.4112730&amp;isFromPublicArea=True&amp;isModal=False" TargetMode="External"/><Relationship Id="rId402" Type="http://schemas.openxmlformats.org/officeDocument/2006/relationships/hyperlink" Target="https://community.secop.gov.co/Public/Tendering/OpportunityDetail/Index?noticeUID=CO1.NTC.4661958&amp;isFromPublicArea=True&amp;isModal=False" TargetMode="External"/><Relationship Id="rId279" Type="http://schemas.openxmlformats.org/officeDocument/2006/relationships/hyperlink" Target="https://community.secop.gov.co/Public/Tendering/OpportunityDetail/Index?noticeUID=CO1.NTC.4507750&amp;isFromPublicArea=True&amp;isModal=False" TargetMode="External"/><Relationship Id="rId486" Type="http://schemas.openxmlformats.org/officeDocument/2006/relationships/hyperlink" Target="mailto:ingyemel@gmail.com" TargetMode="External"/><Relationship Id="rId43" Type="http://schemas.openxmlformats.org/officeDocument/2006/relationships/hyperlink" Target="mailto:hamiltonfoods@hotmail.com" TargetMode="External"/><Relationship Id="rId139" Type="http://schemas.openxmlformats.org/officeDocument/2006/relationships/hyperlink" Target="mailto:sandraljimenezl1978@gmail.com" TargetMode="External"/><Relationship Id="rId346" Type="http://schemas.openxmlformats.org/officeDocument/2006/relationships/hyperlink" Target="mailto:contactodejeison@gmail.com" TargetMode="External"/><Relationship Id="rId192" Type="http://schemas.openxmlformats.org/officeDocument/2006/relationships/hyperlink" Target="mailto:abogadalizethballesterostorres@gmail.com" TargetMode="External"/><Relationship Id="rId206" Type="http://schemas.openxmlformats.org/officeDocument/2006/relationships/hyperlink" Target="https://community.secop.gov.co/Public/Tendering/OpportunityDetail/Index?noticeUID=CO1.NTC.4161752&amp;isFromPublicArea=True&amp;isModal=False" TargetMode="External"/><Relationship Id="rId413" Type="http://schemas.openxmlformats.org/officeDocument/2006/relationships/hyperlink" Target="mailto:msandino@sdis.gov.co" TargetMode="External"/><Relationship Id="rId248" Type="http://schemas.openxmlformats.org/officeDocument/2006/relationships/hyperlink" Target="mailto:scamargomontoya@gmail.com" TargetMode="External"/><Relationship Id="rId455" Type="http://schemas.openxmlformats.org/officeDocument/2006/relationships/hyperlink" Target="https://community.secop.gov.co/Public/Tendering/OpportunityDetail/Index?noticeUID=CO1.NTC.4648469&amp;isFromPublicArea=True&amp;isModal=False" TargetMode="External"/><Relationship Id="rId497" Type="http://schemas.openxmlformats.org/officeDocument/2006/relationships/hyperlink" Target="https://community.secop.gov.co/Public/Tendering/OpportunityDetail/Index?noticeUID=CO1.NTC.5098885&amp;isFromPublicArea=True&amp;isModal=False" TargetMode="External"/><Relationship Id="rId12" Type="http://schemas.openxmlformats.org/officeDocument/2006/relationships/hyperlink" Target="mailto:andresxmurillo@gmail.com" TargetMode="External"/><Relationship Id="rId108" Type="http://schemas.openxmlformats.org/officeDocument/2006/relationships/hyperlink" Target="https://community.secop.gov.co/Public/Tendering/OpportunityDetail/Index?noticeUID=CO1.NTC.3926049&amp;isFromPublicArea=True&amp;isModal=False" TargetMode="External"/><Relationship Id="rId315" Type="http://schemas.openxmlformats.org/officeDocument/2006/relationships/hyperlink" Target="mailto:miguelflorezortiz@gmail.com" TargetMode="External"/><Relationship Id="rId357" Type="http://schemas.openxmlformats.org/officeDocument/2006/relationships/hyperlink" Target="mailto:villacd20@hotmail.com" TargetMode="External"/><Relationship Id="rId522" Type="http://schemas.openxmlformats.org/officeDocument/2006/relationships/hyperlink" Target="mailto:gcastillodaza@yahoo.es" TargetMode="External"/><Relationship Id="rId54" Type="http://schemas.openxmlformats.org/officeDocument/2006/relationships/hyperlink" Target="https://community.secop.gov.co/Public/Tendering/OpportunityDetail/Index?noticeUID=CO1.NTC.3902045&amp;isFromPublicArea=True&amp;isModal=False" TargetMode="External"/><Relationship Id="rId96" Type="http://schemas.openxmlformats.org/officeDocument/2006/relationships/hyperlink" Target="mailto:rap.wlr@hotmail.com" TargetMode="External"/><Relationship Id="rId161" Type="http://schemas.openxmlformats.org/officeDocument/2006/relationships/hyperlink" Target="https://community.secop.gov.co/Public/Tendering/OpportunityDetail/Index?noticeUID=CO1.NTC.4081060&amp;isFromPublicArea=True&amp;isModal=False" TargetMode="External"/><Relationship Id="rId217" Type="http://schemas.openxmlformats.org/officeDocument/2006/relationships/hyperlink" Target="mailto:sebastianborjaromero@gmail.com" TargetMode="External"/><Relationship Id="rId399" Type="http://schemas.openxmlformats.org/officeDocument/2006/relationships/hyperlink" Target="https://community.secop.gov.co/Public/Tendering/OpportunityDetail/Index?noticeUID=CO1.NTC.4667747&amp;isFromPublicArea=True&amp;isModal=False" TargetMode="External"/><Relationship Id="rId259" Type="http://schemas.openxmlformats.org/officeDocument/2006/relationships/hyperlink" Target="https://community.secop.gov.co/Public/Tendering/OpportunityDetail/Index?noticeUID=CO1.NTC.4372274&amp;isFromPublicArea=True&amp;isModal=False" TargetMode="External"/><Relationship Id="rId424" Type="http://schemas.openxmlformats.org/officeDocument/2006/relationships/hyperlink" Target="mailto:ingot05@yahoo.es" TargetMode="External"/><Relationship Id="rId466" Type="http://schemas.openxmlformats.org/officeDocument/2006/relationships/hyperlink" Target="https://community.secop.gov.co/Public/Tendering/OpportunityDetail/Index?noticeUID=CO1.NTC.4528321&amp;isFromPublicArea=True&amp;isModal=False" TargetMode="External"/><Relationship Id="rId23" Type="http://schemas.openxmlformats.org/officeDocument/2006/relationships/hyperlink" Target="https://community.secop.gov.co/Public/Tendering/OpportunityDetail/Index?noticeUID=CO1.NTC.3829949&amp;isFromPublicArea=True&amp;isModal=False" TargetMode="External"/><Relationship Id="rId119" Type="http://schemas.openxmlformats.org/officeDocument/2006/relationships/hyperlink" Target="mailto:sadiva78@gmail.com" TargetMode="External"/><Relationship Id="rId270" Type="http://schemas.openxmlformats.org/officeDocument/2006/relationships/hyperlink" Target="mailto:gerencia@egesco.org" TargetMode="External"/><Relationship Id="rId326" Type="http://schemas.openxmlformats.org/officeDocument/2006/relationships/hyperlink" Target="https://community.secop.gov.co/Public/Tendering/OpportunityDetail/Index?noticeUID=CO1.NTC.4581627&amp;isFromPublicArea=True&amp;isModal=False" TargetMode="External"/><Relationship Id="rId533" Type="http://schemas.openxmlformats.org/officeDocument/2006/relationships/hyperlink" Target="https://community.secop.gov.co/Public/Tendering/OpportunityDetail/Index?noticeUID=CO1.NTC.5365751&amp;isFromPublicArea=True&amp;isModal=False" TargetMode="External"/><Relationship Id="rId65" Type="http://schemas.openxmlformats.org/officeDocument/2006/relationships/hyperlink" Target="https://community.secop.gov.co/Public/Tendering/OpportunityDetail/Index?noticeUID=CO1.NTC.3888742&amp;isFromPublicArea=True&amp;isModal=False" TargetMode="External"/><Relationship Id="rId130" Type="http://schemas.openxmlformats.org/officeDocument/2006/relationships/hyperlink" Target="https://community.secop.gov.co/Public/Tendering/OpportunityDetail/Index?noticeUID=CO1.NTC.4010667&amp;isFromPublicArea=True&amp;isModal=False" TargetMode="External"/><Relationship Id="rId368" Type="http://schemas.openxmlformats.org/officeDocument/2006/relationships/hyperlink" Target="https://community.secop.gov.co/Public/Tendering/OpportunityDetail/Index?noticeUID=CO1.NTC.4648469&amp;isFromPublicArea=True&amp;isModal=False" TargetMode="External"/><Relationship Id="rId172" Type="http://schemas.openxmlformats.org/officeDocument/2006/relationships/hyperlink" Target="https://community.secop.gov.co/Public/Tendering/OpportunityDetail/Index?noticeUID=CO1.NTC.4092696&amp;isFromPublicArea=True&amp;isModal=False" TargetMode="External"/><Relationship Id="rId228" Type="http://schemas.openxmlformats.org/officeDocument/2006/relationships/hyperlink" Target="https://community.secop.gov.co/Public/Tendering/OpportunityDetail/Index?noticeUID=CO1.NTC.4202562&amp;isFromPublicArea=True&amp;isModal=False" TargetMode="External"/><Relationship Id="rId435" Type="http://schemas.openxmlformats.org/officeDocument/2006/relationships/hyperlink" Target="mailto:1mercadeoestrategico@gmail.com" TargetMode="External"/><Relationship Id="rId477" Type="http://schemas.openxmlformats.org/officeDocument/2006/relationships/hyperlink" Target="https://community.secop.gov.co/Public/Tendering/OpportunityDetail/Index?noticeUID=CO1.NTC.5038859&amp;isFromPublicArea=True&amp;isModal=False" TargetMode="External"/><Relationship Id="rId281" Type="http://schemas.openxmlformats.org/officeDocument/2006/relationships/hyperlink" Target="https://community.secop.gov.co/Public/Tendering/OpportunityDetail/Index?noticeUID=CO1.NTC.4548868&amp;isFromPublicArea=True&amp;isModal=False" TargetMode="External"/><Relationship Id="rId337" Type="http://schemas.openxmlformats.org/officeDocument/2006/relationships/hyperlink" Target="mailto:reswyasol25115@gmail.com" TargetMode="External"/><Relationship Id="rId502" Type="http://schemas.openxmlformats.org/officeDocument/2006/relationships/hyperlink" Target="mailto:fcortes@solidaria.com.co" TargetMode="External"/><Relationship Id="rId34" Type="http://schemas.openxmlformats.org/officeDocument/2006/relationships/hyperlink" Target="https://community.secop.gov.co/Public/Tendering/OpportunityDetail/Index?noticeUID=CO1.NTC.3850431&amp;isFromPublicArea=True&amp;isModal=False" TargetMode="External"/><Relationship Id="rId76" Type="http://schemas.openxmlformats.org/officeDocument/2006/relationships/hyperlink" Target="mailto:salo.rodriguez@hotmail.com" TargetMode="External"/><Relationship Id="rId141" Type="http://schemas.openxmlformats.org/officeDocument/2006/relationships/hyperlink" Target="mailto:v-h-o-m@hotmail.com" TargetMode="External"/><Relationship Id="rId379" Type="http://schemas.openxmlformats.org/officeDocument/2006/relationships/hyperlink" Target="https://www.colombiacompra.gov.co/tienda-virtual-del-estado-colombiano/ordenes-compra/110685" TargetMode="External"/><Relationship Id="rId544" Type="http://schemas.openxmlformats.org/officeDocument/2006/relationships/vmlDrawing" Target="../drawings/vmlDrawing1.vml"/><Relationship Id="rId7" Type="http://schemas.openxmlformats.org/officeDocument/2006/relationships/hyperlink" Target="https://community.secop.gov.co/Public/Tendering/OpportunityDetail/Index?noticeUID=CO1.NTC.3796854&amp;isFromPublicArea=True&amp;isModal=False" TargetMode="External"/><Relationship Id="rId183" Type="http://schemas.openxmlformats.org/officeDocument/2006/relationships/hyperlink" Target="https://community.secop.gov.co/Public/Tendering/OpportunityDetail/Index?noticeUID=CO1.NTC.3992482&amp;isFromPublicArea=True&amp;isModal=False" TargetMode="External"/><Relationship Id="rId239" Type="http://schemas.openxmlformats.org/officeDocument/2006/relationships/hyperlink" Target="https://community.secop.gov.co/Public/Tendering/OpportunityDetail/Index?noticeUID=CO1.NTC.4264010&amp;isFromPublicArea=True&amp;isModal=False" TargetMode="External"/><Relationship Id="rId390" Type="http://schemas.openxmlformats.org/officeDocument/2006/relationships/hyperlink" Target="https://community.secop.gov.co/Public/Tendering/OpportunityDetail/Index?noticeUID=CO1.NTC.4664282&amp;isFromPublicArea=True&amp;isModal=False" TargetMode="External"/><Relationship Id="rId404" Type="http://schemas.openxmlformats.org/officeDocument/2006/relationships/hyperlink" Target="https://community.secop.gov.co/Public/Tendering/OpportunityDetail/Index?noticeUID=CO1.NTC.4609710&amp;isFromPublicArea=True&amp;isModal=False" TargetMode="External"/><Relationship Id="rId446" Type="http://schemas.openxmlformats.org/officeDocument/2006/relationships/hyperlink" Target="https://www.colombiacompra.gov.co/tienda-virtual-del-estado-colombiano/ordenes-compra/115698" TargetMode="External"/><Relationship Id="rId250" Type="http://schemas.openxmlformats.org/officeDocument/2006/relationships/hyperlink" Target="mailto:angelatierradentrod@gmail.com" TargetMode="External"/><Relationship Id="rId292" Type="http://schemas.openxmlformats.org/officeDocument/2006/relationships/hyperlink" Target="mailto:jv52100@hotmail.com" TargetMode="External"/><Relationship Id="rId306" Type="http://schemas.openxmlformats.org/officeDocument/2006/relationships/hyperlink" Target="mailto:mariajoseisaza30@gmail.com" TargetMode="External"/><Relationship Id="rId488" Type="http://schemas.openxmlformats.org/officeDocument/2006/relationships/hyperlink" Target="mailto:juancarlosorozcohernandez4@gmail.com" TargetMode="External"/><Relationship Id="rId45" Type="http://schemas.openxmlformats.org/officeDocument/2006/relationships/hyperlink" Target="mailto:fruiz.barajas78@gmail.com" TargetMode="External"/><Relationship Id="rId87" Type="http://schemas.openxmlformats.org/officeDocument/2006/relationships/hyperlink" Target="mailto:martinezzcar8@gmail.com" TargetMode="External"/><Relationship Id="rId110" Type="http://schemas.openxmlformats.org/officeDocument/2006/relationships/hyperlink" Target="https://community.secop.gov.co/Public/Tendering/OpportunityDetail/Index?noticeUID=CO1.NTC.3929301&amp;isFromPublicArea=True&amp;isModal=False" TargetMode="External"/><Relationship Id="rId348" Type="http://schemas.openxmlformats.org/officeDocument/2006/relationships/hyperlink" Target="https://community.secop.gov.co/Public/Tendering/OpportunityDetail/Index?noticeUID=CO1.NTC.4622766&amp;isFromPublicArea=True&amp;isModal=False" TargetMode="External"/><Relationship Id="rId513" Type="http://schemas.openxmlformats.org/officeDocument/2006/relationships/hyperlink" Target="mailto:kjacosta.187@hotmail.com" TargetMode="External"/><Relationship Id="rId152" Type="http://schemas.openxmlformats.org/officeDocument/2006/relationships/hyperlink" Target="mailto:monitoledo1809@gmail.com" TargetMode="External"/><Relationship Id="rId194" Type="http://schemas.openxmlformats.org/officeDocument/2006/relationships/hyperlink" Target="https://community.secop.gov.co/Public/Tendering/OpportunityDetail/Index?noticeUID=CO1.NTC.4131259&amp;isFromPublicArea=True&amp;isModal=False" TargetMode="External"/><Relationship Id="rId208" Type="http://schemas.openxmlformats.org/officeDocument/2006/relationships/hyperlink" Target="mailto:yeisonsanchez88@gmail.com" TargetMode="External"/><Relationship Id="rId415" Type="http://schemas.openxmlformats.org/officeDocument/2006/relationships/hyperlink" Target="mailto:gerencia@egesco.org" TargetMode="External"/><Relationship Id="rId457" Type="http://schemas.openxmlformats.org/officeDocument/2006/relationships/hyperlink" Target="mailto:contratacion@ikalasocial.com" TargetMode="External"/><Relationship Id="rId261" Type="http://schemas.openxmlformats.org/officeDocument/2006/relationships/hyperlink" Target="mailto:diegomezsupata@gmail.com" TargetMode="External"/><Relationship Id="rId499" Type="http://schemas.openxmlformats.org/officeDocument/2006/relationships/hyperlink" Target="https://community.secop.gov.co/Public/Tendering/OpportunityDetail/Index?noticeUID=CO1.NTC.5249715&amp;isFromPublicArea=True&amp;isModal=False" TargetMode="External"/><Relationship Id="rId14" Type="http://schemas.openxmlformats.org/officeDocument/2006/relationships/hyperlink" Target="mailto:julian.jaime@yahoo.es" TargetMode="External"/><Relationship Id="rId56" Type="http://schemas.openxmlformats.org/officeDocument/2006/relationships/hyperlink" Target="https://community.secop.gov.co/Public/Tendering/OpportunityDetail/Index?noticeUID=CO1.NTC.3876325&amp;isFromPublicArea=True&amp;isModal=False" TargetMode="External"/><Relationship Id="rId317" Type="http://schemas.openxmlformats.org/officeDocument/2006/relationships/hyperlink" Target="mailto:jonathanoviedo924@gmail.com" TargetMode="External"/><Relationship Id="rId359" Type="http://schemas.openxmlformats.org/officeDocument/2006/relationships/hyperlink" Target="https://community.secop.gov.co/Public/Tendering/OpportunityDetail/Index?noticeUID=CO1.NTC.4624711&amp;isFromPublicArea=True&amp;isModal=False" TargetMode="External"/><Relationship Id="rId524" Type="http://schemas.openxmlformats.org/officeDocument/2006/relationships/hyperlink" Target="mailto:licitacionesytc@gmail.com" TargetMode="External"/><Relationship Id="rId98" Type="http://schemas.openxmlformats.org/officeDocument/2006/relationships/hyperlink" Target="mailto:conde3017@gmail.com" TargetMode="External"/><Relationship Id="rId121" Type="http://schemas.openxmlformats.org/officeDocument/2006/relationships/hyperlink" Target="mailto:natalia.puerto@hotmail.com" TargetMode="External"/><Relationship Id="rId163" Type="http://schemas.openxmlformats.org/officeDocument/2006/relationships/hyperlink" Target="https://community.secop.gov.co/Public/Tendering/OpportunityDetail/Index?noticeUID=CO1.NTC.4081186&amp;isFromPublicArea=True&amp;isModal=False" TargetMode="External"/><Relationship Id="rId219" Type="http://schemas.openxmlformats.org/officeDocument/2006/relationships/hyperlink" Target="mailto:payoleta_94@hotmail.com" TargetMode="External"/><Relationship Id="rId370" Type="http://schemas.openxmlformats.org/officeDocument/2006/relationships/hyperlink" Target="https://community.secop.gov.co/Public/Tendering/OpportunityDetail/Index?noticeUID=CO1.NTC.4651270&amp;isFromPublicArea=True&amp;isModal=False" TargetMode="External"/><Relationship Id="rId426" Type="http://schemas.openxmlformats.org/officeDocument/2006/relationships/hyperlink" Target="mailto:fcortes@solidaria.com.co" TargetMode="External"/><Relationship Id="rId230" Type="http://schemas.openxmlformats.org/officeDocument/2006/relationships/hyperlink" Target="mailto:tlizeth.vega@gmail.com" TargetMode="External"/><Relationship Id="rId468" Type="http://schemas.openxmlformats.org/officeDocument/2006/relationships/hyperlink" Target="https://www.contratos.gov.co/consultas/detalleProceso.do?numConstancia=23-22-71396" TargetMode="External"/><Relationship Id="rId25" Type="http://schemas.openxmlformats.org/officeDocument/2006/relationships/hyperlink" Target="https://community.secop.gov.co/Public/Tendering/OpportunityDetail/Index?noticeUID=CO1.NTC.3830091&amp;isFromPublicArea=True&amp;isModal=False" TargetMode="External"/><Relationship Id="rId67" Type="http://schemas.openxmlformats.org/officeDocument/2006/relationships/hyperlink" Target="https://community.secop.gov.co/Public/Tendering/OpportunityDetail/Index?noticeUID=CO1.NTC.3889293&amp;isFromPublicArea=True&amp;isModal=False" TargetMode="External"/><Relationship Id="rId272" Type="http://schemas.openxmlformats.org/officeDocument/2006/relationships/hyperlink" Target="https://community.secop.gov.co/Public/Tendering/OpportunityDetail/Index?noticeUID=CO1.NTC.4495354&amp;isFromPublicArea=True&amp;isModal=true&amp;asPopupView=true" TargetMode="External"/><Relationship Id="rId328" Type="http://schemas.openxmlformats.org/officeDocument/2006/relationships/hyperlink" Target="https://community.secop.gov.co/Public/Tendering/OpportunityDetail/Index?noticeUID=CO1.NTC.4579831&amp;isFromPublicArea=True&amp;isModal=False" TargetMode="External"/><Relationship Id="rId535" Type="http://schemas.openxmlformats.org/officeDocument/2006/relationships/hyperlink" Target="https://www.colombiacompra.gov.co/tienda-virtual-del-estado-colombiano/ordenes-compra/121055" TargetMode="External"/><Relationship Id="rId132" Type="http://schemas.openxmlformats.org/officeDocument/2006/relationships/hyperlink" Target="mailto:magdalucia122374@gmail.com" TargetMode="External"/><Relationship Id="rId174" Type="http://schemas.openxmlformats.org/officeDocument/2006/relationships/hyperlink" Target="https://community.secop.gov.co/Public/Tendering/OpportunityDetail/Index?noticeUID=CO1.NTC.4093218&amp;isFromPublicArea=True&amp;isModal=False" TargetMode="External"/><Relationship Id="rId381" Type="http://schemas.openxmlformats.org/officeDocument/2006/relationships/hyperlink" Target="https://community.secop.gov.co/Public/Tendering/OpportunityDetail/Index?noticeUID=CO1.NTC.4650651&amp;isFromPublicArea=True&amp;isModal=False" TargetMode="External"/><Relationship Id="rId241" Type="http://schemas.openxmlformats.org/officeDocument/2006/relationships/hyperlink" Target="https://community.secop.gov.co/Public/Tendering/OpportunityDetail/Index?noticeUID=CO1.NTC.4295247&amp;isFromPublicArea=True&amp;isModal=False" TargetMode="External"/><Relationship Id="rId437" Type="http://schemas.openxmlformats.org/officeDocument/2006/relationships/hyperlink" Target="mailto:notificaciones.comsila@gmail.com" TargetMode="External"/><Relationship Id="rId479" Type="http://schemas.openxmlformats.org/officeDocument/2006/relationships/hyperlink" Target="https://www.colombiacompra.gov.co/tienda-virtual-del-estado-colombiano/ordenes-compra/117882" TargetMode="External"/><Relationship Id="rId36" Type="http://schemas.openxmlformats.org/officeDocument/2006/relationships/hyperlink" Target="https://community.secop.gov.co/Public/Tendering/OpportunityDetail/Index?noticeUID=CO1.NTC.3863968&amp;isFromPublicArea=True&amp;isModal=False" TargetMode="External"/><Relationship Id="rId283" Type="http://schemas.openxmlformats.org/officeDocument/2006/relationships/hyperlink" Target="https://www.contratos.gov.co/consultas/detalleProceso.do?numConstancia=23-22-65858" TargetMode="External"/><Relationship Id="rId339" Type="http://schemas.openxmlformats.org/officeDocument/2006/relationships/hyperlink" Target="mailto:jocapcu@hotmail.com" TargetMode="External"/><Relationship Id="rId490" Type="http://schemas.openxmlformats.org/officeDocument/2006/relationships/hyperlink" Target="mailto:tvec@proveer.com.co" TargetMode="External"/><Relationship Id="rId504" Type="http://schemas.openxmlformats.org/officeDocument/2006/relationships/hyperlink" Target="mailto:ruribe@sonorapot.co" TargetMode="External"/><Relationship Id="rId546" Type="http://schemas.openxmlformats.org/officeDocument/2006/relationships/comments" Target="../comments1.xml"/><Relationship Id="rId78" Type="http://schemas.openxmlformats.org/officeDocument/2006/relationships/hyperlink" Target="mailto:lorenais44@hotmail.com" TargetMode="External"/><Relationship Id="rId101" Type="http://schemas.openxmlformats.org/officeDocument/2006/relationships/hyperlink" Target="https://community.secop.gov.co/Public/Tendering/OpportunityDetail/Index?noticeUID=CO1.NTC.3914480&amp;isFromPublicArea=True&amp;isModal=False" TargetMode="External"/><Relationship Id="rId143" Type="http://schemas.openxmlformats.org/officeDocument/2006/relationships/hyperlink" Target="mailto:veronica.martinez1219@outlook.com" TargetMode="External"/><Relationship Id="rId185" Type="http://schemas.openxmlformats.org/officeDocument/2006/relationships/hyperlink" Target="https://community.secop.gov.co/Public/Tendering/OpportunityDetail/Index?noticeUID=CO1.NTC.4115054&amp;isFromPublicArea=True&amp;isModal=False" TargetMode="External"/><Relationship Id="rId350" Type="http://schemas.openxmlformats.org/officeDocument/2006/relationships/hyperlink" Target="mailto:mierlaura012@gmail.com" TargetMode="External"/><Relationship Id="rId406" Type="http://schemas.openxmlformats.org/officeDocument/2006/relationships/hyperlink" Target="https://community.secop.gov.co/Public/Tendering/OpportunityDetail/Index?noticeUID=CO1.NTC.4610440&amp;isFromPublicArea=True&amp;isModal=False" TargetMode="External"/><Relationship Id="rId9" Type="http://schemas.openxmlformats.org/officeDocument/2006/relationships/hyperlink" Target="https://community.secop.gov.co/Public/Tendering/OpportunityDetail/Index?noticeUID=CO1.NTC.3797213&amp;isFromPublicArea=True&amp;isModal=False" TargetMode="External"/><Relationship Id="rId210" Type="http://schemas.openxmlformats.org/officeDocument/2006/relationships/hyperlink" Target="mailto:fikosanba189@gmail.com" TargetMode="External"/><Relationship Id="rId392" Type="http://schemas.openxmlformats.org/officeDocument/2006/relationships/hyperlink" Target="https://community.secop.gov.co/Public/Tendering/OpportunityDetail/Index?noticeUID=CO1.NTC.4664282&amp;isFromPublicArea=True&amp;isModal=False" TargetMode="External"/><Relationship Id="rId448" Type="http://schemas.openxmlformats.org/officeDocument/2006/relationships/hyperlink" Target="https://community.secop.gov.co/Public/Tendering/OpportunityDetail/Index?noticeUID=CO1.NTC.4875086&amp;isFromPublicArea=True&amp;isModal=False" TargetMode="External"/><Relationship Id="rId252" Type="http://schemas.openxmlformats.org/officeDocument/2006/relationships/hyperlink" Target="mailto:danielaquintero9803@gmail.com" TargetMode="External"/><Relationship Id="rId294" Type="http://schemas.openxmlformats.org/officeDocument/2006/relationships/hyperlink" Target="mailto:leidycifuentes39@gmail.com" TargetMode="External"/><Relationship Id="rId308" Type="http://schemas.openxmlformats.org/officeDocument/2006/relationships/hyperlink" Target="mailto:yuryromero020433@gmail.com" TargetMode="External"/><Relationship Id="rId515" Type="http://schemas.openxmlformats.org/officeDocument/2006/relationships/hyperlink" Target="mailto:ahg1000@gmail.com" TargetMode="External"/><Relationship Id="rId47" Type="http://schemas.openxmlformats.org/officeDocument/2006/relationships/hyperlink" Target="https://community.secop.gov.co/Public/Tendering/OpportunityDetail/Index?noticeUID=CO1.NTC.3864383&amp;isFromPublicArea=True&amp;isModal=False" TargetMode="External"/><Relationship Id="rId89" Type="http://schemas.openxmlformats.org/officeDocument/2006/relationships/hyperlink" Target="https://community.secop.gov.co/Public/Tendering/OpportunityDetail/Index?noticeUID=CO1.NTC.3990271&amp;isFromPublicArea=True&amp;isModal=False" TargetMode="External"/><Relationship Id="rId112" Type="http://schemas.openxmlformats.org/officeDocument/2006/relationships/hyperlink" Target="mailto:andresm267@hotmail.com" TargetMode="External"/><Relationship Id="rId154" Type="http://schemas.openxmlformats.org/officeDocument/2006/relationships/hyperlink" Target="mailto:leidyvortizg@gmail.com" TargetMode="External"/><Relationship Id="rId361" Type="http://schemas.openxmlformats.org/officeDocument/2006/relationships/hyperlink" Target="https://community.secop.gov.co/Public/Tendering/OpportunityDetail/Index?noticeUID=CO1.NTC.4638124&amp;isFromPublicArea=True&amp;isModal=False" TargetMode="External"/><Relationship Id="rId196" Type="http://schemas.openxmlformats.org/officeDocument/2006/relationships/hyperlink" Target="mailto:kmayorgaosorio@gmial.com" TargetMode="External"/><Relationship Id="rId417" Type="http://schemas.openxmlformats.org/officeDocument/2006/relationships/hyperlink" Target="https://community.secop.gov.co/Public/Tendering/ContractNoticePhases/View?PPI=CO1.PPI.25863433&amp;isFromPublicArea=True&amp;isModal=False" TargetMode="External"/><Relationship Id="rId459" Type="http://schemas.openxmlformats.org/officeDocument/2006/relationships/hyperlink" Target="mailto:javier.guzmancuervo@hotmail.com" TargetMode="External"/><Relationship Id="rId16" Type="http://schemas.openxmlformats.org/officeDocument/2006/relationships/hyperlink" Target="mailto:juniorbolmar@gmail.com" TargetMode="External"/><Relationship Id="rId221" Type="http://schemas.openxmlformats.org/officeDocument/2006/relationships/hyperlink" Target="mailto:maria.aucique@gmail.com" TargetMode="External"/><Relationship Id="rId263" Type="http://schemas.openxmlformats.org/officeDocument/2006/relationships/hyperlink" Target="https://community.secop.gov.co/Public/Tendering/OpportunityDetail/Index?noticeUID=CO1.NTC.4449823&amp;isFromPublicArea=True&amp;isModal=False" TargetMode="External"/><Relationship Id="rId319" Type="http://schemas.openxmlformats.org/officeDocument/2006/relationships/hyperlink" Target="mailto:goods_and_services2@yahoo.es" TargetMode="External"/><Relationship Id="rId470" Type="http://schemas.openxmlformats.org/officeDocument/2006/relationships/hyperlink" Target="https://community.secop.gov.co/Public/Tendering/OpportunityDetail/Index?noticeUID=CO1.NTC.4969722&amp;isFromPublicArea=True&amp;isModal=False" TargetMode="External"/><Relationship Id="rId526" Type="http://schemas.openxmlformats.org/officeDocument/2006/relationships/hyperlink" Target="mailto:arqfranco13@gmail.com" TargetMode="External"/><Relationship Id="rId58" Type="http://schemas.openxmlformats.org/officeDocument/2006/relationships/hyperlink" Target="https://community.secop.gov.co/Public/Tendering/OpportunityDetail/Index?noticeUID=CO1.NTC.3885336&amp;isFromPublicArea=True&amp;isModal=False" TargetMode="External"/><Relationship Id="rId123" Type="http://schemas.openxmlformats.org/officeDocument/2006/relationships/hyperlink" Target="mailto:alvarocubillosutl@gmail.com" TargetMode="External"/><Relationship Id="rId330" Type="http://schemas.openxmlformats.org/officeDocument/2006/relationships/hyperlink" Target="https://community.secop.gov.co/Public/Tendering/OpportunityDetail/Index?noticeUID=CO1.NTC.4582260&amp;isFromPublicArea=True&amp;isModal=False" TargetMode="External"/><Relationship Id="rId165" Type="http://schemas.openxmlformats.org/officeDocument/2006/relationships/hyperlink" Target="mailto:leslyvalbuena@gmail.com" TargetMode="External"/><Relationship Id="rId372" Type="http://schemas.openxmlformats.org/officeDocument/2006/relationships/hyperlink" Target="mailto:ccapital@canalcapital.gov.co" TargetMode="External"/><Relationship Id="rId428" Type="http://schemas.openxmlformats.org/officeDocument/2006/relationships/hyperlink" Target="mailto:mccontabilidad@musicalcedar.com" TargetMode="External"/><Relationship Id="rId232" Type="http://schemas.openxmlformats.org/officeDocument/2006/relationships/hyperlink" Target="mailto:licitaciones@segurosmundial.com.co" TargetMode="External"/><Relationship Id="rId274" Type="http://schemas.openxmlformats.org/officeDocument/2006/relationships/hyperlink" Target="https://community.secop.gov.co/Public/Tendering/OpportunityDetail/Index?noticeUID=CO1.NTC.4514348&amp;isFromPublicArea=True&amp;isModal=False" TargetMode="External"/><Relationship Id="rId481" Type="http://schemas.openxmlformats.org/officeDocument/2006/relationships/hyperlink" Target="https://community.secop.gov.co/Public/Tendering/OpportunityDetail/Index?noticeUID=CO1.NTC.5060021&amp;isFromPublicArea=True&amp;isModal=False" TargetMode="External"/><Relationship Id="rId27" Type="http://schemas.openxmlformats.org/officeDocument/2006/relationships/hyperlink" Target="https://community.secop.gov.co/Public/Tendering/OpportunityDetail/Index?noticeUID=CO1.NTC.3841705&amp;isFromPublicArea=True&amp;isModal=False" TargetMode="External"/><Relationship Id="rId69" Type="http://schemas.openxmlformats.org/officeDocument/2006/relationships/hyperlink" Target="mailto:nandovale14@hotmail.com" TargetMode="External"/><Relationship Id="rId134" Type="http://schemas.openxmlformats.org/officeDocument/2006/relationships/hyperlink" Target="mailto:carlos-juan-adm@outlook.es" TargetMode="External"/><Relationship Id="rId537" Type="http://schemas.openxmlformats.org/officeDocument/2006/relationships/hyperlink" Target="mailto:diegomezsupata@gmail.com" TargetMode="External"/><Relationship Id="rId80" Type="http://schemas.openxmlformats.org/officeDocument/2006/relationships/hyperlink" Target="mailto:kathe.dussan@gmail.com" TargetMode="External"/><Relationship Id="rId176" Type="http://schemas.openxmlformats.org/officeDocument/2006/relationships/hyperlink" Target="mailto:santaanatvs@gmail.com" TargetMode="External"/><Relationship Id="rId341" Type="http://schemas.openxmlformats.org/officeDocument/2006/relationships/hyperlink" Target="mailto:a.johanna97@yahoo.com" TargetMode="External"/><Relationship Id="rId383" Type="http://schemas.openxmlformats.org/officeDocument/2006/relationships/hyperlink" Target="https://community.secop.gov.co/Public/Tendering/OpportunityDetail/Index?noticeUID=CO1.NTC.4655697&amp;isFromPublicArea=True&amp;isModal=False" TargetMode="External"/><Relationship Id="rId439" Type="http://schemas.openxmlformats.org/officeDocument/2006/relationships/hyperlink" Target="mailto:consultoresyasesorestic@gmail.com" TargetMode="External"/><Relationship Id="rId201" Type="http://schemas.openxmlformats.org/officeDocument/2006/relationships/hyperlink" Target="mailto:maricepal@gmail.com" TargetMode="External"/><Relationship Id="rId243" Type="http://schemas.openxmlformats.org/officeDocument/2006/relationships/hyperlink" Target="https://community.secop.gov.co/Public/Tendering/OpportunityDetail/Index?noticeUID=CO1.NTC.4297751&amp;isFromPublicArea=True&amp;isModal=False" TargetMode="External"/><Relationship Id="rId285" Type="http://schemas.openxmlformats.org/officeDocument/2006/relationships/hyperlink" Target="https://community.secop.gov.co/Public/Tendering/OpportunityDetail/Index?noticeUID=CO1.NTC.4514348&amp;isFromPublicArea=True&amp;isModal=False" TargetMode="External"/><Relationship Id="rId450" Type="http://schemas.openxmlformats.org/officeDocument/2006/relationships/hyperlink" Target="https://www.colombiacompra.gov.co/tienda-virtual-del-estado-colombiano/ordenes-compra/117883" TargetMode="External"/><Relationship Id="rId506" Type="http://schemas.openxmlformats.org/officeDocument/2006/relationships/hyperlink" Target="mailto:angiepiraquive1@gmail.com" TargetMode="External"/><Relationship Id="rId38" Type="http://schemas.openxmlformats.org/officeDocument/2006/relationships/hyperlink" Target="https://community.secop.gov.co/Public/Tendering/OpportunityDetail/Index?noticeUID=CO1.NTC.3850992&amp;isFromPublicArea=True&amp;isModal=False" TargetMode="External"/><Relationship Id="rId103" Type="http://schemas.openxmlformats.org/officeDocument/2006/relationships/hyperlink" Target="https://community.secop.gov.co/Public/Tendering/OpportunityDetail/Index?noticeUID=CO1.NTC.3924521&amp;isFromPublicArea=True&amp;isModal=False" TargetMode="External"/><Relationship Id="rId310" Type="http://schemas.openxmlformats.org/officeDocument/2006/relationships/hyperlink" Target="mailto:ptriana817@gmail.com" TargetMode="External"/><Relationship Id="rId492" Type="http://schemas.openxmlformats.org/officeDocument/2006/relationships/hyperlink" Target="https://community.secop.gov.co/Public/Tendering/OpportunityDetail/Index?noticeUID=CO1.NTC.3795294&amp;isFromPublicArea=True&amp;isModal=False" TargetMode="External"/><Relationship Id="rId91" Type="http://schemas.openxmlformats.org/officeDocument/2006/relationships/hyperlink" Target="https://community.secop.gov.co/Public/Tendering/OpportunityDetail/Index?noticeUID=CO1.NTC.4001455&amp;isFromPublicArea=True&amp;isModal=False" TargetMode="External"/><Relationship Id="rId145" Type="http://schemas.openxmlformats.org/officeDocument/2006/relationships/hyperlink" Target="mailto:moof_@hotmail.com" TargetMode="External"/><Relationship Id="rId187" Type="http://schemas.openxmlformats.org/officeDocument/2006/relationships/hyperlink" Target="https://community.secop.gov.co/Public/Tendering/OpportunityDetail/Index?noticeUID=CO1.NTC.4112906&amp;isFromPublicArea=True&amp;isModal=False" TargetMode="External"/><Relationship Id="rId352" Type="http://schemas.openxmlformats.org/officeDocument/2006/relationships/hyperlink" Target="mailto:edwin.cardenas7504@gmail.com" TargetMode="External"/><Relationship Id="rId394" Type="http://schemas.openxmlformats.org/officeDocument/2006/relationships/hyperlink" Target="https://community.secop.gov.co/Public/Tendering/OpportunityDetail/Index?noticeUID=CO1.NTC.4663585&amp;isFromPublicArea=True&amp;isModal=False" TargetMode="External"/><Relationship Id="rId408" Type="http://schemas.openxmlformats.org/officeDocument/2006/relationships/hyperlink" Target="mailto:jhoanmcardonam@gmail.com" TargetMode="External"/><Relationship Id="rId212" Type="http://schemas.openxmlformats.org/officeDocument/2006/relationships/hyperlink" Target="mailto:martha.romeror@outlook.com" TargetMode="External"/><Relationship Id="rId254" Type="http://schemas.openxmlformats.org/officeDocument/2006/relationships/hyperlink" Target="https://community.secop.gov.co/Public/Tendering/OpportunityDetail/Index?noticeUID=CO1.NTC.4353761&amp;isFromPublicArea=True&amp;isModal=False" TargetMode="External"/><Relationship Id="rId49" Type="http://schemas.openxmlformats.org/officeDocument/2006/relationships/hyperlink" Target="https://community.secop.gov.co/Public/Tendering/OpportunityDetail/Index?noticeUID=CO1.NTC.3890808&amp;isFromPublicArea=True&amp;isModal=False" TargetMode="External"/><Relationship Id="rId114" Type="http://schemas.openxmlformats.org/officeDocument/2006/relationships/hyperlink" Target="mailto:irisnovoa@hotmail.com" TargetMode="External"/><Relationship Id="rId296" Type="http://schemas.openxmlformats.org/officeDocument/2006/relationships/hyperlink" Target="mailto:lfrg0100@gmail.com" TargetMode="External"/><Relationship Id="rId461" Type="http://schemas.openxmlformats.org/officeDocument/2006/relationships/hyperlink" Target="mailto:karen910611@gmail.com" TargetMode="External"/><Relationship Id="rId517" Type="http://schemas.openxmlformats.org/officeDocument/2006/relationships/hyperlink" Target="mailto:ing.awmesa@gmail.com" TargetMode="External"/><Relationship Id="rId60" Type="http://schemas.openxmlformats.org/officeDocument/2006/relationships/hyperlink" Target="mailto:jaime.prieto@gobiernobogota.gov.co" TargetMode="External"/><Relationship Id="rId156" Type="http://schemas.openxmlformats.org/officeDocument/2006/relationships/hyperlink" Target="mailto:adri2599@gmail.com" TargetMode="External"/><Relationship Id="rId198" Type="http://schemas.openxmlformats.org/officeDocument/2006/relationships/hyperlink" Target="https://community.secop.gov.co/Public/Tendering/OpportunityDetail/Index?noticeUID=CO1.NTC.4139248&amp;isFromPublicArea=True&amp;isModal=False" TargetMode="External"/><Relationship Id="rId321" Type="http://schemas.openxmlformats.org/officeDocument/2006/relationships/hyperlink" Target="mailto:greisgonzalez1024@gmail.com" TargetMode="External"/><Relationship Id="rId363" Type="http://schemas.openxmlformats.org/officeDocument/2006/relationships/hyperlink" Target="https://community.secop.gov.co/Public/Tendering/OpportunityDetail/Index?noticeUID=CO1.NTC.4656964&amp;isFromPublicArea=True&amp;isModal=False" TargetMode="External"/><Relationship Id="rId419" Type="http://schemas.openxmlformats.org/officeDocument/2006/relationships/hyperlink" Target="mailto:corporaciondigerati@gmail.com" TargetMode="External"/><Relationship Id="rId223" Type="http://schemas.openxmlformats.org/officeDocument/2006/relationships/hyperlink" Target="mailto:annamasarmiento@gmail.com" TargetMode="External"/><Relationship Id="rId430" Type="http://schemas.openxmlformats.org/officeDocument/2006/relationships/hyperlink" Target="https://community.secop.gov.co/Public/Tendering/OpportunityDetail/Index?noticeUID=CO1.NTC.4850799&amp;isFromPublicArea=True&amp;isModal=False" TargetMode="External"/><Relationship Id="rId18" Type="http://schemas.openxmlformats.org/officeDocument/2006/relationships/hyperlink" Target="mailto:hosmanarias@gmail.com" TargetMode="External"/><Relationship Id="rId265" Type="http://schemas.openxmlformats.org/officeDocument/2006/relationships/hyperlink" Target="https://community.secop.gov.co/Public/Tendering/OpportunityDetail/Index?noticeUID=CO1.NTC.4467589&amp;isFromPublicArea=True&amp;isModal=False" TargetMode="External"/><Relationship Id="rId472" Type="http://schemas.openxmlformats.org/officeDocument/2006/relationships/hyperlink" Target="mailto:licitacioneshmringenieria@gmail.com" TargetMode="External"/><Relationship Id="rId528" Type="http://schemas.openxmlformats.org/officeDocument/2006/relationships/hyperlink" Target="mailto:abautista@miguelcaballero.com" TargetMode="External"/><Relationship Id="rId125" Type="http://schemas.openxmlformats.org/officeDocument/2006/relationships/hyperlink" Target="https://community.secop.gov.co/Public/Tendering/OpportunityDetail/Index?noticeUID=CO1.NTC.3936636&amp;isFromPublicArea=True&amp;isModal=true&amp;asPopupView=true" TargetMode="External"/><Relationship Id="rId167" Type="http://schemas.openxmlformats.org/officeDocument/2006/relationships/hyperlink" Target="mailto:mariatquintanam@gmail.com" TargetMode="External"/><Relationship Id="rId332" Type="http://schemas.openxmlformats.org/officeDocument/2006/relationships/hyperlink" Target="https://community.secop.gov.co/Public/Tendering/OpportunityDetail/Index?noticeUID=CO1.NTC.4468841&amp;isFromPublicArea=True&amp;isModal=False" TargetMode="External"/><Relationship Id="rId374" Type="http://schemas.openxmlformats.org/officeDocument/2006/relationships/hyperlink" Target="https://community.secop.gov.co/Public/Tendering/OpportunityDetail/Index?noticeUID=CO1.NTC.4650196&amp;isFromPublicArea=True&amp;isModal=False" TargetMode="External"/><Relationship Id="rId71" Type="http://schemas.openxmlformats.org/officeDocument/2006/relationships/hyperlink" Target="mailto:pedrojortegon@gmail.com" TargetMode="External"/><Relationship Id="rId234" Type="http://schemas.openxmlformats.org/officeDocument/2006/relationships/hyperlink" Target="https://community.secop.gov.co/Public/Tendering/OpportunityDetail/Index?noticeUID=CO1.NTC.4248395&amp;isFromPublicArea=True&amp;isModal=False" TargetMode="External"/><Relationship Id="rId2" Type="http://schemas.openxmlformats.org/officeDocument/2006/relationships/hyperlink" Target="mailto:martinezm.alejo@gmail.com" TargetMode="External"/><Relationship Id="rId29" Type="http://schemas.openxmlformats.org/officeDocument/2006/relationships/hyperlink" Target="https://community.secop.gov.co/Public/Tendering/OpportunityDetail/Index?noticeUID=CO1.NTC.3840809&amp;isFromPublicArea=True&amp;isModal=False" TargetMode="External"/><Relationship Id="rId276" Type="http://schemas.openxmlformats.org/officeDocument/2006/relationships/hyperlink" Target="https://community.secop.gov.co/Public/Tendering/OpportunityDetail/Index?noticeUID=CO1.NTC.4350099&amp;isFromPublicArea=True&amp;isModal=False" TargetMode="External"/><Relationship Id="rId441" Type="http://schemas.openxmlformats.org/officeDocument/2006/relationships/hyperlink" Target="mailto:arkambiental@hotmail.com" TargetMode="External"/><Relationship Id="rId483" Type="http://schemas.openxmlformats.org/officeDocument/2006/relationships/hyperlink" Target="mailto:comercial@pyhsas.com" TargetMode="External"/><Relationship Id="rId539" Type="http://schemas.openxmlformats.org/officeDocument/2006/relationships/hyperlink" Target="mailto:a.juyolopez@gmail.com" TargetMode="External"/><Relationship Id="rId40" Type="http://schemas.openxmlformats.org/officeDocument/2006/relationships/hyperlink" Target="https://community.secop.gov.co/Public/Tendering/OpportunityDetail/Index?noticeUID=CO1.NTC.3863413&amp;isFromPublicArea=True&amp;isModal=False" TargetMode="External"/><Relationship Id="rId136" Type="http://schemas.openxmlformats.org/officeDocument/2006/relationships/hyperlink" Target="https://community.secop.gov.co/Public/Tendering/OpportunityDetail/Index?noticeUID=CO1.NTC.4017675&amp;isFromPublicArea=True&amp;isModal=False" TargetMode="External"/><Relationship Id="rId178" Type="http://schemas.openxmlformats.org/officeDocument/2006/relationships/hyperlink" Target="mailto:eddmaflame@unal.edu.co" TargetMode="External"/><Relationship Id="rId301" Type="http://schemas.openxmlformats.org/officeDocument/2006/relationships/hyperlink" Target="https://community.secop.gov.co/Public/Tendering/OpportunityDetail/Index?noticeUID=CO1.NTC.4553127&amp;isFromPublicArea=True&amp;isModal=False" TargetMode="External"/><Relationship Id="rId343" Type="http://schemas.openxmlformats.org/officeDocument/2006/relationships/hyperlink" Target="mailto:lylean151824@gmail.com" TargetMode="External"/><Relationship Id="rId82" Type="http://schemas.openxmlformats.org/officeDocument/2006/relationships/hyperlink" Target="mailto:andresgilarquitecto@gmail.com" TargetMode="External"/><Relationship Id="rId203" Type="http://schemas.openxmlformats.org/officeDocument/2006/relationships/hyperlink" Target="mailto:elcanaldejonna@gmail.com" TargetMode="External"/><Relationship Id="rId385" Type="http://schemas.openxmlformats.org/officeDocument/2006/relationships/hyperlink" Target="https://community.secop.gov.co/Public/Tendering/OpportunityDetail/Index?noticeUID=CO1.NTC.4655697&amp;isFromPublicArea=True&amp;isModal=False" TargetMode="External"/><Relationship Id="rId245" Type="http://schemas.openxmlformats.org/officeDocument/2006/relationships/hyperlink" Target="https://community.secop.gov.co/Public/Tendering/OpportunityDetail/Index?noticeUID=CO1.NTC.4303038&amp;isFromPublicArea=True&amp;isModal=False" TargetMode="External"/><Relationship Id="rId287" Type="http://schemas.openxmlformats.org/officeDocument/2006/relationships/hyperlink" Target="https://community.secop.gov.co/Public/Tendering/OpportunityDetail/Index?noticeUID=CO1.NTC.4514348&amp;isFromPublicArea=True&amp;isModal=False" TargetMode="External"/><Relationship Id="rId410" Type="http://schemas.openxmlformats.org/officeDocument/2006/relationships/hyperlink" Target="mailto:angierodriguezh29@gmail.com" TargetMode="External"/><Relationship Id="rId452" Type="http://schemas.openxmlformats.org/officeDocument/2006/relationships/hyperlink" Target="https://community.secop.gov.co/Public/Tendering/OpportunityDetail/Index?noticeUID=CO1.NTC.4648469&amp;isFromPublicArea=True&amp;isModal=False" TargetMode="External"/><Relationship Id="rId494" Type="http://schemas.openxmlformats.org/officeDocument/2006/relationships/hyperlink" Target="https://community.secop.gov.co/Public/Tendering/OpportunityDetail/Index?noticeUID=CO1.NTC.4772481&amp;isFromPublicArea=True&amp;isModal=False" TargetMode="External"/><Relationship Id="rId508" Type="http://schemas.openxmlformats.org/officeDocument/2006/relationships/hyperlink" Target="mailto:jamesninoj@gmail.com" TargetMode="External"/><Relationship Id="rId105" Type="http://schemas.openxmlformats.org/officeDocument/2006/relationships/hyperlink" Target="https://community.secop.gov.co/Public/Tendering/OpportunityDetail/Index?noticeUID=CO1.NTC.3925704&amp;isFromPublicArea=True&amp;isModal=False" TargetMode="External"/><Relationship Id="rId147" Type="http://schemas.openxmlformats.org/officeDocument/2006/relationships/hyperlink" Target="https://community.secop.gov.co/Public/Tendering/OpportunityDetail/Index?noticeUID=CO1.NTC.4033211&amp;isFromPublicArea=True&amp;isModal=False" TargetMode="External"/><Relationship Id="rId312" Type="http://schemas.openxmlformats.org/officeDocument/2006/relationships/hyperlink" Target="https://community.secop.gov.co/Public/Tendering/OpportunityDetail/Index?noticeUID=CO1.NTC.4535809&amp;isFromPublicArea=True&amp;isModal=False" TargetMode="External"/><Relationship Id="rId354" Type="http://schemas.openxmlformats.org/officeDocument/2006/relationships/hyperlink" Target="mailto:maamunozgo@unal.edu.co" TargetMode="External"/><Relationship Id="rId51" Type="http://schemas.openxmlformats.org/officeDocument/2006/relationships/hyperlink" Target="https://community.secop.gov.co/Public/Tendering/OpportunityDetail/Index?noticeUID=CO1.NTC.3890283&amp;isFromPublicArea=True&amp;isModal=False" TargetMode="External"/><Relationship Id="rId93" Type="http://schemas.openxmlformats.org/officeDocument/2006/relationships/hyperlink" Target="https://community.secop.gov.co/Public/Tendering/OpportunityDetail/Index?noticeUID=CO1.NTC.3990528&amp;isFromPublicArea=True&amp;isModal=False" TargetMode="External"/><Relationship Id="rId189" Type="http://schemas.openxmlformats.org/officeDocument/2006/relationships/hyperlink" Target="https://community.secop.gov.co/Public/Tendering/OpportunityDetail/Index?noticeUID=CO1.NTC.4131248&amp;isFromPublicArea=True&amp;isModal=False" TargetMode="External"/><Relationship Id="rId396" Type="http://schemas.openxmlformats.org/officeDocument/2006/relationships/hyperlink" Target="mailto:rfgonzalezo@hotmail.com" TargetMode="External"/><Relationship Id="rId214" Type="http://schemas.openxmlformats.org/officeDocument/2006/relationships/hyperlink" Target="mailto:vborjaman@gmail.com" TargetMode="External"/><Relationship Id="rId256" Type="http://schemas.openxmlformats.org/officeDocument/2006/relationships/hyperlink" Target="https://community.secop.gov.co/Public/Tendering/OpportunityDetail/Index?noticeUID=CO1.NTC.4353590&amp;isFromPublicArea=True&amp;isModal=False" TargetMode="External"/><Relationship Id="rId298" Type="http://schemas.openxmlformats.org/officeDocument/2006/relationships/hyperlink" Target="mailto:nazlypuentesmedina@gmail.com" TargetMode="External"/><Relationship Id="rId421" Type="http://schemas.openxmlformats.org/officeDocument/2006/relationships/hyperlink" Target="https://community.secop.gov.co/Public/Tendering/OpportunityDetail/Index?noticeUID=CO1.NTC.4762183&amp;isFromPublicArea=True&amp;isModal=False" TargetMode="External"/><Relationship Id="rId463" Type="http://schemas.openxmlformats.org/officeDocument/2006/relationships/hyperlink" Target="mailto:kalpaingenieriasas@gmail.com" TargetMode="External"/><Relationship Id="rId519" Type="http://schemas.openxmlformats.org/officeDocument/2006/relationships/hyperlink" Target="https://community.secop.gov.co/Public/Tendering/OpportunityDetail/Index?noticeUID=CO1.NTC.5335911&amp;isFromPublicArea=True&amp;isModal=False" TargetMode="External"/><Relationship Id="rId116" Type="http://schemas.openxmlformats.org/officeDocument/2006/relationships/hyperlink" Target="https://community.secop.gov.co/Public/Tendering/OpportunityDetail/Index?noticeUID=CO1.NTC.3876384&amp;isFromPublicArea=True&amp;isModal=False" TargetMode="External"/><Relationship Id="rId158" Type="http://schemas.openxmlformats.org/officeDocument/2006/relationships/hyperlink" Target="https://community.secop.gov.co/Public/Tendering/OpportunityDetail/Index?noticeUID=CO1.NTC.4063251&amp;isFromPublicArea=True&amp;isModal=False" TargetMode="External"/><Relationship Id="rId323" Type="http://schemas.openxmlformats.org/officeDocument/2006/relationships/hyperlink" Target="mailto:lhissa2007@hotmail.com" TargetMode="External"/><Relationship Id="rId530" Type="http://schemas.openxmlformats.org/officeDocument/2006/relationships/hyperlink" Target="mailto:twlcitaciones@gmail.com" TargetMode="External"/><Relationship Id="rId20" Type="http://schemas.openxmlformats.org/officeDocument/2006/relationships/hyperlink" Target="mailto:natha_torr@hotmail.com" TargetMode="External"/><Relationship Id="rId62" Type="http://schemas.openxmlformats.org/officeDocument/2006/relationships/hyperlink" Target="https://community.secop.gov.co/Public/Tendering/OpportunityDetail/Index?noticeUID=CO1.NTC.3889342&amp;isFromPublicArea=True&amp;isModal=False" TargetMode="External"/><Relationship Id="rId365" Type="http://schemas.openxmlformats.org/officeDocument/2006/relationships/hyperlink" Target="https://community.secop.gov.co/Public/Tendering/OpportunityDetail/Index?noticeUID=CO1.NTC.4651270&amp;isFromPublicArea=True&amp;isModal=False" TargetMode="External"/><Relationship Id="rId225" Type="http://schemas.openxmlformats.org/officeDocument/2006/relationships/hyperlink" Target="mailto:ang.almeyyda@gmail.com" TargetMode="External"/><Relationship Id="rId267" Type="http://schemas.openxmlformats.org/officeDocument/2006/relationships/hyperlink" Target="https://community.secop.gov.co/Public/Tendering/OpportunityDetail/Index?noticeUID=CO1.NTC.4475740&amp;isFromPublicArea=True&amp;isModal=False" TargetMode="External"/><Relationship Id="rId432" Type="http://schemas.openxmlformats.org/officeDocument/2006/relationships/hyperlink" Target="https://community.secop.gov.co/Public/Tendering/OpportunityDetail/Index?noticeUID=CO1.NTC.4862300&amp;isFromPublicArea=True&amp;isModal=False" TargetMode="External"/><Relationship Id="rId474" Type="http://schemas.openxmlformats.org/officeDocument/2006/relationships/hyperlink" Target="mailto:dixon.cardenas@colsubsidio.com" TargetMode="External"/><Relationship Id="rId127" Type="http://schemas.openxmlformats.org/officeDocument/2006/relationships/hyperlink" Target="https://community.secop.gov.co/Public/Tendering/OpportunityDetail/Index?noticeUID=CO1.NTC.4010296&amp;isFromPublicArea=True&amp;isModal=False" TargetMode="External"/><Relationship Id="rId31" Type="http://schemas.openxmlformats.org/officeDocument/2006/relationships/hyperlink" Target="mailto:leonardorozco1@hotmail.com" TargetMode="External"/><Relationship Id="rId73" Type="http://schemas.openxmlformats.org/officeDocument/2006/relationships/hyperlink" Target="mailto:jorgeabreo06@hotmail.com" TargetMode="External"/><Relationship Id="rId169" Type="http://schemas.openxmlformats.org/officeDocument/2006/relationships/hyperlink" Target="https://community.secop.gov.co/Public/Tendering/OpportunityDetail/Index?noticeUID=CO1.NTC.4071898&amp;isFromPublicArea=True&amp;isModal=False" TargetMode="External"/><Relationship Id="rId334" Type="http://schemas.openxmlformats.org/officeDocument/2006/relationships/hyperlink" Target="mailto:ingrid0719_@hotmail.com" TargetMode="External"/><Relationship Id="rId376" Type="http://schemas.openxmlformats.org/officeDocument/2006/relationships/hyperlink" Target="https://community.secop.gov.co/Public/Tendering/OpportunityDetail/Index?noticeUID=CO1.NTC.4651270&amp;isFromPublicArea=True&amp;isModal=False" TargetMode="External"/><Relationship Id="rId541" Type="http://schemas.openxmlformats.org/officeDocument/2006/relationships/hyperlink" Target="https://community.secop.gov.co/Public/Tendering/OpportunityDetail/Index?noticeUID=CO1.NTC.4016594&amp;isFromPublicArea=True&amp;isModal=False" TargetMode="External"/><Relationship Id="rId4" Type="http://schemas.openxmlformats.org/officeDocument/2006/relationships/hyperlink" Target="mailto:paulabernal0109@gmail.com" TargetMode="External"/><Relationship Id="rId180" Type="http://schemas.openxmlformats.org/officeDocument/2006/relationships/hyperlink" Target="mailto:fancarman0989@hotmail.com" TargetMode="External"/><Relationship Id="rId236" Type="http://schemas.openxmlformats.org/officeDocument/2006/relationships/hyperlink" Target="https://community.secop.gov.co/Public/Tendering/OpportunityDetail/Index?noticeUID=CO1.NTC.4248177&amp;isFromPublicArea=True&amp;isModal=true&amp;asPopupView=true" TargetMode="External"/><Relationship Id="rId278" Type="http://schemas.openxmlformats.org/officeDocument/2006/relationships/hyperlink" Target="https://community.secop.gov.co/Public/Tendering/OpportunityDetail/Index?noticeUID=CO1.NTC.4514348&amp;isFromPublicArea=True&amp;isModal=true&amp;asPopupView=true" TargetMode="External"/><Relationship Id="rId401" Type="http://schemas.openxmlformats.org/officeDocument/2006/relationships/hyperlink" Target="mailto:javidiaz198315@hotmail.com" TargetMode="External"/><Relationship Id="rId443" Type="http://schemas.openxmlformats.org/officeDocument/2006/relationships/hyperlink" Target="https://www.contratos.gov.co/consultas/detalleProceso.do?numConstancia=23-22-70759" TargetMode="External"/><Relationship Id="rId303" Type="http://schemas.openxmlformats.org/officeDocument/2006/relationships/hyperlink" Target="https://community.secop.gov.co/Public/Tendering/OpportunityDetail/Index?noticeUID=CO1.NTC.4535500&amp;isFromPublicArea=True&amp;isModal=False" TargetMode="External"/><Relationship Id="rId485" Type="http://schemas.openxmlformats.org/officeDocument/2006/relationships/hyperlink" Target="https://community.secop.gov.co/Public/Tendering/OpportunityDetail/Index?noticeUID=CO1.NTC.5002935&amp;isFromPublicArea=True&amp;isModal=False" TargetMode="External"/><Relationship Id="rId42" Type="http://schemas.openxmlformats.org/officeDocument/2006/relationships/hyperlink" Target="https://community.secop.gov.co/Public/Tendering/OpportunityDetail/Index?noticeUID=CO1.NTC.3846527&amp;isFromPublicArea=True&amp;isModal=False" TargetMode="External"/><Relationship Id="rId84" Type="http://schemas.openxmlformats.org/officeDocument/2006/relationships/hyperlink" Target="mailto:e.net87@gmail.com" TargetMode="External"/><Relationship Id="rId138" Type="http://schemas.openxmlformats.org/officeDocument/2006/relationships/hyperlink" Target="https://community.secop.gov.co/Public/Tendering/OpportunityDetail/Index?noticeUID=CO1.NTC.4007694&amp;isFromPublicArea=True&amp;isModal=False" TargetMode="External"/><Relationship Id="rId345" Type="http://schemas.openxmlformats.org/officeDocument/2006/relationships/hyperlink" Target="mailto:dany.92.vargas@hotmail.com" TargetMode="External"/><Relationship Id="rId387" Type="http://schemas.openxmlformats.org/officeDocument/2006/relationships/hyperlink" Target="mailto:kalejabh@hotmail.com" TargetMode="External"/><Relationship Id="rId510" Type="http://schemas.openxmlformats.org/officeDocument/2006/relationships/hyperlink" Target="mailto:licitacionesinfraestructura2@gmail.com" TargetMode="External"/><Relationship Id="rId191" Type="http://schemas.openxmlformats.org/officeDocument/2006/relationships/hyperlink" Target="mailto:pedroabarrera@gmail.com" TargetMode="External"/><Relationship Id="rId205" Type="http://schemas.openxmlformats.org/officeDocument/2006/relationships/hyperlink" Target="mailto:jpao_gt@hotmail.com" TargetMode="External"/><Relationship Id="rId247" Type="http://schemas.openxmlformats.org/officeDocument/2006/relationships/hyperlink" Target="https://community.secop.gov.co/Public/Tendering/OpportunityDetail/Index?noticeUID=CO1.NTC.4321308&amp;isFromPublicArea=True&amp;isModal=False" TargetMode="External"/><Relationship Id="rId412" Type="http://schemas.openxmlformats.org/officeDocument/2006/relationships/hyperlink" Target="mailto:tiendavirtual@panamericana.com.co" TargetMode="External"/><Relationship Id="rId107" Type="http://schemas.openxmlformats.org/officeDocument/2006/relationships/hyperlink" Target="https://community.secop.gov.co/Public/Tendering/OpportunityDetail/Index?noticeUID=CO1.NTC.3924976&amp;isFromPublicArea=True&amp;isModal=False" TargetMode="External"/><Relationship Id="rId289" Type="http://schemas.openxmlformats.org/officeDocument/2006/relationships/hyperlink" Target="https://community.secop.gov.co/Public/Tendering/OpportunityDetail/Index?noticeUID=CO1.NTC.4508397&amp;isFromPublicArea=True&amp;isModal=False" TargetMode="External"/><Relationship Id="rId454" Type="http://schemas.openxmlformats.org/officeDocument/2006/relationships/hyperlink" Target="https://community.secop.gov.co/Public/Tendering/OpportunityDetail/Index?noticeUID=CO1.NTC.4648469&amp;isFromPublicArea=True&amp;isModal=False" TargetMode="External"/><Relationship Id="rId496" Type="http://schemas.openxmlformats.org/officeDocument/2006/relationships/hyperlink" Target="mailto:administrativo@pucc.com.co" TargetMode="External"/><Relationship Id="rId11" Type="http://schemas.openxmlformats.org/officeDocument/2006/relationships/hyperlink" Target="https://community.secop.gov.co/Public/Tendering/OpportunityDetail/Index?noticeUID=CO1.NTC.3797594&amp;isFromPublicArea=True&amp;isModal=False" TargetMode="External"/><Relationship Id="rId53" Type="http://schemas.openxmlformats.org/officeDocument/2006/relationships/hyperlink" Target="https://community.secop.gov.co/Public/Tendering/OpportunityDetail/Index?noticeUID=CO1.NTC.3887545&amp;isFromPublicArea=True&amp;isModal=False" TargetMode="External"/><Relationship Id="rId149" Type="http://schemas.openxmlformats.org/officeDocument/2006/relationships/hyperlink" Target="https://community.secop.gov.co/Public/Tendering/OpportunityDetail/Index?noticeUID=CO1.NTC.4049289&amp;isFromPublicArea=True&amp;isModal=False" TargetMode="External"/><Relationship Id="rId314" Type="http://schemas.openxmlformats.org/officeDocument/2006/relationships/hyperlink" Target="https://community.secop.gov.co/Public/Tendering/OpportunityDetail/Index?noticeUID=CO1.NTC.4535809&amp;isFromPublicArea=True&amp;isModal=False" TargetMode="External"/><Relationship Id="rId356" Type="http://schemas.openxmlformats.org/officeDocument/2006/relationships/hyperlink" Target="mailto:contratacionops@gmail.com" TargetMode="External"/><Relationship Id="rId398" Type="http://schemas.openxmlformats.org/officeDocument/2006/relationships/hyperlink" Target="mailto:olgalu-cas@hotmail.com" TargetMode="External"/><Relationship Id="rId521" Type="http://schemas.openxmlformats.org/officeDocument/2006/relationships/hyperlink" Target="https://community.secop.gov.co/Public/Tendering/OpportunityDetail/Index?noticeUID=CO1.NTC.5206691&amp;isFromPublicArea=True&amp;isModal=False" TargetMode="External"/><Relationship Id="rId95" Type="http://schemas.openxmlformats.org/officeDocument/2006/relationships/hyperlink" Target="https://community.secop.gov.co/Public/Tendering/OpportunityDetail/Index?noticeUID=CO1.NTC.3990651&amp;isFromPublicArea=True&amp;isModal=False" TargetMode="External"/><Relationship Id="rId160" Type="http://schemas.openxmlformats.org/officeDocument/2006/relationships/hyperlink" Target="mailto:adriana.a.archila@gmail.com" TargetMode="External"/><Relationship Id="rId216" Type="http://schemas.openxmlformats.org/officeDocument/2006/relationships/hyperlink" Target="https://community.secop.gov.co/Public/Tendering/OpportunityDetail/Index?noticeUID=CO1.NTC.4124532&amp;isFromPublicArea=True&amp;isModal=False" TargetMode="External"/><Relationship Id="rId423" Type="http://schemas.openxmlformats.org/officeDocument/2006/relationships/hyperlink" Target="https://community.secop.gov.co/Public/Tendering/OpportunityDetail/Index?noticeUID=CO1.NTC.4894501&amp;isFromPublicArea=True&amp;isModal=False" TargetMode="External"/><Relationship Id="rId258" Type="http://schemas.openxmlformats.org/officeDocument/2006/relationships/hyperlink" Target="mailto:andreasandovalramos2@gmail.com" TargetMode="External"/><Relationship Id="rId465" Type="http://schemas.openxmlformats.org/officeDocument/2006/relationships/hyperlink" Target="https://community.secop.gov.co/Public/Tendering/OpportunityDetail/Index?noticeUID=CO1.NTC.4925488&amp;isFromPublicArea=True&amp;isModal=False" TargetMode="External"/><Relationship Id="rId22" Type="http://schemas.openxmlformats.org/officeDocument/2006/relationships/hyperlink" Target="mailto:cesarfrutocorredor@gmail.com" TargetMode="External"/><Relationship Id="rId64" Type="http://schemas.openxmlformats.org/officeDocument/2006/relationships/hyperlink" Target="https://community.secop.gov.co/Public/Tendering/OpportunityDetail/Index?noticeUID=CO1.NTC.3889454&amp;isFromPublicArea=True&amp;isModal=False" TargetMode="External"/><Relationship Id="rId118" Type="http://schemas.openxmlformats.org/officeDocument/2006/relationships/hyperlink" Target="https://community.secop.gov.co/Public/Tendering/OpportunityDetail/Index?noticeUID=CO1.NTC.3881562&amp;isFromPublicArea=True&amp;isModal=False" TargetMode="External"/><Relationship Id="rId325" Type="http://schemas.openxmlformats.org/officeDocument/2006/relationships/hyperlink" Target="mailto:joanlondo13@gmail.com" TargetMode="External"/><Relationship Id="rId367" Type="http://schemas.openxmlformats.org/officeDocument/2006/relationships/hyperlink" Target="https://community.secop.gov.co/Public/Tendering/OpportunityDetail/Index?noticeUID=CO1.NTC.4623825&amp;isFromPublicArea=True&amp;isModal=False" TargetMode="External"/><Relationship Id="rId532" Type="http://schemas.openxmlformats.org/officeDocument/2006/relationships/hyperlink" Target="mailto:sandradu26@hotmail.com" TargetMode="External"/><Relationship Id="rId171" Type="http://schemas.openxmlformats.org/officeDocument/2006/relationships/hyperlink" Target="https://community.secop.gov.co/Public/Tendering/OpportunityDetail/Index?noticeUID=CO1.NTC.4091095&amp;isFromPublicArea=True&amp;isModal=False" TargetMode="External"/><Relationship Id="rId227" Type="http://schemas.openxmlformats.org/officeDocument/2006/relationships/hyperlink" Target="https://colombiacompra.gov.co/tienda-virtual-del-estado-colombiano/ordenes-compra/105992" TargetMode="External"/><Relationship Id="rId269" Type="http://schemas.openxmlformats.org/officeDocument/2006/relationships/hyperlink" Target="https://community.secop.gov.co/Public/Tendering/OpportunityDetail/Index?noticeUID=CO1.NTC.4492313&amp;isFromPublicArea=True&amp;isModal=False" TargetMode="External"/><Relationship Id="rId434" Type="http://schemas.openxmlformats.org/officeDocument/2006/relationships/hyperlink" Target="https://community.secop.gov.co/Public/Tendering/OpportunityDetail/Index?noticeUID=CO1.NTC.4754518&amp;isFromPublicArea=True&amp;isModal=False" TargetMode="External"/><Relationship Id="rId476" Type="http://schemas.openxmlformats.org/officeDocument/2006/relationships/hyperlink" Target="mailto:fundacioniwoke@hotmail.com" TargetMode="External"/><Relationship Id="rId33" Type="http://schemas.openxmlformats.org/officeDocument/2006/relationships/hyperlink" Target="mailto:vane082885@hotmail.com" TargetMode="External"/><Relationship Id="rId129" Type="http://schemas.openxmlformats.org/officeDocument/2006/relationships/hyperlink" Target="mailto:laura.rubio7@gmail.com" TargetMode="External"/><Relationship Id="rId280" Type="http://schemas.openxmlformats.org/officeDocument/2006/relationships/hyperlink" Target="mailto:orlavilac@gmail.com" TargetMode="External"/><Relationship Id="rId336" Type="http://schemas.openxmlformats.org/officeDocument/2006/relationships/hyperlink" Target="mailto:dudymoreno@hotmail.com" TargetMode="External"/><Relationship Id="rId501" Type="http://schemas.openxmlformats.org/officeDocument/2006/relationships/hyperlink" Target="https://community.secop.gov.co/Public/Tendering/OpportunityDetail/Index?noticeUID=CO1.NTC.5108514&amp;isFromPublicArea=True&amp;isModal=False" TargetMode="External"/><Relationship Id="rId543" Type="http://schemas.openxmlformats.org/officeDocument/2006/relationships/printerSettings" Target="../printerSettings/printerSettings1.bin"/><Relationship Id="rId75" Type="http://schemas.openxmlformats.org/officeDocument/2006/relationships/hyperlink" Target="mailto:felipe.ramos.arenas@gmail.com" TargetMode="External"/><Relationship Id="rId140" Type="http://schemas.openxmlformats.org/officeDocument/2006/relationships/hyperlink" Target="https://community.secop.gov.co/Public/Tendering/OpportunityDetail/Index?noticeUID=CO1.NTC.4028524&amp;isFromPublicArea=True&amp;isModal=False" TargetMode="External"/><Relationship Id="rId182" Type="http://schemas.openxmlformats.org/officeDocument/2006/relationships/hyperlink" Target="mailto:dagudelocab@hotmail.com" TargetMode="External"/><Relationship Id="rId378" Type="http://schemas.openxmlformats.org/officeDocument/2006/relationships/hyperlink" Target="https://community.secop.gov.co/Public/Tendering/OpportunityDetail/Index?noticeUID=CO1.NTC.4648469&amp;isFromPublicArea=True&amp;isModal=False" TargetMode="External"/><Relationship Id="rId403" Type="http://schemas.openxmlformats.org/officeDocument/2006/relationships/hyperlink" Target="mailto:william.laguna@intersuministros.com" TargetMode="External"/><Relationship Id="rId6" Type="http://schemas.openxmlformats.org/officeDocument/2006/relationships/hyperlink" Target="mailto:pmunozruiz@yahoo.com" TargetMode="External"/><Relationship Id="rId238" Type="http://schemas.openxmlformats.org/officeDocument/2006/relationships/hyperlink" Target="https://community.secop.gov.co/Public/Tendering/OpportunityDetail/Index?noticeUID=CO1.NTC.4258361&amp;isFromPublicArea=True&amp;isModal=False" TargetMode="External"/><Relationship Id="rId445" Type="http://schemas.openxmlformats.org/officeDocument/2006/relationships/hyperlink" Target="mailto:elmartillo@bancopopular.com.co" TargetMode="External"/><Relationship Id="rId487" Type="http://schemas.openxmlformats.org/officeDocument/2006/relationships/hyperlink" Target="https://community.secop.gov.co/Public/Tendering/OpportunityDetail/Index?noticeUID=CO1.NTC.5108045&amp;isFromPublicArea=True&amp;isModal=False" TargetMode="External"/><Relationship Id="rId291" Type="http://schemas.openxmlformats.org/officeDocument/2006/relationships/hyperlink" Target="https://community.secop.gov.co/Public/Tendering/OpportunityDetail/Index?noticeUID=CO1.NTC.4535500&amp;isFromPublicArea=True&amp;isModal=False" TargetMode="External"/><Relationship Id="rId305" Type="http://schemas.openxmlformats.org/officeDocument/2006/relationships/hyperlink" Target="https://community.secop.gov.co/Public/Tendering/OpportunityDetail/Index?noticeUID=CO1.NTC.4535500&amp;isFromPublicArea=True&amp;isModal=False" TargetMode="External"/><Relationship Id="rId347" Type="http://schemas.openxmlformats.org/officeDocument/2006/relationships/hyperlink" Target="mailto:migueld.deportes@gmail.com" TargetMode="External"/><Relationship Id="rId512" Type="http://schemas.openxmlformats.org/officeDocument/2006/relationships/hyperlink" Target="https://community.secop.gov.co/Public/Tendering/OpportunityDetail/Index?noticeUID=CO1.NTC.5315673&amp;isFromPublicArea=True&amp;isModal=False" TargetMode="External"/><Relationship Id="rId44" Type="http://schemas.openxmlformats.org/officeDocument/2006/relationships/hyperlink" Target="https://community.secop.gov.co/Public/Tendering/OpportunityDetail/Index?noticeUID=CO1.NTC.3864631&amp;isFromPublicArea=True&amp;isModal=False" TargetMode="External"/><Relationship Id="rId86" Type="http://schemas.openxmlformats.org/officeDocument/2006/relationships/hyperlink" Target="https://community.secop.gov.co/Public/Tendering/OpportunityDetail/Index?noticeUID=CO1.NTC.3969104&amp;isFromPublicArea=True&amp;isModal=False" TargetMode="External"/><Relationship Id="rId151" Type="http://schemas.openxmlformats.org/officeDocument/2006/relationships/hyperlink" Target="https://community.secop.gov.co/Public/Tendering/OpportunityDetail/Index?noticeUID=CO1.NTC.4050089&amp;isFromPublicArea=True&amp;isModal=False" TargetMode="External"/><Relationship Id="rId389" Type="http://schemas.openxmlformats.org/officeDocument/2006/relationships/hyperlink" Target="mailto:martinez.ospina@hotmail.com" TargetMode="External"/><Relationship Id="rId193" Type="http://schemas.openxmlformats.org/officeDocument/2006/relationships/hyperlink" Target="mailto:luisocampo0216@gmail.com" TargetMode="External"/><Relationship Id="rId207" Type="http://schemas.openxmlformats.org/officeDocument/2006/relationships/hyperlink" Target="https://community.secop.gov.co/Public/Tendering/OpportunityDetail/Index?noticeUID=CO1.NTC.4132763&amp;isFromPublicArea=True&amp;isModal=False" TargetMode="External"/><Relationship Id="rId249" Type="http://schemas.openxmlformats.org/officeDocument/2006/relationships/hyperlink" Target="https://community.secop.gov.co/Public/Tendering/OpportunityDetail/Index?noticeUID=CO1.NTC.4327384&amp;isFromPublicArea=True&amp;isModal=False" TargetMode="External"/><Relationship Id="rId414" Type="http://schemas.openxmlformats.org/officeDocument/2006/relationships/hyperlink" Target="https://www.colombiacompra.gov.co/tienda-virtual-del-estado-colombiano/ordenes-compra/112600" TargetMode="External"/><Relationship Id="rId456" Type="http://schemas.openxmlformats.org/officeDocument/2006/relationships/hyperlink" Target="https://community.secop.gov.co/Public/Tendering/OpportunityDetail/Index?noticeUID=CO1.NTC.4648469&amp;isFromPublicArea=True&amp;isModal=False" TargetMode="External"/><Relationship Id="rId498" Type="http://schemas.openxmlformats.org/officeDocument/2006/relationships/hyperlink" Target="mailto:lcnaranjo3@gmail.com" TargetMode="External"/><Relationship Id="rId13" Type="http://schemas.openxmlformats.org/officeDocument/2006/relationships/hyperlink" Target="https://community.secop.gov.co/Public/Tendering/OpportunityDetail/Index?noticeUID=CO1.NTC.3797914&amp;isFromPublicArea=True&amp;isModal=False" TargetMode="External"/><Relationship Id="rId109" Type="http://schemas.openxmlformats.org/officeDocument/2006/relationships/hyperlink" Target="https://community.secop.gov.co/Public/Tendering/OpportunityDetail/Index?noticeUID=CO1.NTC.3925867&amp;isFromPublicArea=True&amp;isModal=False" TargetMode="External"/><Relationship Id="rId260" Type="http://schemas.openxmlformats.org/officeDocument/2006/relationships/hyperlink" Target="https://community.secop.gov.co/Public/Tendering/OpportunityDetail/Index?noticeUID=CO1.NTC.4375539&amp;isFromPublicArea=True&amp;isModal=False" TargetMode="External"/><Relationship Id="rId316" Type="http://schemas.openxmlformats.org/officeDocument/2006/relationships/hyperlink" Target="https://community.secop.gov.co/Public/Tendering/OpportunityDetail/Index?noticeUID=CO1.NTC.4572713&amp;isFromPublicArea=True&amp;isModal=False" TargetMode="External"/><Relationship Id="rId523" Type="http://schemas.openxmlformats.org/officeDocument/2006/relationships/hyperlink" Target="https://community.secop.gov.co/Public/Tendering/OpportunityDetail/Index?noticeUID=CO1.NTC.5358283&amp;isFromPublicArea=True&amp;isModal=False" TargetMode="External"/><Relationship Id="rId55" Type="http://schemas.openxmlformats.org/officeDocument/2006/relationships/hyperlink" Target="https://community.secop.gov.co/Public/Tendering/OpportunityDetail/Index?noticeUID=CO1.NTC.3885483&amp;isFromPublicArea=True&amp;isModal=False" TargetMode="External"/><Relationship Id="rId97" Type="http://schemas.openxmlformats.org/officeDocument/2006/relationships/hyperlink" Target="https://community.secop.gov.co/Public/Tendering/OpportunityDetail/Index?noticeUID=CO1.NTC.3990760&amp;isFromPublicArea=True&amp;isModal=False" TargetMode="External"/><Relationship Id="rId120" Type="http://schemas.openxmlformats.org/officeDocument/2006/relationships/hyperlink" Target="https://community.secop.gov.co/Public/Tendering/OpportunityDetail/Index?noticeUID=CO1.NTC.3992286&amp;isFromPublicArea=True&amp;isModal=False" TargetMode="External"/><Relationship Id="rId358" Type="http://schemas.openxmlformats.org/officeDocument/2006/relationships/hyperlink" Target="https://community.secop.gov.co/Public/Tendering/OpportunityDetail/Index?noticeUID=CO1.NTC.4624930&amp;isFromPublicArea=True&amp;isModal=False" TargetMode="External"/><Relationship Id="rId162" Type="http://schemas.openxmlformats.org/officeDocument/2006/relationships/hyperlink" Target="mailto:marioestebanv1@gmail.com" TargetMode="External"/><Relationship Id="rId218" Type="http://schemas.openxmlformats.org/officeDocument/2006/relationships/hyperlink" Target="https://community.secop.gov.co/Public/Tendering/OpportunityDetail/Index?noticeUID=CO1.NTC.4178414&amp;isFromPublicArea=True&amp;isModal=False" TargetMode="External"/><Relationship Id="rId425" Type="http://schemas.openxmlformats.org/officeDocument/2006/relationships/hyperlink" Target="https://community.secop.gov.co/Public/Tendering/OpportunityDetail/Index?noticeUID=CO1.NTC.4853431&amp;isFromPublicArea=True&amp;isModal=False" TargetMode="External"/><Relationship Id="rId467" Type="http://schemas.openxmlformats.org/officeDocument/2006/relationships/hyperlink" Target="https://www.contratos.gov.co/consultas/detalleProceso.do?numConstancia=23%2022%2071391" TargetMode="External"/><Relationship Id="rId271" Type="http://schemas.openxmlformats.org/officeDocument/2006/relationships/hyperlink" Target="https://community.secop.gov.co/Public/Tendering/OpportunityDetail/Index?noticeUID=CO1.NTC.4342508&amp;isFromPublicArea=True&amp;isModal=False" TargetMode="External"/><Relationship Id="rId24" Type="http://schemas.openxmlformats.org/officeDocument/2006/relationships/hyperlink" Target="mailto:cristianmonroy91@gmail.com" TargetMode="External"/><Relationship Id="rId66" Type="http://schemas.openxmlformats.org/officeDocument/2006/relationships/hyperlink" Target="https://community.secop.gov.co/Public/Tendering/OpportunityDetail/Index?noticeUID=CO1.NTC.3890408&amp;isFromPublicArea=True&amp;isModal=False" TargetMode="External"/><Relationship Id="rId131" Type="http://schemas.openxmlformats.org/officeDocument/2006/relationships/hyperlink" Target="https://community.secop.gov.co/Public/Tendering/OpportunityDetail/Index?noticeUID=CO1.NTC.3956165&amp;isFromPublicArea=True&amp;isModal=False" TargetMode="External"/><Relationship Id="rId327" Type="http://schemas.openxmlformats.org/officeDocument/2006/relationships/hyperlink" Target="mailto:ja.rojass@uniandes.edu.co" TargetMode="External"/><Relationship Id="rId369" Type="http://schemas.openxmlformats.org/officeDocument/2006/relationships/hyperlink" Target="mailto:nelsivivi0@gmail.com" TargetMode="External"/><Relationship Id="rId534" Type="http://schemas.openxmlformats.org/officeDocument/2006/relationships/hyperlink" Target="https://www.colombiacompra.gov.co/tienda-virtual-del-estado-colombiano/ordenes-compra/121054" TargetMode="External"/><Relationship Id="rId173" Type="http://schemas.openxmlformats.org/officeDocument/2006/relationships/hyperlink" Target="https://community.secop.gov.co/Public/Tendering/OpportunityDetail/Index?noticeUID=CO1.NTC.4090838&amp;isFromPublicArea=True&amp;isModal=False" TargetMode="External"/><Relationship Id="rId229" Type="http://schemas.openxmlformats.org/officeDocument/2006/relationships/hyperlink" Target="https://community.secop.gov.co/Public/Tendering/OpportunityDetail/Index?noticeUID=CO1.NTC.4208784&amp;isFromPublicArea=True&amp;isModal=False" TargetMode="External"/><Relationship Id="rId380" Type="http://schemas.openxmlformats.org/officeDocument/2006/relationships/hyperlink" Target="https://community.secop.gov.co/Public/Tendering/OpportunityDetail/Index?noticeUID=CO1.NTC.4614878&amp;isFromPublicArea=True&amp;isModal=False" TargetMode="External"/><Relationship Id="rId436" Type="http://schemas.openxmlformats.org/officeDocument/2006/relationships/hyperlink" Target="mailto:gerencia@proyconsult.com" TargetMode="External"/><Relationship Id="rId240" Type="http://schemas.openxmlformats.org/officeDocument/2006/relationships/hyperlink" Target="mailto:jag2903@hotmail.com" TargetMode="External"/><Relationship Id="rId478" Type="http://schemas.openxmlformats.org/officeDocument/2006/relationships/hyperlink" Target="mailto:inmotica.ltda@gmail.com" TargetMode="External"/><Relationship Id="rId35" Type="http://schemas.openxmlformats.org/officeDocument/2006/relationships/hyperlink" Target="mailto:cardenassantiago94@hotmail.com" TargetMode="External"/><Relationship Id="rId77" Type="http://schemas.openxmlformats.org/officeDocument/2006/relationships/hyperlink" Target="https://community.secop.gov.co/Public/Tendering/OpportunityDetail/Index?noticeUID=CO1.NTC.3969295&amp;isFromPublicArea=True&amp;isModal=False" TargetMode="External"/><Relationship Id="rId100" Type="http://schemas.openxmlformats.org/officeDocument/2006/relationships/hyperlink" Target="https://community.secop.gov.co/Public/Tendering/OpportunityDetail/Index?noticeUID=CO1.NTC.3902498&amp;isFromPublicArea=True&amp;isModal=False" TargetMode="External"/><Relationship Id="rId282" Type="http://schemas.openxmlformats.org/officeDocument/2006/relationships/hyperlink" Target="mailto:contactenos@idartes.gov.co" TargetMode="External"/><Relationship Id="rId338" Type="http://schemas.openxmlformats.org/officeDocument/2006/relationships/hyperlink" Target="mailto:hermen.a@hotmail.com" TargetMode="External"/><Relationship Id="rId503" Type="http://schemas.openxmlformats.org/officeDocument/2006/relationships/hyperlink" Target="https://community.secop.gov.co/Public/Tendering/OpportunityDetail/Index?noticeUID=CO1.NTC.5193409&amp;isFromPublicArea=True&amp;isModal=False" TargetMode="External"/><Relationship Id="rId545" Type="http://schemas.openxmlformats.org/officeDocument/2006/relationships/table" Target="../tables/table1.xml"/><Relationship Id="rId8" Type="http://schemas.openxmlformats.org/officeDocument/2006/relationships/hyperlink" Target="mailto:baronvelascoo@gmail.com" TargetMode="External"/><Relationship Id="rId142" Type="http://schemas.openxmlformats.org/officeDocument/2006/relationships/hyperlink" Target="https://community.secop.gov.co/Public/Tendering/OpportunityDetail/Index?noticeUID=CO1.NTC.4051122&amp;isFromPublicArea=True&amp;isModal=False" TargetMode="External"/><Relationship Id="rId184" Type="http://schemas.openxmlformats.org/officeDocument/2006/relationships/hyperlink" Target="https://community.secop.gov.co/Public/Tendering/OpportunityDetail/Index?noticeUID=CO1.NTC.4114418&amp;isFromPublicArea=True&amp;isModal=False" TargetMode="External"/><Relationship Id="rId391" Type="http://schemas.openxmlformats.org/officeDocument/2006/relationships/hyperlink" Target="mailto:camilo.bgz@gmail.com" TargetMode="External"/><Relationship Id="rId405" Type="http://schemas.openxmlformats.org/officeDocument/2006/relationships/hyperlink" Target="mailto:gerencia@egesco.org" TargetMode="External"/><Relationship Id="rId447" Type="http://schemas.openxmlformats.org/officeDocument/2006/relationships/hyperlink" Target="https://www.colombiacompra.gov.co/tienda-virtual-del-estado-colombiano/ordenes-compra/114494" TargetMode="External"/><Relationship Id="rId251" Type="http://schemas.openxmlformats.org/officeDocument/2006/relationships/hyperlink" Target="https://community.secop.gov.co/Public/Tendering/OpportunityDetail/Index?noticeUID=CO1.NTC.4350195&amp;isFromPublicArea=True&amp;isModal=False" TargetMode="External"/><Relationship Id="rId489" Type="http://schemas.openxmlformats.org/officeDocument/2006/relationships/hyperlink" Target="https://community.secop.gov.co/Public/Tendering/OpportunityDetail/Index?noticeUID=CO1.NTC.5040937&amp;isFromPublicArea=True&amp;isModal=False" TargetMode="External"/><Relationship Id="rId46" Type="http://schemas.openxmlformats.org/officeDocument/2006/relationships/hyperlink" Target="https://community.secop.gov.co/Public/Tendering/OpportunityDetail/Index?noticeUID=CO1.NTC.3864232&amp;isFromPublicArea=True&amp;isModal=False" TargetMode="External"/><Relationship Id="rId293" Type="http://schemas.openxmlformats.org/officeDocument/2006/relationships/hyperlink" Target="https://community.secop.gov.co/Public/Tendering/OpportunityDetail/Index?noticeUID=CO1.NTC.4535500&amp;isFromPublicArea=True&amp;isModal=False" TargetMode="External"/><Relationship Id="rId307" Type="http://schemas.openxmlformats.org/officeDocument/2006/relationships/hyperlink" Target="https://community.secop.gov.co/Public/Tendering/OpportunityDetail/Index?noticeUID=CO1.NTC.4535500&amp;isFromPublicArea=True&amp;isModal=False" TargetMode="External"/><Relationship Id="rId349" Type="http://schemas.openxmlformats.org/officeDocument/2006/relationships/hyperlink" Target="mailto:esteban.snack@gmail.com" TargetMode="External"/><Relationship Id="rId514" Type="http://schemas.openxmlformats.org/officeDocument/2006/relationships/hyperlink" Target="https://community.secop.gov.co/Public/Tendering/OpportunityDetail/Index?noticeUID=CO1.NTC.5323625&amp;isFromPublicArea=True&amp;isModal=False" TargetMode="External"/><Relationship Id="rId88" Type="http://schemas.openxmlformats.org/officeDocument/2006/relationships/hyperlink" Target="mailto:valentinasaro03@gmail.com" TargetMode="External"/><Relationship Id="rId111" Type="http://schemas.openxmlformats.org/officeDocument/2006/relationships/hyperlink" Target="mailto:albarracinluis.c@hotmail.com" TargetMode="External"/><Relationship Id="rId153" Type="http://schemas.openxmlformats.org/officeDocument/2006/relationships/hyperlink" Target="https://community.secop.gov.co/Public/Tendering/OpportunityDetail/Index?noticeUID=CO1.NTC.4049126&amp;isFromPublicArea=True&amp;isModal=False" TargetMode="External"/><Relationship Id="rId195" Type="http://schemas.openxmlformats.org/officeDocument/2006/relationships/hyperlink" Target="https://community.secop.gov.co/Public/Tendering/OpportunityDetail/Index?noticeUID=CO1.NTC.4132210&amp;isFromPublicArea=True&amp;isModal=False" TargetMode="External"/><Relationship Id="rId209" Type="http://schemas.openxmlformats.org/officeDocument/2006/relationships/hyperlink" Target="https://community.secop.gov.co/Public/Tendering/OpportunityDetail/Index?noticeUID=CO1.NTC.4178073&amp;isFromPublicArea=True&amp;isModal=False" TargetMode="External"/><Relationship Id="rId360" Type="http://schemas.openxmlformats.org/officeDocument/2006/relationships/hyperlink" Target="https://community.secop.gov.co/Public/Tendering/OpportunityDetail/Index?noticeUID=CO1.NTC.4625358&amp;isFromPublicArea=True&amp;isModal=False" TargetMode="External"/><Relationship Id="rId416" Type="http://schemas.openxmlformats.org/officeDocument/2006/relationships/hyperlink" Target="mailto:corporaciondigerati@gmail.com" TargetMode="External"/><Relationship Id="rId220" Type="http://schemas.openxmlformats.org/officeDocument/2006/relationships/hyperlink" Target="https://community.secop.gov.co/Public/Tendering/OpportunityDetail/Index?noticeUID=CO1.NTC.4200004&amp;isFromPublicArea=True&amp;isModal=False" TargetMode="External"/><Relationship Id="rId458" Type="http://schemas.openxmlformats.org/officeDocument/2006/relationships/hyperlink" Target="mailto:maicol_001_@hotmail.com" TargetMode="External"/><Relationship Id="rId15" Type="http://schemas.openxmlformats.org/officeDocument/2006/relationships/hyperlink" Target="https://community.secop.gov.co/Public/Tendering/OpportunityDetail/Index?noticeUID=CO1.NTC.3797751&amp;isFromPublicArea=True&amp;isModal=False" TargetMode="External"/><Relationship Id="rId57" Type="http://schemas.openxmlformats.org/officeDocument/2006/relationships/hyperlink" Target="https://community.secop.gov.co/Public/Tendering/OpportunityDetail/Index?noticeUID=CO1.NTC.3875822&amp;isFromPublicArea=True&amp;isModal=False" TargetMode="External"/><Relationship Id="rId262" Type="http://schemas.openxmlformats.org/officeDocument/2006/relationships/hyperlink" Target="https://community.secop.gov.co/Public/Tendering/OpportunityDetail/Index?noticeUID=CO1.NTC.4408128&amp;isFromPublicArea=True&amp;isModal=False" TargetMode="External"/><Relationship Id="rId318" Type="http://schemas.openxmlformats.org/officeDocument/2006/relationships/hyperlink" Target="https://community.secop.gov.co/Public/Tendering/OpportunityDetail/Index?noticeUID=CO1.NTC.4576669&amp;isFromPublicArea=True&amp;isModal=False" TargetMode="External"/><Relationship Id="rId525" Type="http://schemas.openxmlformats.org/officeDocument/2006/relationships/hyperlink" Target="https://community.secop.gov.co/Public/Tendering/OpportunityDetail/Index?noticeUID=CO1.NTC.5305138&amp;isFromPublicArea=True&amp;isModal=False" TargetMode="External"/><Relationship Id="rId99" Type="http://schemas.openxmlformats.org/officeDocument/2006/relationships/hyperlink" Target="https://community.secop.gov.co/Public/Tendering/OpportunityDetail/Index?noticeUID=CO1.NTC.4008360&amp;isFromPublicArea=True&amp;isModal=False" TargetMode="External"/><Relationship Id="rId122" Type="http://schemas.openxmlformats.org/officeDocument/2006/relationships/hyperlink" Target="https://community.secop.gov.co/Public/Tendering/OpportunityDetail/Index?noticeUID=CO1.NTC.4021307&amp;isFromPublicArea=True&amp;isModal=False" TargetMode="External"/><Relationship Id="rId164" Type="http://schemas.openxmlformats.org/officeDocument/2006/relationships/hyperlink" Target="mailto:dpenasan27@gmail.com" TargetMode="External"/><Relationship Id="rId371" Type="http://schemas.openxmlformats.org/officeDocument/2006/relationships/hyperlink" Target="mailto:info@agrolasabana.com" TargetMode="External"/><Relationship Id="rId427" Type="http://schemas.openxmlformats.org/officeDocument/2006/relationships/hyperlink" Target="mailto:consultoresyasesorestic@gmail.com" TargetMode="External"/><Relationship Id="rId469" Type="http://schemas.openxmlformats.org/officeDocument/2006/relationships/hyperlink" Target="mailto:luz.ortiz@nimbutech.com" TargetMode="External"/><Relationship Id="rId26" Type="http://schemas.openxmlformats.org/officeDocument/2006/relationships/hyperlink" Target="mailto:jpao_gt@hotmail.com" TargetMode="External"/><Relationship Id="rId231" Type="http://schemas.openxmlformats.org/officeDocument/2006/relationships/hyperlink" Target="https://community.secop.gov.co/Public/Tendering/OpportunityDetail/Index?noticeUID=CO1.NTC.4216782&amp;isFromPublicArea=True&amp;isModal=False" TargetMode="External"/><Relationship Id="rId273" Type="http://schemas.openxmlformats.org/officeDocument/2006/relationships/hyperlink" Target="mailto:katikadiaz78@gmail.com" TargetMode="External"/><Relationship Id="rId329" Type="http://schemas.openxmlformats.org/officeDocument/2006/relationships/hyperlink" Target="mailto:albarracinluis.c@hotmail.com" TargetMode="External"/><Relationship Id="rId480" Type="http://schemas.openxmlformats.org/officeDocument/2006/relationships/hyperlink" Target="mailto:jmendoza@mendozanossa.com" TargetMode="External"/><Relationship Id="rId536" Type="http://schemas.openxmlformats.org/officeDocument/2006/relationships/hyperlink" Target="mailto:luzelsy22@gmail.com" TargetMode="External"/><Relationship Id="rId68" Type="http://schemas.openxmlformats.org/officeDocument/2006/relationships/hyperlink" Target="https://community.secop.gov.co/Public/Tendering/OpportunityDetail/Index?noticeUID=CO1.NTC.3889759&amp;isFromPublicArea=True&amp;isModal=False" TargetMode="External"/><Relationship Id="rId133" Type="http://schemas.openxmlformats.org/officeDocument/2006/relationships/hyperlink" Target="https://community.secop.gov.co/Public/Tendering/OpportunityDetail/Index?noticeUID=CO1.NTC.4028191&amp;isFromPublicArea=True&amp;isModal=False" TargetMode="External"/><Relationship Id="rId175" Type="http://schemas.openxmlformats.org/officeDocument/2006/relationships/hyperlink" Target="mailto:feimar21901@gmail.com" TargetMode="External"/><Relationship Id="rId340" Type="http://schemas.openxmlformats.org/officeDocument/2006/relationships/hyperlink" Target="mailto:angelajuagibioy16@gmail.com" TargetMode="External"/><Relationship Id="rId200" Type="http://schemas.openxmlformats.org/officeDocument/2006/relationships/hyperlink" Target="https://community.secop.gov.co/Public/Tendering/OpportunityDetail/Index?noticeUID=CO1.NTC.4144681&amp;isFromPublicArea=True&amp;isModal=False" TargetMode="External"/><Relationship Id="rId382" Type="http://schemas.openxmlformats.org/officeDocument/2006/relationships/hyperlink" Target="https://community.secop.gov.co/Public/Tendering/OpportunityDetail/Index?noticeUID=CO1.NTC.4649455&amp;isFromPublicArea=True&amp;isModal=False" TargetMode="External"/><Relationship Id="rId438" Type="http://schemas.openxmlformats.org/officeDocument/2006/relationships/hyperlink" Target="https://community.secop.gov.co/Public/Tendering/OpportunityDetail/Index?noticeUID=CO1.NTC.4944346&amp;isFromPublicArea=True&amp;isModal=False" TargetMode="External"/><Relationship Id="rId242" Type="http://schemas.openxmlformats.org/officeDocument/2006/relationships/hyperlink" Target="mailto:bibianafarfis@gmail.com" TargetMode="External"/><Relationship Id="rId284" Type="http://schemas.openxmlformats.org/officeDocument/2006/relationships/hyperlink" Target="mailto:lic.libardomarquez@gmail.com" TargetMode="External"/><Relationship Id="rId491" Type="http://schemas.openxmlformats.org/officeDocument/2006/relationships/hyperlink" Target="mailto:licitaciones2@ferricentro.com" TargetMode="External"/><Relationship Id="rId505" Type="http://schemas.openxmlformats.org/officeDocument/2006/relationships/hyperlink" Target="https://community.secop.gov.co/Public/Tendering/OpportunityDetail/Index?noticeUID=CO1.NTC.5196325&amp;isFromPublicArea=True&amp;isModal=False" TargetMode="External"/><Relationship Id="rId37" Type="http://schemas.openxmlformats.org/officeDocument/2006/relationships/hyperlink" Target="mailto:villacd20@hotmail.com" TargetMode="External"/><Relationship Id="rId79" Type="http://schemas.openxmlformats.org/officeDocument/2006/relationships/hyperlink" Target="https://community.secop.gov.co/Public/Tendering/OpportunityDetail/Index?noticeUID=CO1.NTC.3951775&amp;isFromPublicArea=True&amp;isModal=False" TargetMode="External"/><Relationship Id="rId102" Type="http://schemas.openxmlformats.org/officeDocument/2006/relationships/hyperlink" Target="https://community.secop.gov.co/Public/Tendering/OpportunityDetail/Index?noticeUID=CO1.NTC.3903100&amp;isFromPublicArea=True&amp;isModal=False" TargetMode="External"/><Relationship Id="rId144" Type="http://schemas.openxmlformats.org/officeDocument/2006/relationships/hyperlink" Target="https://community.secop.gov.co/Public/Tendering/OpportunityDetail/Index?noticeUID=CO1.NTC.4031847&amp;isFromPublicArea=True&amp;isModal=False" TargetMode="External"/><Relationship Id="rId547" Type="http://schemas.microsoft.com/office/2017/10/relationships/threadedComment" Target="../threadedComments/threadedComment1.xml"/><Relationship Id="rId90" Type="http://schemas.openxmlformats.org/officeDocument/2006/relationships/hyperlink" Target="mailto:mapabraor@gmail.com" TargetMode="External"/><Relationship Id="rId186" Type="http://schemas.openxmlformats.org/officeDocument/2006/relationships/hyperlink" Target="https://community.secop.gov.co/Public/Tendering/OpportunityDetail/Index?noticeUID=CO1.NTC.4114804&amp;isFromPublicArea=True&amp;isModal=False" TargetMode="External"/><Relationship Id="rId351" Type="http://schemas.openxmlformats.org/officeDocument/2006/relationships/hyperlink" Target="mailto:jeisson.gh@gmail.com" TargetMode="External"/><Relationship Id="rId393" Type="http://schemas.openxmlformats.org/officeDocument/2006/relationships/hyperlink" Target="mailto:oesotov@unal.edu.co" TargetMode="External"/><Relationship Id="rId407" Type="http://schemas.openxmlformats.org/officeDocument/2006/relationships/hyperlink" Target="https://community.secop.gov.co/Public/Tendering/OpportunityDetail/Index?noticeUID=CO1.NTC.4612775&amp;isFromPublicArea=True&amp;isModal=False" TargetMode="External"/><Relationship Id="rId449" Type="http://schemas.openxmlformats.org/officeDocument/2006/relationships/hyperlink" Target="https://community.secop.gov.co/Public/Tendering/OpportunityDetail/Index?noticeUID=CO1.NTC.4944461&amp;isFromPublicArea=True&amp;isModal=False" TargetMode="External"/><Relationship Id="rId211" Type="http://schemas.openxmlformats.org/officeDocument/2006/relationships/hyperlink" Target="https://community.secop.gov.co/Public/Tendering/OpportunityDetail/Index?noticeUID=CO1.NTC.4169154&amp;isFromPublicArea=True&amp;isModal=False" TargetMode="External"/><Relationship Id="rId253" Type="http://schemas.openxmlformats.org/officeDocument/2006/relationships/hyperlink" Target="https://community.secop.gov.co/Public/Tendering/OpportunityDetail/Index?noticeUID=CO1.NTC.4340850&amp;isFromPublicArea=True&amp;isModal=False" TargetMode="External"/><Relationship Id="rId295" Type="http://schemas.openxmlformats.org/officeDocument/2006/relationships/hyperlink" Target="https://community.secop.gov.co/Public/Tendering/OpportunityDetail/Index?noticeUID=CO1.NTC.4535500&amp;isFromPublicArea=True&amp;isModal=False" TargetMode="External"/><Relationship Id="rId309" Type="http://schemas.openxmlformats.org/officeDocument/2006/relationships/hyperlink" Target="https://community.secop.gov.co/Public/Tendering/OpportunityDetail/Index?noticeUID=CO1.NTC.4535500&amp;isFromPublicArea=True&amp;isModal=False" TargetMode="External"/><Relationship Id="rId460" Type="http://schemas.openxmlformats.org/officeDocument/2006/relationships/hyperlink" Target="mailto:carolinagironc@yahoo.es" TargetMode="External"/><Relationship Id="rId516" Type="http://schemas.openxmlformats.org/officeDocument/2006/relationships/hyperlink" Target="https://community.secop.gov.co/Public/Tendering/OpportunityDetail/Index?noticeUID=CO1.NTC.5323445&amp;isFromPublicArea=True&amp;isModal=False" TargetMode="External"/><Relationship Id="rId48" Type="http://schemas.openxmlformats.org/officeDocument/2006/relationships/hyperlink" Target="mailto:marosapacarlos@hotmail.com" TargetMode="External"/><Relationship Id="rId113" Type="http://schemas.openxmlformats.org/officeDocument/2006/relationships/hyperlink" Target="https://community.secop.gov.co/Public/Tendering/OpportunityDetail/Index?noticeUID=CO1.NTC.3933820&amp;isFromPublicArea=True&amp;isModal=False" TargetMode="External"/><Relationship Id="rId320" Type="http://schemas.openxmlformats.org/officeDocument/2006/relationships/hyperlink" Target="https://community.secop.gov.co/Public/Tendering/OpportunityDetail/Index?noticeUID=CO1.NTC.4468842&amp;isFromPublicArea=True&amp;isModal=False" TargetMode="External"/><Relationship Id="rId155" Type="http://schemas.openxmlformats.org/officeDocument/2006/relationships/hyperlink" Target="mailto:miguelflorezortiz@gmail.com" TargetMode="External"/><Relationship Id="rId197" Type="http://schemas.openxmlformats.org/officeDocument/2006/relationships/hyperlink" Target="https://community.secop.gov.co/Public/Tendering/OpportunityDetail/Index?noticeUID=CO1.NTC.4144892&amp;isFromPublicArea=True&amp;isModal=False" TargetMode="External"/><Relationship Id="rId362" Type="http://schemas.openxmlformats.org/officeDocument/2006/relationships/hyperlink" Target="mailto:ricardo.rincon@aiesec.net" TargetMode="External"/><Relationship Id="rId418" Type="http://schemas.openxmlformats.org/officeDocument/2006/relationships/hyperlink" Target="mailto:corporaciondigerati@gmail.com" TargetMode="External"/><Relationship Id="rId222" Type="http://schemas.openxmlformats.org/officeDocument/2006/relationships/hyperlink" Target="https://community.secop.gov.co/Public/Tendering/OpportunityDetail/Index?noticeUID=CO1.NTC.4200011&amp;isFromPublicArea=True&amp;isModal=False" TargetMode="External"/><Relationship Id="rId264" Type="http://schemas.openxmlformats.org/officeDocument/2006/relationships/hyperlink" Target="https://community.secop.gov.co/Public/Tendering/OpportunityDetail/Index?noticeUID=CO1.NTC.4375917&amp;isFromPublicArea=True&amp;isModal=False" TargetMode="External"/><Relationship Id="rId471" Type="http://schemas.openxmlformats.org/officeDocument/2006/relationships/hyperlink" Target="mailto:c.camacho@ceycorp.com" TargetMode="External"/><Relationship Id="rId17" Type="http://schemas.openxmlformats.org/officeDocument/2006/relationships/hyperlink" Target="https://community.secop.gov.co/Public/Tendering/OpportunityDetail/Index?noticeUID=CO1.NTC.3807256&amp;isFromPublicArea=True&amp;isModal=False" TargetMode="External"/><Relationship Id="rId59" Type="http://schemas.openxmlformats.org/officeDocument/2006/relationships/hyperlink" Target="https://community.secop.gov.co/Public/Tendering/OpportunityDetail/Index?noticeUID=CO1.NTC.3890966&amp;isFromPublicArea=True&amp;isModal=False" TargetMode="External"/><Relationship Id="rId124" Type="http://schemas.openxmlformats.org/officeDocument/2006/relationships/hyperlink" Target="mailto:yuanarito@hotmail.com" TargetMode="External"/><Relationship Id="rId527" Type="http://schemas.openxmlformats.org/officeDocument/2006/relationships/hyperlink" Target="https://community.secop.gov.co/Public/Tendering/OpportunityDetail/Index?noticeUID=CO1.NTC.5284975&amp;isFromPublicArea=True&amp;isModal=False" TargetMode="External"/><Relationship Id="rId70" Type="http://schemas.openxmlformats.org/officeDocument/2006/relationships/hyperlink" Target="mailto:xprina@hotmail.com" TargetMode="External"/><Relationship Id="rId166" Type="http://schemas.openxmlformats.org/officeDocument/2006/relationships/hyperlink" Target="mailto:juanffuentes2@gmail.com" TargetMode="External"/><Relationship Id="rId331" Type="http://schemas.openxmlformats.org/officeDocument/2006/relationships/hyperlink" Target="mailto:licitaciones@segurosmundial.com.co" TargetMode="External"/><Relationship Id="rId373" Type="http://schemas.openxmlformats.org/officeDocument/2006/relationships/hyperlink" Target="https://community.secop.gov.co/Public/Tendering/OpportunityDetail/Index?noticeUID=CO1.NTC.4650196&amp;isFromPublicArea=True&amp;isModal=False" TargetMode="External"/><Relationship Id="rId429" Type="http://schemas.openxmlformats.org/officeDocument/2006/relationships/hyperlink" Target="https://community.secop.gov.co/Public/Tendering/OpportunityDetail/Index?noticeUID=CO1.NTC.4909400&amp;isFromPublicArea=True&amp;isModal=False" TargetMode="External"/><Relationship Id="rId1" Type="http://schemas.openxmlformats.org/officeDocument/2006/relationships/hyperlink" Target="mailto:jennufusa@gmail.com" TargetMode="External"/><Relationship Id="rId233" Type="http://schemas.openxmlformats.org/officeDocument/2006/relationships/hyperlink" Target="mailto:pedropablovc123@hotmail.com" TargetMode="External"/><Relationship Id="rId440" Type="http://schemas.openxmlformats.org/officeDocument/2006/relationships/hyperlink" Target="https://community.secop.gov.co/Public/Tendering/OpportunityDetail/Index?noticeUID=CO1.NTC.4902899&amp;isFromPublicArea=True&amp;isModal=False" TargetMode="External"/><Relationship Id="rId28" Type="http://schemas.openxmlformats.org/officeDocument/2006/relationships/hyperlink" Target="mailto:mayavafi@gmail.com" TargetMode="External"/><Relationship Id="rId275" Type="http://schemas.openxmlformats.org/officeDocument/2006/relationships/hyperlink" Target="mailto:expolicitaciones.2015@gmail.com" TargetMode="External"/><Relationship Id="rId300" Type="http://schemas.openxmlformats.org/officeDocument/2006/relationships/hyperlink" Target="mailto:sonia.camelo@propais.org.co" TargetMode="External"/><Relationship Id="rId482" Type="http://schemas.openxmlformats.org/officeDocument/2006/relationships/hyperlink" Target="mailto:silviasanchez@computercenterltda.com" TargetMode="External"/><Relationship Id="rId538" Type="http://schemas.openxmlformats.org/officeDocument/2006/relationships/hyperlink" Target="mailto:oscarcastro36_99@outlook.com" TargetMode="External"/><Relationship Id="rId81" Type="http://schemas.openxmlformats.org/officeDocument/2006/relationships/hyperlink" Target="https://community.secop.gov.co/Public/Tendering/OpportunityDetail/Index?noticeUID=CO1.NTC.3968215&amp;isFromPublicArea=True&amp;isModal=False" TargetMode="External"/><Relationship Id="rId135" Type="http://schemas.openxmlformats.org/officeDocument/2006/relationships/hyperlink" Target="https://community.secop.gov.co/Public/Tendering/OpportunityDetail/Index?noticeUID=CO1.NTC.4018323&amp;isFromPublicArea=True&amp;isModal=False" TargetMode="External"/><Relationship Id="rId177" Type="http://schemas.openxmlformats.org/officeDocument/2006/relationships/hyperlink" Target="https://community.secop.gov.co/Public/Tendering/OpportunityDetail/Index?noticeUID=CO1.NTC.4109562&amp;isFromPublicArea=True&amp;isModal=False" TargetMode="External"/><Relationship Id="rId342" Type="http://schemas.openxmlformats.org/officeDocument/2006/relationships/hyperlink" Target="mailto:c.icela@hotmail.com" TargetMode="External"/><Relationship Id="rId384" Type="http://schemas.openxmlformats.org/officeDocument/2006/relationships/hyperlink" Target="mailto:forerito_@hotmail.com" TargetMode="External"/><Relationship Id="rId202" Type="http://schemas.openxmlformats.org/officeDocument/2006/relationships/hyperlink" Target="https://community.secop.gov.co/Public/Tendering/OpportunityDetail/Index?noticeUID=CO1.NTC.4147893&amp;isFromPublicArea=True&amp;isModal=False" TargetMode="External"/><Relationship Id="rId244" Type="http://schemas.openxmlformats.org/officeDocument/2006/relationships/hyperlink" Target="mailto:abgkellyperez@gmail.com" TargetMode="External"/><Relationship Id="rId39" Type="http://schemas.openxmlformats.org/officeDocument/2006/relationships/hyperlink" Target="mailto:caroerfloz@gmail.com" TargetMode="External"/><Relationship Id="rId286" Type="http://schemas.openxmlformats.org/officeDocument/2006/relationships/hyperlink" Target="mailto:majo07_95@hotmail.com" TargetMode="External"/><Relationship Id="rId451" Type="http://schemas.openxmlformats.org/officeDocument/2006/relationships/hyperlink" Target="mailto:cedroandinosas09@gmail.com" TargetMode="External"/><Relationship Id="rId493" Type="http://schemas.openxmlformats.org/officeDocument/2006/relationships/hyperlink" Target="https://community.secop.gov.co/Public/Tendering/OpportunityDetail/Index?noticeUID=CO1.NTC.3841917&amp;isFromPublicArea=True&amp;isModal=False" TargetMode="External"/><Relationship Id="rId507" Type="http://schemas.openxmlformats.org/officeDocument/2006/relationships/hyperlink" Target="https://community.secop.gov.co/Public/Tendering/OpportunityDetail/Index?noticeUID=CO1.NTC.5304756&amp;isFromPublicArea=True&amp;isModal=False" TargetMode="External"/><Relationship Id="rId50" Type="http://schemas.openxmlformats.org/officeDocument/2006/relationships/hyperlink" Target="https://community.secop.gov.co/Public/Tendering/OpportunityDetail/Index?noticeUID=CO1.NTC.3863047&amp;isFromPublicArea=True&amp;isModal=False" TargetMode="External"/><Relationship Id="rId104" Type="http://schemas.openxmlformats.org/officeDocument/2006/relationships/hyperlink" Target="https://community.secop.gov.co/Public/Tendering/OpportunityDetail/Index?noticeUID=CO1.NTC.3926086&amp;isFromPublicArea=True&amp;isModal=False" TargetMode="External"/><Relationship Id="rId146" Type="http://schemas.openxmlformats.org/officeDocument/2006/relationships/hyperlink" Target="https://community.secop.gov.co/Public/Tendering/OpportunityDetail/Index?noticeUID=CO1.NTC.4028810&amp;isFromPublicArea=True&amp;isModal=False" TargetMode="External"/><Relationship Id="rId188" Type="http://schemas.openxmlformats.org/officeDocument/2006/relationships/hyperlink" Target="mailto:bonneryhb1994@gmail.com" TargetMode="External"/><Relationship Id="rId311" Type="http://schemas.openxmlformats.org/officeDocument/2006/relationships/hyperlink" Target="https://community.secop.gov.co/Public/Tendering/OpportunityDetail/Index?noticeUID=CO1.NTC.4535500&amp;isFromPublicArea=True&amp;isModal=False" TargetMode="External"/><Relationship Id="rId353" Type="http://schemas.openxmlformats.org/officeDocument/2006/relationships/hyperlink" Target="mailto:jmaurogomez12@hotmail.com" TargetMode="External"/><Relationship Id="rId395" Type="http://schemas.openxmlformats.org/officeDocument/2006/relationships/hyperlink" Target="mailto:saraisamora06@gmail.com" TargetMode="External"/><Relationship Id="rId409" Type="http://schemas.openxmlformats.org/officeDocument/2006/relationships/hyperlink" Target="mailto:jmarcela0324@gmail.com" TargetMode="External"/><Relationship Id="rId92" Type="http://schemas.openxmlformats.org/officeDocument/2006/relationships/hyperlink" Target="mailto:aecaceresm@unal.edu.co" TargetMode="External"/><Relationship Id="rId213" Type="http://schemas.openxmlformats.org/officeDocument/2006/relationships/hyperlink" Target="https://community.secop.gov.co/Public/Tendering/OpportunityDetail/Index?noticeUID=CO1.NTC.4177130&amp;isFromPublicArea=True&amp;isModal=False" TargetMode="External"/><Relationship Id="rId420" Type="http://schemas.openxmlformats.org/officeDocument/2006/relationships/hyperlink" Target="https://community.secop.gov.co/Public/Tendering/OpportunityDetail/Index?noticeUID=CO1.NTC.4774424&amp;isFromPublicArea=True&amp;isModal=False" TargetMode="External"/><Relationship Id="rId255" Type="http://schemas.openxmlformats.org/officeDocument/2006/relationships/hyperlink" Target="mailto:javier.guzmancuervo@hotmail.com" TargetMode="External"/><Relationship Id="rId297" Type="http://schemas.openxmlformats.org/officeDocument/2006/relationships/hyperlink" Target="https://community.secop.gov.co/Public/Tendering/OpportunityDetail/Index?noticeUID=CO1.NTC.4535500&amp;isFromPublicArea=True&amp;isModal=False" TargetMode="External"/><Relationship Id="rId462" Type="http://schemas.openxmlformats.org/officeDocument/2006/relationships/hyperlink" Target="mailto:sandracristanchoruiz@gmail.com" TargetMode="External"/><Relationship Id="rId518" Type="http://schemas.openxmlformats.org/officeDocument/2006/relationships/hyperlink" Target="https://community.secop.gov.co/Public/Tendering/OpportunityDetail/Index?noticeUID=CO1.NTC.5283112&amp;isFromPublicArea=True&amp;isModal=False" TargetMode="External"/><Relationship Id="rId115" Type="http://schemas.openxmlformats.org/officeDocument/2006/relationships/hyperlink" Target="https://community.secop.gov.co/Public/Tendering/OpportunityDetail/Index?noticeUID=CO1.NTC.3956137&amp;isFromPublicArea=True&amp;isModal=False" TargetMode="External"/><Relationship Id="rId157" Type="http://schemas.openxmlformats.org/officeDocument/2006/relationships/hyperlink" Target="https://community.secop.gov.co/Public/Tendering/OpportunityDetail/Index?noticeUID=CO1.NTC.4072051&amp;isFromPublicArea=True&amp;isModal=False" TargetMode="External"/><Relationship Id="rId322" Type="http://schemas.openxmlformats.org/officeDocument/2006/relationships/hyperlink" Target="https://community.secop.gov.co/Public/Tendering/OpportunityDetail/Index?noticeUID=CO1.NTC.4573924&amp;isFromPublicArea=True&amp;isModal=False" TargetMode="External"/><Relationship Id="rId364" Type="http://schemas.openxmlformats.org/officeDocument/2006/relationships/hyperlink" Target="https://community.secop.gov.co/Public/Tendering/OpportunityDetail/Index?noticeUID=CO1.NTC.4504837&amp;isFromPublicArea=True&amp;isModal=False" TargetMode="External"/><Relationship Id="rId61" Type="http://schemas.openxmlformats.org/officeDocument/2006/relationships/hyperlink" Target="https://community.secop.gov.co/Public/Tendering/OpportunityDetail/Index?noticeUID=CO1.NTC.3888865&amp;isFromPublicArea=True&amp;isModal=False" TargetMode="External"/><Relationship Id="rId199" Type="http://schemas.openxmlformats.org/officeDocument/2006/relationships/hyperlink" Target="mailto:ricardo.rincon@aiesec.net" TargetMode="External"/><Relationship Id="rId19" Type="http://schemas.openxmlformats.org/officeDocument/2006/relationships/hyperlink" Target="https://community.secop.gov.co/Public/Tendering/OpportunityDetail/Index?noticeUID=CO1.NTC.3819505&amp;isFromPublicArea=True&amp;isModal=False" TargetMode="External"/><Relationship Id="rId224" Type="http://schemas.openxmlformats.org/officeDocument/2006/relationships/hyperlink" Target="https://community.secop.gov.co/Public/Tendering/OpportunityDetail/Index?noticeUID=CO1.NTC.4198002&amp;isFromPublicArea=True&amp;isModal=False" TargetMode="External"/><Relationship Id="rId266" Type="http://schemas.openxmlformats.org/officeDocument/2006/relationships/hyperlink" Target="mailto:juan.mendoza989@gmail.com" TargetMode="External"/><Relationship Id="rId431" Type="http://schemas.openxmlformats.org/officeDocument/2006/relationships/hyperlink" Target="https://community.secop.gov.co/Public/Tendering/OpportunityDetail/Index?noticeUID=CO1.NTC.4870342&amp;isFromPublicArea=True&amp;isModal=False" TargetMode="External"/><Relationship Id="rId473" Type="http://schemas.openxmlformats.org/officeDocument/2006/relationships/hyperlink" Target="https://community.secop.gov.co/Public/Tendering/OpportunityDetail/Index?noticeUID=CO1.NTC.4913484&amp;isFromPublicArea=True&amp;isModal=False" TargetMode="External"/><Relationship Id="rId529" Type="http://schemas.openxmlformats.org/officeDocument/2006/relationships/hyperlink" Target="https://community.secop.gov.co/Public/Tendering/OpportunityDetail/Index?noticeUID=CO1.NTC.5279276&amp;isFromPublicArea=True&amp;isModal=False" TargetMode="External"/><Relationship Id="rId30" Type="http://schemas.openxmlformats.org/officeDocument/2006/relationships/hyperlink" Target="mailto:pao_7817@outlook.com" TargetMode="External"/><Relationship Id="rId126" Type="http://schemas.openxmlformats.org/officeDocument/2006/relationships/hyperlink" Target="mailto:dicamoro@hotmail.com" TargetMode="External"/><Relationship Id="rId168" Type="http://schemas.openxmlformats.org/officeDocument/2006/relationships/hyperlink" Target="mailto:jennyingeambiente@gmail.com" TargetMode="External"/><Relationship Id="rId333" Type="http://schemas.openxmlformats.org/officeDocument/2006/relationships/hyperlink" Target="mailto:luisfer26_79@hotmail.com" TargetMode="External"/><Relationship Id="rId540" Type="http://schemas.openxmlformats.org/officeDocument/2006/relationships/hyperlink" Target="https://community.secop.gov.co/Public/Tendering/OpportunityDetail/Index?noticeUID=CO1.NTC.4028041&amp;isFromPublicArea=True&amp;isModal=False" TargetMode="External"/><Relationship Id="rId72" Type="http://schemas.openxmlformats.org/officeDocument/2006/relationships/hyperlink" Target="https://community.secop.gov.co/Public/Tendering/OpportunityDetail/Index?noticeUID=CO1.NTC.3936335&amp;isFromPublicArea=True&amp;isModal=False" TargetMode="External"/><Relationship Id="rId375" Type="http://schemas.openxmlformats.org/officeDocument/2006/relationships/hyperlink" Target="https://community.secop.gov.co/Public/Tendering/OpportunityDetail/Index?noticeUID=CO1.NTC.4651270&amp;isFromPublicArea=True&amp;isModal=False" TargetMode="External"/><Relationship Id="rId3" Type="http://schemas.openxmlformats.org/officeDocument/2006/relationships/hyperlink" Target="https://community.secop.gov.co/Public/Tendering/OpportunityDetail/Index?noticeUID=CO1.NTC.3795790&amp;isFromPublicArea=True&amp;isModal=False" TargetMode="External"/><Relationship Id="rId235" Type="http://schemas.openxmlformats.org/officeDocument/2006/relationships/hyperlink" Target="mailto:vanezha39@hotmail.com" TargetMode="External"/><Relationship Id="rId277" Type="http://schemas.openxmlformats.org/officeDocument/2006/relationships/hyperlink" Target="mailto:julian.jaime@yahoo.es" TargetMode="External"/><Relationship Id="rId400" Type="http://schemas.openxmlformats.org/officeDocument/2006/relationships/hyperlink" Target="https://community.secop.gov.co/Public/Tendering/OpportunityDetail/Index?noticeUID=CO1.NTC.4665582&amp;isFromPublicArea=True&amp;isModal=False" TargetMode="External"/><Relationship Id="rId442" Type="http://schemas.openxmlformats.org/officeDocument/2006/relationships/hyperlink" Target="https://community.secop.gov.co/Public/Tendering/OpportunityDetail/Index?noticeUID=CO1.NTC.4947509&amp;isFromPublicArea=True&amp;isModal=False" TargetMode="External"/><Relationship Id="rId484" Type="http://schemas.openxmlformats.org/officeDocument/2006/relationships/hyperlink" Target="https://community.secop.gov.co/Public/Tendering/OpportunityDetail/Index?noticeUID=CO1.NTC.5002935&amp;isFromPublicArea=True&amp;isModal=False" TargetMode="External"/><Relationship Id="rId137" Type="http://schemas.openxmlformats.org/officeDocument/2006/relationships/hyperlink" Target="mailto:cdavidflorez@gmail.com" TargetMode="External"/><Relationship Id="rId302" Type="http://schemas.openxmlformats.org/officeDocument/2006/relationships/hyperlink" Target="mailto:kiikalopezmilan06@gmail.com" TargetMode="External"/><Relationship Id="rId344" Type="http://schemas.openxmlformats.org/officeDocument/2006/relationships/hyperlink" Target="mailto:denissems2201@gmail.com" TargetMode="External"/><Relationship Id="rId41" Type="http://schemas.openxmlformats.org/officeDocument/2006/relationships/hyperlink" Target="mailto:claudiayaneth48@hotmail.com" TargetMode="External"/><Relationship Id="rId83" Type="http://schemas.openxmlformats.org/officeDocument/2006/relationships/hyperlink" Target="https://community.secop.gov.co/Public/Tendering/OpportunityDetail/Index?noticeUID=CO1.NTC.3971567&amp;isFromPublicArea=True&amp;isModal=False" TargetMode="External"/><Relationship Id="rId179" Type="http://schemas.openxmlformats.org/officeDocument/2006/relationships/hyperlink" Target="mailto:diana.ovalle@gobiernobogota.gov.co" TargetMode="External"/><Relationship Id="rId386" Type="http://schemas.openxmlformats.org/officeDocument/2006/relationships/hyperlink" Target="https://community.secop.gov.co/Public/Tendering/OpportunityDetail/Index?noticeUID=CO1.NTC.4661143&amp;isFromPublicArea=True&amp;isModal=False" TargetMode="External"/><Relationship Id="rId190" Type="http://schemas.openxmlformats.org/officeDocument/2006/relationships/hyperlink" Target="mailto:jhonfredy-valero@hotmail.com" TargetMode="External"/><Relationship Id="rId204" Type="http://schemas.openxmlformats.org/officeDocument/2006/relationships/hyperlink" Target="https://community.secop.gov.co/Public/Tendering/OpportunityDetail/Index?noticeUID=CO1.NTC.4148802&amp;isFromPublicArea=True&amp;isModal=False" TargetMode="External"/><Relationship Id="rId246" Type="http://schemas.openxmlformats.org/officeDocument/2006/relationships/hyperlink" Target="mailto:yelixa102009@hotmail.com" TargetMode="External"/><Relationship Id="rId288" Type="http://schemas.openxmlformats.org/officeDocument/2006/relationships/hyperlink" Target="mailto:fancarman0989@hotmail.com" TargetMode="External"/><Relationship Id="rId411" Type="http://schemas.openxmlformats.org/officeDocument/2006/relationships/hyperlink" Target="mailto:precarlicitaciones@outlook.com" TargetMode="External"/><Relationship Id="rId453" Type="http://schemas.openxmlformats.org/officeDocument/2006/relationships/hyperlink" Target="https://community.secop.gov.co/Public/Tendering/OpportunityDetail/Index?noticeUID=CO1.NTC.4648469&amp;isFromPublicArea=True&amp;isModal=False" TargetMode="External"/><Relationship Id="rId509" Type="http://schemas.openxmlformats.org/officeDocument/2006/relationships/hyperlink" Target="https://community.secop.gov.co/Public/Tendering/OpportunityDetail/Index?noticeUID=CO1.NTC.5304827&amp;isFromPublicArea=True&amp;isModal=False" TargetMode="External"/><Relationship Id="rId106" Type="http://schemas.openxmlformats.org/officeDocument/2006/relationships/hyperlink" Target="https://community.secop.gov.co/Public/Tendering/OpportunityDetail/Index?noticeUID=CO1.NTC.3925236&amp;isFromPublicArea=True&amp;isModal=False3" TargetMode="External"/><Relationship Id="rId313" Type="http://schemas.openxmlformats.org/officeDocument/2006/relationships/hyperlink" Target="mailto:moralesbryan28@hotmail.com" TargetMode="External"/><Relationship Id="rId495" Type="http://schemas.openxmlformats.org/officeDocument/2006/relationships/hyperlink" Target="mailto:riamarroquin24@gmail.com" TargetMode="External"/><Relationship Id="rId10" Type="http://schemas.openxmlformats.org/officeDocument/2006/relationships/hyperlink" Target="mailto:giovanny.simijaca@gmail.com" TargetMode="External"/><Relationship Id="rId52" Type="http://schemas.openxmlformats.org/officeDocument/2006/relationships/hyperlink" Target="https://community.secop.gov.co/Public/Tendering/OpportunityDetail/Index?noticeUID=CO1.NTC.3890855&amp;isFromPublicArea=True&amp;isModal=False" TargetMode="External"/><Relationship Id="rId94" Type="http://schemas.openxmlformats.org/officeDocument/2006/relationships/hyperlink" Target="mailto:greisgonzalez1024@gmail.com" TargetMode="External"/><Relationship Id="rId148" Type="http://schemas.openxmlformats.org/officeDocument/2006/relationships/hyperlink" Target="mailto:ra.sanchez0708@gmail.com" TargetMode="External"/><Relationship Id="rId355" Type="http://schemas.openxmlformats.org/officeDocument/2006/relationships/hyperlink" Target="mailto:calimannew1965@gmail.com" TargetMode="External"/><Relationship Id="rId397" Type="http://schemas.openxmlformats.org/officeDocument/2006/relationships/hyperlink" Target="https://community.secop.gov.co/Public/Tendering/OpportunityDetail/Index?noticeUID=CO1.NTC.4664890&amp;isFromPublicArea=True&amp;isModal=False" TargetMode="External"/><Relationship Id="rId520" Type="http://schemas.openxmlformats.org/officeDocument/2006/relationships/hyperlink" Target="mailto:carlosjuliansotomuriel@gmail.com" TargetMode="External"/><Relationship Id="rId215" Type="http://schemas.openxmlformats.org/officeDocument/2006/relationships/hyperlink" Target="https://community.secop.gov.co/Public/Tendering/OpportunityDetail/Index?noticeUID=CO1.NTC.4178443&amp;isFromPublicArea=True&amp;isModal=False" TargetMode="External"/><Relationship Id="rId257" Type="http://schemas.openxmlformats.org/officeDocument/2006/relationships/hyperlink" Target="https://community.secop.gov.co/Public/Tendering/OpportunityDetail/Index?noticeUID=CO1.NTC.4354600&amp;isFromPublicArea=True&amp;isModal=False" TargetMode="External"/><Relationship Id="rId422" Type="http://schemas.openxmlformats.org/officeDocument/2006/relationships/hyperlink" Target="mailto:expolicitaciones.2015@gmail.com" TargetMode="External"/><Relationship Id="rId464" Type="http://schemas.openxmlformats.org/officeDocument/2006/relationships/hyperlink" Target="https://community.secop.gov.co/Public/Tendering/OpportunityDetail/Index?noticeUID=CO1.NTC.4994107&amp;isFromPublicArea=True&amp;isModal=False" TargetMode="External"/><Relationship Id="rId299" Type="http://schemas.openxmlformats.org/officeDocument/2006/relationships/hyperlink" Target="https://community.secop.gov.co/Public/Tendering/OpportunityDetail/Index?noticeUID=CO1.NTC.4535500&amp;isFromPublicArea=True&amp;isModal=False" TargetMode="External"/><Relationship Id="rId63" Type="http://schemas.openxmlformats.org/officeDocument/2006/relationships/hyperlink" Target="https://community.secop.gov.co/Public/Tendering/OpportunityDetail/Index?noticeUID=CO1.NTC.3886581&amp;isFromPublicArea=True&amp;isModal=False" TargetMode="External"/><Relationship Id="rId159" Type="http://schemas.openxmlformats.org/officeDocument/2006/relationships/hyperlink" Target="mailto:distribucionesopenfor@hotmail.com" TargetMode="External"/><Relationship Id="rId366" Type="http://schemas.openxmlformats.org/officeDocument/2006/relationships/hyperlink" Target="https://community.secop.gov.co/Public/Tendering/OpportunityDetail/Index?noticeUID=CO1.NTC.4627217&amp;isFromPublicArea=True&amp;isModal=False" TargetMode="External"/><Relationship Id="rId226" Type="http://schemas.openxmlformats.org/officeDocument/2006/relationships/hyperlink" Target="https://colombiacompra.gov.co/tienda-virtual-del-estado-colombiano/ordenes-compra/105887" TargetMode="External"/><Relationship Id="rId433" Type="http://schemas.openxmlformats.org/officeDocument/2006/relationships/hyperlink" Target="https://community.secop.gov.co/Public/Tendering/OpportunityDetail/Index?noticeUID=CO1.NTC.4857110&amp;isFromPublicArea=True&amp;isModal=False" TargetMode="External"/><Relationship Id="rId74" Type="http://schemas.openxmlformats.org/officeDocument/2006/relationships/hyperlink" Target="https://community.secop.gov.co/Public/Tendering/OpportunityDetail/Index?noticeUID=CO1.NTC.3940304&amp;isFromPublicArea=True&amp;isModal=False" TargetMode="External"/><Relationship Id="rId377" Type="http://schemas.openxmlformats.org/officeDocument/2006/relationships/hyperlink" Target="mailto:monojapi@gmail.com" TargetMode="External"/><Relationship Id="rId500" Type="http://schemas.openxmlformats.org/officeDocument/2006/relationships/hyperlink" Target="mailto:fundacionsocialvivecolombia@yahoo.com" TargetMode="External"/><Relationship Id="rId5" Type="http://schemas.openxmlformats.org/officeDocument/2006/relationships/hyperlink" Target="https://community.secop.gov.co/Public/Tendering/OpportunityDetail/Index?noticeUID=CO1.NTC.3796623&amp;isFromPublicArea=True&amp;isModal=False" TargetMode="External"/><Relationship Id="rId237" Type="http://schemas.openxmlformats.org/officeDocument/2006/relationships/hyperlink" Target="mailto:eilin_villabon@hotmail.com" TargetMode="External"/><Relationship Id="rId444" Type="http://schemas.openxmlformats.org/officeDocument/2006/relationships/hyperlink" Target="https://community.secop.gov.co/Public/Tendering/OpportunityDetail/Index?noticeUID=CO1.NTC.4849430&amp;isFromPublicArea=True&amp;isModal=False" TargetMode="External"/><Relationship Id="rId290" Type="http://schemas.openxmlformats.org/officeDocument/2006/relationships/hyperlink" Target="mailto:yuliehsalamanca0931@gmail.com" TargetMode="External"/><Relationship Id="rId304" Type="http://schemas.openxmlformats.org/officeDocument/2006/relationships/hyperlink" Target="mailto:linacataaleman@gmail.com" TargetMode="External"/><Relationship Id="rId388" Type="http://schemas.openxmlformats.org/officeDocument/2006/relationships/hyperlink" Target="https://community.secop.gov.co/Public/Tendering/OpportunityDetail/Index?noticeUID=CO1.NTC.4664282&amp;isFromPublicArea=True&amp;isModal=False" TargetMode="External"/><Relationship Id="rId511" Type="http://schemas.openxmlformats.org/officeDocument/2006/relationships/hyperlink" Target="https://community.secop.gov.co/Public/Tendering/OpportunityDetail/Index?noticeUID=CO1.NTC.5183997&amp;isFromPublicArea=True&amp;isModal=False" TargetMode="External"/><Relationship Id="rId85" Type="http://schemas.openxmlformats.org/officeDocument/2006/relationships/hyperlink" Target="https://community.secop.gov.co/Public/Tendering/OpportunityDetail/Index?noticeUID=CO1.NTC.3980097&amp;isFromPublicArea=True&amp;isModal=False" TargetMode="External"/><Relationship Id="rId150" Type="http://schemas.openxmlformats.org/officeDocument/2006/relationships/hyperlink" Target="mailto:juandiego1939@icloud.com"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sheetPr codeName="Hoja1">
    <tabColor rgb="FF00B050"/>
  </sheetPr>
  <dimension ref="A1:EC295"/>
  <sheetViews>
    <sheetView tabSelected="1" topLeftCell="A178" zoomScale="85" zoomScaleNormal="85" workbookViewId="0">
      <selection activeCell="B185" sqref="B185"/>
    </sheetView>
  </sheetViews>
  <sheetFormatPr baseColWidth="10" defaultColWidth="11.42578125" defaultRowHeight="15" x14ac:dyDescent="0.25"/>
  <cols>
    <col min="1" max="2" width="11" customWidth="1"/>
    <col min="3" max="3" width="22" style="365" customWidth="1"/>
    <col min="4" max="4" width="20.5703125" style="365" customWidth="1"/>
    <col min="5" max="5" width="12.5703125" customWidth="1"/>
    <col min="6" max="6" width="35" customWidth="1"/>
    <col min="7" max="7" width="31" customWidth="1"/>
    <col min="8" max="8" width="10.140625" customWidth="1"/>
    <col min="9" max="9" width="14.28515625" customWidth="1"/>
    <col min="10" max="10" width="13.42578125" style="127" customWidth="1"/>
    <col min="11" max="11" width="13.7109375" customWidth="1"/>
    <col min="12" max="13" width="11.85546875" customWidth="1"/>
    <col min="14" max="14" width="25" customWidth="1"/>
    <col min="15" max="15" width="41.85546875" customWidth="1"/>
    <col min="16" max="16" width="29.5703125" customWidth="1"/>
    <col min="17" max="17" width="11.85546875" customWidth="1"/>
    <col min="18" max="18" width="24.85546875" customWidth="1"/>
    <col min="19" max="19" width="12.85546875" customWidth="1"/>
    <col min="20" max="21" width="11.85546875" customWidth="1"/>
    <col min="22" max="22" width="13.7109375" customWidth="1"/>
    <col min="23" max="23" width="11.85546875" style="317" customWidth="1"/>
    <col min="24" max="30" width="11.85546875" customWidth="1"/>
    <col min="31" max="31" width="15" customWidth="1"/>
    <col min="32" max="32" width="13.85546875" customWidth="1"/>
    <col min="33" max="33" width="26.85546875" customWidth="1"/>
    <col min="34" max="34" width="19.140625" customWidth="1"/>
    <col min="35" max="35" width="30.140625" customWidth="1"/>
    <col min="36" max="36" width="11.85546875" customWidth="1"/>
    <col min="37" max="37" width="83.5703125" style="124" customWidth="1"/>
    <col min="38" max="39" width="11.85546875" customWidth="1"/>
    <col min="40" max="40" width="16.28515625" customWidth="1"/>
    <col min="41" max="41" width="11.85546875" customWidth="1"/>
    <col min="42" max="42" width="16.7109375" customWidth="1"/>
    <col min="43" max="43" width="14.7109375" style="372" customWidth="1"/>
    <col min="44" max="44" width="13.7109375" style="372" customWidth="1"/>
    <col min="45" max="45" width="11.85546875" style="372" customWidth="1"/>
    <col min="46" max="46" width="24.140625" style="372" customWidth="1"/>
    <col min="47" max="47" width="13.140625" style="372" customWidth="1"/>
    <col min="48" max="48" width="13.140625" customWidth="1"/>
    <col min="49" max="49" width="13.42578125" customWidth="1"/>
    <col min="50" max="50" width="14.5703125" customWidth="1"/>
    <col min="51" max="51" width="19.85546875" customWidth="1"/>
    <col min="52" max="52" width="13.85546875" customWidth="1"/>
    <col min="53" max="53" width="34.5703125" customWidth="1"/>
    <col min="54" max="54" width="17.7109375" style="10" hidden="1" customWidth="1"/>
    <col min="55" max="55" width="15.28515625" hidden="1" customWidth="1"/>
    <col min="56" max="56" width="14" style="11" hidden="1" customWidth="1"/>
    <col min="57" max="60" width="11.85546875" hidden="1" customWidth="1"/>
    <col min="61" max="61" width="38.42578125" hidden="1" customWidth="1"/>
    <col min="62" max="62" width="14.7109375" hidden="1" customWidth="1"/>
    <col min="63" max="63" width="43.5703125" hidden="1" customWidth="1"/>
    <col min="64" max="64" width="16.7109375" hidden="1" customWidth="1"/>
    <col min="65" max="65" width="40.140625" hidden="1" customWidth="1"/>
    <col min="66" max="66" width="14.7109375" hidden="1" customWidth="1"/>
    <col min="67" max="67" width="16" style="11" hidden="1" customWidth="1"/>
    <col min="68" max="68" width="17.140625" style="11" hidden="1" customWidth="1"/>
    <col min="69" max="69" width="36.42578125" hidden="1" customWidth="1"/>
    <col min="70" max="70" width="14.85546875" hidden="1" customWidth="1"/>
    <col min="71" max="71" width="13.85546875" hidden="1" customWidth="1"/>
    <col min="72" max="72" width="16.85546875" hidden="1" customWidth="1"/>
    <col min="73" max="73" width="77.28515625" style="124" customWidth="1"/>
    <col min="74" max="74" width="31.85546875" hidden="1" customWidth="1"/>
    <col min="75" max="75" width="18.28515625" customWidth="1"/>
    <col min="76" max="76" width="15.140625" customWidth="1"/>
    <col min="77" max="78" width="20.42578125" customWidth="1"/>
    <col min="79" max="79" width="14.7109375" customWidth="1"/>
    <col min="80" max="80" width="16.42578125" customWidth="1"/>
    <col min="81" max="81" width="13.140625" customWidth="1"/>
    <col min="82" max="82" width="17.28515625" customWidth="1"/>
    <col min="83" max="83" width="16.28515625" customWidth="1"/>
    <col min="84" max="84" width="16.85546875" customWidth="1"/>
    <col min="85" max="85" width="15" customWidth="1"/>
    <col min="86" max="86" width="18" customWidth="1"/>
    <col min="87" max="87" width="13.28515625" customWidth="1"/>
    <col min="88" max="88" width="17.140625" customWidth="1"/>
    <col min="89" max="89" width="16.5703125" customWidth="1"/>
    <col min="90" max="90" width="12.140625" customWidth="1"/>
    <col min="91" max="91" width="12.7109375" customWidth="1"/>
    <col min="92" max="92" width="13.7109375" customWidth="1"/>
    <col min="93" max="93" width="24" customWidth="1"/>
    <col min="94" max="94" width="12.42578125" customWidth="1"/>
    <col min="95" max="95" width="11.85546875" customWidth="1"/>
    <col min="96" max="96" width="12.7109375" customWidth="1"/>
    <col min="97" max="99" width="11.85546875" customWidth="1"/>
    <col min="100" max="104" width="12.7109375" customWidth="1"/>
    <col min="105" max="105" width="14.85546875" customWidth="1"/>
    <col min="106" max="106" width="12.7109375" customWidth="1"/>
    <col min="107" max="107" width="13.140625" customWidth="1"/>
    <col min="108" max="108" width="12.7109375" customWidth="1"/>
    <col min="109" max="110" width="13.5703125" customWidth="1"/>
    <col min="111" max="118" width="12.7109375" customWidth="1"/>
    <col min="119" max="119" width="17.85546875" customWidth="1"/>
    <col min="120" max="128" width="12.7109375" customWidth="1"/>
    <col min="129" max="129" width="15.42578125" customWidth="1"/>
    <col min="130" max="130" width="29.7109375" customWidth="1"/>
    <col min="131" max="132" width="13.5703125" customWidth="1"/>
    <col min="133" max="133" width="109.140625" customWidth="1"/>
    <col min="134" max="134" width="11.42578125" customWidth="1"/>
  </cols>
  <sheetData>
    <row r="1" spans="1:133" s="118" customFormat="1" ht="56.25" x14ac:dyDescent="0.2">
      <c r="A1" s="329" t="s">
        <v>0</v>
      </c>
      <c r="B1" s="329" t="s">
        <v>1</v>
      </c>
      <c r="C1" s="359" t="s">
        <v>2</v>
      </c>
      <c r="D1" s="359" t="s">
        <v>3</v>
      </c>
      <c r="E1" s="329" t="s">
        <v>4</v>
      </c>
      <c r="F1" s="329" t="s">
        <v>5</v>
      </c>
      <c r="G1" s="330" t="s">
        <v>6</v>
      </c>
      <c r="H1" s="330" t="s">
        <v>7</v>
      </c>
      <c r="I1" s="331" t="s">
        <v>8</v>
      </c>
      <c r="J1" s="331" t="s">
        <v>9</v>
      </c>
      <c r="K1" s="332" t="s">
        <v>10</v>
      </c>
      <c r="L1" s="333" t="s">
        <v>11</v>
      </c>
      <c r="M1" s="333" t="s">
        <v>12</v>
      </c>
      <c r="N1" s="333" t="s">
        <v>13</v>
      </c>
      <c r="O1" s="334" t="s">
        <v>14</v>
      </c>
      <c r="P1" s="335" t="s">
        <v>15</v>
      </c>
      <c r="Q1" s="335" t="s">
        <v>16</v>
      </c>
      <c r="R1" s="335" t="s">
        <v>17</v>
      </c>
      <c r="S1" s="335" t="s">
        <v>18</v>
      </c>
      <c r="T1" s="336" t="s">
        <v>19</v>
      </c>
      <c r="U1" s="335" t="s">
        <v>20</v>
      </c>
      <c r="V1" s="336" t="s">
        <v>21</v>
      </c>
      <c r="W1" s="337" t="s">
        <v>22</v>
      </c>
      <c r="X1" s="336" t="s">
        <v>23</v>
      </c>
      <c r="Y1" s="335" t="s">
        <v>24</v>
      </c>
      <c r="Z1" s="335" t="s">
        <v>25</v>
      </c>
      <c r="AA1" s="335" t="s">
        <v>26</v>
      </c>
      <c r="AB1" s="335" t="s">
        <v>27</v>
      </c>
      <c r="AC1" s="335" t="s">
        <v>28</v>
      </c>
      <c r="AD1" s="335" t="s">
        <v>29</v>
      </c>
      <c r="AE1" s="338" t="s">
        <v>30</v>
      </c>
      <c r="AF1" s="338" t="s">
        <v>31</v>
      </c>
      <c r="AG1" s="338" t="s">
        <v>32</v>
      </c>
      <c r="AH1" s="338" t="s">
        <v>33</v>
      </c>
      <c r="AI1" s="338" t="s">
        <v>34</v>
      </c>
      <c r="AJ1" s="338" t="s">
        <v>35</v>
      </c>
      <c r="AK1" s="333" t="s">
        <v>36</v>
      </c>
      <c r="AL1" s="333" t="s">
        <v>37</v>
      </c>
      <c r="AM1" s="333" t="s">
        <v>38</v>
      </c>
      <c r="AN1" s="333" t="s">
        <v>39</v>
      </c>
      <c r="AO1" s="333" t="s">
        <v>40</v>
      </c>
      <c r="AP1" s="333" t="s">
        <v>41</v>
      </c>
      <c r="AQ1" s="341" t="s">
        <v>42</v>
      </c>
      <c r="AR1" s="341" t="s">
        <v>43</v>
      </c>
      <c r="AS1" s="341" t="s">
        <v>44</v>
      </c>
      <c r="AT1" s="341" t="s">
        <v>45</v>
      </c>
      <c r="AU1" s="341" t="s">
        <v>46</v>
      </c>
      <c r="AV1" s="339" t="s">
        <v>47</v>
      </c>
      <c r="AW1" s="339" t="s">
        <v>48</v>
      </c>
      <c r="AX1" s="333" t="s">
        <v>49</v>
      </c>
      <c r="AY1" s="340" t="s">
        <v>50</v>
      </c>
      <c r="AZ1" s="333" t="s">
        <v>51</v>
      </c>
      <c r="BA1" s="333" t="s">
        <v>52</v>
      </c>
      <c r="BB1" s="333" t="s">
        <v>53</v>
      </c>
      <c r="BC1" s="333" t="s">
        <v>54</v>
      </c>
      <c r="BD1" s="333" t="s">
        <v>55</v>
      </c>
      <c r="BE1" s="333" t="s">
        <v>56</v>
      </c>
      <c r="BF1" s="333" t="s">
        <v>57</v>
      </c>
      <c r="BG1" s="333" t="s">
        <v>58</v>
      </c>
      <c r="BH1" s="333" t="s">
        <v>59</v>
      </c>
      <c r="BI1" s="333" t="s">
        <v>60</v>
      </c>
      <c r="BJ1" s="333" t="s">
        <v>61</v>
      </c>
      <c r="BK1" s="333" t="s">
        <v>62</v>
      </c>
      <c r="BL1" s="333" t="s">
        <v>63</v>
      </c>
      <c r="BM1" s="333" t="s">
        <v>64</v>
      </c>
      <c r="BN1" s="333" t="s">
        <v>65</v>
      </c>
      <c r="BO1" s="341" t="s">
        <v>66</v>
      </c>
      <c r="BP1" s="342" t="s">
        <v>67</v>
      </c>
      <c r="BQ1" s="333" t="s">
        <v>68</v>
      </c>
      <c r="BR1" s="343" t="s">
        <v>69</v>
      </c>
      <c r="BS1" s="333" t="s">
        <v>70</v>
      </c>
      <c r="BT1" s="333" t="s">
        <v>71</v>
      </c>
      <c r="BU1" s="333" t="s">
        <v>72</v>
      </c>
      <c r="BV1" s="344" t="s">
        <v>73</v>
      </c>
      <c r="BW1" s="344" t="s">
        <v>74</v>
      </c>
      <c r="BX1" s="345" t="s">
        <v>75</v>
      </c>
      <c r="BY1" s="346" t="s">
        <v>76</v>
      </c>
      <c r="BZ1" s="335" t="s">
        <v>77</v>
      </c>
      <c r="CA1" s="335" t="s">
        <v>78</v>
      </c>
      <c r="CB1" s="335" t="s">
        <v>79</v>
      </c>
      <c r="CC1" s="335" t="s">
        <v>80</v>
      </c>
      <c r="CD1" s="335" t="s">
        <v>81</v>
      </c>
      <c r="CE1" s="335" t="s">
        <v>82</v>
      </c>
      <c r="CF1" s="335" t="s">
        <v>83</v>
      </c>
      <c r="CG1" s="335" t="s">
        <v>84</v>
      </c>
      <c r="CH1" s="335" t="s">
        <v>85</v>
      </c>
      <c r="CI1" s="347" t="s">
        <v>86</v>
      </c>
      <c r="CJ1" s="348" t="s">
        <v>87</v>
      </c>
      <c r="CK1" s="349" t="s">
        <v>88</v>
      </c>
      <c r="CL1" s="348" t="s">
        <v>89</v>
      </c>
      <c r="CM1" s="350" t="s">
        <v>90</v>
      </c>
      <c r="CN1" s="347" t="s">
        <v>91</v>
      </c>
      <c r="CO1" s="348" t="s">
        <v>92</v>
      </c>
      <c r="CP1" s="348" t="s">
        <v>93</v>
      </c>
      <c r="CQ1" s="348" t="s">
        <v>94</v>
      </c>
      <c r="CR1" s="351" t="s">
        <v>95</v>
      </c>
      <c r="CS1" s="352" t="s">
        <v>96</v>
      </c>
      <c r="CT1" s="352" t="s">
        <v>97</v>
      </c>
      <c r="CU1" s="353" t="s">
        <v>98</v>
      </c>
      <c r="CV1" s="352" t="s">
        <v>99</v>
      </c>
      <c r="CW1" s="352" t="s">
        <v>100</v>
      </c>
      <c r="CX1" s="352" t="s">
        <v>101</v>
      </c>
      <c r="CY1" s="352" t="s">
        <v>102</v>
      </c>
      <c r="CZ1" s="352" t="s">
        <v>103</v>
      </c>
      <c r="DA1" s="352" t="s">
        <v>104</v>
      </c>
      <c r="DB1" s="354" t="s">
        <v>105</v>
      </c>
      <c r="DC1" s="352" t="s">
        <v>106</v>
      </c>
      <c r="DD1" s="338" t="s">
        <v>107</v>
      </c>
      <c r="DE1" s="338" t="s">
        <v>108</v>
      </c>
      <c r="DF1" s="338" t="s">
        <v>109</v>
      </c>
      <c r="DG1" s="338" t="s">
        <v>110</v>
      </c>
      <c r="DH1" s="338" t="s">
        <v>111</v>
      </c>
      <c r="DI1" s="338" t="s">
        <v>112</v>
      </c>
      <c r="DJ1" s="338" t="s">
        <v>113</v>
      </c>
      <c r="DK1" s="338" t="s">
        <v>114</v>
      </c>
      <c r="DL1" s="338" t="s">
        <v>115</v>
      </c>
      <c r="DM1" s="338" t="s">
        <v>116</v>
      </c>
      <c r="DN1" s="338" t="s">
        <v>117</v>
      </c>
      <c r="DO1" s="338" t="s">
        <v>118</v>
      </c>
      <c r="DP1" s="355" t="s">
        <v>119</v>
      </c>
      <c r="DQ1" s="355" t="s">
        <v>120</v>
      </c>
      <c r="DR1" s="355" t="s">
        <v>121</v>
      </c>
      <c r="DS1" s="355" t="s">
        <v>122</v>
      </c>
      <c r="DT1" s="355" t="s">
        <v>123</v>
      </c>
      <c r="DU1" s="355" t="s">
        <v>124</v>
      </c>
      <c r="DV1" s="355" t="s">
        <v>125</v>
      </c>
      <c r="DW1" s="355" t="s">
        <v>126</v>
      </c>
      <c r="DX1" s="355" t="s">
        <v>127</v>
      </c>
      <c r="DY1" s="355" t="s">
        <v>128</v>
      </c>
      <c r="DZ1" s="356" t="s">
        <v>129</v>
      </c>
      <c r="EA1" s="357" t="s">
        <v>130</v>
      </c>
      <c r="EB1" s="357" t="s">
        <v>131</v>
      </c>
      <c r="EC1" s="358" t="s">
        <v>132</v>
      </c>
    </row>
    <row r="2" spans="1:133" s="118" customFormat="1" ht="36" x14ac:dyDescent="0.2">
      <c r="A2" s="61">
        <v>1</v>
      </c>
      <c r="B2" s="61">
        <v>2023</v>
      </c>
      <c r="C2" s="360" t="s">
        <v>133</v>
      </c>
      <c r="D2" s="366" t="s">
        <v>134</v>
      </c>
      <c r="E2" s="62" t="s">
        <v>135</v>
      </c>
      <c r="F2" s="62" t="s">
        <v>136</v>
      </c>
      <c r="G2" s="61" t="s">
        <v>137</v>
      </c>
      <c r="H2" s="61" t="s">
        <v>138</v>
      </c>
      <c r="I2" s="63">
        <v>24000000</v>
      </c>
      <c r="J2" s="126">
        <f t="shared" ref="J2:J11" si="0">+I2+DO2</f>
        <v>36000000</v>
      </c>
      <c r="K2" s="64" t="s">
        <v>139</v>
      </c>
      <c r="L2" s="65">
        <v>37415</v>
      </c>
      <c r="M2" s="76">
        <v>57</v>
      </c>
      <c r="N2" s="69" t="s">
        <v>140</v>
      </c>
      <c r="O2" s="69" t="s">
        <v>141</v>
      </c>
      <c r="P2" s="88" t="s">
        <v>142</v>
      </c>
      <c r="Q2" s="88">
        <v>1741</v>
      </c>
      <c r="R2" s="95" t="s">
        <v>143</v>
      </c>
      <c r="S2" s="102">
        <v>382</v>
      </c>
      <c r="T2" s="103">
        <v>44944</v>
      </c>
      <c r="U2" s="89">
        <v>765</v>
      </c>
      <c r="V2" s="90">
        <v>45245</v>
      </c>
      <c r="W2" s="89">
        <v>469</v>
      </c>
      <c r="X2" s="104">
        <v>45315</v>
      </c>
      <c r="Y2" s="105"/>
      <c r="Z2" s="91"/>
      <c r="AA2" s="92"/>
      <c r="AB2" s="92"/>
      <c r="AC2" s="92"/>
      <c r="AD2" s="106"/>
      <c r="AE2" s="96" t="s">
        <v>144</v>
      </c>
      <c r="AF2" s="66" t="s">
        <v>145</v>
      </c>
      <c r="AG2" s="66" t="s">
        <v>146</v>
      </c>
      <c r="AH2" s="66" t="s">
        <v>147</v>
      </c>
      <c r="AI2" s="67" t="s">
        <v>148</v>
      </c>
      <c r="AJ2" s="67">
        <v>4</v>
      </c>
      <c r="AK2" s="123" t="s">
        <v>149</v>
      </c>
      <c r="AL2" s="70" t="s">
        <v>150</v>
      </c>
      <c r="AM2" s="70">
        <v>10</v>
      </c>
      <c r="AN2" s="70">
        <f>3+2</f>
        <v>5</v>
      </c>
      <c r="AO2" s="70">
        <f t="shared" ref="AO2:AO11" si="1">+AM2+AN2</f>
        <v>15</v>
      </c>
      <c r="AP2" s="70">
        <v>0</v>
      </c>
      <c r="AQ2" s="107">
        <v>44945</v>
      </c>
      <c r="AR2" s="108">
        <v>44945</v>
      </c>
      <c r="AS2" s="108">
        <v>44946</v>
      </c>
      <c r="AT2" s="108">
        <v>45249</v>
      </c>
      <c r="AU2" s="108">
        <v>45401</v>
      </c>
      <c r="AV2" s="109"/>
      <c r="AW2" s="94" t="s">
        <v>151</v>
      </c>
      <c r="AX2" s="70" t="s">
        <v>152</v>
      </c>
      <c r="AY2" s="72">
        <v>1023007285</v>
      </c>
      <c r="AZ2" s="73">
        <v>9</v>
      </c>
      <c r="BA2" s="70" t="s">
        <v>153</v>
      </c>
      <c r="BB2" s="60" t="s">
        <v>154</v>
      </c>
      <c r="BC2" s="74">
        <v>34928</v>
      </c>
      <c r="BD2" s="75">
        <f ca="1">(TODAY()-Tabla1[[#This Row],[FECHA DE NACIMIENTO]])/365</f>
        <v>28.56986301369863</v>
      </c>
      <c r="BE2" s="70" t="s">
        <v>155</v>
      </c>
      <c r="BF2" s="70" t="s">
        <v>156</v>
      </c>
      <c r="BG2" s="70" t="s">
        <v>157</v>
      </c>
      <c r="BH2" s="76" t="s">
        <v>158</v>
      </c>
      <c r="BI2" s="73" t="s">
        <v>159</v>
      </c>
      <c r="BJ2" s="70" t="s">
        <v>160</v>
      </c>
      <c r="BK2" s="77" t="s">
        <v>161</v>
      </c>
      <c r="BL2" s="70">
        <v>3209962847</v>
      </c>
      <c r="BM2" s="119" t="s">
        <v>162</v>
      </c>
      <c r="BN2" s="70" t="s">
        <v>163</v>
      </c>
      <c r="BO2" s="71">
        <v>44946</v>
      </c>
      <c r="BP2" s="71">
        <v>45442</v>
      </c>
      <c r="BQ2" s="71" t="s">
        <v>164</v>
      </c>
      <c r="BR2" s="122">
        <v>39663349</v>
      </c>
      <c r="BS2" s="121">
        <v>1</v>
      </c>
      <c r="BT2" s="121" t="s">
        <v>165</v>
      </c>
      <c r="BU2" s="128" t="s">
        <v>166</v>
      </c>
      <c r="BV2" s="80" t="s">
        <v>167</v>
      </c>
      <c r="BW2" s="97" t="s">
        <v>168</v>
      </c>
      <c r="BX2" s="99" t="s">
        <v>169</v>
      </c>
      <c r="BY2" s="98" t="s">
        <v>170</v>
      </c>
      <c r="BZ2" s="98" t="s">
        <v>170</v>
      </c>
      <c r="CA2" s="98" t="s">
        <v>170</v>
      </c>
      <c r="CB2" s="98" t="s">
        <v>170</v>
      </c>
      <c r="CC2" s="98" t="s">
        <v>170</v>
      </c>
      <c r="CD2" s="98" t="s">
        <v>170</v>
      </c>
      <c r="CE2" s="98" t="s">
        <v>170</v>
      </c>
      <c r="CF2" s="98" t="s">
        <v>170</v>
      </c>
      <c r="CG2" s="98" t="s">
        <v>170</v>
      </c>
      <c r="CH2" s="98" t="s">
        <v>170</v>
      </c>
      <c r="CI2" s="81" t="s">
        <v>170</v>
      </c>
      <c r="CJ2" s="81" t="s">
        <v>170</v>
      </c>
      <c r="CK2" s="81" t="s">
        <v>170</v>
      </c>
      <c r="CL2" s="81" t="s">
        <v>170</v>
      </c>
      <c r="CM2" s="81" t="s">
        <v>170</v>
      </c>
      <c r="CN2" s="81" t="s">
        <v>170</v>
      </c>
      <c r="CO2" s="81" t="s">
        <v>170</v>
      </c>
      <c r="CP2" s="81" t="s">
        <v>170</v>
      </c>
      <c r="CQ2" s="81" t="s">
        <v>170</v>
      </c>
      <c r="CR2" s="81" t="s">
        <v>170</v>
      </c>
      <c r="CS2" s="100">
        <v>45247</v>
      </c>
      <c r="CT2" s="83">
        <v>90</v>
      </c>
      <c r="CU2" s="225">
        <v>45317</v>
      </c>
      <c r="CV2" s="83">
        <v>60</v>
      </c>
      <c r="CW2" s="83"/>
      <c r="CX2" s="83"/>
      <c r="CY2" s="83"/>
      <c r="CZ2" s="83"/>
      <c r="DA2" s="83">
        <v>2</v>
      </c>
      <c r="DB2" s="84">
        <f t="shared" ref="DB2:DB11" si="2">+CT2+CV2+CX2+CZ2</f>
        <v>150</v>
      </c>
      <c r="DC2" s="100">
        <v>45401</v>
      </c>
      <c r="DD2" s="101">
        <v>45247</v>
      </c>
      <c r="DE2" s="86">
        <v>7200000</v>
      </c>
      <c r="DF2" s="85">
        <v>45317</v>
      </c>
      <c r="DG2" s="86">
        <v>4800000</v>
      </c>
      <c r="DH2" s="85"/>
      <c r="DI2" s="86"/>
      <c r="DJ2" s="86"/>
      <c r="DK2" s="86"/>
      <c r="DL2" s="86"/>
      <c r="DM2" s="86"/>
      <c r="DN2" s="87">
        <v>2</v>
      </c>
      <c r="DO2" s="325">
        <f t="shared" ref="DO2:DO11" si="3">+DE2+DG2+DI2+DK2+DM2</f>
        <v>12000000</v>
      </c>
      <c r="DP2" s="111"/>
      <c r="DQ2" s="112"/>
      <c r="DR2" s="111"/>
      <c r="DS2" s="111"/>
      <c r="DT2" s="111"/>
      <c r="DU2" s="111"/>
      <c r="DV2" s="113"/>
      <c r="DW2" s="113"/>
      <c r="DX2" s="113"/>
      <c r="DY2" s="113"/>
      <c r="DZ2" s="114"/>
      <c r="EA2" s="115">
        <f t="shared" ref="EA2:EA11" si="4">+J2/AO2</f>
        <v>2400000</v>
      </c>
      <c r="EB2" s="116">
        <f t="shared" ref="EB2:EB11" si="5">+J2/AO2</f>
        <v>2400000</v>
      </c>
      <c r="EC2" s="117" t="s">
        <v>171</v>
      </c>
    </row>
    <row r="3" spans="1:133" s="118" customFormat="1" ht="36" x14ac:dyDescent="0.2">
      <c r="A3" s="61">
        <v>2</v>
      </c>
      <c r="B3" s="61">
        <v>2023</v>
      </c>
      <c r="C3" s="360" t="s">
        <v>172</v>
      </c>
      <c r="D3" s="366" t="s">
        <v>173</v>
      </c>
      <c r="E3" s="62" t="s">
        <v>135</v>
      </c>
      <c r="F3" s="62" t="s">
        <v>136</v>
      </c>
      <c r="G3" s="61" t="s">
        <v>137</v>
      </c>
      <c r="H3" s="61" t="s">
        <v>138</v>
      </c>
      <c r="I3" s="63">
        <v>27000000</v>
      </c>
      <c r="J3" s="126">
        <f t="shared" si="0"/>
        <v>35100000</v>
      </c>
      <c r="K3" s="64" t="s">
        <v>139</v>
      </c>
      <c r="L3" s="65">
        <v>37412</v>
      </c>
      <c r="M3" s="76">
        <v>45</v>
      </c>
      <c r="N3" s="69" t="s">
        <v>174</v>
      </c>
      <c r="O3" s="69" t="s">
        <v>175</v>
      </c>
      <c r="P3" s="88" t="s">
        <v>176</v>
      </c>
      <c r="Q3" s="88">
        <v>1736</v>
      </c>
      <c r="R3" s="95" t="s">
        <v>177</v>
      </c>
      <c r="S3" s="102">
        <v>378</v>
      </c>
      <c r="T3" s="103">
        <v>44944</v>
      </c>
      <c r="U3" s="89">
        <v>704</v>
      </c>
      <c r="V3" s="90">
        <v>45222</v>
      </c>
      <c r="W3" s="89">
        <v>850</v>
      </c>
      <c r="X3" s="104">
        <v>45274</v>
      </c>
      <c r="Y3" s="105"/>
      <c r="Z3" s="91"/>
      <c r="AA3" s="92"/>
      <c r="AB3" s="92"/>
      <c r="AC3" s="92"/>
      <c r="AD3" s="106"/>
      <c r="AE3" s="96" t="s">
        <v>144</v>
      </c>
      <c r="AF3" s="66" t="s">
        <v>145</v>
      </c>
      <c r="AG3" s="66" t="s">
        <v>146</v>
      </c>
      <c r="AH3" s="66" t="s">
        <v>147</v>
      </c>
      <c r="AI3" s="67" t="s">
        <v>148</v>
      </c>
      <c r="AJ3" s="67">
        <v>4</v>
      </c>
      <c r="AK3" s="123" t="s">
        <v>178</v>
      </c>
      <c r="AL3" s="70" t="s">
        <v>150</v>
      </c>
      <c r="AM3" s="70">
        <v>10</v>
      </c>
      <c r="AN3" s="70">
        <f>1+1+1</f>
        <v>3</v>
      </c>
      <c r="AO3" s="70">
        <f t="shared" si="1"/>
        <v>13</v>
      </c>
      <c r="AP3" s="70">
        <v>0</v>
      </c>
      <c r="AQ3" s="71">
        <v>44945</v>
      </c>
      <c r="AR3" s="371">
        <v>44946</v>
      </c>
      <c r="AS3" s="371">
        <v>44949</v>
      </c>
      <c r="AT3" s="371">
        <v>45252</v>
      </c>
      <c r="AU3" s="371">
        <v>45343</v>
      </c>
      <c r="AV3" s="109"/>
      <c r="AW3" s="94" t="s">
        <v>179</v>
      </c>
      <c r="AX3" s="70" t="s">
        <v>152</v>
      </c>
      <c r="AY3" s="72">
        <v>1022364268</v>
      </c>
      <c r="AZ3" s="73">
        <v>1</v>
      </c>
      <c r="BA3" s="70" t="s">
        <v>180</v>
      </c>
      <c r="BB3" s="60" t="s">
        <v>154</v>
      </c>
      <c r="BC3" s="74">
        <v>33135</v>
      </c>
      <c r="BD3" s="75">
        <f ca="1">(TODAY()-Tabla1[[#This Row],[FECHA DE NACIMIENTO]])/365</f>
        <v>33.482191780821921</v>
      </c>
      <c r="BE3" s="70" t="s">
        <v>170</v>
      </c>
      <c r="BF3" s="70" t="s">
        <v>181</v>
      </c>
      <c r="BG3" s="70" t="s">
        <v>157</v>
      </c>
      <c r="BH3" s="76" t="s">
        <v>158</v>
      </c>
      <c r="BI3" s="73" t="s">
        <v>159</v>
      </c>
      <c r="BJ3" s="70" t="s">
        <v>160</v>
      </c>
      <c r="BK3" s="77" t="s">
        <v>182</v>
      </c>
      <c r="BL3" s="70">
        <v>3112840045</v>
      </c>
      <c r="BM3" s="119" t="s">
        <v>183</v>
      </c>
      <c r="BN3" s="70" t="s">
        <v>163</v>
      </c>
      <c r="BO3" s="71">
        <v>45442</v>
      </c>
      <c r="BP3" s="71">
        <v>45535</v>
      </c>
      <c r="BQ3" s="71" t="s">
        <v>184</v>
      </c>
      <c r="BR3" s="122">
        <v>79720862</v>
      </c>
      <c r="BS3" s="121">
        <v>9</v>
      </c>
      <c r="BT3" s="121" t="s">
        <v>185</v>
      </c>
      <c r="BU3" s="370" t="s">
        <v>186</v>
      </c>
      <c r="BV3" s="80" t="s">
        <v>167</v>
      </c>
      <c r="BW3" s="97" t="s">
        <v>187</v>
      </c>
      <c r="BX3" s="99" t="s">
        <v>169</v>
      </c>
      <c r="BY3" s="98" t="s">
        <v>170</v>
      </c>
      <c r="BZ3" s="98" t="s">
        <v>170</v>
      </c>
      <c r="CA3" s="98" t="s">
        <v>170</v>
      </c>
      <c r="CB3" s="98" t="s">
        <v>170</v>
      </c>
      <c r="CC3" s="98" t="s">
        <v>170</v>
      </c>
      <c r="CD3" s="98" t="s">
        <v>170</v>
      </c>
      <c r="CE3" s="98" t="s">
        <v>170</v>
      </c>
      <c r="CF3" s="98" t="s">
        <v>170</v>
      </c>
      <c r="CG3" s="98" t="s">
        <v>170</v>
      </c>
      <c r="CH3" s="98" t="s">
        <v>170</v>
      </c>
      <c r="CI3" s="81" t="s">
        <v>170</v>
      </c>
      <c r="CJ3" s="81" t="s">
        <v>170</v>
      </c>
      <c r="CK3" s="81" t="s">
        <v>170</v>
      </c>
      <c r="CL3" s="81" t="s">
        <v>170</v>
      </c>
      <c r="CM3" s="81" t="s">
        <v>170</v>
      </c>
      <c r="CN3" s="81" t="s">
        <v>170</v>
      </c>
      <c r="CO3" s="81" t="s">
        <v>170</v>
      </c>
      <c r="CP3" s="81" t="s">
        <v>170</v>
      </c>
      <c r="CQ3" s="81" t="s">
        <v>170</v>
      </c>
      <c r="CR3" s="81" t="s">
        <v>170</v>
      </c>
      <c r="CS3" s="100">
        <v>45233</v>
      </c>
      <c r="CT3" s="83">
        <v>33</v>
      </c>
      <c r="CU3" s="225">
        <v>45279</v>
      </c>
      <c r="CV3" s="83">
        <v>57</v>
      </c>
      <c r="CW3" s="83"/>
      <c r="CX3" s="83"/>
      <c r="CY3" s="83"/>
      <c r="CZ3" s="83"/>
      <c r="DA3" s="83">
        <v>2</v>
      </c>
      <c r="DB3" s="84">
        <f t="shared" si="2"/>
        <v>90</v>
      </c>
      <c r="DC3" s="100">
        <v>45343</v>
      </c>
      <c r="DD3" s="101">
        <v>45233</v>
      </c>
      <c r="DE3" s="86">
        <v>2970000</v>
      </c>
      <c r="DF3" s="85">
        <v>45279</v>
      </c>
      <c r="DG3" s="86">
        <v>5130000</v>
      </c>
      <c r="DH3" s="85"/>
      <c r="DI3" s="86"/>
      <c r="DJ3" s="86"/>
      <c r="DK3" s="86"/>
      <c r="DL3" s="86"/>
      <c r="DM3" s="86"/>
      <c r="DN3" s="87">
        <v>2</v>
      </c>
      <c r="DO3" s="325">
        <f t="shared" si="3"/>
        <v>8100000</v>
      </c>
      <c r="DP3" s="111"/>
      <c r="DQ3" s="112"/>
      <c r="DR3" s="111"/>
      <c r="DS3" s="111"/>
      <c r="DT3" s="111"/>
      <c r="DU3" s="111"/>
      <c r="DV3" s="113"/>
      <c r="DW3" s="113"/>
      <c r="DX3" s="113"/>
      <c r="DY3" s="113"/>
      <c r="DZ3" s="114"/>
      <c r="EA3" s="115">
        <f t="shared" si="4"/>
        <v>2700000</v>
      </c>
      <c r="EB3" s="116">
        <f t="shared" si="5"/>
        <v>2700000</v>
      </c>
      <c r="EC3" s="117" t="s">
        <v>188</v>
      </c>
    </row>
    <row r="4" spans="1:133" s="118" customFormat="1" ht="48" x14ac:dyDescent="0.2">
      <c r="A4" s="61">
        <v>3</v>
      </c>
      <c r="B4" s="61">
        <v>2023</v>
      </c>
      <c r="C4" s="360" t="s">
        <v>189</v>
      </c>
      <c r="D4" s="366" t="s">
        <v>190</v>
      </c>
      <c r="E4" s="62" t="s">
        <v>135</v>
      </c>
      <c r="F4" s="62" t="s">
        <v>136</v>
      </c>
      <c r="G4" s="61" t="s">
        <v>137</v>
      </c>
      <c r="H4" s="61" t="s">
        <v>138</v>
      </c>
      <c r="I4" s="63">
        <v>27000000</v>
      </c>
      <c r="J4" s="126">
        <f t="shared" si="0"/>
        <v>36450000</v>
      </c>
      <c r="K4" s="64" t="s">
        <v>139</v>
      </c>
      <c r="L4" s="65">
        <v>37411</v>
      </c>
      <c r="M4" s="76">
        <v>48</v>
      </c>
      <c r="N4" s="69" t="s">
        <v>191</v>
      </c>
      <c r="O4" s="69" t="s">
        <v>175</v>
      </c>
      <c r="P4" s="88" t="s">
        <v>192</v>
      </c>
      <c r="Q4" s="88">
        <v>1738</v>
      </c>
      <c r="R4" s="95" t="s">
        <v>193</v>
      </c>
      <c r="S4" s="102">
        <v>380</v>
      </c>
      <c r="T4" s="103">
        <v>44944</v>
      </c>
      <c r="U4" s="89">
        <v>730</v>
      </c>
      <c r="V4" s="90">
        <v>45222</v>
      </c>
      <c r="W4" s="89">
        <v>871</v>
      </c>
      <c r="X4" s="104">
        <v>45278</v>
      </c>
      <c r="Y4" s="105"/>
      <c r="Z4" s="91"/>
      <c r="AA4" s="92"/>
      <c r="AB4" s="92"/>
      <c r="AC4" s="92">
        <v>1422</v>
      </c>
      <c r="AD4" s="104">
        <v>45287</v>
      </c>
      <c r="AE4" s="96" t="s">
        <v>144</v>
      </c>
      <c r="AF4" s="66" t="s">
        <v>145</v>
      </c>
      <c r="AG4" s="66" t="s">
        <v>146</v>
      </c>
      <c r="AH4" s="66" t="s">
        <v>147</v>
      </c>
      <c r="AI4" s="67" t="s">
        <v>148</v>
      </c>
      <c r="AJ4" s="67">
        <v>4</v>
      </c>
      <c r="AK4" s="123" t="s">
        <v>194</v>
      </c>
      <c r="AL4" s="70" t="s">
        <v>150</v>
      </c>
      <c r="AM4" s="70">
        <v>10</v>
      </c>
      <c r="AN4" s="70">
        <v>1</v>
      </c>
      <c r="AO4" s="70">
        <f t="shared" si="1"/>
        <v>11</v>
      </c>
      <c r="AP4" s="70">
        <v>15</v>
      </c>
      <c r="AQ4" s="107">
        <v>44945</v>
      </c>
      <c r="AR4" s="107">
        <v>44945</v>
      </c>
      <c r="AS4" s="108">
        <v>44946</v>
      </c>
      <c r="AT4" s="108">
        <v>45249</v>
      </c>
      <c r="AU4" s="108">
        <v>45356</v>
      </c>
      <c r="AV4" s="109"/>
      <c r="AW4" s="94" t="s">
        <v>195</v>
      </c>
      <c r="AX4" s="70" t="s">
        <v>152</v>
      </c>
      <c r="AY4" s="72">
        <v>1000251989</v>
      </c>
      <c r="AZ4" s="73">
        <v>6</v>
      </c>
      <c r="BA4" s="70" t="s">
        <v>196</v>
      </c>
      <c r="BB4" s="157" t="s">
        <v>197</v>
      </c>
      <c r="BC4" s="74">
        <v>36686</v>
      </c>
      <c r="BD4" s="75">
        <f ca="1">(TODAY()-Tabla1[[#This Row],[FECHA DE NACIMIENTO]])/365</f>
        <v>23.753424657534246</v>
      </c>
      <c r="BE4" s="70" t="s">
        <v>198</v>
      </c>
      <c r="BF4" s="70" t="s">
        <v>156</v>
      </c>
      <c r="BG4" s="70" t="s">
        <v>157</v>
      </c>
      <c r="BH4" s="76" t="s">
        <v>158</v>
      </c>
      <c r="BI4" s="73" t="s">
        <v>159</v>
      </c>
      <c r="BJ4" s="70" t="s">
        <v>160</v>
      </c>
      <c r="BK4" s="77" t="s">
        <v>199</v>
      </c>
      <c r="BL4" s="70">
        <v>3106813733</v>
      </c>
      <c r="BM4" s="119" t="s">
        <v>200</v>
      </c>
      <c r="BN4" s="70" t="s">
        <v>163</v>
      </c>
      <c r="BO4" s="71">
        <v>45442</v>
      </c>
      <c r="BP4" s="71">
        <v>45494</v>
      </c>
      <c r="BQ4" s="71" t="s">
        <v>184</v>
      </c>
      <c r="BR4" s="122">
        <v>79720862</v>
      </c>
      <c r="BS4" s="121">
        <v>9</v>
      </c>
      <c r="BT4" s="121" t="s">
        <v>185</v>
      </c>
      <c r="BU4" s="128" t="s">
        <v>201</v>
      </c>
      <c r="BV4" s="80" t="s">
        <v>167</v>
      </c>
      <c r="BW4" s="97" t="s">
        <v>168</v>
      </c>
      <c r="BX4" s="99" t="s">
        <v>169</v>
      </c>
      <c r="BY4" s="98" t="s">
        <v>170</v>
      </c>
      <c r="BZ4" s="98" t="s">
        <v>170</v>
      </c>
      <c r="CA4" s="98" t="s">
        <v>170</v>
      </c>
      <c r="CB4" s="98" t="s">
        <v>170</v>
      </c>
      <c r="CC4" s="98" t="s">
        <v>170</v>
      </c>
      <c r="CD4" s="98" t="s">
        <v>170</v>
      </c>
      <c r="CE4" s="98" t="s">
        <v>170</v>
      </c>
      <c r="CF4" s="98" t="s">
        <v>170</v>
      </c>
      <c r="CG4" s="98" t="s">
        <v>170</v>
      </c>
      <c r="CH4" s="98" t="s">
        <v>170</v>
      </c>
      <c r="CI4" s="81" t="s">
        <v>170</v>
      </c>
      <c r="CJ4" s="81" t="s">
        <v>170</v>
      </c>
      <c r="CK4" s="81" t="s">
        <v>170</v>
      </c>
      <c r="CL4" s="81" t="s">
        <v>170</v>
      </c>
      <c r="CM4" s="81" t="s">
        <v>170</v>
      </c>
      <c r="CN4" s="81" t="s">
        <v>170</v>
      </c>
      <c r="CO4" s="81" t="s">
        <v>170</v>
      </c>
      <c r="CP4" s="81" t="s">
        <v>170</v>
      </c>
      <c r="CQ4" s="81" t="s">
        <v>170</v>
      </c>
      <c r="CR4" s="81" t="s">
        <v>170</v>
      </c>
      <c r="CS4" s="100">
        <v>45232</v>
      </c>
      <c r="CT4" s="83">
        <v>60</v>
      </c>
      <c r="CU4" s="225">
        <v>45287</v>
      </c>
      <c r="CV4" s="83">
        <v>45</v>
      </c>
      <c r="CW4" s="83"/>
      <c r="CX4" s="83"/>
      <c r="CY4" s="83"/>
      <c r="CZ4" s="83"/>
      <c r="DA4" s="83">
        <v>2</v>
      </c>
      <c r="DB4" s="84">
        <f t="shared" si="2"/>
        <v>105</v>
      </c>
      <c r="DC4" s="100">
        <v>45356</v>
      </c>
      <c r="DD4" s="101">
        <v>45232</v>
      </c>
      <c r="DE4" s="86">
        <v>5400000</v>
      </c>
      <c r="DF4" s="85">
        <v>45287</v>
      </c>
      <c r="DG4" s="86">
        <v>4050000</v>
      </c>
      <c r="DH4" s="85"/>
      <c r="DI4" s="86"/>
      <c r="DJ4" s="86"/>
      <c r="DK4" s="86"/>
      <c r="DL4" s="86"/>
      <c r="DM4" s="86"/>
      <c r="DN4" s="87">
        <v>2</v>
      </c>
      <c r="DO4" s="325">
        <f t="shared" si="3"/>
        <v>9450000</v>
      </c>
      <c r="DP4" s="111"/>
      <c r="DQ4" s="112"/>
      <c r="DR4" s="111"/>
      <c r="DS4" s="111"/>
      <c r="DT4" s="111"/>
      <c r="DU4" s="111"/>
      <c r="DV4" s="113"/>
      <c r="DW4" s="113"/>
      <c r="DX4" s="113"/>
      <c r="DY4" s="113"/>
      <c r="DZ4" s="114"/>
      <c r="EA4" s="115">
        <f t="shared" si="4"/>
        <v>3313636.3636363638</v>
      </c>
      <c r="EB4" s="116">
        <f t="shared" si="5"/>
        <v>3313636.3636363638</v>
      </c>
      <c r="EC4" s="117" t="s">
        <v>202</v>
      </c>
    </row>
    <row r="5" spans="1:133" s="118" customFormat="1" ht="48" x14ac:dyDescent="0.2">
      <c r="A5" s="61">
        <v>4</v>
      </c>
      <c r="B5" s="61">
        <v>2023</v>
      </c>
      <c r="C5" s="360" t="s">
        <v>203</v>
      </c>
      <c r="D5" s="366" t="s">
        <v>204</v>
      </c>
      <c r="E5" s="62" t="s">
        <v>135</v>
      </c>
      <c r="F5" s="62" t="s">
        <v>136</v>
      </c>
      <c r="G5" s="61" t="s">
        <v>137</v>
      </c>
      <c r="H5" s="61" t="s">
        <v>138</v>
      </c>
      <c r="I5" s="63">
        <v>27000000</v>
      </c>
      <c r="J5" s="126">
        <f t="shared" si="0"/>
        <v>36450000</v>
      </c>
      <c r="K5" s="64" t="s">
        <v>139</v>
      </c>
      <c r="L5" s="65">
        <v>37411</v>
      </c>
      <c r="M5" s="76">
        <v>48</v>
      </c>
      <c r="N5" s="69" t="s">
        <v>191</v>
      </c>
      <c r="O5" s="69" t="s">
        <v>175</v>
      </c>
      <c r="P5" s="88" t="s">
        <v>192</v>
      </c>
      <c r="Q5" s="88">
        <v>1738</v>
      </c>
      <c r="R5" s="95" t="s">
        <v>193</v>
      </c>
      <c r="S5" s="102">
        <v>380</v>
      </c>
      <c r="T5" s="103">
        <v>44944</v>
      </c>
      <c r="U5" s="89">
        <v>721</v>
      </c>
      <c r="V5" s="90">
        <v>45222</v>
      </c>
      <c r="W5" s="89">
        <v>865</v>
      </c>
      <c r="X5" s="104">
        <v>45275</v>
      </c>
      <c r="Y5" s="105"/>
      <c r="Z5" s="91"/>
      <c r="AA5" s="92"/>
      <c r="AB5" s="92"/>
      <c r="AC5" s="92"/>
      <c r="AD5" s="106"/>
      <c r="AE5" s="96" t="s">
        <v>144</v>
      </c>
      <c r="AF5" s="66" t="s">
        <v>145</v>
      </c>
      <c r="AG5" s="66" t="s">
        <v>146</v>
      </c>
      <c r="AH5" s="66" t="s">
        <v>147</v>
      </c>
      <c r="AI5" s="67" t="s">
        <v>148</v>
      </c>
      <c r="AJ5" s="67">
        <v>4</v>
      </c>
      <c r="AK5" s="123" t="s">
        <v>205</v>
      </c>
      <c r="AL5" s="70" t="s">
        <v>150</v>
      </c>
      <c r="AM5" s="70">
        <v>10</v>
      </c>
      <c r="AN5" s="70">
        <f>2+1</f>
        <v>3</v>
      </c>
      <c r="AO5" s="70">
        <f t="shared" si="1"/>
        <v>13</v>
      </c>
      <c r="AP5" s="70">
        <v>15</v>
      </c>
      <c r="AQ5" s="107">
        <v>44945</v>
      </c>
      <c r="AR5" s="107">
        <v>44945</v>
      </c>
      <c r="AS5" s="108">
        <v>44949</v>
      </c>
      <c r="AT5" s="108">
        <v>45252</v>
      </c>
      <c r="AU5" s="108">
        <v>45359</v>
      </c>
      <c r="AV5" s="109"/>
      <c r="AW5" s="94" t="s">
        <v>195</v>
      </c>
      <c r="AX5" s="70" t="s">
        <v>152</v>
      </c>
      <c r="AY5" s="72">
        <v>51646432</v>
      </c>
      <c r="AZ5" s="73">
        <v>7</v>
      </c>
      <c r="BA5" s="70" t="s">
        <v>206</v>
      </c>
      <c r="BB5" s="157" t="s">
        <v>207</v>
      </c>
      <c r="BC5" s="74">
        <v>22459</v>
      </c>
      <c r="BD5" s="75">
        <f ca="1">(TODAY()-Tabla1[[#This Row],[FECHA DE NACIMIENTO]])/365</f>
        <v>62.731506849315068</v>
      </c>
      <c r="BE5" s="70" t="s">
        <v>155</v>
      </c>
      <c r="BF5" s="70" t="s">
        <v>156</v>
      </c>
      <c r="BG5" s="70" t="s">
        <v>157</v>
      </c>
      <c r="BH5" s="76" t="s">
        <v>158</v>
      </c>
      <c r="BI5" s="73" t="s">
        <v>159</v>
      </c>
      <c r="BJ5" s="70" t="s">
        <v>160</v>
      </c>
      <c r="BK5" s="77" t="s">
        <v>208</v>
      </c>
      <c r="BL5" s="70">
        <v>3164726150</v>
      </c>
      <c r="BM5" s="119" t="s">
        <v>209</v>
      </c>
      <c r="BN5" s="70" t="s">
        <v>163</v>
      </c>
      <c r="BO5" s="71">
        <v>45442</v>
      </c>
      <c r="BP5" s="71">
        <v>45503</v>
      </c>
      <c r="BQ5" s="71" t="s">
        <v>184</v>
      </c>
      <c r="BR5" s="122">
        <v>79720862</v>
      </c>
      <c r="BS5" s="121">
        <v>9</v>
      </c>
      <c r="BT5" s="121" t="s">
        <v>185</v>
      </c>
      <c r="BU5" s="128" t="s">
        <v>210</v>
      </c>
      <c r="BV5" s="80" t="s">
        <v>211</v>
      </c>
      <c r="BW5" s="97" t="s">
        <v>168</v>
      </c>
      <c r="BX5" s="99" t="s">
        <v>169</v>
      </c>
      <c r="BY5" s="98" t="s">
        <v>170</v>
      </c>
      <c r="BZ5" s="98" t="s">
        <v>170</v>
      </c>
      <c r="CA5" s="98" t="s">
        <v>170</v>
      </c>
      <c r="CB5" s="98" t="s">
        <v>170</v>
      </c>
      <c r="CC5" s="98" t="s">
        <v>170</v>
      </c>
      <c r="CD5" s="98" t="s">
        <v>170</v>
      </c>
      <c r="CE5" s="98" t="s">
        <v>170</v>
      </c>
      <c r="CF5" s="98" t="s">
        <v>170</v>
      </c>
      <c r="CG5" s="98" t="s">
        <v>170</v>
      </c>
      <c r="CH5" s="98" t="s">
        <v>170</v>
      </c>
      <c r="CI5" s="81" t="s">
        <v>170</v>
      </c>
      <c r="CJ5" s="81" t="s">
        <v>170</v>
      </c>
      <c r="CK5" s="81" t="s">
        <v>170</v>
      </c>
      <c r="CL5" s="81" t="s">
        <v>170</v>
      </c>
      <c r="CM5" s="81" t="s">
        <v>170</v>
      </c>
      <c r="CN5" s="81" t="s">
        <v>170</v>
      </c>
      <c r="CO5" s="81" t="s">
        <v>170</v>
      </c>
      <c r="CP5" s="81" t="s">
        <v>170</v>
      </c>
      <c r="CQ5" s="81" t="s">
        <v>170</v>
      </c>
      <c r="CR5" s="81" t="s">
        <v>170</v>
      </c>
      <c r="CS5" s="100">
        <v>45233</v>
      </c>
      <c r="CT5" s="83">
        <v>60</v>
      </c>
      <c r="CU5" s="225">
        <v>45280</v>
      </c>
      <c r="CV5" s="83">
        <v>45</v>
      </c>
      <c r="CW5" s="83"/>
      <c r="CX5" s="83"/>
      <c r="CY5" s="83"/>
      <c r="CZ5" s="83"/>
      <c r="DA5" s="83">
        <v>2</v>
      </c>
      <c r="DB5" s="84">
        <f t="shared" si="2"/>
        <v>105</v>
      </c>
      <c r="DC5" s="100">
        <v>45359</v>
      </c>
      <c r="DD5" s="101">
        <v>45233</v>
      </c>
      <c r="DE5" s="86">
        <v>5400000</v>
      </c>
      <c r="DF5" s="85">
        <v>45280</v>
      </c>
      <c r="DG5" s="86">
        <v>4050000</v>
      </c>
      <c r="DH5" s="85"/>
      <c r="DI5" s="86"/>
      <c r="DJ5" s="86"/>
      <c r="DK5" s="86"/>
      <c r="DL5" s="86"/>
      <c r="DM5" s="86"/>
      <c r="DN5" s="87">
        <v>2</v>
      </c>
      <c r="DO5" s="325">
        <f t="shared" si="3"/>
        <v>9450000</v>
      </c>
      <c r="DP5" s="111"/>
      <c r="DQ5" s="112"/>
      <c r="DR5" s="111"/>
      <c r="DS5" s="111"/>
      <c r="DT5" s="111"/>
      <c r="DU5" s="111"/>
      <c r="DV5" s="113"/>
      <c r="DW5" s="113"/>
      <c r="DX5" s="113"/>
      <c r="DY5" s="113"/>
      <c r="DZ5" s="114"/>
      <c r="EA5" s="115">
        <f t="shared" si="4"/>
        <v>2803846.153846154</v>
      </c>
      <c r="EB5" s="116">
        <f t="shared" si="5"/>
        <v>2803846.153846154</v>
      </c>
      <c r="EC5" s="117" t="s">
        <v>212</v>
      </c>
    </row>
    <row r="6" spans="1:133" s="118" customFormat="1" ht="48" x14ac:dyDescent="0.2">
      <c r="A6" s="131">
        <v>5</v>
      </c>
      <c r="B6" s="131">
        <v>2023</v>
      </c>
      <c r="C6" s="361" t="s">
        <v>213</v>
      </c>
      <c r="D6" s="367" t="s">
        <v>214</v>
      </c>
      <c r="E6" s="132" t="s">
        <v>135</v>
      </c>
      <c r="F6" s="132" t="s">
        <v>136</v>
      </c>
      <c r="G6" s="131" t="s">
        <v>137</v>
      </c>
      <c r="H6" s="131" t="s">
        <v>138</v>
      </c>
      <c r="I6" s="133">
        <v>27000000</v>
      </c>
      <c r="J6" s="134">
        <f t="shared" si="0"/>
        <v>32400000</v>
      </c>
      <c r="K6" s="135" t="s">
        <v>139</v>
      </c>
      <c r="L6" s="136">
        <v>37411</v>
      </c>
      <c r="M6" s="76">
        <v>48</v>
      </c>
      <c r="N6" s="69" t="s">
        <v>191</v>
      </c>
      <c r="O6" s="69" t="s">
        <v>175</v>
      </c>
      <c r="P6" s="137" t="s">
        <v>192</v>
      </c>
      <c r="Q6" s="137">
        <v>1738</v>
      </c>
      <c r="R6" s="138" t="s">
        <v>193</v>
      </c>
      <c r="S6" s="139">
        <v>380</v>
      </c>
      <c r="T6" s="140">
        <v>44944</v>
      </c>
      <c r="U6" s="141">
        <v>703</v>
      </c>
      <c r="V6" s="142">
        <v>45222</v>
      </c>
      <c r="W6" s="141">
        <v>864</v>
      </c>
      <c r="X6" s="143">
        <v>45275</v>
      </c>
      <c r="Y6" s="144"/>
      <c r="Z6" s="145"/>
      <c r="AA6" s="146"/>
      <c r="AB6" s="146"/>
      <c r="AC6" s="146"/>
      <c r="AD6" s="147"/>
      <c r="AE6" s="242" t="s">
        <v>144</v>
      </c>
      <c r="AF6" s="148" t="s">
        <v>145</v>
      </c>
      <c r="AG6" s="148" t="s">
        <v>146</v>
      </c>
      <c r="AH6" s="148" t="s">
        <v>147</v>
      </c>
      <c r="AI6" s="202" t="s">
        <v>148</v>
      </c>
      <c r="AJ6" s="202">
        <v>4</v>
      </c>
      <c r="AK6" s="149" t="s">
        <v>194</v>
      </c>
      <c r="AL6" s="150" t="s">
        <v>150</v>
      </c>
      <c r="AM6" s="150">
        <v>10</v>
      </c>
      <c r="AN6" s="150">
        <v>1</v>
      </c>
      <c r="AO6" s="150">
        <f t="shared" si="1"/>
        <v>11</v>
      </c>
      <c r="AP6" s="150">
        <f>15+15</f>
        <v>30</v>
      </c>
      <c r="AQ6" s="151">
        <v>44945</v>
      </c>
      <c r="AR6" s="151">
        <v>44945</v>
      </c>
      <c r="AS6" s="152">
        <v>44949</v>
      </c>
      <c r="AT6" s="152">
        <v>45252</v>
      </c>
      <c r="AU6" s="152">
        <v>45313</v>
      </c>
      <c r="AV6" s="153"/>
      <c r="AW6" s="154" t="s">
        <v>215</v>
      </c>
      <c r="AX6" s="150" t="s">
        <v>152</v>
      </c>
      <c r="AY6" s="155">
        <v>79237228</v>
      </c>
      <c r="AZ6" s="156">
        <v>8</v>
      </c>
      <c r="BA6" s="150" t="s">
        <v>216</v>
      </c>
      <c r="BB6" s="157" t="s">
        <v>154</v>
      </c>
      <c r="BC6" s="158">
        <v>23521</v>
      </c>
      <c r="BD6" s="75">
        <f ca="1">(TODAY()-Tabla1[[#This Row],[FECHA DE NACIMIENTO]])/365</f>
        <v>59.821917808219176</v>
      </c>
      <c r="BE6" s="150" t="s">
        <v>170</v>
      </c>
      <c r="BF6" s="150" t="s">
        <v>181</v>
      </c>
      <c r="BG6" s="208" t="s">
        <v>157</v>
      </c>
      <c r="BH6" s="76" t="s">
        <v>158</v>
      </c>
      <c r="BI6" s="159" t="s">
        <v>159</v>
      </c>
      <c r="BJ6" s="159" t="s">
        <v>160</v>
      </c>
      <c r="BK6" s="159" t="s">
        <v>217</v>
      </c>
      <c r="BL6" s="150">
        <v>3224386843</v>
      </c>
      <c r="BM6" s="160" t="s">
        <v>218</v>
      </c>
      <c r="BN6" s="150" t="s">
        <v>163</v>
      </c>
      <c r="BO6" s="161">
        <v>45442</v>
      </c>
      <c r="BP6" s="161">
        <v>45490</v>
      </c>
      <c r="BQ6" s="71" t="s">
        <v>184</v>
      </c>
      <c r="BR6" s="122">
        <v>79720862</v>
      </c>
      <c r="BS6" s="121">
        <v>9</v>
      </c>
      <c r="BT6" s="121" t="s">
        <v>185</v>
      </c>
      <c r="BU6" s="311" t="s">
        <v>219</v>
      </c>
      <c r="BV6" s="162" t="s">
        <v>211</v>
      </c>
      <c r="BW6" s="97" t="s">
        <v>187</v>
      </c>
      <c r="BX6" s="163" t="s">
        <v>169</v>
      </c>
      <c r="BY6" s="164" t="s">
        <v>170</v>
      </c>
      <c r="BZ6" s="164" t="s">
        <v>170</v>
      </c>
      <c r="CA6" s="164" t="s">
        <v>170</v>
      </c>
      <c r="CB6" s="164" t="s">
        <v>170</v>
      </c>
      <c r="CC6" s="164" t="s">
        <v>170</v>
      </c>
      <c r="CD6" s="164" t="s">
        <v>170</v>
      </c>
      <c r="CE6" s="164" t="s">
        <v>170</v>
      </c>
      <c r="CF6" s="164" t="s">
        <v>170</v>
      </c>
      <c r="CG6" s="164" t="s">
        <v>170</v>
      </c>
      <c r="CH6" s="164" t="s">
        <v>170</v>
      </c>
      <c r="CI6" s="165" t="s">
        <v>170</v>
      </c>
      <c r="CJ6" s="165" t="s">
        <v>170</v>
      </c>
      <c r="CK6" s="165" t="s">
        <v>170</v>
      </c>
      <c r="CL6" s="165" t="s">
        <v>170</v>
      </c>
      <c r="CM6" s="165" t="s">
        <v>170</v>
      </c>
      <c r="CN6" s="165" t="s">
        <v>170</v>
      </c>
      <c r="CO6" s="165" t="s">
        <v>170</v>
      </c>
      <c r="CP6" s="165" t="s">
        <v>170</v>
      </c>
      <c r="CQ6" s="165" t="s">
        <v>170</v>
      </c>
      <c r="CR6" s="165" t="s">
        <v>170</v>
      </c>
      <c r="CS6" s="166">
        <v>45240</v>
      </c>
      <c r="CT6" s="167">
        <v>45</v>
      </c>
      <c r="CU6" s="318">
        <v>45286</v>
      </c>
      <c r="CV6" s="167">
        <v>15</v>
      </c>
      <c r="CW6" s="167"/>
      <c r="CX6" s="167"/>
      <c r="CY6" s="167"/>
      <c r="CZ6" s="167"/>
      <c r="DA6" s="167">
        <v>2</v>
      </c>
      <c r="DB6" s="168">
        <f t="shared" si="2"/>
        <v>60</v>
      </c>
      <c r="DC6" s="166">
        <v>38008</v>
      </c>
      <c r="DD6" s="169">
        <v>45240</v>
      </c>
      <c r="DE6" s="170">
        <v>4050000</v>
      </c>
      <c r="DF6" s="171">
        <v>45286</v>
      </c>
      <c r="DG6" s="170">
        <v>1350000</v>
      </c>
      <c r="DH6" s="171"/>
      <c r="DI6" s="170"/>
      <c r="DJ6" s="170"/>
      <c r="DK6" s="170"/>
      <c r="DL6" s="170"/>
      <c r="DM6" s="170"/>
      <c r="DN6" s="172">
        <v>2</v>
      </c>
      <c r="DO6" s="326">
        <f t="shared" si="3"/>
        <v>5400000</v>
      </c>
      <c r="DP6" s="173"/>
      <c r="DQ6" s="174"/>
      <c r="DR6" s="173"/>
      <c r="DS6" s="173"/>
      <c r="DT6" s="173"/>
      <c r="DU6" s="173"/>
      <c r="DV6" s="175"/>
      <c r="DW6" s="175"/>
      <c r="DX6" s="175"/>
      <c r="DY6" s="175"/>
      <c r="DZ6" s="176"/>
      <c r="EA6" s="177">
        <f t="shared" si="4"/>
        <v>2945454.5454545454</v>
      </c>
      <c r="EB6" s="178">
        <f t="shared" si="5"/>
        <v>2945454.5454545454</v>
      </c>
      <c r="EC6" s="117" t="s">
        <v>202</v>
      </c>
    </row>
    <row r="7" spans="1:133" s="118" customFormat="1" ht="48" x14ac:dyDescent="0.2">
      <c r="A7" s="200">
        <v>6</v>
      </c>
      <c r="B7" s="200">
        <v>2023</v>
      </c>
      <c r="C7" s="362" t="s">
        <v>220</v>
      </c>
      <c r="D7" s="362" t="s">
        <v>221</v>
      </c>
      <c r="E7" s="200" t="s">
        <v>135</v>
      </c>
      <c r="F7" s="200" t="s">
        <v>136</v>
      </c>
      <c r="G7" s="200" t="s">
        <v>137</v>
      </c>
      <c r="H7" s="200" t="s">
        <v>138</v>
      </c>
      <c r="I7" s="63">
        <v>27000000</v>
      </c>
      <c r="J7" s="126">
        <f t="shared" si="0"/>
        <v>37800000</v>
      </c>
      <c r="K7" s="64" t="s">
        <v>139</v>
      </c>
      <c r="L7" s="65">
        <v>36755</v>
      </c>
      <c r="M7" s="76">
        <v>57</v>
      </c>
      <c r="N7" s="69" t="s">
        <v>140</v>
      </c>
      <c r="O7" s="69" t="s">
        <v>141</v>
      </c>
      <c r="P7" s="88" t="s">
        <v>142</v>
      </c>
      <c r="Q7" s="88">
        <v>1741</v>
      </c>
      <c r="R7" s="88" t="s">
        <v>143</v>
      </c>
      <c r="S7" s="201">
        <v>385</v>
      </c>
      <c r="T7" s="91">
        <v>44944</v>
      </c>
      <c r="U7" s="89">
        <v>695</v>
      </c>
      <c r="V7" s="90">
        <v>45208</v>
      </c>
      <c r="W7" s="89">
        <v>835</v>
      </c>
      <c r="X7" s="90">
        <v>45273</v>
      </c>
      <c r="Y7" s="201"/>
      <c r="Z7" s="91"/>
      <c r="AA7" s="92"/>
      <c r="AB7" s="92"/>
      <c r="AC7" s="92"/>
      <c r="AD7" s="92"/>
      <c r="AE7" s="202" t="s">
        <v>144</v>
      </c>
      <c r="AF7" s="202" t="s">
        <v>145</v>
      </c>
      <c r="AG7" s="202" t="s">
        <v>146</v>
      </c>
      <c r="AH7" s="202" t="s">
        <v>147</v>
      </c>
      <c r="AI7" s="202" t="s">
        <v>148</v>
      </c>
      <c r="AJ7" s="202">
        <v>4</v>
      </c>
      <c r="AK7" s="203" t="s">
        <v>222</v>
      </c>
      <c r="AL7" s="120" t="s">
        <v>150</v>
      </c>
      <c r="AM7" s="120">
        <v>10</v>
      </c>
      <c r="AN7" s="120">
        <f>2+2</f>
        <v>4</v>
      </c>
      <c r="AO7" s="120">
        <f t="shared" si="1"/>
        <v>14</v>
      </c>
      <c r="AP7" s="120">
        <v>0</v>
      </c>
      <c r="AQ7" s="204">
        <v>44945</v>
      </c>
      <c r="AR7" s="204">
        <v>44945</v>
      </c>
      <c r="AS7" s="205">
        <v>44946</v>
      </c>
      <c r="AT7" s="205">
        <v>45249</v>
      </c>
      <c r="AU7" s="205">
        <v>45370</v>
      </c>
      <c r="AV7" s="206"/>
      <c r="AW7" s="94" t="s">
        <v>195</v>
      </c>
      <c r="AX7" s="120" t="s">
        <v>152</v>
      </c>
      <c r="AY7" s="207">
        <v>80012471</v>
      </c>
      <c r="AZ7" s="65">
        <v>9</v>
      </c>
      <c r="BA7" s="120" t="s">
        <v>223</v>
      </c>
      <c r="BB7" s="60" t="s">
        <v>154</v>
      </c>
      <c r="BC7" s="74">
        <v>29454</v>
      </c>
      <c r="BD7" s="75">
        <f ca="1">(TODAY()-Tabla1[[#This Row],[FECHA DE NACIMIENTO]])/365</f>
        <v>43.56712328767123</v>
      </c>
      <c r="BE7" s="120" t="s">
        <v>170</v>
      </c>
      <c r="BF7" s="120" t="s">
        <v>181</v>
      </c>
      <c r="BG7" s="208" t="s">
        <v>157</v>
      </c>
      <c r="BH7" s="76" t="s">
        <v>158</v>
      </c>
      <c r="BI7" s="120" t="s">
        <v>159</v>
      </c>
      <c r="BJ7" s="120" t="s">
        <v>160</v>
      </c>
      <c r="BK7" s="120" t="s">
        <v>224</v>
      </c>
      <c r="BL7" s="120">
        <v>3213535600</v>
      </c>
      <c r="BM7" s="209" t="s">
        <v>225</v>
      </c>
      <c r="BN7" s="120" t="s">
        <v>163</v>
      </c>
      <c r="BO7" s="94">
        <v>45442</v>
      </c>
      <c r="BP7" s="94">
        <v>45493</v>
      </c>
      <c r="BQ7" s="70" t="s">
        <v>226</v>
      </c>
      <c r="BR7" s="72">
        <v>80101544</v>
      </c>
      <c r="BS7" s="73">
        <v>1</v>
      </c>
      <c r="BT7" s="211" t="s">
        <v>227</v>
      </c>
      <c r="BU7" s="303" t="s">
        <v>228</v>
      </c>
      <c r="BV7" s="65" t="s">
        <v>167</v>
      </c>
      <c r="BW7" s="97" t="s">
        <v>168</v>
      </c>
      <c r="BX7" s="212" t="s">
        <v>169</v>
      </c>
      <c r="BY7" s="93" t="s">
        <v>170</v>
      </c>
      <c r="BZ7" s="93" t="s">
        <v>170</v>
      </c>
      <c r="CA7" s="93" t="s">
        <v>170</v>
      </c>
      <c r="CB7" s="93" t="s">
        <v>170</v>
      </c>
      <c r="CC7" s="93" t="s">
        <v>170</v>
      </c>
      <c r="CD7" s="93" t="s">
        <v>170</v>
      </c>
      <c r="CE7" s="93" t="s">
        <v>170</v>
      </c>
      <c r="CF7" s="93" t="s">
        <v>170</v>
      </c>
      <c r="CG7" s="93" t="s">
        <v>170</v>
      </c>
      <c r="CH7" s="93" t="s">
        <v>170</v>
      </c>
      <c r="CI7" s="213" t="s">
        <v>170</v>
      </c>
      <c r="CJ7" s="213" t="s">
        <v>170</v>
      </c>
      <c r="CK7" s="213" t="s">
        <v>170</v>
      </c>
      <c r="CL7" s="213" t="s">
        <v>170</v>
      </c>
      <c r="CM7" s="213" t="s">
        <v>170</v>
      </c>
      <c r="CN7" s="213" t="s">
        <v>170</v>
      </c>
      <c r="CO7" s="213" t="s">
        <v>170</v>
      </c>
      <c r="CP7" s="213" t="s">
        <v>170</v>
      </c>
      <c r="CQ7" s="213" t="s">
        <v>170</v>
      </c>
      <c r="CR7" s="213" t="s">
        <v>170</v>
      </c>
      <c r="CS7" s="100">
        <v>45219</v>
      </c>
      <c r="CT7" s="83">
        <v>60</v>
      </c>
      <c r="CU7" s="225">
        <v>45287</v>
      </c>
      <c r="CV7" s="83">
        <v>60</v>
      </c>
      <c r="CW7" s="83"/>
      <c r="CX7" s="83"/>
      <c r="CY7" s="83"/>
      <c r="CZ7" s="83"/>
      <c r="DA7" s="83">
        <v>2</v>
      </c>
      <c r="DB7" s="84">
        <f t="shared" si="2"/>
        <v>120</v>
      </c>
      <c r="DC7" s="100">
        <v>45370</v>
      </c>
      <c r="DD7" s="214">
        <v>45219</v>
      </c>
      <c r="DE7" s="215">
        <v>5400000</v>
      </c>
      <c r="DF7" s="216">
        <v>45287</v>
      </c>
      <c r="DG7" s="215">
        <v>5400000</v>
      </c>
      <c r="DH7" s="216"/>
      <c r="DI7" s="215"/>
      <c r="DJ7" s="215"/>
      <c r="DK7" s="215"/>
      <c r="DL7" s="215"/>
      <c r="DM7" s="215"/>
      <c r="DN7" s="217">
        <v>2</v>
      </c>
      <c r="DO7" s="327">
        <f>+DE7+DG7+DI7+DK7+DM7</f>
        <v>10800000</v>
      </c>
      <c r="DP7" s="218"/>
      <c r="DQ7" s="219"/>
      <c r="DR7" s="218"/>
      <c r="DS7" s="218"/>
      <c r="DT7" s="218"/>
      <c r="DU7" s="218"/>
      <c r="DV7" s="218"/>
      <c r="DW7" s="218"/>
      <c r="DX7" s="218"/>
      <c r="DY7" s="218"/>
      <c r="DZ7" s="114"/>
      <c r="EA7" s="220">
        <f t="shared" si="4"/>
        <v>2700000</v>
      </c>
      <c r="EB7" s="220">
        <f t="shared" si="5"/>
        <v>2700000</v>
      </c>
      <c r="EC7" s="221" t="s">
        <v>229</v>
      </c>
    </row>
    <row r="8" spans="1:133" s="118" customFormat="1" ht="60" x14ac:dyDescent="0.2">
      <c r="A8" s="61">
        <v>7</v>
      </c>
      <c r="B8" s="61">
        <v>2023</v>
      </c>
      <c r="C8" s="360" t="s">
        <v>230</v>
      </c>
      <c r="D8" s="366" t="s">
        <v>231</v>
      </c>
      <c r="E8" s="62" t="s">
        <v>135</v>
      </c>
      <c r="F8" s="62" t="s">
        <v>136</v>
      </c>
      <c r="G8" s="61" t="s">
        <v>137</v>
      </c>
      <c r="H8" s="61" t="s">
        <v>138</v>
      </c>
      <c r="I8" s="179">
        <v>27000000</v>
      </c>
      <c r="J8" s="180">
        <f t="shared" si="0"/>
        <v>35100000</v>
      </c>
      <c r="K8" s="181" t="s">
        <v>139</v>
      </c>
      <c r="L8" s="73">
        <v>37411</v>
      </c>
      <c r="M8" s="76">
        <v>48</v>
      </c>
      <c r="N8" s="69" t="s">
        <v>191</v>
      </c>
      <c r="O8" s="69" t="s">
        <v>175</v>
      </c>
      <c r="P8" s="182" t="s">
        <v>192</v>
      </c>
      <c r="Q8" s="182">
        <v>1738</v>
      </c>
      <c r="R8" s="183" t="s">
        <v>193</v>
      </c>
      <c r="S8" s="184">
        <v>380</v>
      </c>
      <c r="T8" s="185">
        <v>44944</v>
      </c>
      <c r="U8" s="186">
        <v>701</v>
      </c>
      <c r="V8" s="187">
        <v>45222</v>
      </c>
      <c r="W8" s="186">
        <v>856</v>
      </c>
      <c r="X8" s="188">
        <v>45275</v>
      </c>
      <c r="Y8" s="189"/>
      <c r="Z8" s="190"/>
      <c r="AA8" s="191"/>
      <c r="AB8" s="191"/>
      <c r="AC8" s="191"/>
      <c r="AD8" s="192"/>
      <c r="AE8" s="96" t="s">
        <v>144</v>
      </c>
      <c r="AF8" s="66" t="s">
        <v>145</v>
      </c>
      <c r="AG8" s="66" t="s">
        <v>146</v>
      </c>
      <c r="AH8" s="66" t="s">
        <v>147</v>
      </c>
      <c r="AI8" s="202" t="s">
        <v>148</v>
      </c>
      <c r="AJ8" s="202">
        <v>4</v>
      </c>
      <c r="AK8" s="123" t="s">
        <v>232</v>
      </c>
      <c r="AL8" s="70" t="s">
        <v>150</v>
      </c>
      <c r="AM8" s="70">
        <v>10</v>
      </c>
      <c r="AN8" s="70">
        <f>1+2</f>
        <v>3</v>
      </c>
      <c r="AO8" s="70">
        <f t="shared" si="1"/>
        <v>13</v>
      </c>
      <c r="AP8" s="70">
        <v>0</v>
      </c>
      <c r="AQ8" s="71">
        <v>44945</v>
      </c>
      <c r="AR8" s="71">
        <v>44945</v>
      </c>
      <c r="AS8" s="371">
        <v>44949</v>
      </c>
      <c r="AT8" s="371">
        <v>45252</v>
      </c>
      <c r="AU8" s="371">
        <v>45344</v>
      </c>
      <c r="AV8" s="109"/>
      <c r="AW8" s="94" t="s">
        <v>179</v>
      </c>
      <c r="AX8" s="70" t="s">
        <v>152</v>
      </c>
      <c r="AY8" s="72">
        <v>1024535007</v>
      </c>
      <c r="AZ8" s="73">
        <v>6</v>
      </c>
      <c r="BA8" s="70" t="s">
        <v>233</v>
      </c>
      <c r="BB8" s="193" t="s">
        <v>234</v>
      </c>
      <c r="BC8" s="194">
        <v>33674</v>
      </c>
      <c r="BD8" s="75">
        <f ca="1">(TODAY()-Tabla1[[#This Row],[FECHA DE NACIMIENTO]])/365</f>
        <v>32.005479452054793</v>
      </c>
      <c r="BE8" s="70" t="s">
        <v>170</v>
      </c>
      <c r="BF8" s="70" t="s">
        <v>181</v>
      </c>
      <c r="BG8" s="208" t="s">
        <v>157</v>
      </c>
      <c r="BH8" s="76" t="s">
        <v>158</v>
      </c>
      <c r="BI8" s="70" t="s">
        <v>159</v>
      </c>
      <c r="BJ8" s="70" t="s">
        <v>160</v>
      </c>
      <c r="BK8" s="77" t="s">
        <v>235</v>
      </c>
      <c r="BL8" s="70">
        <v>3112101261</v>
      </c>
      <c r="BM8" s="119" t="s">
        <v>236</v>
      </c>
      <c r="BN8" s="70" t="s">
        <v>163</v>
      </c>
      <c r="BO8" s="71">
        <v>45444</v>
      </c>
      <c r="BP8" s="71">
        <v>45545</v>
      </c>
      <c r="BQ8" s="71" t="s">
        <v>184</v>
      </c>
      <c r="BR8" s="122">
        <v>79720862</v>
      </c>
      <c r="BS8" s="121">
        <v>9</v>
      </c>
      <c r="BT8" s="121" t="s">
        <v>185</v>
      </c>
      <c r="BU8" s="370" t="s">
        <v>237</v>
      </c>
      <c r="BV8" s="80" t="s">
        <v>211</v>
      </c>
      <c r="BW8" s="97" t="s">
        <v>187</v>
      </c>
      <c r="BX8" s="99" t="s">
        <v>169</v>
      </c>
      <c r="BY8" s="195" t="s">
        <v>170</v>
      </c>
      <c r="BZ8" s="195" t="s">
        <v>170</v>
      </c>
      <c r="CA8" s="195" t="s">
        <v>170</v>
      </c>
      <c r="CB8" s="195" t="s">
        <v>170</v>
      </c>
      <c r="CC8" s="195" t="s">
        <v>170</v>
      </c>
      <c r="CD8" s="195" t="s">
        <v>170</v>
      </c>
      <c r="CE8" s="195" t="s">
        <v>170</v>
      </c>
      <c r="CF8" s="195" t="s">
        <v>170</v>
      </c>
      <c r="CG8" s="195" t="s">
        <v>170</v>
      </c>
      <c r="CH8" s="195" t="s">
        <v>170</v>
      </c>
      <c r="CI8" s="81" t="s">
        <v>170</v>
      </c>
      <c r="CJ8" s="81" t="s">
        <v>170</v>
      </c>
      <c r="CK8" s="81" t="s">
        <v>170</v>
      </c>
      <c r="CL8" s="81" t="s">
        <v>170</v>
      </c>
      <c r="CM8" s="81" t="s">
        <v>170</v>
      </c>
      <c r="CN8" s="81" t="s">
        <v>170</v>
      </c>
      <c r="CO8" s="81" t="s">
        <v>170</v>
      </c>
      <c r="CP8" s="81" t="s">
        <v>170</v>
      </c>
      <c r="CQ8" s="81" t="s">
        <v>170</v>
      </c>
      <c r="CR8" s="81" t="s">
        <v>170</v>
      </c>
      <c r="CS8" s="196">
        <v>45232</v>
      </c>
      <c r="CT8" s="197">
        <v>30</v>
      </c>
      <c r="CU8" s="321">
        <v>45279</v>
      </c>
      <c r="CV8" s="197">
        <v>60</v>
      </c>
      <c r="CW8" s="197"/>
      <c r="CX8" s="197"/>
      <c r="CY8" s="197"/>
      <c r="CZ8" s="197"/>
      <c r="DA8" s="197">
        <v>2</v>
      </c>
      <c r="DB8" s="198">
        <f t="shared" si="2"/>
        <v>90</v>
      </c>
      <c r="DC8" s="196">
        <v>45344</v>
      </c>
      <c r="DD8" s="101">
        <v>45232</v>
      </c>
      <c r="DE8" s="86">
        <v>2700000</v>
      </c>
      <c r="DF8" s="85">
        <v>45279</v>
      </c>
      <c r="DG8" s="86">
        <v>5400000</v>
      </c>
      <c r="DH8" s="85"/>
      <c r="DI8" s="86"/>
      <c r="DJ8" s="86"/>
      <c r="DK8" s="86"/>
      <c r="DL8" s="86"/>
      <c r="DM8" s="86"/>
      <c r="DN8" s="87">
        <v>2</v>
      </c>
      <c r="DO8" s="325">
        <f t="shared" si="3"/>
        <v>8100000</v>
      </c>
      <c r="DP8" s="111"/>
      <c r="DQ8" s="112"/>
      <c r="DR8" s="111"/>
      <c r="DS8" s="111"/>
      <c r="DT8" s="111"/>
      <c r="DU8" s="111"/>
      <c r="DV8" s="113"/>
      <c r="DW8" s="113"/>
      <c r="DX8" s="113"/>
      <c r="DY8" s="113"/>
      <c r="DZ8" s="199"/>
      <c r="EA8" s="115">
        <f t="shared" si="4"/>
        <v>2700000</v>
      </c>
      <c r="EB8" s="116">
        <f t="shared" si="5"/>
        <v>2700000</v>
      </c>
      <c r="EC8" s="221" t="s">
        <v>202</v>
      </c>
    </row>
    <row r="9" spans="1:133" s="118" customFormat="1" ht="48" x14ac:dyDescent="0.2">
      <c r="A9" s="61">
        <v>8</v>
      </c>
      <c r="B9" s="61">
        <v>2023</v>
      </c>
      <c r="C9" s="360" t="s">
        <v>238</v>
      </c>
      <c r="D9" s="366" t="s">
        <v>239</v>
      </c>
      <c r="E9" s="62" t="s">
        <v>135</v>
      </c>
      <c r="F9" s="62" t="s">
        <v>136</v>
      </c>
      <c r="G9" s="61" t="s">
        <v>137</v>
      </c>
      <c r="H9" s="61" t="s">
        <v>138</v>
      </c>
      <c r="I9" s="63">
        <v>45000000</v>
      </c>
      <c r="J9" s="126">
        <f t="shared" si="0"/>
        <v>45000000</v>
      </c>
      <c r="K9" s="64" t="s">
        <v>139</v>
      </c>
      <c r="L9" s="65">
        <v>36756</v>
      </c>
      <c r="M9" s="76">
        <v>57</v>
      </c>
      <c r="N9" s="69" t="s">
        <v>140</v>
      </c>
      <c r="O9" s="69" t="s">
        <v>141</v>
      </c>
      <c r="P9" s="88" t="s">
        <v>142</v>
      </c>
      <c r="Q9" s="88">
        <v>1741</v>
      </c>
      <c r="R9" s="95" t="s">
        <v>143</v>
      </c>
      <c r="S9" s="102">
        <v>388</v>
      </c>
      <c r="T9" s="103">
        <v>44944</v>
      </c>
      <c r="U9" s="89"/>
      <c r="V9" s="90"/>
      <c r="W9" s="89"/>
      <c r="X9" s="104"/>
      <c r="Y9" s="105"/>
      <c r="Z9" s="91"/>
      <c r="AA9" s="92"/>
      <c r="AB9" s="92"/>
      <c r="AC9" s="92"/>
      <c r="AD9" s="106"/>
      <c r="AE9" s="96" t="s">
        <v>144</v>
      </c>
      <c r="AF9" s="66" t="s">
        <v>145</v>
      </c>
      <c r="AG9" s="66" t="s">
        <v>146</v>
      </c>
      <c r="AH9" s="66" t="s">
        <v>147</v>
      </c>
      <c r="AI9" s="202" t="s">
        <v>148</v>
      </c>
      <c r="AJ9" s="202">
        <v>4</v>
      </c>
      <c r="AK9" s="123" t="s">
        <v>240</v>
      </c>
      <c r="AL9" s="70" t="s">
        <v>150</v>
      </c>
      <c r="AM9" s="70">
        <v>10</v>
      </c>
      <c r="AN9" s="70">
        <v>0</v>
      </c>
      <c r="AO9" s="70">
        <f t="shared" si="1"/>
        <v>10</v>
      </c>
      <c r="AP9" s="70">
        <v>0</v>
      </c>
      <c r="AQ9" s="107">
        <v>44945</v>
      </c>
      <c r="AR9" s="107">
        <v>44945</v>
      </c>
      <c r="AS9" s="108">
        <v>44946</v>
      </c>
      <c r="AT9" s="108">
        <v>45249</v>
      </c>
      <c r="AU9" s="108">
        <v>45077</v>
      </c>
      <c r="AV9" s="109"/>
      <c r="AW9" s="94" t="s">
        <v>241</v>
      </c>
      <c r="AX9" s="70" t="s">
        <v>152</v>
      </c>
      <c r="AY9" s="72">
        <v>1033699910</v>
      </c>
      <c r="AZ9" s="73">
        <v>9</v>
      </c>
      <c r="BA9" s="70" t="s">
        <v>242</v>
      </c>
      <c r="BB9" s="60" t="s">
        <v>243</v>
      </c>
      <c r="BC9" s="74">
        <v>32284</v>
      </c>
      <c r="BD9" s="75">
        <f ca="1">(TODAY()-Tabla1[[#This Row],[FECHA DE NACIMIENTO]])/365</f>
        <v>35.813698630136983</v>
      </c>
      <c r="BE9" s="70" t="s">
        <v>170</v>
      </c>
      <c r="BF9" s="70" t="s">
        <v>181</v>
      </c>
      <c r="BG9" s="120" t="s">
        <v>244</v>
      </c>
      <c r="BH9" s="76" t="s">
        <v>158</v>
      </c>
      <c r="BI9" s="120" t="s">
        <v>159</v>
      </c>
      <c r="BJ9" s="120" t="s">
        <v>160</v>
      </c>
      <c r="BK9" s="77" t="s">
        <v>245</v>
      </c>
      <c r="BL9" s="70">
        <v>3506576629</v>
      </c>
      <c r="BM9" s="119" t="s">
        <v>246</v>
      </c>
      <c r="BN9" s="70" t="s">
        <v>163</v>
      </c>
      <c r="BO9" s="71">
        <v>45442</v>
      </c>
      <c r="BP9" s="71"/>
      <c r="BQ9" s="71" t="s">
        <v>247</v>
      </c>
      <c r="BR9" s="122">
        <v>1016059999</v>
      </c>
      <c r="BS9" s="121">
        <v>6</v>
      </c>
      <c r="BT9" s="211" t="s">
        <v>248</v>
      </c>
      <c r="BU9" s="128" t="s">
        <v>249</v>
      </c>
      <c r="BV9" s="80" t="s">
        <v>211</v>
      </c>
      <c r="BW9" s="97" t="s">
        <v>250</v>
      </c>
      <c r="BX9" s="99" t="s">
        <v>169</v>
      </c>
      <c r="BY9" s="98" t="s">
        <v>170</v>
      </c>
      <c r="BZ9" s="98" t="s">
        <v>170</v>
      </c>
      <c r="CA9" s="98" t="s">
        <v>170</v>
      </c>
      <c r="CB9" s="98" t="s">
        <v>170</v>
      </c>
      <c r="CC9" s="98" t="s">
        <v>170</v>
      </c>
      <c r="CD9" s="98" t="s">
        <v>170</v>
      </c>
      <c r="CE9" s="98" t="s">
        <v>170</v>
      </c>
      <c r="CF9" s="98" t="s">
        <v>170</v>
      </c>
      <c r="CG9" s="98" t="s">
        <v>170</v>
      </c>
      <c r="CH9" s="98" t="s">
        <v>170</v>
      </c>
      <c r="CI9" s="81" t="s">
        <v>170</v>
      </c>
      <c r="CJ9" s="81" t="s">
        <v>170</v>
      </c>
      <c r="CK9" s="81" t="s">
        <v>170</v>
      </c>
      <c r="CL9" s="81" t="s">
        <v>170</v>
      </c>
      <c r="CM9" s="81" t="s">
        <v>170</v>
      </c>
      <c r="CN9" s="81" t="s">
        <v>170</v>
      </c>
      <c r="CO9" s="81" t="s">
        <v>170</v>
      </c>
      <c r="CP9" s="81" t="s">
        <v>170</v>
      </c>
      <c r="CQ9" s="81" t="s">
        <v>170</v>
      </c>
      <c r="CR9" s="81" t="s">
        <v>170</v>
      </c>
      <c r="CS9" s="100"/>
      <c r="CT9" s="83"/>
      <c r="CU9" s="83"/>
      <c r="CV9" s="83"/>
      <c r="CW9" s="83"/>
      <c r="CX9" s="83"/>
      <c r="CY9" s="83"/>
      <c r="CZ9" s="83"/>
      <c r="DA9" s="83"/>
      <c r="DB9" s="84">
        <f t="shared" si="2"/>
        <v>0</v>
      </c>
      <c r="DC9" s="100">
        <v>45249</v>
      </c>
      <c r="DD9" s="101"/>
      <c r="DE9" s="86"/>
      <c r="DF9" s="85"/>
      <c r="DG9" s="86"/>
      <c r="DH9" s="85"/>
      <c r="DI9" s="86"/>
      <c r="DJ9" s="86"/>
      <c r="DK9" s="86"/>
      <c r="DL9" s="86"/>
      <c r="DM9" s="86"/>
      <c r="DN9" s="87"/>
      <c r="DO9" s="325">
        <f t="shared" si="3"/>
        <v>0</v>
      </c>
      <c r="DP9" s="111"/>
      <c r="DQ9" s="112"/>
      <c r="DR9" s="111"/>
      <c r="DS9" s="111"/>
      <c r="DT9" s="111"/>
      <c r="DU9" s="111"/>
      <c r="DV9" s="113"/>
      <c r="DW9" s="113"/>
      <c r="DX9" s="113"/>
      <c r="DY9" s="113"/>
      <c r="DZ9" s="114"/>
      <c r="EA9" s="115">
        <f t="shared" si="4"/>
        <v>4500000</v>
      </c>
      <c r="EB9" s="116">
        <f t="shared" si="5"/>
        <v>4500000</v>
      </c>
      <c r="EC9" s="117" t="s">
        <v>251</v>
      </c>
    </row>
    <row r="10" spans="1:133" s="118" customFormat="1" ht="60" x14ac:dyDescent="0.2">
      <c r="A10" s="61">
        <v>9</v>
      </c>
      <c r="B10" s="61">
        <v>2023</v>
      </c>
      <c r="C10" s="360" t="s">
        <v>252</v>
      </c>
      <c r="D10" s="366" t="s">
        <v>253</v>
      </c>
      <c r="E10" s="62" t="s">
        <v>135</v>
      </c>
      <c r="F10" s="62" t="s">
        <v>136</v>
      </c>
      <c r="G10" s="61" t="s">
        <v>137</v>
      </c>
      <c r="H10" s="61" t="s">
        <v>138</v>
      </c>
      <c r="I10" s="63">
        <v>48000000</v>
      </c>
      <c r="J10" s="126">
        <f t="shared" si="0"/>
        <v>62400000</v>
      </c>
      <c r="K10" s="64" t="s">
        <v>139</v>
      </c>
      <c r="L10" s="65">
        <v>37413</v>
      </c>
      <c r="M10" s="76">
        <v>45</v>
      </c>
      <c r="N10" s="69" t="s">
        <v>174</v>
      </c>
      <c r="O10" s="69" t="s">
        <v>175</v>
      </c>
      <c r="P10" s="88" t="s">
        <v>176</v>
      </c>
      <c r="Q10" s="88">
        <v>1736</v>
      </c>
      <c r="R10" s="95" t="s">
        <v>177</v>
      </c>
      <c r="S10" s="102">
        <v>379</v>
      </c>
      <c r="T10" s="103">
        <v>44944</v>
      </c>
      <c r="U10" s="89">
        <v>702</v>
      </c>
      <c r="V10" s="90">
        <v>45222</v>
      </c>
      <c r="W10" s="89"/>
      <c r="X10" s="104"/>
      <c r="Y10" s="105"/>
      <c r="Z10" s="91"/>
      <c r="AA10" s="92"/>
      <c r="AB10" s="92"/>
      <c r="AC10" s="92"/>
      <c r="AD10" s="106"/>
      <c r="AE10" s="96" t="s">
        <v>144</v>
      </c>
      <c r="AF10" s="66" t="s">
        <v>145</v>
      </c>
      <c r="AG10" s="66" t="s">
        <v>254</v>
      </c>
      <c r="AH10" s="66" t="s">
        <v>147</v>
      </c>
      <c r="AI10" s="67" t="s">
        <v>255</v>
      </c>
      <c r="AJ10" s="202">
        <v>5</v>
      </c>
      <c r="AK10" s="123" t="s">
        <v>256</v>
      </c>
      <c r="AL10" s="70" t="s">
        <v>150</v>
      </c>
      <c r="AM10" s="70">
        <v>10</v>
      </c>
      <c r="AN10" s="70">
        <f>1+1</f>
        <v>2</v>
      </c>
      <c r="AO10" s="70">
        <f t="shared" si="1"/>
        <v>12</v>
      </c>
      <c r="AP10" s="70">
        <f>9+21</f>
        <v>30</v>
      </c>
      <c r="AQ10" s="71">
        <v>44946</v>
      </c>
      <c r="AR10" s="371">
        <v>44946</v>
      </c>
      <c r="AS10" s="371">
        <v>44949</v>
      </c>
      <c r="AT10" s="371">
        <v>45252</v>
      </c>
      <c r="AU10" s="371">
        <v>45343</v>
      </c>
      <c r="AV10" s="109"/>
      <c r="AW10" s="94" t="s">
        <v>179</v>
      </c>
      <c r="AX10" s="70" t="s">
        <v>152</v>
      </c>
      <c r="AY10" s="72">
        <v>15677463</v>
      </c>
      <c r="AZ10" s="73">
        <v>7</v>
      </c>
      <c r="BA10" s="70" t="s">
        <v>257</v>
      </c>
      <c r="BB10" s="60" t="s">
        <v>197</v>
      </c>
      <c r="BC10" s="74">
        <v>28367</v>
      </c>
      <c r="BD10" s="75">
        <f ca="1">(TODAY()-Tabla1[[#This Row],[FECHA DE NACIMIENTO]])/365</f>
        <v>46.545205479452058</v>
      </c>
      <c r="BE10" s="70" t="s">
        <v>170</v>
      </c>
      <c r="BF10" s="70" t="s">
        <v>181</v>
      </c>
      <c r="BG10" s="70" t="s">
        <v>258</v>
      </c>
      <c r="BH10" s="76" t="s">
        <v>158</v>
      </c>
      <c r="BI10" s="120" t="s">
        <v>159</v>
      </c>
      <c r="BJ10" s="120" t="s">
        <v>160</v>
      </c>
      <c r="BK10" s="77" t="s">
        <v>259</v>
      </c>
      <c r="BL10" s="70">
        <v>3202687215</v>
      </c>
      <c r="BM10" s="119" t="s">
        <v>260</v>
      </c>
      <c r="BN10" s="70" t="s">
        <v>163</v>
      </c>
      <c r="BO10" s="71">
        <v>45446</v>
      </c>
      <c r="BP10" s="71">
        <v>45476</v>
      </c>
      <c r="BQ10" s="71" t="s">
        <v>184</v>
      </c>
      <c r="BR10" s="122">
        <v>79720862</v>
      </c>
      <c r="BS10" s="121">
        <v>9</v>
      </c>
      <c r="BT10" s="121" t="s">
        <v>185</v>
      </c>
      <c r="BU10" s="370" t="s">
        <v>261</v>
      </c>
      <c r="BV10" s="80" t="s">
        <v>211</v>
      </c>
      <c r="BW10" s="97" t="s">
        <v>187</v>
      </c>
      <c r="BX10" s="99" t="s">
        <v>169</v>
      </c>
      <c r="BY10" s="98" t="s">
        <v>170</v>
      </c>
      <c r="BZ10" s="98" t="s">
        <v>170</v>
      </c>
      <c r="CA10" s="98" t="s">
        <v>170</v>
      </c>
      <c r="CB10" s="98" t="s">
        <v>170</v>
      </c>
      <c r="CC10" s="98" t="s">
        <v>170</v>
      </c>
      <c r="CD10" s="98" t="s">
        <v>170</v>
      </c>
      <c r="CE10" s="98" t="s">
        <v>170</v>
      </c>
      <c r="CF10" s="98" t="s">
        <v>170</v>
      </c>
      <c r="CG10" s="98" t="s">
        <v>170</v>
      </c>
      <c r="CH10" s="98" t="s">
        <v>170</v>
      </c>
      <c r="CI10" s="81" t="s">
        <v>170</v>
      </c>
      <c r="CJ10" s="81" t="s">
        <v>170</v>
      </c>
      <c r="CK10" s="81" t="s">
        <v>170</v>
      </c>
      <c r="CL10" s="81" t="s">
        <v>170</v>
      </c>
      <c r="CM10" s="81" t="s">
        <v>170</v>
      </c>
      <c r="CN10" s="81" t="s">
        <v>170</v>
      </c>
      <c r="CO10" s="81" t="s">
        <v>170</v>
      </c>
      <c r="CP10" s="81" t="s">
        <v>170</v>
      </c>
      <c r="CQ10" s="81" t="s">
        <v>170</v>
      </c>
      <c r="CR10" s="81" t="s">
        <v>170</v>
      </c>
      <c r="CS10" s="100">
        <v>45233</v>
      </c>
      <c r="CT10" s="83">
        <v>39</v>
      </c>
      <c r="CU10" s="225">
        <v>45286</v>
      </c>
      <c r="CV10" s="83">
        <v>51</v>
      </c>
      <c r="CW10" s="83"/>
      <c r="CX10" s="83"/>
      <c r="CY10" s="83"/>
      <c r="CZ10" s="83"/>
      <c r="DA10" s="83">
        <v>2</v>
      </c>
      <c r="DB10" s="84">
        <f t="shared" si="2"/>
        <v>90</v>
      </c>
      <c r="DC10" s="100">
        <v>45343</v>
      </c>
      <c r="DD10" s="101">
        <v>45233</v>
      </c>
      <c r="DE10" s="86">
        <v>6240000</v>
      </c>
      <c r="DF10" s="85">
        <v>45286</v>
      </c>
      <c r="DG10" s="86">
        <v>8160000</v>
      </c>
      <c r="DH10" s="85"/>
      <c r="DI10" s="86"/>
      <c r="DJ10" s="86"/>
      <c r="DK10" s="86"/>
      <c r="DL10" s="86"/>
      <c r="DM10" s="86"/>
      <c r="DN10" s="87">
        <v>2</v>
      </c>
      <c r="DO10" s="325">
        <f t="shared" si="3"/>
        <v>14400000</v>
      </c>
      <c r="DP10" s="111"/>
      <c r="DQ10" s="112"/>
      <c r="DR10" s="111"/>
      <c r="DS10" s="111"/>
      <c r="DT10" s="111"/>
      <c r="DU10" s="111"/>
      <c r="DV10" s="113"/>
      <c r="DW10" s="113"/>
      <c r="DX10" s="113"/>
      <c r="DY10" s="113"/>
      <c r="DZ10" s="114"/>
      <c r="EA10" s="115">
        <f t="shared" si="4"/>
        <v>5200000</v>
      </c>
      <c r="EB10" s="116">
        <f t="shared" si="5"/>
        <v>5200000</v>
      </c>
      <c r="EC10" s="117" t="s">
        <v>262</v>
      </c>
    </row>
    <row r="11" spans="1:133" s="118" customFormat="1" ht="60" x14ac:dyDescent="0.2">
      <c r="A11" s="61">
        <v>10</v>
      </c>
      <c r="B11" s="61">
        <v>2023</v>
      </c>
      <c r="C11" s="360" t="s">
        <v>263</v>
      </c>
      <c r="D11" s="366" t="s">
        <v>264</v>
      </c>
      <c r="E11" s="62" t="s">
        <v>135</v>
      </c>
      <c r="F11" s="62" t="s">
        <v>136</v>
      </c>
      <c r="G11" s="61" t="s">
        <v>137</v>
      </c>
      <c r="H11" s="61" t="s">
        <v>138</v>
      </c>
      <c r="I11" s="63">
        <v>70000000</v>
      </c>
      <c r="J11" s="126">
        <f t="shared" si="0"/>
        <v>105000000</v>
      </c>
      <c r="K11" s="64" t="s">
        <v>139</v>
      </c>
      <c r="L11" s="65">
        <v>36179</v>
      </c>
      <c r="M11" s="76">
        <v>21</v>
      </c>
      <c r="N11" s="69" t="s">
        <v>265</v>
      </c>
      <c r="O11" s="69" t="s">
        <v>266</v>
      </c>
      <c r="P11" s="88" t="s">
        <v>267</v>
      </c>
      <c r="Q11" s="88">
        <v>1848</v>
      </c>
      <c r="R11" s="95" t="s">
        <v>268</v>
      </c>
      <c r="S11" s="102">
        <v>383</v>
      </c>
      <c r="T11" s="103">
        <v>44944</v>
      </c>
      <c r="U11" s="89">
        <v>664</v>
      </c>
      <c r="V11" s="90">
        <v>45181</v>
      </c>
      <c r="W11" s="89">
        <v>495</v>
      </c>
      <c r="X11" s="104">
        <v>45334</v>
      </c>
      <c r="Y11" s="105"/>
      <c r="Z11" s="91"/>
      <c r="AA11" s="92"/>
      <c r="AB11" s="92"/>
      <c r="AC11" s="92"/>
      <c r="AD11" s="106"/>
      <c r="AE11" s="96" t="s">
        <v>144</v>
      </c>
      <c r="AF11" s="66" t="s">
        <v>145</v>
      </c>
      <c r="AG11" s="66" t="s">
        <v>254</v>
      </c>
      <c r="AH11" s="66" t="s">
        <v>147</v>
      </c>
      <c r="AI11" s="67" t="s">
        <v>255</v>
      </c>
      <c r="AJ11" s="202">
        <v>5</v>
      </c>
      <c r="AK11" s="123" t="s">
        <v>269</v>
      </c>
      <c r="AL11" s="70" t="s">
        <v>150</v>
      </c>
      <c r="AM11" s="70">
        <v>10</v>
      </c>
      <c r="AN11" s="70">
        <f>3+1+1</f>
        <v>5</v>
      </c>
      <c r="AO11" s="70">
        <f t="shared" si="1"/>
        <v>15</v>
      </c>
      <c r="AP11" s="70">
        <v>0</v>
      </c>
      <c r="AQ11" s="107">
        <v>44949</v>
      </c>
      <c r="AR11" s="107">
        <v>44949</v>
      </c>
      <c r="AS11" s="108">
        <v>44950</v>
      </c>
      <c r="AT11" s="108">
        <v>45253</v>
      </c>
      <c r="AU11" s="108">
        <v>45405</v>
      </c>
      <c r="AV11" s="109"/>
      <c r="AW11" s="94" t="s">
        <v>151</v>
      </c>
      <c r="AX11" s="70" t="s">
        <v>152</v>
      </c>
      <c r="AY11" s="72">
        <v>79728807</v>
      </c>
      <c r="AZ11" s="73">
        <v>1</v>
      </c>
      <c r="BA11" s="70" t="s">
        <v>270</v>
      </c>
      <c r="BB11" s="70" t="s">
        <v>271</v>
      </c>
      <c r="BC11" s="74">
        <v>29171</v>
      </c>
      <c r="BD11" s="75">
        <f ca="1">(TODAY()-Tabla1[[#This Row],[FECHA DE NACIMIENTO]])/365</f>
        <v>44.342465753424655</v>
      </c>
      <c r="BE11" s="70" t="s">
        <v>170</v>
      </c>
      <c r="BF11" s="70" t="s">
        <v>181</v>
      </c>
      <c r="BG11" s="70" t="s">
        <v>258</v>
      </c>
      <c r="BH11" s="76" t="s">
        <v>158</v>
      </c>
      <c r="BI11" s="120" t="s">
        <v>159</v>
      </c>
      <c r="BJ11" s="120" t="s">
        <v>160</v>
      </c>
      <c r="BK11" s="77" t="s">
        <v>272</v>
      </c>
      <c r="BL11" s="70">
        <v>3015683597</v>
      </c>
      <c r="BM11" s="119" t="s">
        <v>273</v>
      </c>
      <c r="BN11" s="70" t="s">
        <v>163</v>
      </c>
      <c r="BO11" s="71">
        <v>45444</v>
      </c>
      <c r="BP11" s="71">
        <v>45566</v>
      </c>
      <c r="BQ11" s="71" t="s">
        <v>274</v>
      </c>
      <c r="BR11" s="122">
        <v>1032436255</v>
      </c>
      <c r="BS11" s="121">
        <v>0</v>
      </c>
      <c r="BT11" s="121" t="s">
        <v>275</v>
      </c>
      <c r="BU11" s="370" t="s">
        <v>276</v>
      </c>
      <c r="BV11" s="80" t="s">
        <v>211</v>
      </c>
      <c r="BW11" s="97" t="s">
        <v>168</v>
      </c>
      <c r="BX11" s="99" t="s">
        <v>169</v>
      </c>
      <c r="BY11" s="98" t="s">
        <v>170</v>
      </c>
      <c r="BZ11" s="98" t="s">
        <v>170</v>
      </c>
      <c r="CA11" s="98" t="s">
        <v>170</v>
      </c>
      <c r="CB11" s="98" t="s">
        <v>170</v>
      </c>
      <c r="CC11" s="98" t="s">
        <v>170</v>
      </c>
      <c r="CD11" s="98" t="s">
        <v>170</v>
      </c>
      <c r="CE11" s="98" t="s">
        <v>170</v>
      </c>
      <c r="CF11" s="98" t="s">
        <v>170</v>
      </c>
      <c r="CG11" s="98" t="s">
        <v>170</v>
      </c>
      <c r="CH11" s="98" t="s">
        <v>170</v>
      </c>
      <c r="CI11" s="81" t="s">
        <v>170</v>
      </c>
      <c r="CJ11" s="81" t="s">
        <v>170</v>
      </c>
      <c r="CK11" s="81" t="s">
        <v>170</v>
      </c>
      <c r="CL11" s="81" t="s">
        <v>170</v>
      </c>
      <c r="CM11" s="81" t="s">
        <v>170</v>
      </c>
      <c r="CN11" s="81" t="s">
        <v>170</v>
      </c>
      <c r="CO11" s="81" t="s">
        <v>170</v>
      </c>
      <c r="CP11" s="81" t="s">
        <v>170</v>
      </c>
      <c r="CQ11" s="81" t="s">
        <v>170</v>
      </c>
      <c r="CR11" s="81" t="s">
        <v>170</v>
      </c>
      <c r="CS11" s="100">
        <v>45188</v>
      </c>
      <c r="CT11" s="83">
        <v>105</v>
      </c>
      <c r="CU11" s="225">
        <v>45348</v>
      </c>
      <c r="CV11" s="83">
        <v>45</v>
      </c>
      <c r="CW11" s="83"/>
      <c r="CX11" s="83"/>
      <c r="CY11" s="83"/>
      <c r="CZ11" s="83"/>
      <c r="DA11" s="83">
        <v>2</v>
      </c>
      <c r="DB11" s="84">
        <f t="shared" si="2"/>
        <v>150</v>
      </c>
      <c r="DC11" s="100">
        <v>45405</v>
      </c>
      <c r="DD11" s="101">
        <v>45188</v>
      </c>
      <c r="DE11" s="86">
        <v>24500000</v>
      </c>
      <c r="DF11" s="85">
        <v>45348</v>
      </c>
      <c r="DG11" s="86">
        <v>10500000</v>
      </c>
      <c r="DH11" s="85"/>
      <c r="DI11" s="86"/>
      <c r="DJ11" s="86"/>
      <c r="DK11" s="86"/>
      <c r="DL11" s="86"/>
      <c r="DM11" s="86"/>
      <c r="DN11" s="87">
        <v>2</v>
      </c>
      <c r="DO11" s="325">
        <f t="shared" si="3"/>
        <v>35000000</v>
      </c>
      <c r="DP11" s="111"/>
      <c r="DQ11" s="112"/>
      <c r="DR11" s="111"/>
      <c r="DS11" s="111"/>
      <c r="DT11" s="111"/>
      <c r="DU11" s="111"/>
      <c r="DV11" s="113"/>
      <c r="DW11" s="113"/>
      <c r="DX11" s="113"/>
      <c r="DY11" s="113"/>
      <c r="DZ11" s="114"/>
      <c r="EA11" s="115">
        <f t="shared" si="4"/>
        <v>7000000</v>
      </c>
      <c r="EB11" s="116">
        <f t="shared" si="5"/>
        <v>7000000</v>
      </c>
      <c r="EC11" s="117" t="s">
        <v>277</v>
      </c>
    </row>
    <row r="12" spans="1:133" s="308" customFormat="1" x14ac:dyDescent="0.2">
      <c r="A12" s="228">
        <v>11</v>
      </c>
      <c r="B12" s="228" t="s">
        <v>278</v>
      </c>
      <c r="C12" s="228" t="s">
        <v>278</v>
      </c>
      <c r="D12" s="229" t="s">
        <v>278</v>
      </c>
      <c r="E12" s="229"/>
      <c r="F12" s="229"/>
      <c r="G12" s="228"/>
      <c r="H12" s="229" t="s">
        <v>278</v>
      </c>
      <c r="I12" s="260"/>
      <c r="J12" s="261"/>
      <c r="K12" s="229" t="s">
        <v>278</v>
      </c>
      <c r="L12" s="229" t="s">
        <v>278</v>
      </c>
      <c r="M12" s="229" t="s">
        <v>278</v>
      </c>
      <c r="N12" s="229" t="s">
        <v>278</v>
      </c>
      <c r="O12" s="229" t="s">
        <v>278</v>
      </c>
      <c r="P12" s="229" t="s">
        <v>278</v>
      </c>
      <c r="Q12" s="229" t="s">
        <v>278</v>
      </c>
      <c r="R12" s="265"/>
      <c r="S12" s="266"/>
      <c r="T12" s="267"/>
      <c r="U12" s="268"/>
      <c r="V12" s="269"/>
      <c r="W12" s="268"/>
      <c r="X12" s="270"/>
      <c r="Y12" s="271"/>
      <c r="Z12" s="272"/>
      <c r="AA12" s="262"/>
      <c r="AB12" s="262"/>
      <c r="AC12" s="262"/>
      <c r="AD12" s="273"/>
      <c r="AE12" s="274"/>
      <c r="AF12" s="229"/>
      <c r="AG12" s="229"/>
      <c r="AH12" s="229"/>
      <c r="AI12" s="228"/>
      <c r="AJ12" s="286"/>
      <c r="AK12" s="276"/>
      <c r="AL12" s="228"/>
      <c r="AM12" s="228"/>
      <c r="AN12" s="228"/>
      <c r="AO12" s="228"/>
      <c r="AP12" s="228"/>
      <c r="AQ12" s="277"/>
      <c r="AR12" s="277"/>
      <c r="AS12" s="278" t="s">
        <v>278</v>
      </c>
      <c r="AT12" s="278"/>
      <c r="AU12" s="278"/>
      <c r="AV12" s="279"/>
      <c r="AW12" s="280"/>
      <c r="AX12" s="228"/>
      <c r="AY12" s="281"/>
      <c r="AZ12" s="282"/>
      <c r="BA12" s="228"/>
      <c r="BB12" s="283"/>
      <c r="BC12" s="284"/>
      <c r="BD12" s="285">
        <f ca="1">(TODAY()-Tabla1[[#This Row],[FECHA DE NACIMIENTO]])/365</f>
        <v>124.26301369863013</v>
      </c>
      <c r="BE12" s="228"/>
      <c r="BF12" s="228"/>
      <c r="BG12" s="228"/>
      <c r="BH12" s="248"/>
      <c r="BI12" s="228"/>
      <c r="BJ12" s="228"/>
      <c r="BK12" s="286"/>
      <c r="BL12" s="228"/>
      <c r="BM12" s="304"/>
      <c r="BN12" s="228"/>
      <c r="BO12" s="288"/>
      <c r="BP12" s="288"/>
      <c r="BQ12" s="288"/>
      <c r="BR12" s="305"/>
      <c r="BS12" s="306"/>
      <c r="BT12" s="228" t="s">
        <v>278</v>
      </c>
      <c r="BU12" s="307"/>
      <c r="BV12" s="291" t="s">
        <v>278</v>
      </c>
      <c r="BW12" s="302" t="s">
        <v>279</v>
      </c>
      <c r="BX12" s="248" t="s">
        <v>278</v>
      </c>
      <c r="BY12" s="292"/>
      <c r="BZ12" s="293"/>
      <c r="CA12" s="293"/>
      <c r="CB12" s="293"/>
      <c r="CC12" s="293"/>
      <c r="CD12" s="293"/>
      <c r="CE12" s="293"/>
      <c r="CF12" s="293"/>
      <c r="CG12" s="293"/>
      <c r="CH12" s="293"/>
      <c r="CI12" s="228"/>
      <c r="CJ12" s="228"/>
      <c r="CK12" s="228"/>
      <c r="CL12" s="228"/>
      <c r="CM12" s="228"/>
      <c r="CN12" s="228"/>
      <c r="CO12" s="228"/>
      <c r="CP12" s="228"/>
      <c r="CQ12" s="228"/>
      <c r="CR12" s="229"/>
      <c r="CS12" s="294"/>
      <c r="CT12" s="262"/>
      <c r="CU12" s="262"/>
      <c r="CV12" s="262"/>
      <c r="CW12" s="262"/>
      <c r="CX12" s="262"/>
      <c r="CY12" s="262"/>
      <c r="CZ12" s="262"/>
      <c r="DA12" s="262"/>
      <c r="DB12" s="293"/>
      <c r="DC12" s="294"/>
      <c r="DD12" s="295"/>
      <c r="DE12" s="296"/>
      <c r="DF12" s="279"/>
      <c r="DG12" s="296"/>
      <c r="DH12" s="279"/>
      <c r="DI12" s="296"/>
      <c r="DJ12" s="296"/>
      <c r="DK12" s="296"/>
      <c r="DL12" s="296"/>
      <c r="DM12" s="296"/>
      <c r="DN12" s="297"/>
      <c r="DO12" s="328"/>
      <c r="DP12" s="279"/>
      <c r="DQ12" s="228"/>
      <c r="DR12" s="279"/>
      <c r="DS12" s="279"/>
      <c r="DT12" s="279"/>
      <c r="DU12" s="279"/>
      <c r="DV12" s="298"/>
      <c r="DW12" s="298"/>
      <c r="DX12" s="298"/>
      <c r="DY12" s="298"/>
      <c r="DZ12" s="262"/>
      <c r="EA12" s="299"/>
      <c r="EB12" s="300"/>
      <c r="EC12" s="301"/>
    </row>
    <row r="13" spans="1:133" s="118" customFormat="1" ht="36" x14ac:dyDescent="0.2">
      <c r="A13" s="61">
        <v>12</v>
      </c>
      <c r="B13" s="61">
        <v>2023</v>
      </c>
      <c r="C13" s="360" t="s">
        <v>280</v>
      </c>
      <c r="D13" s="366" t="s">
        <v>281</v>
      </c>
      <c r="E13" s="62" t="s">
        <v>135</v>
      </c>
      <c r="F13" s="62" t="s">
        <v>136</v>
      </c>
      <c r="G13" s="61" t="s">
        <v>137</v>
      </c>
      <c r="H13" s="61" t="s">
        <v>138</v>
      </c>
      <c r="I13" s="63">
        <v>53000000</v>
      </c>
      <c r="J13" s="126">
        <f t="shared" ref="J13:J76" si="6">+I13+DO13</f>
        <v>79500000</v>
      </c>
      <c r="K13" s="64" t="s">
        <v>139</v>
      </c>
      <c r="L13" s="65">
        <v>36754</v>
      </c>
      <c r="M13" s="76">
        <v>57</v>
      </c>
      <c r="N13" s="69" t="s">
        <v>140</v>
      </c>
      <c r="O13" s="69" t="s">
        <v>141</v>
      </c>
      <c r="P13" s="88" t="s">
        <v>142</v>
      </c>
      <c r="Q13" s="88">
        <v>1741</v>
      </c>
      <c r="R13" s="95" t="s">
        <v>143</v>
      </c>
      <c r="S13" s="102">
        <v>384</v>
      </c>
      <c r="T13" s="103">
        <v>44944</v>
      </c>
      <c r="U13" s="89">
        <v>746</v>
      </c>
      <c r="V13" s="90">
        <v>45239</v>
      </c>
      <c r="W13" s="89">
        <v>496</v>
      </c>
      <c r="X13" s="104">
        <v>45334</v>
      </c>
      <c r="Y13" s="105"/>
      <c r="Z13" s="91"/>
      <c r="AA13" s="92"/>
      <c r="AB13" s="92"/>
      <c r="AC13" s="92"/>
      <c r="AD13" s="106"/>
      <c r="AE13" s="96" t="s">
        <v>144</v>
      </c>
      <c r="AF13" s="66" t="s">
        <v>145</v>
      </c>
      <c r="AG13" s="66" t="s">
        <v>254</v>
      </c>
      <c r="AH13" s="66" t="s">
        <v>147</v>
      </c>
      <c r="AI13" s="67" t="s">
        <v>255</v>
      </c>
      <c r="AJ13" s="222">
        <v>5</v>
      </c>
      <c r="AK13" s="123" t="s">
        <v>282</v>
      </c>
      <c r="AL13" s="70" t="s">
        <v>150</v>
      </c>
      <c r="AM13" s="70">
        <v>10</v>
      </c>
      <c r="AN13" s="70">
        <f>3+2</f>
        <v>5</v>
      </c>
      <c r="AO13" s="70">
        <f t="shared" ref="AO13:AO76" si="7">+AM13+AN13</f>
        <v>15</v>
      </c>
      <c r="AP13" s="70">
        <v>0</v>
      </c>
      <c r="AQ13" s="107">
        <v>44950</v>
      </c>
      <c r="AR13" s="108">
        <v>44950</v>
      </c>
      <c r="AS13" s="108">
        <v>44951</v>
      </c>
      <c r="AT13" s="108">
        <v>45254</v>
      </c>
      <c r="AU13" s="108">
        <v>45406</v>
      </c>
      <c r="AV13" s="109"/>
      <c r="AW13" s="94" t="s">
        <v>151</v>
      </c>
      <c r="AX13" s="70" t="s">
        <v>152</v>
      </c>
      <c r="AY13" s="72">
        <v>1012402720</v>
      </c>
      <c r="AZ13" s="73">
        <v>5</v>
      </c>
      <c r="BA13" s="70" t="s">
        <v>283</v>
      </c>
      <c r="BB13" s="60" t="s">
        <v>284</v>
      </c>
      <c r="BC13" s="74">
        <v>34199</v>
      </c>
      <c r="BD13" s="75">
        <f ca="1">(TODAY()-Tabla1[[#This Row],[FECHA DE NACIMIENTO]])/365</f>
        <v>30.567123287671233</v>
      </c>
      <c r="BE13" s="70" t="s">
        <v>198</v>
      </c>
      <c r="BF13" s="70" t="s">
        <v>156</v>
      </c>
      <c r="BG13" s="70" t="s">
        <v>258</v>
      </c>
      <c r="BH13" s="76" t="s">
        <v>158</v>
      </c>
      <c r="BI13" s="70" t="s">
        <v>159</v>
      </c>
      <c r="BJ13" s="70" t="s">
        <v>160</v>
      </c>
      <c r="BK13" s="77" t="s">
        <v>285</v>
      </c>
      <c r="BL13" s="70">
        <v>3137177551</v>
      </c>
      <c r="BM13" s="119" t="s">
        <v>286</v>
      </c>
      <c r="BN13" s="70" t="s">
        <v>163</v>
      </c>
      <c r="BO13" s="71">
        <v>45442</v>
      </c>
      <c r="BP13" s="71">
        <v>45528</v>
      </c>
      <c r="BQ13" s="70" t="s">
        <v>287</v>
      </c>
      <c r="BR13" s="257">
        <v>79053156</v>
      </c>
      <c r="BS13" s="73">
        <v>5</v>
      </c>
      <c r="BT13" s="121" t="s">
        <v>288</v>
      </c>
      <c r="BU13" s="370" t="s">
        <v>289</v>
      </c>
      <c r="BV13" s="80" t="s">
        <v>211</v>
      </c>
      <c r="BW13" s="97" t="s">
        <v>168</v>
      </c>
      <c r="BX13" s="99" t="s">
        <v>169</v>
      </c>
      <c r="BY13" s="98" t="s">
        <v>170</v>
      </c>
      <c r="BZ13" s="98" t="s">
        <v>170</v>
      </c>
      <c r="CA13" s="98" t="s">
        <v>170</v>
      </c>
      <c r="CB13" s="98" t="s">
        <v>170</v>
      </c>
      <c r="CC13" s="98" t="s">
        <v>170</v>
      </c>
      <c r="CD13" s="98" t="s">
        <v>170</v>
      </c>
      <c r="CE13" s="98" t="s">
        <v>170</v>
      </c>
      <c r="CF13" s="98" t="s">
        <v>170</v>
      </c>
      <c r="CG13" s="98" t="s">
        <v>170</v>
      </c>
      <c r="CH13" s="98" t="s">
        <v>170</v>
      </c>
      <c r="CI13" s="81" t="s">
        <v>170</v>
      </c>
      <c r="CJ13" s="81" t="s">
        <v>170</v>
      </c>
      <c r="CK13" s="81" t="s">
        <v>170</v>
      </c>
      <c r="CL13" s="81" t="s">
        <v>170</v>
      </c>
      <c r="CM13" s="81" t="s">
        <v>170</v>
      </c>
      <c r="CN13" s="81" t="s">
        <v>170</v>
      </c>
      <c r="CO13" s="81" t="s">
        <v>170</v>
      </c>
      <c r="CP13" s="81" t="s">
        <v>170</v>
      </c>
      <c r="CQ13" s="81" t="s">
        <v>170</v>
      </c>
      <c r="CR13" s="82" t="s">
        <v>170</v>
      </c>
      <c r="CS13" s="100">
        <v>45251</v>
      </c>
      <c r="CT13" s="83">
        <v>90</v>
      </c>
      <c r="CU13" s="225">
        <v>45341</v>
      </c>
      <c r="CV13" s="83">
        <v>60</v>
      </c>
      <c r="CW13" s="83"/>
      <c r="CX13" s="83"/>
      <c r="CY13" s="83"/>
      <c r="CZ13" s="83"/>
      <c r="DA13" s="83">
        <v>2</v>
      </c>
      <c r="DB13" s="84">
        <f t="shared" ref="DB13:DB76" si="8">+CT13+CV13+CX13+CZ13</f>
        <v>150</v>
      </c>
      <c r="DC13" s="100">
        <v>45406</v>
      </c>
      <c r="DD13" s="101">
        <v>45251</v>
      </c>
      <c r="DE13" s="86">
        <v>15900000</v>
      </c>
      <c r="DF13" s="85">
        <v>45341</v>
      </c>
      <c r="DG13" s="86">
        <v>10600000</v>
      </c>
      <c r="DH13" s="85"/>
      <c r="DI13" s="86"/>
      <c r="DJ13" s="86"/>
      <c r="DK13" s="86"/>
      <c r="DL13" s="86"/>
      <c r="DM13" s="86"/>
      <c r="DN13" s="87">
        <v>2</v>
      </c>
      <c r="DO13" s="325">
        <f t="shared" ref="DO13:DO44" si="9">+DE13+DG13+DI13+DK13+DM13</f>
        <v>26500000</v>
      </c>
      <c r="DP13" s="111"/>
      <c r="DQ13" s="112"/>
      <c r="DR13" s="111"/>
      <c r="DS13" s="111"/>
      <c r="DT13" s="111"/>
      <c r="DU13" s="111"/>
      <c r="DV13" s="113"/>
      <c r="DW13" s="113"/>
      <c r="DX13" s="113"/>
      <c r="DY13" s="113"/>
      <c r="DZ13" s="114"/>
      <c r="EA13" s="115">
        <f t="shared" ref="EA13:EA76" si="10">+J13/AO13</f>
        <v>5300000</v>
      </c>
      <c r="EB13" s="116">
        <f t="shared" ref="EB13:EB76" si="11">+J13/AO13</f>
        <v>5300000</v>
      </c>
      <c r="EC13" s="117" t="s">
        <v>290</v>
      </c>
    </row>
    <row r="14" spans="1:133" s="118" customFormat="1" ht="36" x14ac:dyDescent="0.2">
      <c r="A14" s="61">
        <v>13</v>
      </c>
      <c r="B14" s="61">
        <v>2023</v>
      </c>
      <c r="C14" s="360" t="s">
        <v>291</v>
      </c>
      <c r="D14" s="366" t="s">
        <v>292</v>
      </c>
      <c r="E14" s="62" t="s">
        <v>135</v>
      </c>
      <c r="F14" s="62" t="s">
        <v>136</v>
      </c>
      <c r="G14" s="61" t="s">
        <v>137</v>
      </c>
      <c r="H14" s="61" t="s">
        <v>138</v>
      </c>
      <c r="I14" s="63">
        <v>75000000</v>
      </c>
      <c r="J14" s="126">
        <f t="shared" si="6"/>
        <v>75000000</v>
      </c>
      <c r="K14" s="64" t="s">
        <v>139</v>
      </c>
      <c r="L14" s="65">
        <v>38629</v>
      </c>
      <c r="M14" s="76">
        <v>57</v>
      </c>
      <c r="N14" s="69" t="s">
        <v>140</v>
      </c>
      <c r="O14" s="69" t="s">
        <v>141</v>
      </c>
      <c r="P14" s="88" t="s">
        <v>142</v>
      </c>
      <c r="Q14" s="88">
        <v>1741</v>
      </c>
      <c r="R14" s="95" t="s">
        <v>143</v>
      </c>
      <c r="S14" s="102">
        <v>412</v>
      </c>
      <c r="T14" s="103">
        <v>44949</v>
      </c>
      <c r="U14" s="89"/>
      <c r="V14" s="90"/>
      <c r="W14" s="89"/>
      <c r="X14" s="104"/>
      <c r="Y14" s="105"/>
      <c r="Z14" s="91"/>
      <c r="AA14" s="92"/>
      <c r="AB14" s="92"/>
      <c r="AC14" s="92"/>
      <c r="AD14" s="106"/>
      <c r="AE14" s="96" t="s">
        <v>144</v>
      </c>
      <c r="AF14" s="66" t="s">
        <v>145</v>
      </c>
      <c r="AG14" s="66" t="s">
        <v>254</v>
      </c>
      <c r="AH14" s="66" t="s">
        <v>147</v>
      </c>
      <c r="AI14" s="67" t="s">
        <v>255</v>
      </c>
      <c r="AJ14" s="222">
        <v>5</v>
      </c>
      <c r="AK14" s="123" t="s">
        <v>293</v>
      </c>
      <c r="AL14" s="70" t="s">
        <v>150</v>
      </c>
      <c r="AM14" s="70">
        <v>10</v>
      </c>
      <c r="AN14" s="70">
        <v>0</v>
      </c>
      <c r="AO14" s="70">
        <f t="shared" si="7"/>
        <v>10</v>
      </c>
      <c r="AP14" s="70">
        <v>0</v>
      </c>
      <c r="AQ14" s="107">
        <v>44950</v>
      </c>
      <c r="AR14" s="108">
        <v>44950</v>
      </c>
      <c r="AS14" s="108">
        <v>44950</v>
      </c>
      <c r="AT14" s="108">
        <v>45253</v>
      </c>
      <c r="AU14" s="108">
        <v>44967</v>
      </c>
      <c r="AV14" s="109"/>
      <c r="AW14" s="94" t="s">
        <v>294</v>
      </c>
      <c r="AX14" s="70" t="s">
        <v>152</v>
      </c>
      <c r="AY14" s="72">
        <v>79580307</v>
      </c>
      <c r="AZ14" s="73">
        <v>0</v>
      </c>
      <c r="BA14" s="70" t="s">
        <v>295</v>
      </c>
      <c r="BB14" s="60" t="s">
        <v>284</v>
      </c>
      <c r="BC14" s="74">
        <v>26082</v>
      </c>
      <c r="BD14" s="75">
        <f ca="1">(TODAY()-Tabla1[[#This Row],[FECHA DE NACIMIENTO]])/365</f>
        <v>52.805479452054797</v>
      </c>
      <c r="BE14" s="70" t="s">
        <v>170</v>
      </c>
      <c r="BF14" s="70" t="s">
        <v>181</v>
      </c>
      <c r="BG14" s="70" t="s">
        <v>258</v>
      </c>
      <c r="BH14" s="76" t="s">
        <v>158</v>
      </c>
      <c r="BI14" s="70" t="s">
        <v>159</v>
      </c>
      <c r="BJ14" s="70" t="s">
        <v>160</v>
      </c>
      <c r="BK14" s="77" t="s">
        <v>296</v>
      </c>
      <c r="BL14" s="70">
        <v>3103427588</v>
      </c>
      <c r="BM14" s="119" t="s">
        <v>297</v>
      </c>
      <c r="BN14" s="70" t="s">
        <v>163</v>
      </c>
      <c r="BO14" s="71">
        <v>45438</v>
      </c>
      <c r="BP14" s="71"/>
      <c r="BQ14" s="71" t="s">
        <v>274</v>
      </c>
      <c r="BR14" s="122">
        <v>1032436255</v>
      </c>
      <c r="BS14" s="121">
        <v>0</v>
      </c>
      <c r="BT14" s="121" t="s">
        <v>298</v>
      </c>
      <c r="BU14" s="128" t="s">
        <v>299</v>
      </c>
      <c r="BV14" s="80" t="s">
        <v>211</v>
      </c>
      <c r="BW14" s="97" t="s">
        <v>250</v>
      </c>
      <c r="BX14" s="99" t="s">
        <v>169</v>
      </c>
      <c r="BY14" s="98" t="s">
        <v>170</v>
      </c>
      <c r="BZ14" s="93" t="s">
        <v>170</v>
      </c>
      <c r="CA14" s="93" t="s">
        <v>170</v>
      </c>
      <c r="CB14" s="93" t="s">
        <v>170</v>
      </c>
      <c r="CC14" s="93" t="s">
        <v>170</v>
      </c>
      <c r="CD14" s="93" t="s">
        <v>170</v>
      </c>
      <c r="CE14" s="93" t="s">
        <v>170</v>
      </c>
      <c r="CF14" s="93" t="s">
        <v>170</v>
      </c>
      <c r="CG14" s="93" t="s">
        <v>170</v>
      </c>
      <c r="CH14" s="93" t="s">
        <v>170</v>
      </c>
      <c r="CI14" s="81" t="s">
        <v>170</v>
      </c>
      <c r="CJ14" s="81" t="s">
        <v>170</v>
      </c>
      <c r="CK14" s="81" t="s">
        <v>170</v>
      </c>
      <c r="CL14" s="81" t="s">
        <v>170</v>
      </c>
      <c r="CM14" s="81" t="s">
        <v>170</v>
      </c>
      <c r="CN14" s="81" t="s">
        <v>170</v>
      </c>
      <c r="CO14" s="81" t="s">
        <v>170</v>
      </c>
      <c r="CP14" s="81" t="s">
        <v>170</v>
      </c>
      <c r="CQ14" s="81" t="s">
        <v>170</v>
      </c>
      <c r="CR14" s="82" t="s">
        <v>170</v>
      </c>
      <c r="CS14" s="100"/>
      <c r="CT14" s="83"/>
      <c r="CU14" s="83"/>
      <c r="CV14" s="83"/>
      <c r="CW14" s="83"/>
      <c r="CX14" s="83"/>
      <c r="CY14" s="83"/>
      <c r="CZ14" s="83"/>
      <c r="DA14" s="83"/>
      <c r="DB14" s="84">
        <f t="shared" si="8"/>
        <v>0</v>
      </c>
      <c r="DC14" s="100">
        <v>45253</v>
      </c>
      <c r="DD14" s="101"/>
      <c r="DE14" s="86"/>
      <c r="DF14" s="85"/>
      <c r="DG14" s="86"/>
      <c r="DH14" s="85"/>
      <c r="DI14" s="86"/>
      <c r="DJ14" s="86"/>
      <c r="DK14" s="86"/>
      <c r="DL14" s="86"/>
      <c r="DM14" s="86"/>
      <c r="DN14" s="87"/>
      <c r="DO14" s="325">
        <f t="shared" si="9"/>
        <v>0</v>
      </c>
      <c r="DP14" s="111"/>
      <c r="DQ14" s="112"/>
      <c r="DR14" s="111"/>
      <c r="DS14" s="111"/>
      <c r="DT14" s="111"/>
      <c r="DU14" s="111"/>
      <c r="DV14" s="113"/>
      <c r="DW14" s="113"/>
      <c r="DX14" s="113"/>
      <c r="DY14" s="113"/>
      <c r="DZ14" s="114"/>
      <c r="EA14" s="115">
        <f t="shared" si="10"/>
        <v>7500000</v>
      </c>
      <c r="EB14" s="116">
        <f t="shared" si="11"/>
        <v>7500000</v>
      </c>
      <c r="EC14" s="117" t="s">
        <v>300</v>
      </c>
    </row>
    <row r="15" spans="1:133" s="118" customFormat="1" ht="36" x14ac:dyDescent="0.2">
      <c r="A15" s="61">
        <v>14</v>
      </c>
      <c r="B15" s="61">
        <v>2023</v>
      </c>
      <c r="C15" s="360" t="s">
        <v>301</v>
      </c>
      <c r="D15" s="366" t="s">
        <v>302</v>
      </c>
      <c r="E15" s="62" t="s">
        <v>135</v>
      </c>
      <c r="F15" s="62" t="s">
        <v>136</v>
      </c>
      <c r="G15" s="61" t="s">
        <v>137</v>
      </c>
      <c r="H15" s="61" t="s">
        <v>138</v>
      </c>
      <c r="I15" s="63">
        <v>50000000</v>
      </c>
      <c r="J15" s="126">
        <f t="shared" si="6"/>
        <v>65000000</v>
      </c>
      <c r="K15" s="64" t="s">
        <v>139</v>
      </c>
      <c r="L15" s="65">
        <v>38411</v>
      </c>
      <c r="M15" s="76">
        <v>45</v>
      </c>
      <c r="N15" s="69" t="s">
        <v>174</v>
      </c>
      <c r="O15" s="69" t="s">
        <v>175</v>
      </c>
      <c r="P15" s="88" t="s">
        <v>176</v>
      </c>
      <c r="Q15" s="88">
        <v>1736</v>
      </c>
      <c r="R15" s="95" t="s">
        <v>177</v>
      </c>
      <c r="S15" s="102">
        <v>411</v>
      </c>
      <c r="T15" s="103">
        <v>44949</v>
      </c>
      <c r="U15" s="89">
        <v>742</v>
      </c>
      <c r="V15" s="90">
        <v>45229</v>
      </c>
      <c r="W15" s="89">
        <v>863</v>
      </c>
      <c r="X15" s="104">
        <v>45275</v>
      </c>
      <c r="Y15" s="105"/>
      <c r="Z15" s="91"/>
      <c r="AA15" s="92"/>
      <c r="AB15" s="92"/>
      <c r="AC15" s="92"/>
      <c r="AD15" s="106"/>
      <c r="AE15" s="96" t="s">
        <v>144</v>
      </c>
      <c r="AF15" s="66" t="s">
        <v>145</v>
      </c>
      <c r="AG15" s="66" t="s">
        <v>254</v>
      </c>
      <c r="AH15" s="66" t="s">
        <v>147</v>
      </c>
      <c r="AI15" s="67" t="s">
        <v>255</v>
      </c>
      <c r="AJ15" s="222">
        <v>5</v>
      </c>
      <c r="AK15" s="123" t="s">
        <v>303</v>
      </c>
      <c r="AL15" s="70" t="s">
        <v>150</v>
      </c>
      <c r="AM15" s="70">
        <v>10</v>
      </c>
      <c r="AN15" s="70">
        <f>2+1</f>
        <v>3</v>
      </c>
      <c r="AO15" s="70">
        <f t="shared" si="7"/>
        <v>13</v>
      </c>
      <c r="AP15" s="70">
        <v>0</v>
      </c>
      <c r="AQ15" s="71">
        <v>44950</v>
      </c>
      <c r="AR15" s="371">
        <v>44950</v>
      </c>
      <c r="AS15" s="371">
        <v>44950</v>
      </c>
      <c r="AT15" s="371">
        <v>45253</v>
      </c>
      <c r="AU15" s="371">
        <v>45345</v>
      </c>
      <c r="AV15" s="109"/>
      <c r="AW15" s="94" t="s">
        <v>215</v>
      </c>
      <c r="AX15" s="70" t="s">
        <v>152</v>
      </c>
      <c r="AY15" s="72">
        <v>1026568660</v>
      </c>
      <c r="AZ15" s="73">
        <v>5</v>
      </c>
      <c r="BA15" s="70" t="s">
        <v>304</v>
      </c>
      <c r="BB15" s="60" t="s">
        <v>305</v>
      </c>
      <c r="BC15" s="74">
        <v>33501</v>
      </c>
      <c r="BD15" s="75">
        <f ca="1">(TODAY()-Tabla1[[#This Row],[FECHA DE NACIMIENTO]])/365</f>
        <v>32.479452054794521</v>
      </c>
      <c r="BE15" s="70" t="s">
        <v>170</v>
      </c>
      <c r="BF15" s="70" t="s">
        <v>181</v>
      </c>
      <c r="BG15" s="70" t="s">
        <v>258</v>
      </c>
      <c r="BH15" s="76" t="s">
        <v>158</v>
      </c>
      <c r="BI15" s="120" t="s">
        <v>159</v>
      </c>
      <c r="BJ15" s="120" t="s">
        <v>160</v>
      </c>
      <c r="BK15" s="77" t="s">
        <v>306</v>
      </c>
      <c r="BL15" s="70">
        <v>3188682057</v>
      </c>
      <c r="BM15" s="119" t="s">
        <v>307</v>
      </c>
      <c r="BN15" s="70" t="s">
        <v>163</v>
      </c>
      <c r="BO15" s="71">
        <v>45453</v>
      </c>
      <c r="BP15" s="71">
        <v>45504</v>
      </c>
      <c r="BQ15" s="71" t="s">
        <v>184</v>
      </c>
      <c r="BR15" s="122">
        <v>79720862</v>
      </c>
      <c r="BS15" s="121">
        <v>9</v>
      </c>
      <c r="BT15" s="121" t="s">
        <v>308</v>
      </c>
      <c r="BU15" s="370" t="s">
        <v>309</v>
      </c>
      <c r="BV15" s="80" t="s">
        <v>167</v>
      </c>
      <c r="BW15" s="97" t="s">
        <v>187</v>
      </c>
      <c r="BX15" s="99" t="s">
        <v>169</v>
      </c>
      <c r="BY15" s="98" t="s">
        <v>170</v>
      </c>
      <c r="BZ15" s="98" t="s">
        <v>170</v>
      </c>
      <c r="CA15" s="98" t="s">
        <v>170</v>
      </c>
      <c r="CB15" s="98" t="s">
        <v>170</v>
      </c>
      <c r="CC15" s="98" t="s">
        <v>170</v>
      </c>
      <c r="CD15" s="98" t="s">
        <v>170</v>
      </c>
      <c r="CE15" s="98" t="s">
        <v>170</v>
      </c>
      <c r="CF15" s="98" t="s">
        <v>170</v>
      </c>
      <c r="CG15" s="98" t="s">
        <v>170</v>
      </c>
      <c r="CH15" s="98" t="s">
        <v>170</v>
      </c>
      <c r="CI15" s="81" t="s">
        <v>170</v>
      </c>
      <c r="CJ15" s="81" t="s">
        <v>170</v>
      </c>
      <c r="CK15" s="81" t="s">
        <v>170</v>
      </c>
      <c r="CL15" s="81" t="s">
        <v>170</v>
      </c>
      <c r="CM15" s="81" t="s">
        <v>170</v>
      </c>
      <c r="CN15" s="81" t="s">
        <v>170</v>
      </c>
      <c r="CO15" s="81" t="s">
        <v>170</v>
      </c>
      <c r="CP15" s="81" t="s">
        <v>170</v>
      </c>
      <c r="CQ15" s="81" t="s">
        <v>170</v>
      </c>
      <c r="CR15" s="81" t="s">
        <v>170</v>
      </c>
      <c r="CS15" s="100">
        <v>45240</v>
      </c>
      <c r="CT15" s="83">
        <v>60</v>
      </c>
      <c r="CU15" s="225">
        <v>45286</v>
      </c>
      <c r="CV15" s="83">
        <v>30</v>
      </c>
      <c r="CW15" s="83"/>
      <c r="CX15" s="83"/>
      <c r="CY15" s="83"/>
      <c r="CZ15" s="83"/>
      <c r="DA15" s="83">
        <v>2</v>
      </c>
      <c r="DB15" s="84">
        <f t="shared" si="8"/>
        <v>90</v>
      </c>
      <c r="DC15" s="100">
        <v>45345</v>
      </c>
      <c r="DD15" s="101">
        <v>45240</v>
      </c>
      <c r="DE15" s="86">
        <v>10000000</v>
      </c>
      <c r="DF15" s="85">
        <v>45286</v>
      </c>
      <c r="DG15" s="86">
        <v>5000000</v>
      </c>
      <c r="DH15" s="85"/>
      <c r="DI15" s="86"/>
      <c r="DJ15" s="86"/>
      <c r="DK15" s="86"/>
      <c r="DL15" s="86"/>
      <c r="DM15" s="86"/>
      <c r="DN15" s="87">
        <v>2</v>
      </c>
      <c r="DO15" s="325">
        <f t="shared" si="9"/>
        <v>15000000</v>
      </c>
      <c r="DP15" s="111"/>
      <c r="DQ15" s="112"/>
      <c r="DR15" s="111"/>
      <c r="DS15" s="111"/>
      <c r="DT15" s="111"/>
      <c r="DU15" s="111"/>
      <c r="DV15" s="113"/>
      <c r="DW15" s="113"/>
      <c r="DX15" s="113"/>
      <c r="DY15" s="113"/>
      <c r="DZ15" s="114"/>
      <c r="EA15" s="115">
        <f t="shared" si="10"/>
        <v>5000000</v>
      </c>
      <c r="EB15" s="116">
        <f t="shared" si="11"/>
        <v>5000000</v>
      </c>
      <c r="EC15" s="117" t="s">
        <v>310</v>
      </c>
    </row>
    <row r="16" spans="1:133" s="118" customFormat="1" ht="36" x14ac:dyDescent="0.2">
      <c r="A16" s="61">
        <v>15</v>
      </c>
      <c r="B16" s="61">
        <v>2023</v>
      </c>
      <c r="C16" s="360" t="s">
        <v>311</v>
      </c>
      <c r="D16" s="366" t="s">
        <v>312</v>
      </c>
      <c r="E16" s="62" t="s">
        <v>135</v>
      </c>
      <c r="F16" s="62" t="s">
        <v>136</v>
      </c>
      <c r="G16" s="61" t="s">
        <v>137</v>
      </c>
      <c r="H16" s="61" t="s">
        <v>138</v>
      </c>
      <c r="I16" s="63">
        <v>57000000</v>
      </c>
      <c r="J16" s="126">
        <f t="shared" si="6"/>
        <v>57000000</v>
      </c>
      <c r="K16" s="64" t="s">
        <v>139</v>
      </c>
      <c r="L16" s="65">
        <v>38634</v>
      </c>
      <c r="M16" s="76">
        <v>57</v>
      </c>
      <c r="N16" s="69" t="s">
        <v>140</v>
      </c>
      <c r="O16" s="69" t="s">
        <v>141</v>
      </c>
      <c r="P16" s="88" t="s">
        <v>142</v>
      </c>
      <c r="Q16" s="88">
        <v>1741</v>
      </c>
      <c r="R16" s="95" t="s">
        <v>143</v>
      </c>
      <c r="S16" s="102">
        <v>417</v>
      </c>
      <c r="T16" s="103">
        <v>44950</v>
      </c>
      <c r="U16" s="89"/>
      <c r="V16" s="90"/>
      <c r="W16" s="89"/>
      <c r="X16" s="104"/>
      <c r="Y16" s="105"/>
      <c r="Z16" s="91"/>
      <c r="AA16" s="92"/>
      <c r="AB16" s="92"/>
      <c r="AC16" s="92"/>
      <c r="AD16" s="106"/>
      <c r="AE16" s="96" t="s">
        <v>144</v>
      </c>
      <c r="AF16" s="66" t="s">
        <v>145</v>
      </c>
      <c r="AG16" s="66" t="s">
        <v>254</v>
      </c>
      <c r="AH16" s="66" t="s">
        <v>147</v>
      </c>
      <c r="AI16" s="67" t="s">
        <v>255</v>
      </c>
      <c r="AJ16" s="222">
        <v>5</v>
      </c>
      <c r="AK16" s="123" t="s">
        <v>313</v>
      </c>
      <c r="AL16" s="70" t="s">
        <v>150</v>
      </c>
      <c r="AM16" s="70">
        <v>10</v>
      </c>
      <c r="AN16" s="70">
        <v>0</v>
      </c>
      <c r="AO16" s="70">
        <f t="shared" si="7"/>
        <v>10</v>
      </c>
      <c r="AP16" s="70">
        <v>0</v>
      </c>
      <c r="AQ16" s="107">
        <v>44951</v>
      </c>
      <c r="AR16" s="107">
        <v>44951</v>
      </c>
      <c r="AS16" s="107">
        <v>44951</v>
      </c>
      <c r="AT16" s="108">
        <v>45254</v>
      </c>
      <c r="AU16" s="108">
        <v>44995</v>
      </c>
      <c r="AV16" s="109"/>
      <c r="AW16" s="94" t="s">
        <v>314</v>
      </c>
      <c r="AX16" s="70" t="s">
        <v>152</v>
      </c>
      <c r="AY16" s="72">
        <v>1078368894</v>
      </c>
      <c r="AZ16" s="73">
        <v>2</v>
      </c>
      <c r="BA16" s="70" t="s">
        <v>315</v>
      </c>
      <c r="BB16" s="60" t="s">
        <v>284</v>
      </c>
      <c r="BC16" s="74">
        <v>33543</v>
      </c>
      <c r="BD16" s="75">
        <f ca="1">(TODAY()-Tabla1[[#This Row],[FECHA DE NACIMIENTO]])/365</f>
        <v>32.364383561643834</v>
      </c>
      <c r="BE16" s="70" t="s">
        <v>198</v>
      </c>
      <c r="BF16" s="70" t="s">
        <v>156</v>
      </c>
      <c r="BG16" s="70" t="s">
        <v>258</v>
      </c>
      <c r="BH16" s="76" t="s">
        <v>158</v>
      </c>
      <c r="BI16" s="120" t="s">
        <v>159</v>
      </c>
      <c r="BJ16" s="120" t="s">
        <v>160</v>
      </c>
      <c r="BK16" s="77" t="s">
        <v>316</v>
      </c>
      <c r="BL16" s="70">
        <v>3152275861</v>
      </c>
      <c r="BM16" s="119" t="s">
        <v>317</v>
      </c>
      <c r="BN16" s="70" t="s">
        <v>163</v>
      </c>
      <c r="BO16" s="71">
        <v>45474</v>
      </c>
      <c r="BP16" s="71"/>
      <c r="BQ16" s="71" t="s">
        <v>274</v>
      </c>
      <c r="BR16" s="122">
        <v>1032436255</v>
      </c>
      <c r="BS16" s="121">
        <v>0</v>
      </c>
      <c r="BT16" s="121" t="s">
        <v>298</v>
      </c>
      <c r="BU16" s="128" t="s">
        <v>318</v>
      </c>
      <c r="BV16" s="80" t="s">
        <v>167</v>
      </c>
      <c r="BW16" s="97" t="s">
        <v>250</v>
      </c>
      <c r="BX16" s="99" t="s">
        <v>169</v>
      </c>
      <c r="BY16" s="98" t="s">
        <v>170</v>
      </c>
      <c r="BZ16" s="98" t="s">
        <v>170</v>
      </c>
      <c r="CA16" s="98" t="s">
        <v>170</v>
      </c>
      <c r="CB16" s="98" t="s">
        <v>170</v>
      </c>
      <c r="CC16" s="98" t="s">
        <v>170</v>
      </c>
      <c r="CD16" s="98" t="s">
        <v>170</v>
      </c>
      <c r="CE16" s="98" t="s">
        <v>170</v>
      </c>
      <c r="CF16" s="98" t="s">
        <v>170</v>
      </c>
      <c r="CG16" s="98" t="s">
        <v>170</v>
      </c>
      <c r="CH16" s="98" t="s">
        <v>170</v>
      </c>
      <c r="CI16" s="81" t="s">
        <v>170</v>
      </c>
      <c r="CJ16" s="81" t="s">
        <v>170</v>
      </c>
      <c r="CK16" s="81" t="s">
        <v>170</v>
      </c>
      <c r="CL16" s="81" t="s">
        <v>170</v>
      </c>
      <c r="CM16" s="81" t="s">
        <v>170</v>
      </c>
      <c r="CN16" s="81" t="s">
        <v>170</v>
      </c>
      <c r="CO16" s="81" t="s">
        <v>170</v>
      </c>
      <c r="CP16" s="81" t="s">
        <v>170</v>
      </c>
      <c r="CQ16" s="81" t="s">
        <v>170</v>
      </c>
      <c r="CR16" s="81" t="s">
        <v>170</v>
      </c>
      <c r="CS16" s="100"/>
      <c r="CT16" s="83"/>
      <c r="CU16" s="83"/>
      <c r="CV16" s="83"/>
      <c r="CW16" s="83"/>
      <c r="CX16" s="83"/>
      <c r="CY16" s="83"/>
      <c r="CZ16" s="83"/>
      <c r="DA16" s="83"/>
      <c r="DB16" s="84">
        <f t="shared" si="8"/>
        <v>0</v>
      </c>
      <c r="DC16" s="100">
        <v>45254</v>
      </c>
      <c r="DD16" s="101"/>
      <c r="DE16" s="86"/>
      <c r="DF16" s="85"/>
      <c r="DG16" s="86"/>
      <c r="DH16" s="85"/>
      <c r="DI16" s="86"/>
      <c r="DJ16" s="86"/>
      <c r="DK16" s="86"/>
      <c r="DL16" s="86"/>
      <c r="DM16" s="86"/>
      <c r="DN16" s="87"/>
      <c r="DO16" s="325">
        <f t="shared" si="9"/>
        <v>0</v>
      </c>
      <c r="DP16" s="111"/>
      <c r="DQ16" s="112"/>
      <c r="DR16" s="111"/>
      <c r="DS16" s="111"/>
      <c r="DT16" s="111"/>
      <c r="DU16" s="111"/>
      <c r="DV16" s="113"/>
      <c r="DW16" s="113"/>
      <c r="DX16" s="113"/>
      <c r="DY16" s="113"/>
      <c r="DZ16" s="114"/>
      <c r="EA16" s="115">
        <f t="shared" si="10"/>
        <v>5700000</v>
      </c>
      <c r="EB16" s="116">
        <f t="shared" si="11"/>
        <v>5700000</v>
      </c>
      <c r="EC16" s="117" t="s">
        <v>319</v>
      </c>
    </row>
    <row r="17" spans="1:133" s="118" customFormat="1" ht="36" x14ac:dyDescent="0.2">
      <c r="A17" s="61">
        <v>16</v>
      </c>
      <c r="B17" s="61">
        <v>2023</v>
      </c>
      <c r="C17" s="360" t="s">
        <v>320</v>
      </c>
      <c r="D17" s="366" t="s">
        <v>321</v>
      </c>
      <c r="E17" s="62" t="s">
        <v>135</v>
      </c>
      <c r="F17" s="62" t="s">
        <v>136</v>
      </c>
      <c r="G17" s="61" t="s">
        <v>137</v>
      </c>
      <c r="H17" s="61" t="s">
        <v>138</v>
      </c>
      <c r="I17" s="63">
        <v>30000000</v>
      </c>
      <c r="J17" s="126">
        <f t="shared" si="6"/>
        <v>45000000</v>
      </c>
      <c r="K17" s="64" t="s">
        <v>139</v>
      </c>
      <c r="L17" s="65">
        <v>38597</v>
      </c>
      <c r="M17" s="76">
        <v>57</v>
      </c>
      <c r="N17" s="69" t="s">
        <v>140</v>
      </c>
      <c r="O17" s="69" t="s">
        <v>141</v>
      </c>
      <c r="P17" s="88" t="s">
        <v>142</v>
      </c>
      <c r="Q17" s="88">
        <v>1741</v>
      </c>
      <c r="R17" s="95" t="s">
        <v>143</v>
      </c>
      <c r="S17" s="102">
        <v>408</v>
      </c>
      <c r="T17" s="103">
        <v>44949</v>
      </c>
      <c r="U17" s="89">
        <v>733</v>
      </c>
      <c r="V17" s="90">
        <v>45223</v>
      </c>
      <c r="W17" s="89">
        <v>437</v>
      </c>
      <c r="X17" s="104">
        <v>45307</v>
      </c>
      <c r="Y17" s="105"/>
      <c r="Z17" s="91"/>
      <c r="AA17" s="92"/>
      <c r="AB17" s="92"/>
      <c r="AC17" s="92"/>
      <c r="AD17" s="106"/>
      <c r="AE17" s="96" t="s">
        <v>144</v>
      </c>
      <c r="AF17" s="66" t="s">
        <v>145</v>
      </c>
      <c r="AG17" s="66" t="s">
        <v>146</v>
      </c>
      <c r="AH17" s="66" t="s">
        <v>147</v>
      </c>
      <c r="AI17" s="67" t="s">
        <v>148</v>
      </c>
      <c r="AJ17" s="222">
        <v>4</v>
      </c>
      <c r="AK17" s="123" t="s">
        <v>322</v>
      </c>
      <c r="AL17" s="70" t="s">
        <v>150</v>
      </c>
      <c r="AM17" s="70">
        <v>10</v>
      </c>
      <c r="AN17" s="70">
        <f>3+2</f>
        <v>5</v>
      </c>
      <c r="AO17" s="70">
        <f t="shared" si="7"/>
        <v>15</v>
      </c>
      <c r="AP17" s="70">
        <v>0</v>
      </c>
      <c r="AQ17" s="107">
        <v>44951</v>
      </c>
      <c r="AR17" s="107">
        <v>44951</v>
      </c>
      <c r="AS17" s="107">
        <v>44951</v>
      </c>
      <c r="AT17" s="108">
        <v>45254</v>
      </c>
      <c r="AU17" s="108">
        <v>45406</v>
      </c>
      <c r="AV17" s="109"/>
      <c r="AW17" s="94" t="s">
        <v>151</v>
      </c>
      <c r="AX17" s="70" t="s">
        <v>152</v>
      </c>
      <c r="AY17" s="72">
        <v>52119337</v>
      </c>
      <c r="AZ17" s="73">
        <v>9</v>
      </c>
      <c r="BA17" s="70" t="s">
        <v>323</v>
      </c>
      <c r="BB17" s="60" t="s">
        <v>324</v>
      </c>
      <c r="BC17" s="74">
        <v>25615</v>
      </c>
      <c r="BD17" s="75">
        <f ca="1">(TODAY()-Tabla1[[#This Row],[FECHA DE NACIMIENTO]])/365</f>
        <v>54.084931506849315</v>
      </c>
      <c r="BE17" s="70" t="s">
        <v>198</v>
      </c>
      <c r="BF17" s="70" t="s">
        <v>156</v>
      </c>
      <c r="BG17" s="70" t="s">
        <v>244</v>
      </c>
      <c r="BH17" s="76" t="s">
        <v>158</v>
      </c>
      <c r="BI17" s="120" t="s">
        <v>159</v>
      </c>
      <c r="BJ17" s="120" t="s">
        <v>160</v>
      </c>
      <c r="BK17" s="77" t="s">
        <v>325</v>
      </c>
      <c r="BL17" s="70">
        <v>3204960475</v>
      </c>
      <c r="BM17" s="119" t="s">
        <v>326</v>
      </c>
      <c r="BN17" s="70" t="s">
        <v>163</v>
      </c>
      <c r="BO17" s="71">
        <v>45442</v>
      </c>
      <c r="BP17" s="71">
        <v>45534</v>
      </c>
      <c r="BQ17" s="71" t="s">
        <v>211</v>
      </c>
      <c r="BR17" s="122">
        <v>66809921</v>
      </c>
      <c r="BS17" s="121">
        <v>2</v>
      </c>
      <c r="BT17" s="121" t="s">
        <v>298</v>
      </c>
      <c r="BU17" s="128" t="s">
        <v>327</v>
      </c>
      <c r="BV17" s="80" t="s">
        <v>211</v>
      </c>
      <c r="BW17" s="97" t="s">
        <v>168</v>
      </c>
      <c r="BX17" s="99" t="s">
        <v>169</v>
      </c>
      <c r="BY17" s="98" t="s">
        <v>170</v>
      </c>
      <c r="BZ17" s="98" t="s">
        <v>170</v>
      </c>
      <c r="CA17" s="98" t="s">
        <v>170</v>
      </c>
      <c r="CB17" s="98" t="s">
        <v>170</v>
      </c>
      <c r="CC17" s="98" t="s">
        <v>170</v>
      </c>
      <c r="CD17" s="98" t="s">
        <v>170</v>
      </c>
      <c r="CE17" s="98" t="s">
        <v>170</v>
      </c>
      <c r="CF17" s="98" t="s">
        <v>170</v>
      </c>
      <c r="CG17" s="98" t="s">
        <v>170</v>
      </c>
      <c r="CH17" s="98" t="s">
        <v>170</v>
      </c>
      <c r="CI17" s="81" t="s">
        <v>170</v>
      </c>
      <c r="CJ17" s="81" t="s">
        <v>170</v>
      </c>
      <c r="CK17" s="81" t="s">
        <v>170</v>
      </c>
      <c r="CL17" s="81" t="s">
        <v>170</v>
      </c>
      <c r="CM17" s="81" t="s">
        <v>170</v>
      </c>
      <c r="CN17" s="81" t="s">
        <v>170</v>
      </c>
      <c r="CO17" s="81" t="s">
        <v>170</v>
      </c>
      <c r="CP17" s="81" t="s">
        <v>170</v>
      </c>
      <c r="CQ17" s="81" t="s">
        <v>170</v>
      </c>
      <c r="CR17" s="81" t="s">
        <v>170</v>
      </c>
      <c r="CS17" s="100">
        <v>45231</v>
      </c>
      <c r="CT17" s="83">
        <v>90</v>
      </c>
      <c r="CU17" s="225">
        <v>45308</v>
      </c>
      <c r="CV17" s="83">
        <v>60</v>
      </c>
      <c r="CW17" s="83"/>
      <c r="CX17" s="83"/>
      <c r="CY17" s="83"/>
      <c r="CZ17" s="83"/>
      <c r="DA17" s="83">
        <v>2</v>
      </c>
      <c r="DB17" s="84">
        <f t="shared" si="8"/>
        <v>150</v>
      </c>
      <c r="DC17" s="100">
        <v>45406</v>
      </c>
      <c r="DD17" s="101">
        <v>45231</v>
      </c>
      <c r="DE17" s="86">
        <v>9000000</v>
      </c>
      <c r="DF17" s="85">
        <v>45308</v>
      </c>
      <c r="DG17" s="86">
        <v>6000000</v>
      </c>
      <c r="DH17" s="85"/>
      <c r="DI17" s="86"/>
      <c r="DJ17" s="86"/>
      <c r="DK17" s="86"/>
      <c r="DL17" s="86"/>
      <c r="DM17" s="86"/>
      <c r="DN17" s="87">
        <v>2</v>
      </c>
      <c r="DO17" s="325">
        <f t="shared" si="9"/>
        <v>15000000</v>
      </c>
      <c r="DP17" s="111"/>
      <c r="DQ17" s="112"/>
      <c r="DR17" s="111"/>
      <c r="DS17" s="111"/>
      <c r="DT17" s="111"/>
      <c r="DU17" s="111"/>
      <c r="DV17" s="113"/>
      <c r="DW17" s="113"/>
      <c r="DX17" s="113"/>
      <c r="DY17" s="113"/>
      <c r="DZ17" s="114"/>
      <c r="EA17" s="115">
        <f t="shared" si="10"/>
        <v>3000000</v>
      </c>
      <c r="EB17" s="116">
        <f t="shared" si="11"/>
        <v>3000000</v>
      </c>
      <c r="EC17" s="117" t="s">
        <v>328</v>
      </c>
    </row>
    <row r="18" spans="1:133" s="118" customFormat="1" ht="48" x14ac:dyDescent="0.2">
      <c r="A18" s="61">
        <v>17</v>
      </c>
      <c r="B18" s="61">
        <v>2023</v>
      </c>
      <c r="C18" s="360" t="s">
        <v>329</v>
      </c>
      <c r="D18" s="366" t="s">
        <v>330</v>
      </c>
      <c r="E18" s="62" t="s">
        <v>135</v>
      </c>
      <c r="F18" s="62" t="s">
        <v>136</v>
      </c>
      <c r="G18" s="61" t="s">
        <v>137</v>
      </c>
      <c r="H18" s="61" t="s">
        <v>138</v>
      </c>
      <c r="I18" s="63">
        <v>27000000</v>
      </c>
      <c r="J18" s="126">
        <f t="shared" si="6"/>
        <v>40500000</v>
      </c>
      <c r="K18" s="64" t="s">
        <v>139</v>
      </c>
      <c r="L18" s="65">
        <v>36755</v>
      </c>
      <c r="M18" s="76">
        <v>57</v>
      </c>
      <c r="N18" s="69" t="s">
        <v>140</v>
      </c>
      <c r="O18" s="69" t="s">
        <v>141</v>
      </c>
      <c r="P18" s="88" t="s">
        <v>142</v>
      </c>
      <c r="Q18" s="88">
        <v>1741</v>
      </c>
      <c r="R18" s="95" t="s">
        <v>143</v>
      </c>
      <c r="S18" s="102">
        <v>385</v>
      </c>
      <c r="T18" s="103">
        <v>44944</v>
      </c>
      <c r="U18" s="89">
        <v>756</v>
      </c>
      <c r="V18" s="90">
        <v>45239</v>
      </c>
      <c r="W18" s="89">
        <v>497</v>
      </c>
      <c r="X18" s="104">
        <v>45334</v>
      </c>
      <c r="Y18" s="105"/>
      <c r="Z18" s="91"/>
      <c r="AA18" s="92"/>
      <c r="AB18" s="92"/>
      <c r="AC18" s="92"/>
      <c r="AD18" s="106"/>
      <c r="AE18" s="96" t="s">
        <v>144</v>
      </c>
      <c r="AF18" s="66" t="s">
        <v>145</v>
      </c>
      <c r="AG18" s="66" t="s">
        <v>146</v>
      </c>
      <c r="AH18" s="66" t="s">
        <v>147</v>
      </c>
      <c r="AI18" s="67" t="s">
        <v>148</v>
      </c>
      <c r="AJ18" s="222">
        <v>4</v>
      </c>
      <c r="AK18" s="123" t="s">
        <v>222</v>
      </c>
      <c r="AL18" s="70" t="s">
        <v>150</v>
      </c>
      <c r="AM18" s="70">
        <v>10</v>
      </c>
      <c r="AN18" s="70">
        <f>3+2</f>
        <v>5</v>
      </c>
      <c r="AO18" s="70">
        <f t="shared" si="7"/>
        <v>15</v>
      </c>
      <c r="AP18" s="70">
        <v>0</v>
      </c>
      <c r="AQ18" s="107">
        <v>44951</v>
      </c>
      <c r="AR18" s="108">
        <v>44951</v>
      </c>
      <c r="AS18" s="108">
        <v>44952</v>
      </c>
      <c r="AT18" s="108">
        <v>45255</v>
      </c>
      <c r="AU18" s="108">
        <v>45407</v>
      </c>
      <c r="AV18" s="109"/>
      <c r="AW18" s="94" t="s">
        <v>151</v>
      </c>
      <c r="AX18" s="70" t="s">
        <v>152</v>
      </c>
      <c r="AY18" s="72">
        <v>1018407451</v>
      </c>
      <c r="AZ18" s="73">
        <v>3</v>
      </c>
      <c r="BA18" s="70" t="s">
        <v>331</v>
      </c>
      <c r="BB18" s="60" t="s">
        <v>154</v>
      </c>
      <c r="BC18" s="74">
        <v>31745</v>
      </c>
      <c r="BD18" s="75">
        <f ca="1">(TODAY()-Tabla1[[#This Row],[FECHA DE NACIMIENTO]])/365</f>
        <v>37.290410958904111</v>
      </c>
      <c r="BE18" s="70" t="s">
        <v>170</v>
      </c>
      <c r="BF18" s="70" t="s">
        <v>181</v>
      </c>
      <c r="BG18" s="70" t="s">
        <v>157</v>
      </c>
      <c r="BH18" s="76" t="s">
        <v>158</v>
      </c>
      <c r="BI18" s="120" t="s">
        <v>159</v>
      </c>
      <c r="BJ18" s="120" t="s">
        <v>160</v>
      </c>
      <c r="BK18" s="77" t="s">
        <v>332</v>
      </c>
      <c r="BL18" s="70">
        <v>3138852986</v>
      </c>
      <c r="BM18" s="119" t="s">
        <v>333</v>
      </c>
      <c r="BN18" s="70" t="s">
        <v>163</v>
      </c>
      <c r="BO18" s="71">
        <v>45448</v>
      </c>
      <c r="BP18" s="71">
        <v>45535</v>
      </c>
      <c r="BQ18" s="70" t="s">
        <v>226</v>
      </c>
      <c r="BR18" s="72">
        <v>80101544</v>
      </c>
      <c r="BS18" s="73">
        <v>1</v>
      </c>
      <c r="BT18" s="121" t="s">
        <v>227</v>
      </c>
      <c r="BU18" s="370" t="s">
        <v>334</v>
      </c>
      <c r="BV18" s="80" t="s">
        <v>167</v>
      </c>
      <c r="BW18" s="97" t="s">
        <v>168</v>
      </c>
      <c r="BX18" s="99" t="s">
        <v>169</v>
      </c>
      <c r="BY18" s="98" t="s">
        <v>170</v>
      </c>
      <c r="BZ18" s="98" t="s">
        <v>170</v>
      </c>
      <c r="CA18" s="98" t="s">
        <v>170</v>
      </c>
      <c r="CB18" s="98" t="s">
        <v>170</v>
      </c>
      <c r="CC18" s="98" t="s">
        <v>170</v>
      </c>
      <c r="CD18" s="98" t="s">
        <v>170</v>
      </c>
      <c r="CE18" s="98" t="s">
        <v>170</v>
      </c>
      <c r="CF18" s="98" t="s">
        <v>170</v>
      </c>
      <c r="CG18" s="98" t="s">
        <v>170</v>
      </c>
      <c r="CH18" s="98" t="s">
        <v>170</v>
      </c>
      <c r="CI18" s="81" t="s">
        <v>170</v>
      </c>
      <c r="CJ18" s="81" t="s">
        <v>170</v>
      </c>
      <c r="CK18" s="81" t="s">
        <v>170</v>
      </c>
      <c r="CL18" s="81" t="s">
        <v>170</v>
      </c>
      <c r="CM18" s="81" t="s">
        <v>170</v>
      </c>
      <c r="CN18" s="81" t="s">
        <v>170</v>
      </c>
      <c r="CO18" s="81" t="s">
        <v>170</v>
      </c>
      <c r="CP18" s="81" t="s">
        <v>170</v>
      </c>
      <c r="CQ18" s="81" t="s">
        <v>170</v>
      </c>
      <c r="CR18" s="81" t="s">
        <v>170</v>
      </c>
      <c r="CS18" s="100">
        <v>45251</v>
      </c>
      <c r="CT18" s="83">
        <v>90</v>
      </c>
      <c r="CU18" s="225">
        <v>45337</v>
      </c>
      <c r="CV18" s="83">
        <v>60</v>
      </c>
      <c r="CW18" s="83"/>
      <c r="CX18" s="83"/>
      <c r="CY18" s="83"/>
      <c r="CZ18" s="83"/>
      <c r="DA18" s="83">
        <v>2</v>
      </c>
      <c r="DB18" s="84">
        <f t="shared" si="8"/>
        <v>150</v>
      </c>
      <c r="DC18" s="100">
        <v>45407</v>
      </c>
      <c r="DD18" s="101">
        <v>45251</v>
      </c>
      <c r="DE18" s="86">
        <v>8100000</v>
      </c>
      <c r="DF18" s="85">
        <v>45337</v>
      </c>
      <c r="DG18" s="86">
        <v>5400000</v>
      </c>
      <c r="DH18" s="85"/>
      <c r="DI18" s="86"/>
      <c r="DJ18" s="86"/>
      <c r="DK18" s="86"/>
      <c r="DL18" s="86"/>
      <c r="DM18" s="86"/>
      <c r="DN18" s="87">
        <v>2</v>
      </c>
      <c r="DO18" s="325">
        <f t="shared" si="9"/>
        <v>13500000</v>
      </c>
      <c r="DP18" s="111"/>
      <c r="DQ18" s="112"/>
      <c r="DR18" s="111"/>
      <c r="DS18" s="111"/>
      <c r="DT18" s="111"/>
      <c r="DU18" s="111"/>
      <c r="DV18" s="113"/>
      <c r="DW18" s="113"/>
      <c r="DX18" s="113"/>
      <c r="DY18" s="113"/>
      <c r="DZ18" s="114"/>
      <c r="EA18" s="115">
        <f t="shared" si="10"/>
        <v>2700000</v>
      </c>
      <c r="EB18" s="116">
        <f t="shared" si="11"/>
        <v>2700000</v>
      </c>
      <c r="EC18" s="117" t="s">
        <v>335</v>
      </c>
    </row>
    <row r="19" spans="1:133" s="118" customFormat="1" ht="36" x14ac:dyDescent="0.2">
      <c r="A19" s="61">
        <v>18</v>
      </c>
      <c r="B19" s="61">
        <v>2023</v>
      </c>
      <c r="C19" s="360" t="s">
        <v>336</v>
      </c>
      <c r="D19" s="366" t="s">
        <v>337</v>
      </c>
      <c r="E19" s="62" t="s">
        <v>135</v>
      </c>
      <c r="F19" s="62" t="s">
        <v>136</v>
      </c>
      <c r="G19" s="61" t="s">
        <v>137</v>
      </c>
      <c r="H19" s="61" t="s">
        <v>138</v>
      </c>
      <c r="I19" s="63">
        <v>53000000</v>
      </c>
      <c r="J19" s="126">
        <f t="shared" si="6"/>
        <v>79500000</v>
      </c>
      <c r="K19" s="64" t="s">
        <v>139</v>
      </c>
      <c r="L19" s="65">
        <v>38639</v>
      </c>
      <c r="M19" s="76">
        <v>57</v>
      </c>
      <c r="N19" s="69" t="s">
        <v>140</v>
      </c>
      <c r="O19" s="69" t="s">
        <v>141</v>
      </c>
      <c r="P19" s="88" t="s">
        <v>142</v>
      </c>
      <c r="Q19" s="88">
        <v>1741</v>
      </c>
      <c r="R19" s="95" t="s">
        <v>143</v>
      </c>
      <c r="S19" s="102">
        <v>407</v>
      </c>
      <c r="T19" s="103">
        <v>44949</v>
      </c>
      <c r="U19" s="89">
        <v>724</v>
      </c>
      <c r="V19" s="90">
        <v>45222</v>
      </c>
      <c r="W19" s="89">
        <v>492</v>
      </c>
      <c r="X19" s="104">
        <v>45330</v>
      </c>
      <c r="Y19" s="105"/>
      <c r="Z19" s="91"/>
      <c r="AA19" s="92"/>
      <c r="AB19" s="92"/>
      <c r="AC19" s="92"/>
      <c r="AD19" s="106"/>
      <c r="AE19" s="96" t="s">
        <v>144</v>
      </c>
      <c r="AF19" s="66" t="s">
        <v>145</v>
      </c>
      <c r="AG19" s="66" t="s">
        <v>254</v>
      </c>
      <c r="AH19" s="66" t="s">
        <v>147</v>
      </c>
      <c r="AI19" s="67" t="s">
        <v>255</v>
      </c>
      <c r="AJ19" s="222">
        <v>5</v>
      </c>
      <c r="AK19" s="123" t="s">
        <v>338</v>
      </c>
      <c r="AL19" s="70" t="s">
        <v>150</v>
      </c>
      <c r="AM19" s="70">
        <v>10</v>
      </c>
      <c r="AN19" s="70">
        <f>3+2</f>
        <v>5</v>
      </c>
      <c r="AO19" s="70">
        <f t="shared" si="7"/>
        <v>15</v>
      </c>
      <c r="AP19" s="70">
        <v>0</v>
      </c>
      <c r="AQ19" s="107">
        <v>44952</v>
      </c>
      <c r="AR19" s="108">
        <v>44952</v>
      </c>
      <c r="AS19" s="108">
        <v>44953</v>
      </c>
      <c r="AT19" s="108">
        <v>45256</v>
      </c>
      <c r="AU19" s="108">
        <v>45408</v>
      </c>
      <c r="AV19" s="109"/>
      <c r="AW19" s="94" t="s">
        <v>151</v>
      </c>
      <c r="AX19" s="70" t="s">
        <v>152</v>
      </c>
      <c r="AY19" s="72">
        <v>7141790</v>
      </c>
      <c r="AZ19" s="73">
        <v>0</v>
      </c>
      <c r="BA19" s="70" t="s">
        <v>339</v>
      </c>
      <c r="BB19" s="60" t="s">
        <v>340</v>
      </c>
      <c r="BC19" s="74">
        <v>28308</v>
      </c>
      <c r="BD19" s="75">
        <f ca="1">(TODAY()-Tabla1[[#This Row],[FECHA DE NACIMIENTO]])/365</f>
        <v>46.706849315068496</v>
      </c>
      <c r="BE19" s="70" t="s">
        <v>170</v>
      </c>
      <c r="BF19" s="70" t="s">
        <v>181</v>
      </c>
      <c r="BG19" s="70" t="s">
        <v>258</v>
      </c>
      <c r="BH19" s="76" t="s">
        <v>158</v>
      </c>
      <c r="BI19" s="120" t="s">
        <v>159</v>
      </c>
      <c r="BJ19" s="120" t="s">
        <v>160</v>
      </c>
      <c r="BK19" s="77" t="s">
        <v>341</v>
      </c>
      <c r="BL19" s="70">
        <v>3057704147</v>
      </c>
      <c r="BM19" s="119" t="s">
        <v>342</v>
      </c>
      <c r="BN19" s="70" t="s">
        <v>163</v>
      </c>
      <c r="BO19" s="71">
        <v>45443</v>
      </c>
      <c r="BP19" s="71">
        <v>45535</v>
      </c>
      <c r="BQ19" s="71" t="s">
        <v>343</v>
      </c>
      <c r="BR19" s="122">
        <v>35546246</v>
      </c>
      <c r="BS19" s="121">
        <v>6</v>
      </c>
      <c r="BT19" s="121" t="s">
        <v>344</v>
      </c>
      <c r="BU19" s="370" t="s">
        <v>345</v>
      </c>
      <c r="BV19" s="80" t="s">
        <v>167</v>
      </c>
      <c r="BW19" s="97" t="s">
        <v>168</v>
      </c>
      <c r="BX19" s="99" t="s">
        <v>169</v>
      </c>
      <c r="BY19" s="98" t="s">
        <v>170</v>
      </c>
      <c r="BZ19" s="98" t="s">
        <v>170</v>
      </c>
      <c r="CA19" s="98" t="s">
        <v>170</v>
      </c>
      <c r="CB19" s="98" t="s">
        <v>170</v>
      </c>
      <c r="CC19" s="98" t="s">
        <v>170</v>
      </c>
      <c r="CD19" s="98" t="s">
        <v>170</v>
      </c>
      <c r="CE19" s="98" t="s">
        <v>170</v>
      </c>
      <c r="CF19" s="98" t="s">
        <v>170</v>
      </c>
      <c r="CG19" s="98" t="s">
        <v>170</v>
      </c>
      <c r="CH19" s="98" t="s">
        <v>170</v>
      </c>
      <c r="CI19" s="81" t="s">
        <v>170</v>
      </c>
      <c r="CJ19" s="81" t="s">
        <v>170</v>
      </c>
      <c r="CK19" s="81" t="s">
        <v>170</v>
      </c>
      <c r="CL19" s="81" t="s">
        <v>170</v>
      </c>
      <c r="CM19" s="81" t="s">
        <v>170</v>
      </c>
      <c r="CN19" s="81" t="s">
        <v>170</v>
      </c>
      <c r="CO19" s="81" t="s">
        <v>170</v>
      </c>
      <c r="CP19" s="81" t="s">
        <v>170</v>
      </c>
      <c r="CQ19" s="81" t="s">
        <v>170</v>
      </c>
      <c r="CR19" s="81" t="s">
        <v>170</v>
      </c>
      <c r="CS19" s="100">
        <v>45233</v>
      </c>
      <c r="CT19" s="83">
        <v>90</v>
      </c>
      <c r="CU19" s="225">
        <v>45334</v>
      </c>
      <c r="CV19" s="83">
        <v>60</v>
      </c>
      <c r="CW19" s="83"/>
      <c r="CX19" s="83"/>
      <c r="CY19" s="83"/>
      <c r="CZ19" s="83"/>
      <c r="DA19" s="83">
        <v>2</v>
      </c>
      <c r="DB19" s="84">
        <f t="shared" si="8"/>
        <v>150</v>
      </c>
      <c r="DC19" s="100">
        <v>45408</v>
      </c>
      <c r="DD19" s="101">
        <v>45233</v>
      </c>
      <c r="DE19" s="86">
        <v>15900000</v>
      </c>
      <c r="DF19" s="85">
        <v>45334</v>
      </c>
      <c r="DG19" s="86">
        <v>10600000</v>
      </c>
      <c r="DH19" s="85"/>
      <c r="DI19" s="86"/>
      <c r="DJ19" s="86"/>
      <c r="DK19" s="86"/>
      <c r="DL19" s="86"/>
      <c r="DM19" s="86"/>
      <c r="DN19" s="87">
        <v>2</v>
      </c>
      <c r="DO19" s="325">
        <f t="shared" si="9"/>
        <v>26500000</v>
      </c>
      <c r="DP19" s="111"/>
      <c r="DQ19" s="112"/>
      <c r="DR19" s="111"/>
      <c r="DS19" s="111"/>
      <c r="DT19" s="111"/>
      <c r="DU19" s="111"/>
      <c r="DV19" s="113"/>
      <c r="DW19" s="113"/>
      <c r="DX19" s="113"/>
      <c r="DY19" s="113"/>
      <c r="DZ19" s="114"/>
      <c r="EA19" s="115">
        <f t="shared" si="10"/>
        <v>5300000</v>
      </c>
      <c r="EB19" s="116">
        <f t="shared" si="11"/>
        <v>5300000</v>
      </c>
      <c r="EC19" s="117" t="s">
        <v>346</v>
      </c>
    </row>
    <row r="20" spans="1:133" s="118" customFormat="1" ht="36" x14ac:dyDescent="0.2">
      <c r="A20" s="61">
        <v>19</v>
      </c>
      <c r="B20" s="61">
        <v>2023</v>
      </c>
      <c r="C20" s="360" t="s">
        <v>347</v>
      </c>
      <c r="D20" s="366" t="s">
        <v>348</v>
      </c>
      <c r="E20" s="62" t="s">
        <v>135</v>
      </c>
      <c r="F20" s="62" t="s">
        <v>136</v>
      </c>
      <c r="G20" s="61" t="s">
        <v>137</v>
      </c>
      <c r="H20" s="61" t="s">
        <v>138</v>
      </c>
      <c r="I20" s="63">
        <v>25000000</v>
      </c>
      <c r="J20" s="126">
        <f t="shared" si="6"/>
        <v>30000000</v>
      </c>
      <c r="K20" s="64" t="s">
        <v>139</v>
      </c>
      <c r="L20" s="65">
        <v>36678</v>
      </c>
      <c r="M20" s="76">
        <v>57</v>
      </c>
      <c r="N20" s="69" t="s">
        <v>140</v>
      </c>
      <c r="O20" s="69" t="s">
        <v>141</v>
      </c>
      <c r="P20" s="88" t="s">
        <v>142</v>
      </c>
      <c r="Q20" s="88">
        <v>1741</v>
      </c>
      <c r="R20" s="95" t="s">
        <v>143</v>
      </c>
      <c r="S20" s="102">
        <v>399</v>
      </c>
      <c r="T20" s="103">
        <v>44945</v>
      </c>
      <c r="U20" s="89">
        <v>789</v>
      </c>
      <c r="V20" s="90">
        <v>45247</v>
      </c>
      <c r="W20" s="89"/>
      <c r="X20" s="104"/>
      <c r="Y20" s="105"/>
      <c r="Z20" s="91"/>
      <c r="AA20" s="92"/>
      <c r="AB20" s="92"/>
      <c r="AC20" s="92"/>
      <c r="AD20" s="106"/>
      <c r="AE20" s="96" t="s">
        <v>144</v>
      </c>
      <c r="AF20" s="66" t="s">
        <v>145</v>
      </c>
      <c r="AG20" s="66" t="s">
        <v>146</v>
      </c>
      <c r="AH20" s="66" t="s">
        <v>147</v>
      </c>
      <c r="AI20" s="67" t="s">
        <v>148</v>
      </c>
      <c r="AJ20" s="222">
        <v>4</v>
      </c>
      <c r="AK20" s="123" t="s">
        <v>349</v>
      </c>
      <c r="AL20" s="70" t="s">
        <v>150</v>
      </c>
      <c r="AM20" s="70">
        <v>10</v>
      </c>
      <c r="AN20" s="70">
        <v>2</v>
      </c>
      <c r="AO20" s="70">
        <f t="shared" si="7"/>
        <v>12</v>
      </c>
      <c r="AP20" s="70">
        <v>0</v>
      </c>
      <c r="AQ20" s="107">
        <v>44952</v>
      </c>
      <c r="AR20" s="108">
        <v>44953</v>
      </c>
      <c r="AS20" s="108">
        <v>44958</v>
      </c>
      <c r="AT20" s="108">
        <v>45260</v>
      </c>
      <c r="AU20" s="108">
        <v>45322</v>
      </c>
      <c r="AV20" s="109"/>
      <c r="AW20" s="94" t="s">
        <v>215</v>
      </c>
      <c r="AX20" s="70" t="s">
        <v>152</v>
      </c>
      <c r="AY20" s="72">
        <v>1063134906</v>
      </c>
      <c r="AZ20" s="73">
        <v>3</v>
      </c>
      <c r="BA20" s="70" t="s">
        <v>350</v>
      </c>
      <c r="BB20" s="60" t="s">
        <v>154</v>
      </c>
      <c r="BC20" s="74">
        <v>31287</v>
      </c>
      <c r="BD20" s="75">
        <f ca="1">(TODAY()-Tabla1[[#This Row],[FECHA DE NACIMIENTO]])/365</f>
        <v>38.545205479452058</v>
      </c>
      <c r="BE20" s="70" t="s">
        <v>198</v>
      </c>
      <c r="BF20" s="70" t="s">
        <v>156</v>
      </c>
      <c r="BG20" s="70" t="s">
        <v>157</v>
      </c>
      <c r="BH20" s="76" t="s">
        <v>158</v>
      </c>
      <c r="BI20" s="120" t="s">
        <v>159</v>
      </c>
      <c r="BJ20" s="120" t="s">
        <v>160</v>
      </c>
      <c r="BK20" s="77" t="s">
        <v>351</v>
      </c>
      <c r="BL20" s="70">
        <v>3132323898</v>
      </c>
      <c r="BM20" s="119" t="s">
        <v>352</v>
      </c>
      <c r="BN20" s="70" t="s">
        <v>163</v>
      </c>
      <c r="BO20" s="71">
        <v>45448</v>
      </c>
      <c r="BP20" s="71"/>
      <c r="BQ20" s="71" t="s">
        <v>353</v>
      </c>
      <c r="BR20" s="122">
        <v>80048265</v>
      </c>
      <c r="BS20" s="121">
        <v>3</v>
      </c>
      <c r="BT20" s="121" t="s">
        <v>288</v>
      </c>
      <c r="BU20" s="128" t="s">
        <v>354</v>
      </c>
      <c r="BV20" s="80" t="s">
        <v>167</v>
      </c>
      <c r="BW20" s="97" t="s">
        <v>187</v>
      </c>
      <c r="BX20" s="99" t="s">
        <v>355</v>
      </c>
      <c r="BY20" s="98" t="s">
        <v>170</v>
      </c>
      <c r="BZ20" s="98" t="s">
        <v>170</v>
      </c>
      <c r="CA20" s="98" t="s">
        <v>170</v>
      </c>
      <c r="CB20" s="98" t="s">
        <v>170</v>
      </c>
      <c r="CC20" s="98" t="s">
        <v>170</v>
      </c>
      <c r="CD20" s="98" t="s">
        <v>170</v>
      </c>
      <c r="CE20" s="98" t="s">
        <v>170</v>
      </c>
      <c r="CF20" s="98" t="s">
        <v>170</v>
      </c>
      <c r="CG20" s="98" t="s">
        <v>170</v>
      </c>
      <c r="CH20" s="98" t="s">
        <v>170</v>
      </c>
      <c r="CI20" s="81" t="s">
        <v>170</v>
      </c>
      <c r="CJ20" s="81" t="s">
        <v>170</v>
      </c>
      <c r="CK20" s="81" t="s">
        <v>170</v>
      </c>
      <c r="CL20" s="81" t="s">
        <v>170</v>
      </c>
      <c r="CM20" s="81" t="s">
        <v>170</v>
      </c>
      <c r="CN20" s="81" t="s">
        <v>170</v>
      </c>
      <c r="CO20" s="81" t="s">
        <v>170</v>
      </c>
      <c r="CP20" s="81" t="s">
        <v>170</v>
      </c>
      <c r="CQ20" s="81" t="s">
        <v>170</v>
      </c>
      <c r="CR20" s="81" t="s">
        <v>170</v>
      </c>
      <c r="CS20" s="100">
        <v>45251</v>
      </c>
      <c r="CT20" s="83">
        <v>60</v>
      </c>
      <c r="CU20" s="83"/>
      <c r="CV20" s="83"/>
      <c r="CW20" s="83"/>
      <c r="CX20" s="83"/>
      <c r="CY20" s="83"/>
      <c r="CZ20" s="83"/>
      <c r="DA20" s="83">
        <v>1</v>
      </c>
      <c r="DB20" s="84">
        <f t="shared" si="8"/>
        <v>60</v>
      </c>
      <c r="DC20" s="100">
        <v>45322</v>
      </c>
      <c r="DD20" s="101">
        <v>45251</v>
      </c>
      <c r="DE20" s="86">
        <v>5000000</v>
      </c>
      <c r="DF20" s="85"/>
      <c r="DG20" s="86"/>
      <c r="DH20" s="85"/>
      <c r="DI20" s="86"/>
      <c r="DJ20" s="86"/>
      <c r="DK20" s="86"/>
      <c r="DL20" s="86"/>
      <c r="DM20" s="86"/>
      <c r="DN20" s="87">
        <v>1</v>
      </c>
      <c r="DO20" s="325">
        <f t="shared" si="9"/>
        <v>5000000</v>
      </c>
      <c r="DP20" s="111"/>
      <c r="DQ20" s="112"/>
      <c r="DR20" s="111"/>
      <c r="DS20" s="111"/>
      <c r="DT20" s="111"/>
      <c r="DU20" s="111"/>
      <c r="DV20" s="113"/>
      <c r="DW20" s="113"/>
      <c r="DX20" s="113"/>
      <c r="DY20" s="113"/>
      <c r="DZ20" s="114"/>
      <c r="EA20" s="115">
        <f t="shared" si="10"/>
        <v>2500000</v>
      </c>
      <c r="EB20" s="116">
        <f t="shared" si="11"/>
        <v>2500000</v>
      </c>
      <c r="EC20" s="117" t="s">
        <v>356</v>
      </c>
    </row>
    <row r="21" spans="1:133" s="118" customFormat="1" ht="40.5" customHeight="1" x14ac:dyDescent="0.2">
      <c r="A21" s="61">
        <v>20</v>
      </c>
      <c r="B21" s="61">
        <v>2023</v>
      </c>
      <c r="C21" s="360" t="s">
        <v>357</v>
      </c>
      <c r="D21" s="366" t="s">
        <v>358</v>
      </c>
      <c r="E21" s="62" t="s">
        <v>135</v>
      </c>
      <c r="F21" s="62" t="s">
        <v>136</v>
      </c>
      <c r="G21" s="61" t="s">
        <v>137</v>
      </c>
      <c r="H21" s="61" t="s">
        <v>138</v>
      </c>
      <c r="I21" s="63">
        <v>50000000</v>
      </c>
      <c r="J21" s="126">
        <f t="shared" si="6"/>
        <v>65000000</v>
      </c>
      <c r="K21" s="64" t="s">
        <v>139</v>
      </c>
      <c r="L21" s="65">
        <v>38407</v>
      </c>
      <c r="M21" s="76">
        <v>48</v>
      </c>
      <c r="N21" s="69" t="s">
        <v>191</v>
      </c>
      <c r="O21" s="69" t="s">
        <v>175</v>
      </c>
      <c r="P21" s="88" t="s">
        <v>192</v>
      </c>
      <c r="Q21" s="88">
        <v>1738</v>
      </c>
      <c r="R21" s="95" t="s">
        <v>193</v>
      </c>
      <c r="S21" s="102">
        <v>413</v>
      </c>
      <c r="T21" s="103">
        <v>44949</v>
      </c>
      <c r="U21" s="89">
        <v>743</v>
      </c>
      <c r="V21" s="90">
        <v>45229</v>
      </c>
      <c r="W21" s="89">
        <v>857</v>
      </c>
      <c r="X21" s="104">
        <v>45275</v>
      </c>
      <c r="Y21" s="105"/>
      <c r="Z21" s="91"/>
      <c r="AA21" s="92"/>
      <c r="AB21" s="92"/>
      <c r="AC21" s="92"/>
      <c r="AD21" s="106"/>
      <c r="AE21" s="96" t="s">
        <v>144</v>
      </c>
      <c r="AF21" s="66" t="s">
        <v>145</v>
      </c>
      <c r="AG21" s="66" t="s">
        <v>254</v>
      </c>
      <c r="AH21" s="66" t="s">
        <v>147</v>
      </c>
      <c r="AI21" s="67" t="s">
        <v>255</v>
      </c>
      <c r="AJ21" s="222">
        <v>5</v>
      </c>
      <c r="AK21" s="123" t="s">
        <v>359</v>
      </c>
      <c r="AL21" s="70" t="s">
        <v>150</v>
      </c>
      <c r="AM21" s="70">
        <v>10</v>
      </c>
      <c r="AN21" s="70">
        <f>1+1+1</f>
        <v>3</v>
      </c>
      <c r="AO21" s="70">
        <f t="shared" si="7"/>
        <v>13</v>
      </c>
      <c r="AP21" s="70">
        <v>0</v>
      </c>
      <c r="AQ21" s="71">
        <v>44953</v>
      </c>
      <c r="AR21" s="371">
        <v>44958</v>
      </c>
      <c r="AS21" s="371">
        <v>44958</v>
      </c>
      <c r="AT21" s="371">
        <v>45260</v>
      </c>
      <c r="AU21" s="371">
        <v>45351</v>
      </c>
      <c r="AV21" s="109"/>
      <c r="AW21" s="94" t="s">
        <v>179</v>
      </c>
      <c r="AX21" s="70" t="s">
        <v>152</v>
      </c>
      <c r="AY21" s="72">
        <v>1010219432</v>
      </c>
      <c r="AZ21" s="73">
        <v>8</v>
      </c>
      <c r="BA21" s="70" t="s">
        <v>360</v>
      </c>
      <c r="BB21" s="60" t="s">
        <v>361</v>
      </c>
      <c r="BC21" s="74">
        <v>34692</v>
      </c>
      <c r="BD21" s="75">
        <f ca="1">(TODAY()-Tabla1[[#This Row],[FECHA DE NACIMIENTO]])/365</f>
        <v>29.216438356164385</v>
      </c>
      <c r="BE21" s="70" t="s">
        <v>170</v>
      </c>
      <c r="BF21" s="70" t="s">
        <v>181</v>
      </c>
      <c r="BG21" s="70" t="s">
        <v>258</v>
      </c>
      <c r="BH21" s="76" t="s">
        <v>158</v>
      </c>
      <c r="BI21" s="120" t="s">
        <v>159</v>
      </c>
      <c r="BJ21" s="120" t="s">
        <v>160</v>
      </c>
      <c r="BK21" s="77" t="s">
        <v>362</v>
      </c>
      <c r="BL21" s="70">
        <v>3204915721</v>
      </c>
      <c r="BM21" s="119" t="s">
        <v>363</v>
      </c>
      <c r="BN21" s="70" t="s">
        <v>163</v>
      </c>
      <c r="BO21" s="71">
        <v>45453</v>
      </c>
      <c r="BP21" s="71">
        <v>45493</v>
      </c>
      <c r="BQ21" s="71" t="s">
        <v>184</v>
      </c>
      <c r="BR21" s="122">
        <v>79720862</v>
      </c>
      <c r="BS21" s="121">
        <v>9</v>
      </c>
      <c r="BT21" s="121" t="s">
        <v>308</v>
      </c>
      <c r="BU21" s="128" t="s">
        <v>364</v>
      </c>
      <c r="BV21" s="80" t="s">
        <v>167</v>
      </c>
      <c r="BW21" s="97" t="s">
        <v>168</v>
      </c>
      <c r="BX21" s="99" t="s">
        <v>355</v>
      </c>
      <c r="BY21" s="98" t="s">
        <v>170</v>
      </c>
      <c r="BZ21" s="98" t="s">
        <v>170</v>
      </c>
      <c r="CA21" s="98" t="s">
        <v>170</v>
      </c>
      <c r="CB21" s="98" t="s">
        <v>170</v>
      </c>
      <c r="CC21" s="98" t="s">
        <v>170</v>
      </c>
      <c r="CD21" s="98" t="s">
        <v>170</v>
      </c>
      <c r="CE21" s="98" t="s">
        <v>170</v>
      </c>
      <c r="CF21" s="98" t="s">
        <v>170</v>
      </c>
      <c r="CG21" s="98" t="s">
        <v>170</v>
      </c>
      <c r="CH21" s="98" t="s">
        <v>170</v>
      </c>
      <c r="CI21" s="81" t="s">
        <v>170</v>
      </c>
      <c r="CJ21" s="81" t="s">
        <v>170</v>
      </c>
      <c r="CK21" s="81" t="s">
        <v>170</v>
      </c>
      <c r="CL21" s="81" t="s">
        <v>170</v>
      </c>
      <c r="CM21" s="81" t="s">
        <v>170</v>
      </c>
      <c r="CN21" s="81" t="s">
        <v>170</v>
      </c>
      <c r="CO21" s="81" t="s">
        <v>170</v>
      </c>
      <c r="CP21" s="81" t="s">
        <v>170</v>
      </c>
      <c r="CQ21" s="81" t="s">
        <v>170</v>
      </c>
      <c r="CR21" s="81" t="s">
        <v>170</v>
      </c>
      <c r="CS21" s="100">
        <v>45244</v>
      </c>
      <c r="CT21" s="83">
        <v>45</v>
      </c>
      <c r="CU21" s="225">
        <v>45286</v>
      </c>
      <c r="CV21" s="83">
        <v>45</v>
      </c>
      <c r="CW21" s="83"/>
      <c r="CX21" s="83"/>
      <c r="CY21" s="83"/>
      <c r="CZ21" s="83"/>
      <c r="DA21" s="83">
        <v>2</v>
      </c>
      <c r="DB21" s="84">
        <f t="shared" si="8"/>
        <v>90</v>
      </c>
      <c r="DC21" s="100">
        <v>45351</v>
      </c>
      <c r="DD21" s="101">
        <v>45244</v>
      </c>
      <c r="DE21" s="86">
        <v>7500000</v>
      </c>
      <c r="DF21" s="85">
        <v>45286</v>
      </c>
      <c r="DG21" s="86">
        <v>7500000</v>
      </c>
      <c r="DH21" s="85"/>
      <c r="DI21" s="86"/>
      <c r="DJ21" s="86"/>
      <c r="DK21" s="86"/>
      <c r="DL21" s="86"/>
      <c r="DM21" s="86"/>
      <c r="DN21" s="87">
        <v>2</v>
      </c>
      <c r="DO21" s="325">
        <f t="shared" si="9"/>
        <v>15000000</v>
      </c>
      <c r="DP21" s="111"/>
      <c r="DQ21" s="112"/>
      <c r="DR21" s="111"/>
      <c r="DS21" s="111"/>
      <c r="DT21" s="111"/>
      <c r="DU21" s="111"/>
      <c r="DV21" s="113"/>
      <c r="DW21" s="113"/>
      <c r="DX21" s="113"/>
      <c r="DY21" s="113"/>
      <c r="DZ21" s="114"/>
      <c r="EA21" s="115">
        <f t="shared" si="10"/>
        <v>5000000</v>
      </c>
      <c r="EB21" s="116">
        <f t="shared" si="11"/>
        <v>5000000</v>
      </c>
      <c r="EC21" s="117" t="s">
        <v>365</v>
      </c>
    </row>
    <row r="22" spans="1:133" s="118" customFormat="1" ht="84" x14ac:dyDescent="0.2">
      <c r="A22" s="61">
        <v>21</v>
      </c>
      <c r="B22" s="61">
        <v>2023</v>
      </c>
      <c r="C22" s="360" t="s">
        <v>366</v>
      </c>
      <c r="D22" s="366" t="s">
        <v>367</v>
      </c>
      <c r="E22" s="62" t="s">
        <v>135</v>
      </c>
      <c r="F22" s="62" t="s">
        <v>136</v>
      </c>
      <c r="G22" s="61" t="s">
        <v>137</v>
      </c>
      <c r="H22" s="61" t="s">
        <v>138</v>
      </c>
      <c r="I22" s="63">
        <v>55000000</v>
      </c>
      <c r="J22" s="126">
        <f t="shared" si="6"/>
        <v>55000000</v>
      </c>
      <c r="K22" s="64" t="s">
        <v>139</v>
      </c>
      <c r="L22" s="65">
        <v>38948</v>
      </c>
      <c r="M22" s="76">
        <v>57</v>
      </c>
      <c r="N22" s="69" t="s">
        <v>140</v>
      </c>
      <c r="O22" s="69" t="s">
        <v>141</v>
      </c>
      <c r="P22" s="88" t="s">
        <v>142</v>
      </c>
      <c r="Q22" s="88">
        <v>1741</v>
      </c>
      <c r="R22" s="95" t="s">
        <v>143</v>
      </c>
      <c r="S22" s="102">
        <v>428</v>
      </c>
      <c r="T22" s="103">
        <v>44951</v>
      </c>
      <c r="U22" s="89"/>
      <c r="V22" s="90"/>
      <c r="W22" s="89"/>
      <c r="X22" s="104"/>
      <c r="Y22" s="105"/>
      <c r="Z22" s="91"/>
      <c r="AA22" s="92"/>
      <c r="AB22" s="92"/>
      <c r="AC22" s="92"/>
      <c r="AD22" s="106"/>
      <c r="AE22" s="96" t="s">
        <v>144</v>
      </c>
      <c r="AF22" s="66" t="s">
        <v>145</v>
      </c>
      <c r="AG22" s="66" t="s">
        <v>254</v>
      </c>
      <c r="AH22" s="66" t="s">
        <v>147</v>
      </c>
      <c r="AI22" s="67" t="s">
        <v>255</v>
      </c>
      <c r="AJ22" s="222">
        <v>5</v>
      </c>
      <c r="AK22" s="123" t="s">
        <v>368</v>
      </c>
      <c r="AL22" s="70" t="s">
        <v>150</v>
      </c>
      <c r="AM22" s="70">
        <v>10</v>
      </c>
      <c r="AN22" s="70">
        <v>0</v>
      </c>
      <c r="AO22" s="70">
        <f t="shared" si="7"/>
        <v>10</v>
      </c>
      <c r="AP22" s="70">
        <v>0</v>
      </c>
      <c r="AQ22" s="107">
        <v>44952</v>
      </c>
      <c r="AR22" s="108">
        <v>44953</v>
      </c>
      <c r="AS22" s="108">
        <v>44953</v>
      </c>
      <c r="AT22" s="108">
        <v>45256</v>
      </c>
      <c r="AU22" s="108">
        <v>45091</v>
      </c>
      <c r="AV22" s="109"/>
      <c r="AW22" s="94" t="s">
        <v>369</v>
      </c>
      <c r="AX22" s="70" t="s">
        <v>152</v>
      </c>
      <c r="AY22" s="72">
        <v>1016059999</v>
      </c>
      <c r="AZ22" s="73">
        <v>6</v>
      </c>
      <c r="BA22" s="70" t="s">
        <v>247</v>
      </c>
      <c r="BB22" s="60" t="s">
        <v>370</v>
      </c>
      <c r="BC22" s="74">
        <v>34232</v>
      </c>
      <c r="BD22" s="75">
        <f ca="1">(TODAY()-Tabla1[[#This Row],[FECHA DE NACIMIENTO]])/365</f>
        <v>30.476712328767125</v>
      </c>
      <c r="BE22" s="70" t="s">
        <v>170</v>
      </c>
      <c r="BF22" s="70" t="s">
        <v>181</v>
      </c>
      <c r="BG22" s="70" t="s">
        <v>258</v>
      </c>
      <c r="BH22" s="76" t="s">
        <v>158</v>
      </c>
      <c r="BI22" s="120" t="s">
        <v>159</v>
      </c>
      <c r="BJ22" s="120" t="s">
        <v>160</v>
      </c>
      <c r="BK22" s="77" t="s">
        <v>371</v>
      </c>
      <c r="BL22" s="70">
        <v>3118241573</v>
      </c>
      <c r="BM22" s="119" t="s">
        <v>372</v>
      </c>
      <c r="BN22" s="70" t="s">
        <v>163</v>
      </c>
      <c r="BO22" s="71">
        <v>45440</v>
      </c>
      <c r="BP22" s="71"/>
      <c r="BQ22" s="71" t="s">
        <v>274</v>
      </c>
      <c r="BR22" s="122">
        <v>1032436255</v>
      </c>
      <c r="BS22" s="121">
        <v>0</v>
      </c>
      <c r="BT22" s="121" t="s">
        <v>248</v>
      </c>
      <c r="BU22" s="128" t="s">
        <v>373</v>
      </c>
      <c r="BV22" s="80" t="s">
        <v>374</v>
      </c>
      <c r="BW22" s="97" t="s">
        <v>250</v>
      </c>
      <c r="BX22" s="99" t="s">
        <v>169</v>
      </c>
      <c r="BY22" s="98" t="s">
        <v>170</v>
      </c>
      <c r="BZ22" s="98" t="s">
        <v>170</v>
      </c>
      <c r="CA22" s="98" t="s">
        <v>170</v>
      </c>
      <c r="CB22" s="98" t="s">
        <v>170</v>
      </c>
      <c r="CC22" s="98" t="s">
        <v>170</v>
      </c>
      <c r="CD22" s="98" t="s">
        <v>170</v>
      </c>
      <c r="CE22" s="98" t="s">
        <v>170</v>
      </c>
      <c r="CF22" s="98" t="s">
        <v>170</v>
      </c>
      <c r="CG22" s="98" t="s">
        <v>170</v>
      </c>
      <c r="CH22" s="98" t="s">
        <v>170</v>
      </c>
      <c r="CI22" s="81" t="s">
        <v>170</v>
      </c>
      <c r="CJ22" s="81" t="s">
        <v>170</v>
      </c>
      <c r="CK22" s="81" t="s">
        <v>170</v>
      </c>
      <c r="CL22" s="81" t="s">
        <v>170</v>
      </c>
      <c r="CM22" s="81" t="s">
        <v>170</v>
      </c>
      <c r="CN22" s="81" t="s">
        <v>170</v>
      </c>
      <c r="CO22" s="81" t="s">
        <v>170</v>
      </c>
      <c r="CP22" s="81" t="s">
        <v>170</v>
      </c>
      <c r="CQ22" s="81" t="s">
        <v>170</v>
      </c>
      <c r="CR22" s="81" t="s">
        <v>170</v>
      </c>
      <c r="CS22" s="100"/>
      <c r="CT22" s="83"/>
      <c r="CU22" s="83"/>
      <c r="CV22" s="83"/>
      <c r="CW22" s="83"/>
      <c r="CX22" s="83"/>
      <c r="CY22" s="83"/>
      <c r="CZ22" s="83"/>
      <c r="DA22" s="83"/>
      <c r="DB22" s="84">
        <f t="shared" si="8"/>
        <v>0</v>
      </c>
      <c r="DC22" s="100">
        <v>45256</v>
      </c>
      <c r="DD22" s="101"/>
      <c r="DE22" s="86"/>
      <c r="DF22" s="85"/>
      <c r="DG22" s="86"/>
      <c r="DH22" s="85"/>
      <c r="DI22" s="86"/>
      <c r="DJ22" s="86"/>
      <c r="DK22" s="86"/>
      <c r="DL22" s="86"/>
      <c r="DM22" s="86"/>
      <c r="DN22" s="87"/>
      <c r="DO22" s="325">
        <f t="shared" si="9"/>
        <v>0</v>
      </c>
      <c r="DP22" s="111"/>
      <c r="DQ22" s="112"/>
      <c r="DR22" s="111"/>
      <c r="DS22" s="111"/>
      <c r="DT22" s="111"/>
      <c r="DU22" s="111"/>
      <c r="DV22" s="113"/>
      <c r="DW22" s="113"/>
      <c r="DX22" s="113"/>
      <c r="DY22" s="113"/>
      <c r="DZ22" s="114"/>
      <c r="EA22" s="115">
        <f t="shared" si="10"/>
        <v>5500000</v>
      </c>
      <c r="EB22" s="116">
        <f t="shared" si="11"/>
        <v>5500000</v>
      </c>
      <c r="EC22" s="117" t="s">
        <v>375</v>
      </c>
    </row>
    <row r="23" spans="1:133" s="118" customFormat="1" ht="48" x14ac:dyDescent="0.2">
      <c r="A23" s="61">
        <v>22</v>
      </c>
      <c r="B23" s="61">
        <v>2023</v>
      </c>
      <c r="C23" s="360" t="s">
        <v>376</v>
      </c>
      <c r="D23" s="366" t="s">
        <v>377</v>
      </c>
      <c r="E23" s="62" t="s">
        <v>135</v>
      </c>
      <c r="F23" s="62" t="s">
        <v>136</v>
      </c>
      <c r="G23" s="61" t="s">
        <v>137</v>
      </c>
      <c r="H23" s="61" t="s">
        <v>138</v>
      </c>
      <c r="I23" s="63">
        <v>53000000</v>
      </c>
      <c r="J23" s="126">
        <f t="shared" si="6"/>
        <v>68900000</v>
      </c>
      <c r="K23" s="64" t="s">
        <v>139</v>
      </c>
      <c r="L23" s="65">
        <v>37418</v>
      </c>
      <c r="M23" s="76">
        <v>57</v>
      </c>
      <c r="N23" s="69" t="s">
        <v>140</v>
      </c>
      <c r="O23" s="69" t="s">
        <v>141</v>
      </c>
      <c r="P23" s="88" t="s">
        <v>378</v>
      </c>
      <c r="Q23" s="88">
        <v>1841</v>
      </c>
      <c r="R23" s="95" t="s">
        <v>379</v>
      </c>
      <c r="S23" s="102">
        <v>397</v>
      </c>
      <c r="T23" s="103">
        <v>44945</v>
      </c>
      <c r="U23" s="89">
        <v>759</v>
      </c>
      <c r="V23" s="90">
        <v>45239</v>
      </c>
      <c r="W23" s="89"/>
      <c r="X23" s="104"/>
      <c r="Y23" s="105"/>
      <c r="Z23" s="91"/>
      <c r="AA23" s="92"/>
      <c r="AB23" s="92"/>
      <c r="AC23" s="92"/>
      <c r="AD23" s="106"/>
      <c r="AE23" s="96" t="s">
        <v>144</v>
      </c>
      <c r="AF23" s="66" t="s">
        <v>145</v>
      </c>
      <c r="AG23" s="66" t="s">
        <v>254</v>
      </c>
      <c r="AH23" s="66" t="s">
        <v>147</v>
      </c>
      <c r="AI23" s="67" t="s">
        <v>255</v>
      </c>
      <c r="AJ23" s="222">
        <v>5</v>
      </c>
      <c r="AK23" s="123" t="s">
        <v>380</v>
      </c>
      <c r="AL23" s="70" t="s">
        <v>150</v>
      </c>
      <c r="AM23" s="70">
        <v>10</v>
      </c>
      <c r="AN23" s="70">
        <v>3</v>
      </c>
      <c r="AO23" s="70">
        <f t="shared" si="7"/>
        <v>13</v>
      </c>
      <c r="AP23" s="70">
        <v>0</v>
      </c>
      <c r="AQ23" s="71">
        <v>44953</v>
      </c>
      <c r="AR23" s="371">
        <v>44956</v>
      </c>
      <c r="AS23" s="371">
        <v>44958</v>
      </c>
      <c r="AT23" s="371">
        <v>45260</v>
      </c>
      <c r="AU23" s="371">
        <v>45351</v>
      </c>
      <c r="AV23" s="109"/>
      <c r="AW23" s="94" t="s">
        <v>179</v>
      </c>
      <c r="AX23" s="70" t="s">
        <v>152</v>
      </c>
      <c r="AY23" s="72">
        <v>1000145771</v>
      </c>
      <c r="AZ23" s="73">
        <v>4</v>
      </c>
      <c r="BA23" s="70" t="s">
        <v>381</v>
      </c>
      <c r="BB23" s="60" t="s">
        <v>382</v>
      </c>
      <c r="BC23" s="74">
        <v>32631</v>
      </c>
      <c r="BD23" s="75">
        <f ca="1">(TODAY()-Tabla1[[#This Row],[FECHA DE NACIMIENTO]])/365</f>
        <v>34.863013698630134</v>
      </c>
      <c r="BE23" s="70" t="s">
        <v>198</v>
      </c>
      <c r="BF23" s="70" t="s">
        <v>156</v>
      </c>
      <c r="BG23" s="70" t="s">
        <v>258</v>
      </c>
      <c r="BH23" s="76" t="s">
        <v>158</v>
      </c>
      <c r="BI23" s="120" t="s">
        <v>159</v>
      </c>
      <c r="BJ23" s="120" t="s">
        <v>160</v>
      </c>
      <c r="BK23" s="77" t="s">
        <v>383</v>
      </c>
      <c r="BL23" s="70">
        <v>3124274307</v>
      </c>
      <c r="BM23" s="119" t="s">
        <v>384</v>
      </c>
      <c r="BN23" s="70" t="s">
        <v>163</v>
      </c>
      <c r="BO23" s="71">
        <v>45474</v>
      </c>
      <c r="BP23" s="71">
        <v>45528</v>
      </c>
      <c r="BQ23" s="71" t="s">
        <v>353</v>
      </c>
      <c r="BR23" s="122">
        <v>80048265</v>
      </c>
      <c r="BS23" s="121">
        <v>3</v>
      </c>
      <c r="BT23" s="121" t="s">
        <v>385</v>
      </c>
      <c r="BU23" s="128" t="s">
        <v>386</v>
      </c>
      <c r="BV23" s="80" t="s">
        <v>211</v>
      </c>
      <c r="BW23" s="97" t="s">
        <v>168</v>
      </c>
      <c r="BX23" s="99" t="s">
        <v>355</v>
      </c>
      <c r="BY23" s="98" t="s">
        <v>170</v>
      </c>
      <c r="BZ23" s="98" t="s">
        <v>170</v>
      </c>
      <c r="CA23" s="98" t="s">
        <v>170</v>
      </c>
      <c r="CB23" s="98" t="s">
        <v>170</v>
      </c>
      <c r="CC23" s="98" t="s">
        <v>170</v>
      </c>
      <c r="CD23" s="98" t="s">
        <v>170</v>
      </c>
      <c r="CE23" s="98" t="s">
        <v>170</v>
      </c>
      <c r="CF23" s="98" t="s">
        <v>170</v>
      </c>
      <c r="CG23" s="98" t="s">
        <v>170</v>
      </c>
      <c r="CH23" s="98" t="s">
        <v>170</v>
      </c>
      <c r="CI23" s="81" t="s">
        <v>170</v>
      </c>
      <c r="CJ23" s="81" t="s">
        <v>170</v>
      </c>
      <c r="CK23" s="81" t="s">
        <v>170</v>
      </c>
      <c r="CL23" s="81" t="s">
        <v>170</v>
      </c>
      <c r="CM23" s="81" t="s">
        <v>170</v>
      </c>
      <c r="CN23" s="81" t="s">
        <v>170</v>
      </c>
      <c r="CO23" s="81" t="s">
        <v>170</v>
      </c>
      <c r="CP23" s="81" t="s">
        <v>170</v>
      </c>
      <c r="CQ23" s="81" t="s">
        <v>170</v>
      </c>
      <c r="CR23" s="81" t="s">
        <v>170</v>
      </c>
      <c r="CS23" s="100">
        <v>45251</v>
      </c>
      <c r="CT23" s="83">
        <v>90</v>
      </c>
      <c r="CU23" s="83"/>
      <c r="CV23" s="83"/>
      <c r="CW23" s="83"/>
      <c r="CX23" s="83"/>
      <c r="CY23" s="83"/>
      <c r="CZ23" s="83"/>
      <c r="DA23" s="83">
        <v>1</v>
      </c>
      <c r="DB23" s="84">
        <f t="shared" si="8"/>
        <v>90</v>
      </c>
      <c r="DC23" s="100">
        <v>45351</v>
      </c>
      <c r="DD23" s="101">
        <v>45251</v>
      </c>
      <c r="DE23" s="86">
        <v>15900000</v>
      </c>
      <c r="DF23" s="85"/>
      <c r="DG23" s="86"/>
      <c r="DH23" s="85"/>
      <c r="DI23" s="86"/>
      <c r="DJ23" s="86"/>
      <c r="DK23" s="86"/>
      <c r="DL23" s="86"/>
      <c r="DM23" s="86"/>
      <c r="DN23" s="87">
        <v>1</v>
      </c>
      <c r="DO23" s="325">
        <f t="shared" si="9"/>
        <v>15900000</v>
      </c>
      <c r="DP23" s="111"/>
      <c r="DQ23" s="112"/>
      <c r="DR23" s="111"/>
      <c r="DS23" s="111"/>
      <c r="DT23" s="111"/>
      <c r="DU23" s="111"/>
      <c r="DV23" s="113"/>
      <c r="DW23" s="113"/>
      <c r="DX23" s="113"/>
      <c r="DY23" s="113"/>
      <c r="DZ23" s="114"/>
      <c r="EA23" s="115">
        <f t="shared" si="10"/>
        <v>5300000</v>
      </c>
      <c r="EB23" s="116">
        <f t="shared" si="11"/>
        <v>5300000</v>
      </c>
      <c r="EC23" s="117" t="s">
        <v>387</v>
      </c>
    </row>
    <row r="24" spans="1:133" s="118" customFormat="1" ht="29.25" customHeight="1" x14ac:dyDescent="0.2">
      <c r="A24" s="61">
        <v>23</v>
      </c>
      <c r="B24" s="61">
        <v>2023</v>
      </c>
      <c r="C24" s="360" t="s">
        <v>388</v>
      </c>
      <c r="D24" s="366" t="s">
        <v>389</v>
      </c>
      <c r="E24" s="62" t="s">
        <v>135</v>
      </c>
      <c r="F24" s="62" t="s">
        <v>136</v>
      </c>
      <c r="G24" s="61" t="s">
        <v>137</v>
      </c>
      <c r="H24" s="61" t="s">
        <v>138</v>
      </c>
      <c r="I24" s="63">
        <v>53000000</v>
      </c>
      <c r="J24" s="126">
        <f t="shared" si="6"/>
        <v>71550000</v>
      </c>
      <c r="K24" s="64" t="s">
        <v>139</v>
      </c>
      <c r="L24" s="65">
        <v>39051</v>
      </c>
      <c r="M24" s="76">
        <v>21</v>
      </c>
      <c r="N24" s="69" t="s">
        <v>265</v>
      </c>
      <c r="O24" s="69" t="s">
        <v>266</v>
      </c>
      <c r="P24" s="88" t="s">
        <v>267</v>
      </c>
      <c r="Q24" s="88">
        <v>1848</v>
      </c>
      <c r="R24" s="95" t="s">
        <v>390</v>
      </c>
      <c r="S24" s="102">
        <v>439</v>
      </c>
      <c r="T24" s="103">
        <v>44951</v>
      </c>
      <c r="U24" s="89"/>
      <c r="V24" s="90"/>
      <c r="W24" s="89"/>
      <c r="X24" s="104"/>
      <c r="Y24" s="105"/>
      <c r="Z24" s="91"/>
      <c r="AA24" s="92"/>
      <c r="AB24" s="92"/>
      <c r="AC24" s="92"/>
      <c r="AD24" s="106"/>
      <c r="AE24" s="96" t="s">
        <v>144</v>
      </c>
      <c r="AF24" s="66" t="s">
        <v>145</v>
      </c>
      <c r="AG24" s="66" t="s">
        <v>254</v>
      </c>
      <c r="AH24" s="66" t="s">
        <v>147</v>
      </c>
      <c r="AI24" s="67" t="s">
        <v>255</v>
      </c>
      <c r="AJ24" s="222">
        <v>5</v>
      </c>
      <c r="AK24" s="123" t="s">
        <v>391</v>
      </c>
      <c r="AL24" s="70" t="s">
        <v>150</v>
      </c>
      <c r="AM24" s="70">
        <v>10</v>
      </c>
      <c r="AN24" s="70">
        <v>3</v>
      </c>
      <c r="AO24" s="70">
        <f t="shared" si="7"/>
        <v>13</v>
      </c>
      <c r="AP24" s="70">
        <v>15</v>
      </c>
      <c r="AQ24" s="107">
        <v>44951</v>
      </c>
      <c r="AR24" s="108">
        <v>44952</v>
      </c>
      <c r="AS24" s="108">
        <v>44953</v>
      </c>
      <c r="AT24" s="108">
        <v>45256</v>
      </c>
      <c r="AU24" s="108">
        <v>45362</v>
      </c>
      <c r="AV24" s="109"/>
      <c r="AW24" s="94" t="s">
        <v>195</v>
      </c>
      <c r="AX24" s="70" t="s">
        <v>152</v>
      </c>
      <c r="AY24" s="72">
        <v>55061809</v>
      </c>
      <c r="AZ24" s="73">
        <v>2</v>
      </c>
      <c r="BA24" s="70" t="s">
        <v>392</v>
      </c>
      <c r="BB24" s="60" t="s">
        <v>393</v>
      </c>
      <c r="BC24" s="74">
        <v>26724</v>
      </c>
      <c r="BD24" s="75">
        <f ca="1">(TODAY()-Tabla1[[#This Row],[FECHA DE NACIMIENTO]])/365</f>
        <v>51.046575342465751</v>
      </c>
      <c r="BE24" s="70" t="s">
        <v>155</v>
      </c>
      <c r="BF24" s="70" t="s">
        <v>156</v>
      </c>
      <c r="BG24" s="70" t="s">
        <v>258</v>
      </c>
      <c r="BH24" s="76" t="s">
        <v>158</v>
      </c>
      <c r="BI24" s="120" t="s">
        <v>159</v>
      </c>
      <c r="BJ24" s="120" t="s">
        <v>160</v>
      </c>
      <c r="BK24" s="77" t="s">
        <v>394</v>
      </c>
      <c r="BL24" s="70">
        <v>3043908867</v>
      </c>
      <c r="BM24" s="119" t="s">
        <v>395</v>
      </c>
      <c r="BN24" s="70" t="s">
        <v>163</v>
      </c>
      <c r="BO24" s="71">
        <v>45442</v>
      </c>
      <c r="BP24" s="71">
        <v>45555</v>
      </c>
      <c r="BQ24" s="71" t="s">
        <v>270</v>
      </c>
      <c r="BR24" s="122">
        <v>79728807</v>
      </c>
      <c r="BS24" s="121">
        <v>1</v>
      </c>
      <c r="BT24" s="121" t="s">
        <v>275</v>
      </c>
      <c r="BU24" s="128" t="s">
        <v>396</v>
      </c>
      <c r="BV24" s="80" t="s">
        <v>211</v>
      </c>
      <c r="BW24" s="97" t="s">
        <v>168</v>
      </c>
      <c r="BX24" s="99" t="s">
        <v>169</v>
      </c>
      <c r="BY24" s="98" t="s">
        <v>170</v>
      </c>
      <c r="BZ24" s="98" t="s">
        <v>170</v>
      </c>
      <c r="CA24" s="98" t="s">
        <v>170</v>
      </c>
      <c r="CB24" s="98" t="s">
        <v>170</v>
      </c>
      <c r="CC24" s="98" t="s">
        <v>170</v>
      </c>
      <c r="CD24" s="98" t="s">
        <v>170</v>
      </c>
      <c r="CE24" s="98" t="s">
        <v>170</v>
      </c>
      <c r="CF24" s="98" t="s">
        <v>170</v>
      </c>
      <c r="CG24" s="98" t="s">
        <v>170</v>
      </c>
      <c r="CH24" s="98" t="s">
        <v>170</v>
      </c>
      <c r="CI24" s="81" t="s">
        <v>170</v>
      </c>
      <c r="CJ24" s="81" t="s">
        <v>170</v>
      </c>
      <c r="CK24" s="81" t="s">
        <v>170</v>
      </c>
      <c r="CL24" s="81" t="s">
        <v>170</v>
      </c>
      <c r="CM24" s="81" t="s">
        <v>170</v>
      </c>
      <c r="CN24" s="81" t="s">
        <v>170</v>
      </c>
      <c r="CO24" s="81" t="s">
        <v>170</v>
      </c>
      <c r="CP24" s="81" t="s">
        <v>170</v>
      </c>
      <c r="CQ24" s="81" t="s">
        <v>170</v>
      </c>
      <c r="CR24" s="81" t="s">
        <v>170</v>
      </c>
      <c r="CS24" s="100">
        <v>45188</v>
      </c>
      <c r="CT24" s="83">
        <v>105</v>
      </c>
      <c r="CU24" s="83"/>
      <c r="CV24" s="83"/>
      <c r="CW24" s="83"/>
      <c r="CX24" s="83"/>
      <c r="CY24" s="83"/>
      <c r="CZ24" s="83"/>
      <c r="DA24" s="83"/>
      <c r="DB24" s="84">
        <f t="shared" si="8"/>
        <v>105</v>
      </c>
      <c r="DC24" s="100">
        <v>45362</v>
      </c>
      <c r="DD24" s="101">
        <v>45188</v>
      </c>
      <c r="DE24" s="86">
        <v>18550000</v>
      </c>
      <c r="DF24" s="85"/>
      <c r="DG24" s="86"/>
      <c r="DH24" s="85"/>
      <c r="DI24" s="86"/>
      <c r="DJ24" s="86"/>
      <c r="DK24" s="86"/>
      <c r="DL24" s="86"/>
      <c r="DM24" s="86"/>
      <c r="DN24" s="87"/>
      <c r="DO24" s="325">
        <f t="shared" si="9"/>
        <v>18550000</v>
      </c>
      <c r="DP24" s="111"/>
      <c r="DQ24" s="112"/>
      <c r="DR24" s="111"/>
      <c r="DS24" s="111"/>
      <c r="DT24" s="111"/>
      <c r="DU24" s="111"/>
      <c r="DV24" s="113"/>
      <c r="DW24" s="113"/>
      <c r="DX24" s="113"/>
      <c r="DY24" s="113"/>
      <c r="DZ24" s="114"/>
      <c r="EA24" s="115">
        <f t="shared" si="10"/>
        <v>5503846.153846154</v>
      </c>
      <c r="EB24" s="116">
        <f t="shared" si="11"/>
        <v>5503846.153846154</v>
      </c>
      <c r="EC24" s="117" t="s">
        <v>397</v>
      </c>
    </row>
    <row r="25" spans="1:133" s="118" customFormat="1" ht="48" x14ac:dyDescent="0.2">
      <c r="A25" s="61">
        <v>24</v>
      </c>
      <c r="B25" s="61">
        <v>2023</v>
      </c>
      <c r="C25" s="360" t="s">
        <v>398</v>
      </c>
      <c r="D25" s="366" t="s">
        <v>399</v>
      </c>
      <c r="E25" s="62" t="s">
        <v>135</v>
      </c>
      <c r="F25" s="62" t="s">
        <v>136</v>
      </c>
      <c r="G25" s="61" t="s">
        <v>137</v>
      </c>
      <c r="H25" s="61" t="s">
        <v>138</v>
      </c>
      <c r="I25" s="63">
        <v>27000000</v>
      </c>
      <c r="J25" s="126">
        <f t="shared" si="6"/>
        <v>40500000</v>
      </c>
      <c r="K25" s="64" t="s">
        <v>139</v>
      </c>
      <c r="L25" s="65">
        <v>36755</v>
      </c>
      <c r="M25" s="76">
        <v>57</v>
      </c>
      <c r="N25" s="69" t="s">
        <v>140</v>
      </c>
      <c r="O25" s="69" t="s">
        <v>141</v>
      </c>
      <c r="P25" s="88" t="s">
        <v>142</v>
      </c>
      <c r="Q25" s="88">
        <v>1741</v>
      </c>
      <c r="R25" s="95" t="s">
        <v>143</v>
      </c>
      <c r="S25" s="102">
        <v>385</v>
      </c>
      <c r="T25" s="103">
        <v>44944</v>
      </c>
      <c r="U25" s="89">
        <v>755</v>
      </c>
      <c r="V25" s="90">
        <v>45239</v>
      </c>
      <c r="W25" s="89">
        <v>475</v>
      </c>
      <c r="X25" s="104">
        <v>45317</v>
      </c>
      <c r="Y25" s="105"/>
      <c r="Z25" s="91"/>
      <c r="AA25" s="92"/>
      <c r="AB25" s="92"/>
      <c r="AC25" s="92"/>
      <c r="AD25" s="106"/>
      <c r="AE25" s="96" t="s">
        <v>144</v>
      </c>
      <c r="AF25" s="66" t="s">
        <v>145</v>
      </c>
      <c r="AG25" s="66" t="s">
        <v>146</v>
      </c>
      <c r="AH25" s="66" t="s">
        <v>147</v>
      </c>
      <c r="AI25" s="67" t="s">
        <v>148</v>
      </c>
      <c r="AJ25" s="67">
        <v>4</v>
      </c>
      <c r="AK25" s="123" t="s">
        <v>222</v>
      </c>
      <c r="AL25" s="70" t="s">
        <v>150</v>
      </c>
      <c r="AM25" s="70">
        <v>10</v>
      </c>
      <c r="AN25" s="70">
        <f>2+3</f>
        <v>5</v>
      </c>
      <c r="AO25" s="70">
        <f t="shared" si="7"/>
        <v>15</v>
      </c>
      <c r="AP25" s="70">
        <v>0</v>
      </c>
      <c r="AQ25" s="107">
        <v>44953</v>
      </c>
      <c r="AR25" s="107">
        <v>44953</v>
      </c>
      <c r="AS25" s="108">
        <v>44956</v>
      </c>
      <c r="AT25" s="108">
        <v>45259</v>
      </c>
      <c r="AU25" s="108">
        <v>45411</v>
      </c>
      <c r="AV25" s="109"/>
      <c r="AW25" s="94" t="s">
        <v>151</v>
      </c>
      <c r="AX25" s="70" t="s">
        <v>152</v>
      </c>
      <c r="AY25" s="72">
        <v>79910420</v>
      </c>
      <c r="AZ25" s="73">
        <v>2</v>
      </c>
      <c r="BA25" s="70" t="s">
        <v>400</v>
      </c>
      <c r="BB25" s="60" t="s">
        <v>154</v>
      </c>
      <c r="BC25" s="74">
        <v>26241</v>
      </c>
      <c r="BD25" s="75">
        <f ca="1">(TODAY()-Tabla1[[#This Row],[FECHA DE NACIMIENTO]])/365</f>
        <v>52.369863013698627</v>
      </c>
      <c r="BE25" s="70" t="s">
        <v>170</v>
      </c>
      <c r="BF25" s="70" t="s">
        <v>181</v>
      </c>
      <c r="BG25" s="70" t="s">
        <v>157</v>
      </c>
      <c r="BH25" s="76" t="s">
        <v>158</v>
      </c>
      <c r="BI25" s="120" t="s">
        <v>159</v>
      </c>
      <c r="BJ25" s="120" t="s">
        <v>160</v>
      </c>
      <c r="BK25" s="77" t="s">
        <v>401</v>
      </c>
      <c r="BL25" s="70">
        <v>3166203944</v>
      </c>
      <c r="BM25" s="119" t="s">
        <v>402</v>
      </c>
      <c r="BN25" s="70" t="s">
        <v>163</v>
      </c>
      <c r="BO25" s="71">
        <v>45270</v>
      </c>
      <c r="BP25" s="71">
        <v>45514</v>
      </c>
      <c r="BQ25" s="70" t="s">
        <v>226</v>
      </c>
      <c r="BR25" s="72">
        <v>80101544</v>
      </c>
      <c r="BS25" s="73">
        <v>1</v>
      </c>
      <c r="BT25" s="121" t="s">
        <v>227</v>
      </c>
      <c r="BU25" s="128" t="s">
        <v>403</v>
      </c>
      <c r="BV25" s="80" t="s">
        <v>167</v>
      </c>
      <c r="BW25" s="97" t="s">
        <v>168</v>
      </c>
      <c r="BX25" s="99" t="s">
        <v>169</v>
      </c>
      <c r="BY25" s="98" t="s">
        <v>170</v>
      </c>
      <c r="BZ25" s="98" t="s">
        <v>170</v>
      </c>
      <c r="CA25" s="98" t="s">
        <v>170</v>
      </c>
      <c r="CB25" s="98" t="s">
        <v>170</v>
      </c>
      <c r="CC25" s="98" t="s">
        <v>170</v>
      </c>
      <c r="CD25" s="98" t="s">
        <v>170</v>
      </c>
      <c r="CE25" s="98" t="s">
        <v>170</v>
      </c>
      <c r="CF25" s="98" t="s">
        <v>170</v>
      </c>
      <c r="CG25" s="98" t="s">
        <v>170</v>
      </c>
      <c r="CH25" s="98" t="s">
        <v>170</v>
      </c>
      <c r="CI25" s="81" t="s">
        <v>170</v>
      </c>
      <c r="CJ25" s="81" t="s">
        <v>170</v>
      </c>
      <c r="CK25" s="81" t="s">
        <v>170</v>
      </c>
      <c r="CL25" s="81" t="s">
        <v>170</v>
      </c>
      <c r="CM25" s="81" t="s">
        <v>170</v>
      </c>
      <c r="CN25" s="81" t="s">
        <v>170</v>
      </c>
      <c r="CO25" s="81" t="s">
        <v>170</v>
      </c>
      <c r="CP25" s="81" t="s">
        <v>170</v>
      </c>
      <c r="CQ25" s="81" t="s">
        <v>170</v>
      </c>
      <c r="CR25" s="81" t="s">
        <v>170</v>
      </c>
      <c r="CS25" s="100">
        <v>45250</v>
      </c>
      <c r="CT25" s="83">
        <v>60</v>
      </c>
      <c r="CU25" s="225">
        <v>45317</v>
      </c>
      <c r="CV25" s="83">
        <v>90</v>
      </c>
      <c r="CW25" s="83"/>
      <c r="CX25" s="83"/>
      <c r="CY25" s="83"/>
      <c r="CZ25" s="83"/>
      <c r="DA25" s="83">
        <v>2</v>
      </c>
      <c r="DB25" s="84">
        <f t="shared" si="8"/>
        <v>150</v>
      </c>
      <c r="DC25" s="100">
        <v>45411</v>
      </c>
      <c r="DD25" s="101">
        <v>45250</v>
      </c>
      <c r="DE25" s="86">
        <v>5400000</v>
      </c>
      <c r="DF25" s="85">
        <v>45317</v>
      </c>
      <c r="DG25" s="86">
        <v>8100000</v>
      </c>
      <c r="DH25" s="85"/>
      <c r="DI25" s="86"/>
      <c r="DJ25" s="86"/>
      <c r="DK25" s="86"/>
      <c r="DL25" s="86"/>
      <c r="DM25" s="86"/>
      <c r="DN25" s="87">
        <v>2</v>
      </c>
      <c r="DO25" s="325">
        <f t="shared" si="9"/>
        <v>13500000</v>
      </c>
      <c r="DP25" s="111"/>
      <c r="DQ25" s="112"/>
      <c r="DR25" s="111"/>
      <c r="DS25" s="111"/>
      <c r="DT25" s="111"/>
      <c r="DU25" s="111"/>
      <c r="DV25" s="113"/>
      <c r="DW25" s="113"/>
      <c r="DX25" s="113"/>
      <c r="DY25" s="113"/>
      <c r="DZ25" s="114"/>
      <c r="EA25" s="115">
        <f t="shared" si="10"/>
        <v>2700000</v>
      </c>
      <c r="EB25" s="116">
        <f t="shared" si="11"/>
        <v>2700000</v>
      </c>
      <c r="EC25" s="117" t="s">
        <v>335</v>
      </c>
    </row>
    <row r="26" spans="1:133" s="118" customFormat="1" ht="36" x14ac:dyDescent="0.2">
      <c r="A26" s="61">
        <v>25</v>
      </c>
      <c r="B26" s="61">
        <v>2023</v>
      </c>
      <c r="C26" s="360" t="s">
        <v>404</v>
      </c>
      <c r="D26" s="366" t="s">
        <v>405</v>
      </c>
      <c r="E26" s="62" t="s">
        <v>135</v>
      </c>
      <c r="F26" s="62" t="s">
        <v>136</v>
      </c>
      <c r="G26" s="61" t="s">
        <v>137</v>
      </c>
      <c r="H26" s="61" t="s">
        <v>138</v>
      </c>
      <c r="I26" s="63">
        <v>53000000</v>
      </c>
      <c r="J26" s="126">
        <f t="shared" si="6"/>
        <v>79500000</v>
      </c>
      <c r="K26" s="64" t="s">
        <v>139</v>
      </c>
      <c r="L26" s="65">
        <v>37414</v>
      </c>
      <c r="M26" s="76">
        <v>28</v>
      </c>
      <c r="N26" s="69" t="s">
        <v>406</v>
      </c>
      <c r="O26" s="69" t="s">
        <v>407</v>
      </c>
      <c r="P26" s="88" t="s">
        <v>408</v>
      </c>
      <c r="Q26" s="88">
        <v>1715</v>
      </c>
      <c r="R26" s="95" t="s">
        <v>409</v>
      </c>
      <c r="S26" s="102">
        <v>398</v>
      </c>
      <c r="T26" s="103">
        <v>44945</v>
      </c>
      <c r="U26" s="89">
        <v>758</v>
      </c>
      <c r="V26" s="90">
        <v>45239</v>
      </c>
      <c r="W26" s="89">
        <v>489</v>
      </c>
      <c r="X26" s="104">
        <v>45330</v>
      </c>
      <c r="Y26" s="105"/>
      <c r="Z26" s="91"/>
      <c r="AA26" s="92"/>
      <c r="AB26" s="92"/>
      <c r="AC26" s="92"/>
      <c r="AD26" s="106"/>
      <c r="AE26" s="96" t="s">
        <v>144</v>
      </c>
      <c r="AF26" s="66" t="s">
        <v>145</v>
      </c>
      <c r="AG26" s="66" t="s">
        <v>254</v>
      </c>
      <c r="AH26" s="66" t="s">
        <v>147</v>
      </c>
      <c r="AI26" s="67" t="s">
        <v>255</v>
      </c>
      <c r="AJ26" s="67">
        <v>5</v>
      </c>
      <c r="AK26" s="123" t="s">
        <v>410</v>
      </c>
      <c r="AL26" s="70" t="s">
        <v>150</v>
      </c>
      <c r="AM26" s="70">
        <v>10</v>
      </c>
      <c r="AN26" s="70">
        <f>2+2+1</f>
        <v>5</v>
      </c>
      <c r="AO26" s="70">
        <f t="shared" si="7"/>
        <v>15</v>
      </c>
      <c r="AP26" s="70"/>
      <c r="AQ26" s="107">
        <v>44953</v>
      </c>
      <c r="AR26" s="108">
        <v>44957</v>
      </c>
      <c r="AS26" s="108">
        <v>44958</v>
      </c>
      <c r="AT26" s="108">
        <v>45260</v>
      </c>
      <c r="AU26" s="108">
        <v>45412</v>
      </c>
      <c r="AV26" s="109"/>
      <c r="AW26" s="94" t="s">
        <v>151</v>
      </c>
      <c r="AX26" s="70" t="s">
        <v>152</v>
      </c>
      <c r="AY26" s="72">
        <v>11442710</v>
      </c>
      <c r="AZ26" s="73">
        <v>8</v>
      </c>
      <c r="BA26" s="70" t="s">
        <v>411</v>
      </c>
      <c r="BB26" s="60" t="s">
        <v>412</v>
      </c>
      <c r="BC26" s="74">
        <v>28627</v>
      </c>
      <c r="BD26" s="75">
        <f ca="1">(TODAY()-Tabla1[[#This Row],[FECHA DE NACIMIENTO]])/365</f>
        <v>45.832876712328769</v>
      </c>
      <c r="BE26" s="70" t="s">
        <v>170</v>
      </c>
      <c r="BF26" s="70" t="s">
        <v>181</v>
      </c>
      <c r="BG26" s="70" t="s">
        <v>258</v>
      </c>
      <c r="BH26" s="76" t="s">
        <v>158</v>
      </c>
      <c r="BI26" s="120" t="s">
        <v>159</v>
      </c>
      <c r="BJ26" s="120" t="s">
        <v>160</v>
      </c>
      <c r="BK26" s="77" t="s">
        <v>413</v>
      </c>
      <c r="BL26" s="70">
        <v>3143028503</v>
      </c>
      <c r="BM26" s="119" t="s">
        <v>414</v>
      </c>
      <c r="BN26" s="70" t="s">
        <v>163</v>
      </c>
      <c r="BO26" s="71">
        <v>45444</v>
      </c>
      <c r="BP26" s="71">
        <v>45520</v>
      </c>
      <c r="BQ26" s="71" t="s">
        <v>415</v>
      </c>
      <c r="BR26" s="122">
        <v>79739723</v>
      </c>
      <c r="BS26" s="121">
        <v>7</v>
      </c>
      <c r="BT26" s="121" t="s">
        <v>416</v>
      </c>
      <c r="BU26" s="370" t="s">
        <v>417</v>
      </c>
      <c r="BV26" s="80" t="s">
        <v>167</v>
      </c>
      <c r="BW26" s="97" t="s">
        <v>168</v>
      </c>
      <c r="BX26" s="99" t="s">
        <v>355</v>
      </c>
      <c r="BY26" s="98" t="s">
        <v>170</v>
      </c>
      <c r="BZ26" s="98" t="s">
        <v>170</v>
      </c>
      <c r="CA26" s="98" t="s">
        <v>170</v>
      </c>
      <c r="CB26" s="98" t="s">
        <v>170</v>
      </c>
      <c r="CC26" s="98" t="s">
        <v>170</v>
      </c>
      <c r="CD26" s="98" t="s">
        <v>170</v>
      </c>
      <c r="CE26" s="98" t="s">
        <v>170</v>
      </c>
      <c r="CF26" s="98" t="s">
        <v>170</v>
      </c>
      <c r="CG26" s="98" t="s">
        <v>170</v>
      </c>
      <c r="CH26" s="98" t="s">
        <v>170</v>
      </c>
      <c r="CI26" s="81" t="s">
        <v>170</v>
      </c>
      <c r="CJ26" s="81" t="s">
        <v>170</v>
      </c>
      <c r="CK26" s="81" t="s">
        <v>170</v>
      </c>
      <c r="CL26" s="81" t="s">
        <v>170</v>
      </c>
      <c r="CM26" s="81" t="s">
        <v>170</v>
      </c>
      <c r="CN26" s="81" t="s">
        <v>170</v>
      </c>
      <c r="CO26" s="81" t="s">
        <v>170</v>
      </c>
      <c r="CP26" s="81" t="s">
        <v>170</v>
      </c>
      <c r="CQ26" s="81" t="s">
        <v>170</v>
      </c>
      <c r="CR26" s="81" t="s">
        <v>170</v>
      </c>
      <c r="CS26" s="100">
        <v>45251</v>
      </c>
      <c r="CT26" s="83">
        <v>75</v>
      </c>
      <c r="CU26" s="225">
        <v>45334</v>
      </c>
      <c r="CV26" s="83">
        <v>75</v>
      </c>
      <c r="CW26" s="83"/>
      <c r="CX26" s="83"/>
      <c r="CY26" s="83"/>
      <c r="CZ26" s="83"/>
      <c r="DA26" s="83">
        <v>2</v>
      </c>
      <c r="DB26" s="84">
        <f t="shared" si="8"/>
        <v>150</v>
      </c>
      <c r="DC26" s="100">
        <v>45412</v>
      </c>
      <c r="DD26" s="101">
        <v>45251</v>
      </c>
      <c r="DE26" s="86">
        <v>13250000</v>
      </c>
      <c r="DF26" s="85">
        <v>45334</v>
      </c>
      <c r="DG26" s="86">
        <v>13250000</v>
      </c>
      <c r="DH26" s="85"/>
      <c r="DI26" s="86"/>
      <c r="DJ26" s="86"/>
      <c r="DK26" s="86"/>
      <c r="DL26" s="86"/>
      <c r="DM26" s="86"/>
      <c r="DN26" s="87">
        <v>2</v>
      </c>
      <c r="DO26" s="325">
        <f t="shared" si="9"/>
        <v>26500000</v>
      </c>
      <c r="DP26" s="111"/>
      <c r="DQ26" s="112"/>
      <c r="DR26" s="111"/>
      <c r="DS26" s="111"/>
      <c r="DT26" s="111"/>
      <c r="DU26" s="111"/>
      <c r="DV26" s="113"/>
      <c r="DW26" s="113"/>
      <c r="DX26" s="113"/>
      <c r="DY26" s="113"/>
      <c r="DZ26" s="114"/>
      <c r="EA26" s="115">
        <f t="shared" si="10"/>
        <v>5300000</v>
      </c>
      <c r="EB26" s="116">
        <f t="shared" si="11"/>
        <v>5300000</v>
      </c>
      <c r="EC26" s="117" t="s">
        <v>418</v>
      </c>
    </row>
    <row r="27" spans="1:133" s="118" customFormat="1" ht="36" x14ac:dyDescent="0.2">
      <c r="A27" s="129">
        <v>26</v>
      </c>
      <c r="B27" s="129">
        <v>2023</v>
      </c>
      <c r="C27" s="363" t="s">
        <v>419</v>
      </c>
      <c r="D27" s="364" t="s">
        <v>420</v>
      </c>
      <c r="E27" s="62" t="s">
        <v>135</v>
      </c>
      <c r="F27" s="62" t="s">
        <v>136</v>
      </c>
      <c r="G27" s="61" t="s">
        <v>137</v>
      </c>
      <c r="H27" s="61" t="s">
        <v>138</v>
      </c>
      <c r="I27" s="63">
        <v>27000000</v>
      </c>
      <c r="J27" s="126">
        <f t="shared" si="6"/>
        <v>40500000</v>
      </c>
      <c r="K27" s="64" t="s">
        <v>139</v>
      </c>
      <c r="L27" s="65">
        <v>36677</v>
      </c>
      <c r="M27" s="76">
        <v>57</v>
      </c>
      <c r="N27" s="69" t="s">
        <v>140</v>
      </c>
      <c r="O27" s="69" t="s">
        <v>141</v>
      </c>
      <c r="P27" s="88" t="s">
        <v>142</v>
      </c>
      <c r="Q27" s="88">
        <v>1741</v>
      </c>
      <c r="R27" s="95" t="s">
        <v>143</v>
      </c>
      <c r="S27" s="102">
        <v>400</v>
      </c>
      <c r="T27" s="103">
        <v>44945</v>
      </c>
      <c r="U27" s="89">
        <v>785</v>
      </c>
      <c r="V27" s="90">
        <v>45247</v>
      </c>
      <c r="W27" s="89">
        <v>468</v>
      </c>
      <c r="X27" s="104">
        <v>45315</v>
      </c>
      <c r="Y27" s="105"/>
      <c r="Z27" s="91"/>
      <c r="AA27" s="92"/>
      <c r="AB27" s="92"/>
      <c r="AC27" s="92"/>
      <c r="AD27" s="106"/>
      <c r="AE27" s="96" t="s">
        <v>144</v>
      </c>
      <c r="AF27" s="66" t="s">
        <v>145</v>
      </c>
      <c r="AG27" s="66" t="s">
        <v>146</v>
      </c>
      <c r="AH27" s="66" t="s">
        <v>147</v>
      </c>
      <c r="AI27" s="67" t="s">
        <v>148</v>
      </c>
      <c r="AJ27" s="222">
        <v>4</v>
      </c>
      <c r="AK27" s="123" t="s">
        <v>421</v>
      </c>
      <c r="AL27" s="70" t="s">
        <v>150</v>
      </c>
      <c r="AM27" s="70">
        <v>10</v>
      </c>
      <c r="AN27" s="70">
        <f>2+3</f>
        <v>5</v>
      </c>
      <c r="AO27" s="70">
        <f t="shared" si="7"/>
        <v>15</v>
      </c>
      <c r="AP27" s="70">
        <v>0</v>
      </c>
      <c r="AQ27" s="107">
        <v>44956</v>
      </c>
      <c r="AR27" s="108">
        <v>44957</v>
      </c>
      <c r="AS27" s="108">
        <v>44958</v>
      </c>
      <c r="AT27" s="108">
        <v>45260</v>
      </c>
      <c r="AU27" s="108">
        <v>45412</v>
      </c>
      <c r="AV27" s="109"/>
      <c r="AW27" s="94" t="s">
        <v>151</v>
      </c>
      <c r="AX27" s="70" t="s">
        <v>152</v>
      </c>
      <c r="AY27" s="72">
        <v>1019024025</v>
      </c>
      <c r="AZ27" s="73">
        <v>8</v>
      </c>
      <c r="BA27" s="70" t="s">
        <v>422</v>
      </c>
      <c r="BB27" s="60" t="s">
        <v>154</v>
      </c>
      <c r="BC27" s="74">
        <v>32274</v>
      </c>
      <c r="BD27" s="75">
        <f ca="1">(TODAY()-Tabla1[[#This Row],[FECHA DE NACIMIENTO]])/365</f>
        <v>35.841095890410962</v>
      </c>
      <c r="BE27" s="70" t="s">
        <v>170</v>
      </c>
      <c r="BF27" s="70" t="s">
        <v>181</v>
      </c>
      <c r="BG27" s="70" t="s">
        <v>157</v>
      </c>
      <c r="BH27" s="76" t="s">
        <v>158</v>
      </c>
      <c r="BI27" s="120" t="s">
        <v>159</v>
      </c>
      <c r="BJ27" s="120" t="s">
        <v>160</v>
      </c>
      <c r="BK27" s="77" t="s">
        <v>423</v>
      </c>
      <c r="BL27" s="70">
        <v>3105763081</v>
      </c>
      <c r="BM27" s="119" t="s">
        <v>424</v>
      </c>
      <c r="BN27" s="70" t="s">
        <v>163</v>
      </c>
      <c r="BO27" s="71">
        <v>45453</v>
      </c>
      <c r="BP27" s="71"/>
      <c r="BQ27" s="71" t="s">
        <v>164</v>
      </c>
      <c r="BR27" s="122">
        <v>39663349</v>
      </c>
      <c r="BS27" s="121">
        <v>1</v>
      </c>
      <c r="BT27" s="121" t="s">
        <v>227</v>
      </c>
      <c r="BU27" s="128" t="s">
        <v>425</v>
      </c>
      <c r="BV27" s="80" t="s">
        <v>211</v>
      </c>
      <c r="BW27" s="97" t="s">
        <v>168</v>
      </c>
      <c r="BX27" s="99" t="s">
        <v>355</v>
      </c>
      <c r="BY27" s="98" t="s">
        <v>170</v>
      </c>
      <c r="BZ27" s="98" t="s">
        <v>170</v>
      </c>
      <c r="CA27" s="98" t="s">
        <v>170</v>
      </c>
      <c r="CB27" s="98" t="s">
        <v>170</v>
      </c>
      <c r="CC27" s="98" t="s">
        <v>170</v>
      </c>
      <c r="CD27" s="98" t="s">
        <v>170</v>
      </c>
      <c r="CE27" s="98" t="s">
        <v>170</v>
      </c>
      <c r="CF27" s="98" t="s">
        <v>170</v>
      </c>
      <c r="CG27" s="98" t="s">
        <v>170</v>
      </c>
      <c r="CH27" s="98" t="s">
        <v>170</v>
      </c>
      <c r="CI27" s="81" t="s">
        <v>170</v>
      </c>
      <c r="CJ27" s="81" t="s">
        <v>170</v>
      </c>
      <c r="CK27" s="81" t="s">
        <v>170</v>
      </c>
      <c r="CL27" s="81" t="s">
        <v>170</v>
      </c>
      <c r="CM27" s="81" t="s">
        <v>170</v>
      </c>
      <c r="CN27" s="81" t="s">
        <v>170</v>
      </c>
      <c r="CO27" s="81" t="s">
        <v>170</v>
      </c>
      <c r="CP27" s="81" t="s">
        <v>170</v>
      </c>
      <c r="CQ27" s="81" t="s">
        <v>170</v>
      </c>
      <c r="CR27" s="81" t="s">
        <v>170</v>
      </c>
      <c r="CS27" s="100">
        <v>45252</v>
      </c>
      <c r="CT27" s="83">
        <v>60</v>
      </c>
      <c r="CU27" s="225">
        <v>45320</v>
      </c>
      <c r="CV27" s="83">
        <v>90</v>
      </c>
      <c r="CW27" s="83"/>
      <c r="CX27" s="83"/>
      <c r="CY27" s="83"/>
      <c r="CZ27" s="83"/>
      <c r="DA27" s="83">
        <v>2</v>
      </c>
      <c r="DB27" s="84">
        <f t="shared" si="8"/>
        <v>150</v>
      </c>
      <c r="DC27" s="100">
        <v>45412</v>
      </c>
      <c r="DD27" s="101">
        <v>45252</v>
      </c>
      <c r="DE27" s="86">
        <v>5400000</v>
      </c>
      <c r="DF27" s="85">
        <v>45320</v>
      </c>
      <c r="DG27" s="86">
        <v>8100000</v>
      </c>
      <c r="DH27" s="85"/>
      <c r="DI27" s="86"/>
      <c r="DJ27" s="86"/>
      <c r="DK27" s="86"/>
      <c r="DL27" s="86"/>
      <c r="DM27" s="86"/>
      <c r="DN27" s="87">
        <v>2</v>
      </c>
      <c r="DO27" s="325">
        <f t="shared" si="9"/>
        <v>13500000</v>
      </c>
      <c r="DP27" s="111"/>
      <c r="DQ27" s="112"/>
      <c r="DR27" s="111"/>
      <c r="DS27" s="111"/>
      <c r="DT27" s="111"/>
      <c r="DU27" s="111"/>
      <c r="DV27" s="113"/>
      <c r="DW27" s="113"/>
      <c r="DX27" s="113"/>
      <c r="DY27" s="113"/>
      <c r="DZ27" s="114"/>
      <c r="EA27" s="115">
        <f t="shared" si="10"/>
        <v>2700000</v>
      </c>
      <c r="EB27" s="116">
        <f t="shared" si="11"/>
        <v>2700000</v>
      </c>
      <c r="EC27" s="117" t="s">
        <v>426</v>
      </c>
    </row>
    <row r="28" spans="1:133" s="118" customFormat="1" ht="48" x14ac:dyDescent="0.2">
      <c r="A28" s="61">
        <v>27</v>
      </c>
      <c r="B28" s="61">
        <v>2023</v>
      </c>
      <c r="C28" s="360" t="s">
        <v>427</v>
      </c>
      <c r="D28" s="366" t="s">
        <v>428</v>
      </c>
      <c r="E28" s="62" t="s">
        <v>135</v>
      </c>
      <c r="F28" s="62" t="s">
        <v>136</v>
      </c>
      <c r="G28" s="61" t="s">
        <v>137</v>
      </c>
      <c r="H28" s="61" t="s">
        <v>138</v>
      </c>
      <c r="I28" s="63">
        <v>45000000</v>
      </c>
      <c r="J28" s="126">
        <f t="shared" si="6"/>
        <v>63000000</v>
      </c>
      <c r="K28" s="64" t="s">
        <v>139</v>
      </c>
      <c r="L28" s="65">
        <v>38633</v>
      </c>
      <c r="M28" s="76">
        <v>57</v>
      </c>
      <c r="N28" s="69" t="s">
        <v>140</v>
      </c>
      <c r="O28" s="69" t="s">
        <v>141</v>
      </c>
      <c r="P28" s="88" t="s">
        <v>142</v>
      </c>
      <c r="Q28" s="88">
        <v>1741</v>
      </c>
      <c r="R28" s="95" t="s">
        <v>143</v>
      </c>
      <c r="S28" s="102">
        <v>419</v>
      </c>
      <c r="T28" s="103">
        <v>44950</v>
      </c>
      <c r="U28" s="89">
        <v>718</v>
      </c>
      <c r="V28" s="90">
        <v>45222</v>
      </c>
      <c r="W28" s="89"/>
      <c r="X28" s="104"/>
      <c r="Y28" s="105"/>
      <c r="Z28" s="91"/>
      <c r="AA28" s="92"/>
      <c r="AB28" s="92"/>
      <c r="AC28" s="92"/>
      <c r="AD28" s="106"/>
      <c r="AE28" s="96" t="s">
        <v>144</v>
      </c>
      <c r="AF28" s="66" t="s">
        <v>145</v>
      </c>
      <c r="AG28" s="66" t="s">
        <v>146</v>
      </c>
      <c r="AH28" s="66" t="s">
        <v>147</v>
      </c>
      <c r="AI28" s="67" t="s">
        <v>148</v>
      </c>
      <c r="AJ28" s="222">
        <v>4</v>
      </c>
      <c r="AK28" s="123" t="s">
        <v>429</v>
      </c>
      <c r="AL28" s="70" t="s">
        <v>150</v>
      </c>
      <c r="AM28" s="70">
        <v>10</v>
      </c>
      <c r="AN28" s="70">
        <v>4</v>
      </c>
      <c r="AO28" s="70">
        <f t="shared" si="7"/>
        <v>14</v>
      </c>
      <c r="AP28" s="70">
        <v>0</v>
      </c>
      <c r="AQ28" s="107">
        <v>44953</v>
      </c>
      <c r="AR28" s="108">
        <v>44956</v>
      </c>
      <c r="AS28" s="108">
        <v>44958</v>
      </c>
      <c r="AT28" s="108">
        <v>45260</v>
      </c>
      <c r="AU28" s="108">
        <v>45382</v>
      </c>
      <c r="AV28" s="109"/>
      <c r="AW28" s="94" t="s">
        <v>195</v>
      </c>
      <c r="AX28" s="70" t="s">
        <v>152</v>
      </c>
      <c r="AY28" s="72">
        <v>1091663411</v>
      </c>
      <c r="AZ28" s="73">
        <v>0</v>
      </c>
      <c r="BA28" s="70" t="s">
        <v>430</v>
      </c>
      <c r="BB28" s="60" t="s">
        <v>431</v>
      </c>
      <c r="BC28" s="74">
        <v>32821</v>
      </c>
      <c r="BD28" s="75">
        <f ca="1">(TODAY()-Tabla1[[#This Row],[FECHA DE NACIMIENTO]])/365</f>
        <v>34.342465753424655</v>
      </c>
      <c r="BE28" s="70" t="s">
        <v>170</v>
      </c>
      <c r="BF28" s="70" t="s">
        <v>181</v>
      </c>
      <c r="BG28" s="70" t="s">
        <v>244</v>
      </c>
      <c r="BH28" s="76" t="s">
        <v>158</v>
      </c>
      <c r="BI28" s="120" t="s">
        <v>159</v>
      </c>
      <c r="BJ28" s="120" t="s">
        <v>160</v>
      </c>
      <c r="BK28" s="77" t="s">
        <v>432</v>
      </c>
      <c r="BL28" s="70">
        <v>3214211986</v>
      </c>
      <c r="BM28" s="119" t="s">
        <v>433</v>
      </c>
      <c r="BN28" s="70" t="s">
        <v>163</v>
      </c>
      <c r="BO28" s="71">
        <v>45453</v>
      </c>
      <c r="BP28" s="71">
        <v>45575</v>
      </c>
      <c r="BQ28" s="71" t="s">
        <v>247</v>
      </c>
      <c r="BR28" s="122">
        <v>1016059999</v>
      </c>
      <c r="BS28" s="121">
        <v>6</v>
      </c>
      <c r="BT28" s="121" t="s">
        <v>434</v>
      </c>
      <c r="BU28" s="128" t="s">
        <v>435</v>
      </c>
      <c r="BV28" s="80" t="s">
        <v>436</v>
      </c>
      <c r="BW28" s="97" t="s">
        <v>168</v>
      </c>
      <c r="BX28" s="99" t="s">
        <v>355</v>
      </c>
      <c r="BY28" s="98" t="s">
        <v>170</v>
      </c>
      <c r="BZ28" s="98" t="s">
        <v>170</v>
      </c>
      <c r="CA28" s="98" t="s">
        <v>170</v>
      </c>
      <c r="CB28" s="98" t="s">
        <v>170</v>
      </c>
      <c r="CC28" s="98" t="s">
        <v>170</v>
      </c>
      <c r="CD28" s="98" t="s">
        <v>170</v>
      </c>
      <c r="CE28" s="98" t="s">
        <v>170</v>
      </c>
      <c r="CF28" s="98" t="s">
        <v>170</v>
      </c>
      <c r="CG28" s="98" t="s">
        <v>170</v>
      </c>
      <c r="CH28" s="98" t="s">
        <v>170</v>
      </c>
      <c r="CI28" s="81" t="s">
        <v>170</v>
      </c>
      <c r="CJ28" s="81" t="s">
        <v>170</v>
      </c>
      <c r="CK28" s="81" t="s">
        <v>170</v>
      </c>
      <c r="CL28" s="81" t="s">
        <v>170</v>
      </c>
      <c r="CM28" s="81" t="s">
        <v>170</v>
      </c>
      <c r="CN28" s="81" t="s">
        <v>170</v>
      </c>
      <c r="CO28" s="81" t="s">
        <v>170</v>
      </c>
      <c r="CP28" s="81" t="s">
        <v>170</v>
      </c>
      <c r="CQ28" s="81" t="s">
        <v>170</v>
      </c>
      <c r="CR28" s="81" t="s">
        <v>170</v>
      </c>
      <c r="CS28" s="100">
        <v>45231</v>
      </c>
      <c r="CT28" s="83">
        <v>120</v>
      </c>
      <c r="CU28" s="83"/>
      <c r="CV28" s="83"/>
      <c r="CW28" s="83"/>
      <c r="CX28" s="83"/>
      <c r="CY28" s="83"/>
      <c r="CZ28" s="83"/>
      <c r="DA28" s="83">
        <v>1</v>
      </c>
      <c r="DB28" s="84">
        <f t="shared" si="8"/>
        <v>120</v>
      </c>
      <c r="DC28" s="100">
        <v>45382</v>
      </c>
      <c r="DD28" s="101">
        <v>45231</v>
      </c>
      <c r="DE28" s="86">
        <v>18000000</v>
      </c>
      <c r="DF28" s="85"/>
      <c r="DG28" s="86"/>
      <c r="DH28" s="85"/>
      <c r="DI28" s="86"/>
      <c r="DJ28" s="86"/>
      <c r="DK28" s="86"/>
      <c r="DL28" s="86"/>
      <c r="DM28" s="86"/>
      <c r="DN28" s="87">
        <v>1</v>
      </c>
      <c r="DO28" s="325">
        <f t="shared" si="9"/>
        <v>18000000</v>
      </c>
      <c r="DP28" s="111"/>
      <c r="DQ28" s="112"/>
      <c r="DR28" s="111"/>
      <c r="DS28" s="111"/>
      <c r="DT28" s="111"/>
      <c r="DU28" s="111"/>
      <c r="DV28" s="113"/>
      <c r="DW28" s="113"/>
      <c r="DX28" s="113"/>
      <c r="DY28" s="113"/>
      <c r="DZ28" s="114"/>
      <c r="EA28" s="115">
        <f t="shared" si="10"/>
        <v>4500000</v>
      </c>
      <c r="EB28" s="116">
        <f t="shared" si="11"/>
        <v>4500000</v>
      </c>
      <c r="EC28" s="117" t="s">
        <v>437</v>
      </c>
    </row>
    <row r="29" spans="1:133" s="118" customFormat="1" ht="36" x14ac:dyDescent="0.2">
      <c r="A29" s="61">
        <v>28</v>
      </c>
      <c r="B29" s="61">
        <v>2023</v>
      </c>
      <c r="C29" s="360" t="s">
        <v>438</v>
      </c>
      <c r="D29" s="366" t="s">
        <v>439</v>
      </c>
      <c r="E29" s="62" t="s">
        <v>135</v>
      </c>
      <c r="F29" s="62" t="s">
        <v>136</v>
      </c>
      <c r="G29" s="61" t="s">
        <v>137</v>
      </c>
      <c r="H29" s="61" t="s">
        <v>138</v>
      </c>
      <c r="I29" s="63">
        <v>27000000</v>
      </c>
      <c r="J29" s="126">
        <f t="shared" si="6"/>
        <v>40500000</v>
      </c>
      <c r="K29" s="64" t="s">
        <v>139</v>
      </c>
      <c r="L29" s="65">
        <v>38628</v>
      </c>
      <c r="M29" s="76">
        <v>57</v>
      </c>
      <c r="N29" s="69" t="s">
        <v>140</v>
      </c>
      <c r="O29" s="69" t="s">
        <v>141</v>
      </c>
      <c r="P29" s="88" t="s">
        <v>142</v>
      </c>
      <c r="Q29" s="88">
        <v>1741</v>
      </c>
      <c r="R29" s="95" t="s">
        <v>143</v>
      </c>
      <c r="S29" s="102">
        <v>418</v>
      </c>
      <c r="T29" s="103">
        <v>44950</v>
      </c>
      <c r="U29" s="89">
        <v>719</v>
      </c>
      <c r="V29" s="90">
        <v>45222</v>
      </c>
      <c r="W29" s="89">
        <v>846</v>
      </c>
      <c r="X29" s="104">
        <v>45274</v>
      </c>
      <c r="Y29" s="105"/>
      <c r="Z29" s="91"/>
      <c r="AA29" s="92"/>
      <c r="AB29" s="92"/>
      <c r="AC29" s="92"/>
      <c r="AD29" s="106"/>
      <c r="AE29" s="96" t="s">
        <v>144</v>
      </c>
      <c r="AF29" s="66" t="s">
        <v>145</v>
      </c>
      <c r="AG29" s="66" t="s">
        <v>146</v>
      </c>
      <c r="AH29" s="66" t="s">
        <v>147</v>
      </c>
      <c r="AI29" s="67" t="s">
        <v>148</v>
      </c>
      <c r="AJ29" s="222">
        <v>4</v>
      </c>
      <c r="AK29" s="123" t="s">
        <v>440</v>
      </c>
      <c r="AL29" s="70" t="s">
        <v>150</v>
      </c>
      <c r="AM29" s="70">
        <v>10</v>
      </c>
      <c r="AN29" s="70">
        <f>2+1+2</f>
        <v>5</v>
      </c>
      <c r="AO29" s="70">
        <f t="shared" si="7"/>
        <v>15</v>
      </c>
      <c r="AP29" s="70">
        <v>0</v>
      </c>
      <c r="AQ29" s="107">
        <v>44957</v>
      </c>
      <c r="AR29" s="107">
        <v>44957</v>
      </c>
      <c r="AS29" s="108">
        <v>44958</v>
      </c>
      <c r="AT29" s="108">
        <v>45260</v>
      </c>
      <c r="AU29" s="108">
        <v>45412</v>
      </c>
      <c r="AV29" s="109"/>
      <c r="AW29" s="94" t="s">
        <v>151</v>
      </c>
      <c r="AX29" s="70" t="s">
        <v>152</v>
      </c>
      <c r="AY29" s="72">
        <v>2996195</v>
      </c>
      <c r="AZ29" s="73">
        <v>9</v>
      </c>
      <c r="BA29" s="70" t="s">
        <v>441</v>
      </c>
      <c r="BB29" s="60" t="s">
        <v>154</v>
      </c>
      <c r="BC29" s="74">
        <v>24441</v>
      </c>
      <c r="BD29" s="75">
        <f ca="1">(TODAY()-Tabla1[[#This Row],[FECHA DE NACIMIENTO]])/365</f>
        <v>57.301369863013697</v>
      </c>
      <c r="BE29" s="70" t="s">
        <v>170</v>
      </c>
      <c r="BF29" s="70" t="s">
        <v>181</v>
      </c>
      <c r="BG29" s="70" t="s">
        <v>157</v>
      </c>
      <c r="BH29" s="76" t="s">
        <v>158</v>
      </c>
      <c r="BI29" s="120" t="s">
        <v>159</v>
      </c>
      <c r="BJ29" s="120" t="s">
        <v>160</v>
      </c>
      <c r="BK29" s="77" t="s">
        <v>442</v>
      </c>
      <c r="BL29" s="70">
        <v>3163026319</v>
      </c>
      <c r="BM29" s="119" t="s">
        <v>443</v>
      </c>
      <c r="BN29" s="70" t="s">
        <v>163</v>
      </c>
      <c r="BO29" s="71">
        <v>45453</v>
      </c>
      <c r="BP29" s="71">
        <v>45545</v>
      </c>
      <c r="BQ29" s="71" t="s">
        <v>444</v>
      </c>
      <c r="BR29" s="122">
        <v>1072656274</v>
      </c>
      <c r="BS29" s="121">
        <v>1</v>
      </c>
      <c r="BT29" s="121" t="s">
        <v>445</v>
      </c>
      <c r="BU29" s="370" t="s">
        <v>446</v>
      </c>
      <c r="BV29" s="80" t="s">
        <v>436</v>
      </c>
      <c r="BW29" s="97" t="s">
        <v>168</v>
      </c>
      <c r="BX29" s="99" t="s">
        <v>355</v>
      </c>
      <c r="BY29" s="98" t="s">
        <v>170</v>
      </c>
      <c r="BZ29" s="98" t="s">
        <v>170</v>
      </c>
      <c r="CA29" s="98" t="s">
        <v>170</v>
      </c>
      <c r="CB29" s="98" t="s">
        <v>170</v>
      </c>
      <c r="CC29" s="98" t="s">
        <v>170</v>
      </c>
      <c r="CD29" s="98" t="s">
        <v>170</v>
      </c>
      <c r="CE29" s="98" t="s">
        <v>170</v>
      </c>
      <c r="CF29" s="98" t="s">
        <v>170</v>
      </c>
      <c r="CG29" s="98" t="s">
        <v>170</v>
      </c>
      <c r="CH29" s="98" t="s">
        <v>170</v>
      </c>
      <c r="CI29" s="81" t="s">
        <v>170</v>
      </c>
      <c r="CJ29" s="81" t="s">
        <v>170</v>
      </c>
      <c r="CK29" s="81" t="s">
        <v>170</v>
      </c>
      <c r="CL29" s="81" t="s">
        <v>170</v>
      </c>
      <c r="CM29" s="81" t="s">
        <v>170</v>
      </c>
      <c r="CN29" s="81" t="s">
        <v>170</v>
      </c>
      <c r="CO29" s="81" t="s">
        <v>170</v>
      </c>
      <c r="CP29" s="81" t="s">
        <v>170</v>
      </c>
      <c r="CQ29" s="81" t="s">
        <v>170</v>
      </c>
      <c r="CR29" s="81" t="s">
        <v>170</v>
      </c>
      <c r="CS29" s="100">
        <v>45233</v>
      </c>
      <c r="CT29" s="83">
        <v>60</v>
      </c>
      <c r="CU29" s="225">
        <v>45282</v>
      </c>
      <c r="CV29" s="83">
        <v>30</v>
      </c>
      <c r="CW29" s="225">
        <v>45337</v>
      </c>
      <c r="CX29" s="83">
        <v>60</v>
      </c>
      <c r="CY29" s="83"/>
      <c r="CZ29" s="83"/>
      <c r="DA29" s="83">
        <v>3</v>
      </c>
      <c r="DB29" s="84">
        <f t="shared" si="8"/>
        <v>150</v>
      </c>
      <c r="DC29" s="100">
        <v>45412</v>
      </c>
      <c r="DD29" s="101">
        <v>45233</v>
      </c>
      <c r="DE29" s="86">
        <v>5400000</v>
      </c>
      <c r="DF29" s="85">
        <v>45282</v>
      </c>
      <c r="DG29" s="86">
        <v>2700000</v>
      </c>
      <c r="DH29" s="85">
        <v>45337</v>
      </c>
      <c r="DI29" s="86">
        <v>5400000</v>
      </c>
      <c r="DJ29" s="86"/>
      <c r="DK29" s="86"/>
      <c r="DL29" s="86"/>
      <c r="DM29" s="86"/>
      <c r="DN29" s="87">
        <v>3</v>
      </c>
      <c r="DO29" s="325">
        <f t="shared" si="9"/>
        <v>13500000</v>
      </c>
      <c r="DP29" s="111"/>
      <c r="DQ29" s="112"/>
      <c r="DR29" s="111"/>
      <c r="DS29" s="111"/>
      <c r="DT29" s="111"/>
      <c r="DU29" s="111"/>
      <c r="DV29" s="113"/>
      <c r="DW29" s="113"/>
      <c r="DX29" s="113"/>
      <c r="DY29" s="113"/>
      <c r="DZ29" s="114"/>
      <c r="EA29" s="115">
        <f t="shared" si="10"/>
        <v>2700000</v>
      </c>
      <c r="EB29" s="116">
        <f t="shared" si="11"/>
        <v>2700000</v>
      </c>
      <c r="EC29" s="117" t="s">
        <v>447</v>
      </c>
    </row>
    <row r="30" spans="1:133" s="118" customFormat="1" ht="36" x14ac:dyDescent="0.2">
      <c r="A30" s="129">
        <v>29</v>
      </c>
      <c r="B30" s="129">
        <v>2023</v>
      </c>
      <c r="C30" s="363" t="s">
        <v>448</v>
      </c>
      <c r="D30" s="364" t="s">
        <v>449</v>
      </c>
      <c r="E30" s="62" t="s">
        <v>135</v>
      </c>
      <c r="F30" s="62" t="s">
        <v>136</v>
      </c>
      <c r="G30" s="61" t="s">
        <v>137</v>
      </c>
      <c r="H30" s="61" t="s">
        <v>138</v>
      </c>
      <c r="I30" s="63">
        <v>27000000</v>
      </c>
      <c r="J30" s="126">
        <f t="shared" si="6"/>
        <v>37800000</v>
      </c>
      <c r="K30" s="64" t="s">
        <v>139</v>
      </c>
      <c r="L30" s="65">
        <v>38640</v>
      </c>
      <c r="M30" s="76">
        <v>57</v>
      </c>
      <c r="N30" s="69" t="s">
        <v>140</v>
      </c>
      <c r="O30" s="69" t="s">
        <v>141</v>
      </c>
      <c r="P30" s="88" t="s">
        <v>142</v>
      </c>
      <c r="Q30" s="88">
        <v>1741</v>
      </c>
      <c r="R30" s="95" t="s">
        <v>143</v>
      </c>
      <c r="S30" s="102">
        <v>415</v>
      </c>
      <c r="T30" s="103">
        <v>44949</v>
      </c>
      <c r="U30" s="89">
        <v>798</v>
      </c>
      <c r="V30" s="90">
        <v>45250</v>
      </c>
      <c r="W30" s="89">
        <v>874</v>
      </c>
      <c r="X30" s="104">
        <v>45278</v>
      </c>
      <c r="Y30" s="105">
        <v>462</v>
      </c>
      <c r="Z30" s="91">
        <v>45310</v>
      </c>
      <c r="AA30" s="92"/>
      <c r="AB30" s="92"/>
      <c r="AC30" s="92"/>
      <c r="AD30" s="106"/>
      <c r="AE30" s="96" t="s">
        <v>144</v>
      </c>
      <c r="AF30" s="66" t="s">
        <v>145</v>
      </c>
      <c r="AG30" s="66" t="s">
        <v>146</v>
      </c>
      <c r="AH30" s="66" t="s">
        <v>147</v>
      </c>
      <c r="AI30" s="67" t="s">
        <v>148</v>
      </c>
      <c r="AJ30" s="222">
        <v>4</v>
      </c>
      <c r="AK30" s="123" t="s">
        <v>450</v>
      </c>
      <c r="AL30" s="70" t="s">
        <v>150</v>
      </c>
      <c r="AM30" s="70">
        <v>10</v>
      </c>
      <c r="AN30" s="70">
        <f>1+1+2</f>
        <v>4</v>
      </c>
      <c r="AO30" s="70">
        <f t="shared" si="7"/>
        <v>14</v>
      </c>
      <c r="AP30" s="70">
        <v>0</v>
      </c>
      <c r="AQ30" s="107">
        <v>44956</v>
      </c>
      <c r="AR30" s="108">
        <v>44957</v>
      </c>
      <c r="AS30" s="108">
        <v>44958</v>
      </c>
      <c r="AT30" s="108">
        <v>45260</v>
      </c>
      <c r="AU30" s="108">
        <v>45382</v>
      </c>
      <c r="AV30" s="109"/>
      <c r="AW30" s="94" t="s">
        <v>195</v>
      </c>
      <c r="AX30" s="70" t="s">
        <v>152</v>
      </c>
      <c r="AY30" s="72">
        <v>52523548</v>
      </c>
      <c r="AZ30" s="73">
        <v>8</v>
      </c>
      <c r="BA30" s="70" t="s">
        <v>451</v>
      </c>
      <c r="BB30" s="60" t="s">
        <v>154</v>
      </c>
      <c r="BC30" s="74">
        <v>28675</v>
      </c>
      <c r="BD30" s="75">
        <f ca="1">(TODAY()-Tabla1[[#This Row],[FECHA DE NACIMIENTO]])/365</f>
        <v>45.701369863013696</v>
      </c>
      <c r="BE30" s="70" t="s">
        <v>155</v>
      </c>
      <c r="BF30" s="70" t="s">
        <v>156</v>
      </c>
      <c r="BG30" s="70" t="s">
        <v>157</v>
      </c>
      <c r="BH30" s="76" t="s">
        <v>158</v>
      </c>
      <c r="BI30" s="120" t="s">
        <v>159</v>
      </c>
      <c r="BJ30" s="120" t="s">
        <v>160</v>
      </c>
      <c r="BK30" s="77" t="s">
        <v>452</v>
      </c>
      <c r="BL30" s="70">
        <v>3147349668</v>
      </c>
      <c r="BM30" s="119" t="s">
        <v>453</v>
      </c>
      <c r="BN30" s="70" t="s">
        <v>163</v>
      </c>
      <c r="BO30" s="71">
        <v>45488</v>
      </c>
      <c r="BP30" s="71"/>
      <c r="BQ30" s="71" t="s">
        <v>164</v>
      </c>
      <c r="BR30" s="122">
        <v>39663349</v>
      </c>
      <c r="BS30" s="121">
        <v>1</v>
      </c>
      <c r="BT30" s="121" t="s">
        <v>454</v>
      </c>
      <c r="BU30" s="128" t="s">
        <v>455</v>
      </c>
      <c r="BV30" s="80" t="s">
        <v>211</v>
      </c>
      <c r="BW30" s="97" t="s">
        <v>168</v>
      </c>
      <c r="BX30" s="99" t="s">
        <v>355</v>
      </c>
      <c r="BY30" s="98" t="s">
        <v>170</v>
      </c>
      <c r="BZ30" s="98" t="s">
        <v>170</v>
      </c>
      <c r="CA30" s="98" t="s">
        <v>170</v>
      </c>
      <c r="CB30" s="98" t="s">
        <v>170</v>
      </c>
      <c r="CC30" s="98" t="s">
        <v>170</v>
      </c>
      <c r="CD30" s="98" t="s">
        <v>170</v>
      </c>
      <c r="CE30" s="98" t="s">
        <v>170</v>
      </c>
      <c r="CF30" s="98" t="s">
        <v>170</v>
      </c>
      <c r="CG30" s="98" t="s">
        <v>170</v>
      </c>
      <c r="CH30" s="98" t="s">
        <v>170</v>
      </c>
      <c r="CI30" s="81" t="s">
        <v>170</v>
      </c>
      <c r="CJ30" s="81" t="s">
        <v>170</v>
      </c>
      <c r="CK30" s="81" t="s">
        <v>170</v>
      </c>
      <c r="CL30" s="81" t="s">
        <v>170</v>
      </c>
      <c r="CM30" s="81" t="s">
        <v>170</v>
      </c>
      <c r="CN30" s="81" t="s">
        <v>170</v>
      </c>
      <c r="CO30" s="81" t="s">
        <v>170</v>
      </c>
      <c r="CP30" s="81" t="s">
        <v>170</v>
      </c>
      <c r="CQ30" s="81" t="s">
        <v>170</v>
      </c>
      <c r="CR30" s="81" t="s">
        <v>170</v>
      </c>
      <c r="CS30" s="100">
        <v>45252</v>
      </c>
      <c r="CT30" s="83">
        <v>30</v>
      </c>
      <c r="CU30" s="225">
        <v>45282</v>
      </c>
      <c r="CV30" s="83">
        <v>30</v>
      </c>
      <c r="CW30" s="225">
        <v>45320</v>
      </c>
      <c r="CX30" s="83">
        <v>60</v>
      </c>
      <c r="CY30" s="83"/>
      <c r="CZ30" s="83"/>
      <c r="DA30" s="83">
        <v>3</v>
      </c>
      <c r="DB30" s="84">
        <f t="shared" si="8"/>
        <v>120</v>
      </c>
      <c r="DC30" s="100">
        <v>45382</v>
      </c>
      <c r="DD30" s="101">
        <v>45252</v>
      </c>
      <c r="DE30" s="86">
        <v>2700000</v>
      </c>
      <c r="DF30" s="85">
        <v>45282</v>
      </c>
      <c r="DG30" s="86">
        <v>2700000</v>
      </c>
      <c r="DH30" s="85">
        <v>45320</v>
      </c>
      <c r="DI30" s="86">
        <v>5400000</v>
      </c>
      <c r="DJ30" s="86"/>
      <c r="DK30" s="86"/>
      <c r="DL30" s="86"/>
      <c r="DM30" s="86"/>
      <c r="DN30" s="87">
        <v>3</v>
      </c>
      <c r="DO30" s="325">
        <f t="shared" si="9"/>
        <v>10800000</v>
      </c>
      <c r="DP30" s="111"/>
      <c r="DQ30" s="112"/>
      <c r="DR30" s="111"/>
      <c r="DS30" s="111"/>
      <c r="DT30" s="111"/>
      <c r="DU30" s="111"/>
      <c r="DV30" s="113"/>
      <c r="DW30" s="113"/>
      <c r="DX30" s="113"/>
      <c r="DY30" s="113"/>
      <c r="DZ30" s="114"/>
      <c r="EA30" s="115">
        <f t="shared" si="10"/>
        <v>2700000</v>
      </c>
      <c r="EB30" s="116">
        <f t="shared" si="11"/>
        <v>2700000</v>
      </c>
      <c r="EC30" s="117" t="s">
        <v>456</v>
      </c>
    </row>
    <row r="31" spans="1:133" s="118" customFormat="1" ht="31.5" customHeight="1" x14ac:dyDescent="0.2">
      <c r="A31" s="61">
        <v>30</v>
      </c>
      <c r="B31" s="61">
        <v>2023</v>
      </c>
      <c r="C31" s="360" t="s">
        <v>457</v>
      </c>
      <c r="D31" s="366" t="s">
        <v>458</v>
      </c>
      <c r="E31" s="62" t="s">
        <v>135</v>
      </c>
      <c r="F31" s="62" t="s">
        <v>136</v>
      </c>
      <c r="G31" s="61" t="s">
        <v>137</v>
      </c>
      <c r="H31" s="61" t="s">
        <v>138</v>
      </c>
      <c r="I31" s="63">
        <v>48000000</v>
      </c>
      <c r="J31" s="126">
        <f t="shared" si="6"/>
        <v>72000000</v>
      </c>
      <c r="K31" s="64" t="s">
        <v>139</v>
      </c>
      <c r="L31" s="65">
        <v>36180</v>
      </c>
      <c r="M31" s="76">
        <v>20</v>
      </c>
      <c r="N31" s="69" t="s">
        <v>459</v>
      </c>
      <c r="O31" s="69" t="s">
        <v>266</v>
      </c>
      <c r="P31" s="88" t="s">
        <v>460</v>
      </c>
      <c r="Q31" s="88">
        <v>1845</v>
      </c>
      <c r="R31" s="95" t="s">
        <v>461</v>
      </c>
      <c r="S31" s="102">
        <v>403</v>
      </c>
      <c r="T31" s="103">
        <v>44945</v>
      </c>
      <c r="U31" s="89">
        <v>662</v>
      </c>
      <c r="V31" s="90">
        <v>45181</v>
      </c>
      <c r="W31" s="89">
        <v>490</v>
      </c>
      <c r="X31" s="104">
        <v>45330</v>
      </c>
      <c r="Y31" s="105"/>
      <c r="Z31" s="91"/>
      <c r="AA31" s="92"/>
      <c r="AB31" s="92"/>
      <c r="AC31" s="92"/>
      <c r="AD31" s="106"/>
      <c r="AE31" s="96" t="s">
        <v>144</v>
      </c>
      <c r="AF31" s="66" t="s">
        <v>145</v>
      </c>
      <c r="AG31" s="66" t="s">
        <v>254</v>
      </c>
      <c r="AH31" s="66" t="s">
        <v>147</v>
      </c>
      <c r="AI31" s="67" t="s">
        <v>255</v>
      </c>
      <c r="AJ31" s="222">
        <v>5</v>
      </c>
      <c r="AK31" s="123" t="s">
        <v>462</v>
      </c>
      <c r="AL31" s="70" t="s">
        <v>150</v>
      </c>
      <c r="AM31" s="70">
        <v>10</v>
      </c>
      <c r="AN31" s="70">
        <f>3+2</f>
        <v>5</v>
      </c>
      <c r="AO31" s="70">
        <f t="shared" si="7"/>
        <v>15</v>
      </c>
      <c r="AP31" s="70">
        <v>0</v>
      </c>
      <c r="AQ31" s="107">
        <v>44953</v>
      </c>
      <c r="AR31" s="107">
        <v>44953</v>
      </c>
      <c r="AS31" s="108">
        <v>44958</v>
      </c>
      <c r="AT31" s="108">
        <v>45260</v>
      </c>
      <c r="AU31" s="108">
        <v>45412</v>
      </c>
      <c r="AV31" s="109"/>
      <c r="AW31" s="94" t="s">
        <v>151</v>
      </c>
      <c r="AX31" s="70" t="s">
        <v>152</v>
      </c>
      <c r="AY31" s="72">
        <v>1033802617</v>
      </c>
      <c r="AZ31" s="73">
        <v>7</v>
      </c>
      <c r="BA31" s="70" t="s">
        <v>463</v>
      </c>
      <c r="BB31" s="60" t="s">
        <v>464</v>
      </c>
      <c r="BC31" s="74">
        <v>35791</v>
      </c>
      <c r="BD31" s="75">
        <f ca="1">(TODAY()-Tabla1[[#This Row],[FECHA DE NACIMIENTO]])/365</f>
        <v>26.205479452054796</v>
      </c>
      <c r="BE31" s="70" t="s">
        <v>198</v>
      </c>
      <c r="BF31" s="70" t="s">
        <v>156</v>
      </c>
      <c r="BG31" s="70" t="s">
        <v>258</v>
      </c>
      <c r="BH31" s="76" t="s">
        <v>158</v>
      </c>
      <c r="BI31" s="120" t="s">
        <v>159</v>
      </c>
      <c r="BJ31" s="120" t="s">
        <v>160</v>
      </c>
      <c r="BK31" s="77" t="s">
        <v>465</v>
      </c>
      <c r="BL31" s="70">
        <v>3214635743</v>
      </c>
      <c r="BM31" s="119" t="s">
        <v>466</v>
      </c>
      <c r="BN31" s="70" t="s">
        <v>163</v>
      </c>
      <c r="BO31" s="71">
        <v>45536</v>
      </c>
      <c r="BP31" s="71">
        <v>45597</v>
      </c>
      <c r="BQ31" s="70" t="s">
        <v>270</v>
      </c>
      <c r="BR31" s="193">
        <v>79728807</v>
      </c>
      <c r="BS31" s="73">
        <v>1</v>
      </c>
      <c r="BT31" s="121" t="s">
        <v>275</v>
      </c>
      <c r="BU31" s="370" t="s">
        <v>467</v>
      </c>
      <c r="BV31" s="80" t="s">
        <v>295</v>
      </c>
      <c r="BW31" s="97" t="s">
        <v>168</v>
      </c>
      <c r="BX31" s="99" t="s">
        <v>355</v>
      </c>
      <c r="BY31" s="98" t="s">
        <v>170</v>
      </c>
      <c r="BZ31" s="98" t="s">
        <v>170</v>
      </c>
      <c r="CA31" s="98" t="s">
        <v>170</v>
      </c>
      <c r="CB31" s="98" t="s">
        <v>170</v>
      </c>
      <c r="CC31" s="98" t="s">
        <v>170</v>
      </c>
      <c r="CD31" s="98" t="s">
        <v>170</v>
      </c>
      <c r="CE31" s="98" t="s">
        <v>170</v>
      </c>
      <c r="CF31" s="98" t="s">
        <v>170</v>
      </c>
      <c r="CG31" s="98" t="s">
        <v>170</v>
      </c>
      <c r="CH31" s="98" t="s">
        <v>170</v>
      </c>
      <c r="CI31" s="81" t="s">
        <v>170</v>
      </c>
      <c r="CJ31" s="81" t="s">
        <v>170</v>
      </c>
      <c r="CK31" s="81" t="s">
        <v>170</v>
      </c>
      <c r="CL31" s="81" t="s">
        <v>170</v>
      </c>
      <c r="CM31" s="81" t="s">
        <v>170</v>
      </c>
      <c r="CN31" s="81" t="s">
        <v>170</v>
      </c>
      <c r="CO31" s="81" t="s">
        <v>170</v>
      </c>
      <c r="CP31" s="81" t="s">
        <v>170</v>
      </c>
      <c r="CQ31" s="81" t="s">
        <v>170</v>
      </c>
      <c r="CR31" s="81" t="s">
        <v>170</v>
      </c>
      <c r="CS31" s="100">
        <v>45187</v>
      </c>
      <c r="CT31" s="83">
        <v>90</v>
      </c>
      <c r="CU31" s="225">
        <v>45336</v>
      </c>
      <c r="CV31" s="83">
        <v>60</v>
      </c>
      <c r="CW31" s="83"/>
      <c r="CX31" s="83"/>
      <c r="CY31" s="83"/>
      <c r="CZ31" s="83"/>
      <c r="DA31" s="83">
        <v>2</v>
      </c>
      <c r="DB31" s="84">
        <f t="shared" si="8"/>
        <v>150</v>
      </c>
      <c r="DC31" s="100">
        <v>45412</v>
      </c>
      <c r="DD31" s="101">
        <v>45187</v>
      </c>
      <c r="DE31" s="86">
        <v>14400000</v>
      </c>
      <c r="DF31" s="85">
        <v>45336</v>
      </c>
      <c r="DG31" s="86">
        <v>9600000</v>
      </c>
      <c r="DH31" s="85"/>
      <c r="DI31" s="86"/>
      <c r="DJ31" s="86"/>
      <c r="DK31" s="86"/>
      <c r="DL31" s="86"/>
      <c r="DM31" s="86"/>
      <c r="DN31" s="87">
        <v>2</v>
      </c>
      <c r="DO31" s="325">
        <f t="shared" si="9"/>
        <v>24000000</v>
      </c>
      <c r="DP31" s="111"/>
      <c r="DQ31" s="112"/>
      <c r="DR31" s="111"/>
      <c r="DS31" s="111"/>
      <c r="DT31" s="111"/>
      <c r="DU31" s="111"/>
      <c r="DV31" s="113"/>
      <c r="DW31" s="113"/>
      <c r="DX31" s="113"/>
      <c r="DY31" s="113"/>
      <c r="DZ31" s="114"/>
      <c r="EA31" s="115">
        <f t="shared" si="10"/>
        <v>4800000</v>
      </c>
      <c r="EB31" s="116">
        <f t="shared" si="11"/>
        <v>4800000</v>
      </c>
      <c r="EC31" s="117" t="s">
        <v>468</v>
      </c>
    </row>
    <row r="32" spans="1:133" s="118" customFormat="1" ht="72" x14ac:dyDescent="0.2">
      <c r="A32" s="129">
        <v>31</v>
      </c>
      <c r="B32" s="129">
        <v>2023</v>
      </c>
      <c r="C32" s="363" t="s">
        <v>469</v>
      </c>
      <c r="D32" s="364" t="s">
        <v>470</v>
      </c>
      <c r="E32" s="62" t="s">
        <v>135</v>
      </c>
      <c r="F32" s="62" t="s">
        <v>136</v>
      </c>
      <c r="G32" s="61" t="s">
        <v>137</v>
      </c>
      <c r="H32" s="61" t="s">
        <v>138</v>
      </c>
      <c r="I32" s="63">
        <v>20000000</v>
      </c>
      <c r="J32" s="126">
        <f t="shared" si="6"/>
        <v>20000000</v>
      </c>
      <c r="K32" s="64" t="s">
        <v>139</v>
      </c>
      <c r="L32" s="65">
        <v>38418</v>
      </c>
      <c r="M32" s="76">
        <v>57</v>
      </c>
      <c r="N32" s="69" t="s">
        <v>140</v>
      </c>
      <c r="O32" s="69" t="s">
        <v>141</v>
      </c>
      <c r="P32" s="88" t="s">
        <v>378</v>
      </c>
      <c r="Q32" s="88">
        <v>1841</v>
      </c>
      <c r="R32" s="95" t="s">
        <v>379</v>
      </c>
      <c r="S32" s="102">
        <v>414</v>
      </c>
      <c r="T32" s="103">
        <v>44949</v>
      </c>
      <c r="U32" s="89"/>
      <c r="V32" s="90"/>
      <c r="W32" s="89"/>
      <c r="X32" s="104"/>
      <c r="Y32" s="105"/>
      <c r="Z32" s="91"/>
      <c r="AA32" s="92"/>
      <c r="AB32" s="92"/>
      <c r="AC32" s="92"/>
      <c r="AD32" s="106"/>
      <c r="AE32" s="96" t="s">
        <v>144</v>
      </c>
      <c r="AF32" s="66" t="s">
        <v>145</v>
      </c>
      <c r="AG32" s="66" t="s">
        <v>254</v>
      </c>
      <c r="AH32" s="66" t="s">
        <v>147</v>
      </c>
      <c r="AI32" s="67" t="s">
        <v>255</v>
      </c>
      <c r="AJ32" s="222">
        <v>5</v>
      </c>
      <c r="AK32" s="123" t="s">
        <v>471</v>
      </c>
      <c r="AL32" s="70" t="s">
        <v>150</v>
      </c>
      <c r="AM32" s="70">
        <v>4</v>
      </c>
      <c r="AN32" s="70">
        <v>0</v>
      </c>
      <c r="AO32" s="70">
        <f t="shared" si="7"/>
        <v>4</v>
      </c>
      <c r="AP32" s="70">
        <v>0</v>
      </c>
      <c r="AQ32" s="107">
        <v>44970</v>
      </c>
      <c r="AR32" s="107">
        <v>44970</v>
      </c>
      <c r="AS32" s="108">
        <v>44971</v>
      </c>
      <c r="AT32" s="108">
        <v>45090</v>
      </c>
      <c r="AU32" s="108"/>
      <c r="AV32" s="109"/>
      <c r="AW32" s="94" t="s">
        <v>472</v>
      </c>
      <c r="AX32" s="70" t="s">
        <v>152</v>
      </c>
      <c r="AY32" s="72">
        <v>1052389779</v>
      </c>
      <c r="AZ32" s="73">
        <v>9</v>
      </c>
      <c r="BA32" s="70" t="s">
        <v>473</v>
      </c>
      <c r="BB32" s="60" t="s">
        <v>284</v>
      </c>
      <c r="BC32" s="74">
        <v>32914</v>
      </c>
      <c r="BD32" s="75">
        <f ca="1">(TODAY()-Tabla1[[#This Row],[FECHA DE NACIMIENTO]])/365</f>
        <v>34.087671232876716</v>
      </c>
      <c r="BE32" s="70" t="s">
        <v>170</v>
      </c>
      <c r="BF32" s="70" t="s">
        <v>181</v>
      </c>
      <c r="BG32" s="70" t="s">
        <v>258</v>
      </c>
      <c r="BH32" s="76" t="s">
        <v>158</v>
      </c>
      <c r="BI32" s="120" t="s">
        <v>159</v>
      </c>
      <c r="BJ32" s="120" t="s">
        <v>160</v>
      </c>
      <c r="BK32" s="77" t="s">
        <v>474</v>
      </c>
      <c r="BL32" s="70">
        <v>6017020244</v>
      </c>
      <c r="BM32" s="119" t="s">
        <v>475</v>
      </c>
      <c r="BN32" s="70" t="s">
        <v>163</v>
      </c>
      <c r="BO32" s="71">
        <v>45273</v>
      </c>
      <c r="BP32" s="71"/>
      <c r="BQ32" s="71" t="s">
        <v>287</v>
      </c>
      <c r="BR32" s="122">
        <v>79053156</v>
      </c>
      <c r="BS32" s="121">
        <v>5</v>
      </c>
      <c r="BT32" s="121" t="s">
        <v>288</v>
      </c>
      <c r="BU32" s="128" t="s">
        <v>476</v>
      </c>
      <c r="BV32" s="80" t="s">
        <v>211</v>
      </c>
      <c r="BW32" s="97" t="s">
        <v>187</v>
      </c>
      <c r="BX32" s="99" t="s">
        <v>355</v>
      </c>
      <c r="BY32" s="98" t="s">
        <v>170</v>
      </c>
      <c r="BZ32" s="98" t="s">
        <v>170</v>
      </c>
      <c r="CA32" s="98" t="s">
        <v>170</v>
      </c>
      <c r="CB32" s="98" t="s">
        <v>170</v>
      </c>
      <c r="CC32" s="98" t="s">
        <v>170</v>
      </c>
      <c r="CD32" s="98" t="s">
        <v>170</v>
      </c>
      <c r="CE32" s="98" t="s">
        <v>170</v>
      </c>
      <c r="CF32" s="98" t="s">
        <v>170</v>
      </c>
      <c r="CG32" s="98" t="s">
        <v>170</v>
      </c>
      <c r="CH32" s="98" t="s">
        <v>170</v>
      </c>
      <c r="CI32" s="81" t="s">
        <v>170</v>
      </c>
      <c r="CJ32" s="81" t="s">
        <v>170</v>
      </c>
      <c r="CK32" s="81" t="s">
        <v>170</v>
      </c>
      <c r="CL32" s="81" t="s">
        <v>170</v>
      </c>
      <c r="CM32" s="81" t="s">
        <v>170</v>
      </c>
      <c r="CN32" s="81" t="s">
        <v>170</v>
      </c>
      <c r="CO32" s="81" t="s">
        <v>170</v>
      </c>
      <c r="CP32" s="81" t="s">
        <v>170</v>
      </c>
      <c r="CQ32" s="81" t="s">
        <v>170</v>
      </c>
      <c r="CR32" s="81" t="s">
        <v>170</v>
      </c>
      <c r="CS32" s="100"/>
      <c r="CT32" s="83"/>
      <c r="CU32" s="83"/>
      <c r="CV32" s="83"/>
      <c r="CW32" s="83"/>
      <c r="CX32" s="83"/>
      <c r="CY32" s="83"/>
      <c r="CZ32" s="83"/>
      <c r="DA32" s="83"/>
      <c r="DB32" s="84">
        <f t="shared" si="8"/>
        <v>0</v>
      </c>
      <c r="DC32" s="100">
        <v>45090</v>
      </c>
      <c r="DD32" s="101"/>
      <c r="DE32" s="86"/>
      <c r="DF32" s="85"/>
      <c r="DG32" s="86"/>
      <c r="DH32" s="85"/>
      <c r="DI32" s="86"/>
      <c r="DJ32" s="86"/>
      <c r="DK32" s="86"/>
      <c r="DL32" s="86"/>
      <c r="DM32" s="86"/>
      <c r="DN32" s="87"/>
      <c r="DO32" s="325">
        <f t="shared" si="9"/>
        <v>0</v>
      </c>
      <c r="DP32" s="111"/>
      <c r="DQ32" s="112"/>
      <c r="DR32" s="111"/>
      <c r="DS32" s="111"/>
      <c r="DT32" s="111"/>
      <c r="DU32" s="111"/>
      <c r="DV32" s="113"/>
      <c r="DW32" s="113"/>
      <c r="DX32" s="113"/>
      <c r="DY32" s="113"/>
      <c r="DZ32" s="114"/>
      <c r="EA32" s="115">
        <f t="shared" si="10"/>
        <v>5000000</v>
      </c>
      <c r="EB32" s="116">
        <f t="shared" si="11"/>
        <v>5000000</v>
      </c>
      <c r="EC32" s="117" t="s">
        <v>477</v>
      </c>
    </row>
    <row r="33" spans="1:133" s="118" customFormat="1" ht="48" x14ac:dyDescent="0.2">
      <c r="A33" s="61">
        <v>32</v>
      </c>
      <c r="B33" s="61">
        <v>2023</v>
      </c>
      <c r="C33" s="360" t="s">
        <v>478</v>
      </c>
      <c r="D33" s="366" t="s">
        <v>479</v>
      </c>
      <c r="E33" s="62" t="s">
        <v>135</v>
      </c>
      <c r="F33" s="62" t="s">
        <v>136</v>
      </c>
      <c r="G33" s="61" t="s">
        <v>137</v>
      </c>
      <c r="H33" s="61" t="s">
        <v>138</v>
      </c>
      <c r="I33" s="63">
        <v>40000000</v>
      </c>
      <c r="J33" s="126">
        <f t="shared" si="6"/>
        <v>60000000</v>
      </c>
      <c r="K33" s="64" t="s">
        <v>139</v>
      </c>
      <c r="L33" s="65">
        <v>38964</v>
      </c>
      <c r="M33" s="76">
        <v>17</v>
      </c>
      <c r="N33" s="69" t="s">
        <v>480</v>
      </c>
      <c r="O33" s="69" t="s">
        <v>266</v>
      </c>
      <c r="P33" s="88" t="s">
        <v>481</v>
      </c>
      <c r="Q33" s="88">
        <v>1743</v>
      </c>
      <c r="R33" s="95" t="s">
        <v>482</v>
      </c>
      <c r="S33" s="102">
        <v>430</v>
      </c>
      <c r="T33" s="103">
        <v>44951</v>
      </c>
      <c r="U33" s="89"/>
      <c r="V33" s="90"/>
      <c r="W33" s="89"/>
      <c r="X33" s="104"/>
      <c r="Y33" s="105">
        <v>758</v>
      </c>
      <c r="Z33" s="91">
        <v>44958</v>
      </c>
      <c r="AA33" s="92"/>
      <c r="AB33" s="92"/>
      <c r="AC33" s="92"/>
      <c r="AD33" s="106"/>
      <c r="AE33" s="96" t="s">
        <v>144</v>
      </c>
      <c r="AF33" s="66" t="s">
        <v>145</v>
      </c>
      <c r="AG33" s="66" t="s">
        <v>254</v>
      </c>
      <c r="AH33" s="66" t="s">
        <v>147</v>
      </c>
      <c r="AI33" s="67" t="s">
        <v>255</v>
      </c>
      <c r="AJ33" s="222">
        <v>5</v>
      </c>
      <c r="AK33" s="123" t="s">
        <v>483</v>
      </c>
      <c r="AL33" s="70" t="s">
        <v>150</v>
      </c>
      <c r="AM33" s="70">
        <v>8</v>
      </c>
      <c r="AN33" s="70">
        <v>4</v>
      </c>
      <c r="AO33" s="70">
        <f t="shared" si="7"/>
        <v>12</v>
      </c>
      <c r="AP33" s="70">
        <v>0</v>
      </c>
      <c r="AQ33" s="107">
        <v>44957</v>
      </c>
      <c r="AR33" s="108">
        <v>44958</v>
      </c>
      <c r="AS33" s="108">
        <v>44958</v>
      </c>
      <c r="AT33" s="108">
        <v>45199</v>
      </c>
      <c r="AU33" s="108">
        <v>45321</v>
      </c>
      <c r="AV33" s="109"/>
      <c r="AW33" s="94" t="s">
        <v>215</v>
      </c>
      <c r="AX33" s="70" t="s">
        <v>152</v>
      </c>
      <c r="AY33" s="72">
        <v>7724577</v>
      </c>
      <c r="AZ33" s="73">
        <v>0</v>
      </c>
      <c r="BA33" s="70" t="s">
        <v>484</v>
      </c>
      <c r="BB33" s="60" t="s">
        <v>485</v>
      </c>
      <c r="BC33" s="74">
        <v>30427</v>
      </c>
      <c r="BD33" s="75">
        <f ca="1">(TODAY()-Tabla1[[#This Row],[FECHA DE NACIMIENTO]])/365</f>
        <v>40.901369863013699</v>
      </c>
      <c r="BE33" s="70" t="s">
        <v>170</v>
      </c>
      <c r="BF33" s="70" t="s">
        <v>181</v>
      </c>
      <c r="BG33" s="70" t="s">
        <v>258</v>
      </c>
      <c r="BH33" s="76" t="s">
        <v>158</v>
      </c>
      <c r="BI33" s="120" t="s">
        <v>159</v>
      </c>
      <c r="BJ33" s="120" t="s">
        <v>160</v>
      </c>
      <c r="BK33" s="77" t="s">
        <v>486</v>
      </c>
      <c r="BL33" s="70">
        <v>3108045705</v>
      </c>
      <c r="BM33" s="119" t="s">
        <v>487</v>
      </c>
      <c r="BN33" s="70" t="s">
        <v>163</v>
      </c>
      <c r="BO33" s="71">
        <v>45392</v>
      </c>
      <c r="BP33" s="71">
        <v>45519</v>
      </c>
      <c r="BQ33" s="71" t="s">
        <v>488</v>
      </c>
      <c r="BR33" s="122">
        <v>52312234</v>
      </c>
      <c r="BS33" s="121">
        <v>5</v>
      </c>
      <c r="BT33" s="121" t="s">
        <v>489</v>
      </c>
      <c r="BU33" s="128" t="s">
        <v>490</v>
      </c>
      <c r="BV33" s="80" t="s">
        <v>167</v>
      </c>
      <c r="BW33" s="97" t="s">
        <v>187</v>
      </c>
      <c r="BX33" s="99" t="s">
        <v>355</v>
      </c>
      <c r="BY33" s="98" t="s">
        <v>170</v>
      </c>
      <c r="BZ33" s="98" t="s">
        <v>170</v>
      </c>
      <c r="CA33" s="98" t="s">
        <v>170</v>
      </c>
      <c r="CB33" s="98" t="s">
        <v>170</v>
      </c>
      <c r="CC33" s="98" t="s">
        <v>170</v>
      </c>
      <c r="CD33" s="98" t="s">
        <v>170</v>
      </c>
      <c r="CE33" s="98" t="s">
        <v>170</v>
      </c>
      <c r="CF33" s="98" t="s">
        <v>170</v>
      </c>
      <c r="CG33" s="98" t="s">
        <v>170</v>
      </c>
      <c r="CH33" s="98" t="s">
        <v>170</v>
      </c>
      <c r="CI33" s="81" t="s">
        <v>170</v>
      </c>
      <c r="CJ33" s="81" t="s">
        <v>170</v>
      </c>
      <c r="CK33" s="81" t="s">
        <v>170</v>
      </c>
      <c r="CL33" s="81" t="s">
        <v>170</v>
      </c>
      <c r="CM33" s="81" t="s">
        <v>170</v>
      </c>
      <c r="CN33" s="81" t="s">
        <v>170</v>
      </c>
      <c r="CO33" s="81" t="s">
        <v>170</v>
      </c>
      <c r="CP33" s="81" t="s">
        <v>170</v>
      </c>
      <c r="CQ33" s="81" t="s">
        <v>170</v>
      </c>
      <c r="CR33" s="81" t="s">
        <v>170</v>
      </c>
      <c r="CS33" s="100">
        <v>45177</v>
      </c>
      <c r="CT33" s="83">
        <v>120</v>
      </c>
      <c r="CU33" s="83"/>
      <c r="CV33" s="83"/>
      <c r="CW33" s="83"/>
      <c r="CX33" s="83"/>
      <c r="CY33" s="83"/>
      <c r="CZ33" s="83"/>
      <c r="DA33" s="83"/>
      <c r="DB33" s="84">
        <f t="shared" si="8"/>
        <v>120</v>
      </c>
      <c r="DC33" s="100">
        <v>45321</v>
      </c>
      <c r="DD33" s="101">
        <v>45177</v>
      </c>
      <c r="DE33" s="86">
        <v>20000000</v>
      </c>
      <c r="DF33" s="85"/>
      <c r="DG33" s="86"/>
      <c r="DH33" s="85"/>
      <c r="DI33" s="86"/>
      <c r="DJ33" s="86"/>
      <c r="DK33" s="86"/>
      <c r="DL33" s="86"/>
      <c r="DM33" s="86"/>
      <c r="DN33" s="87"/>
      <c r="DO33" s="325">
        <f t="shared" si="9"/>
        <v>20000000</v>
      </c>
      <c r="DP33" s="111"/>
      <c r="DQ33" s="112"/>
      <c r="DR33" s="111"/>
      <c r="DS33" s="111"/>
      <c r="DT33" s="111"/>
      <c r="DU33" s="111"/>
      <c r="DV33" s="113"/>
      <c r="DW33" s="113"/>
      <c r="DX33" s="113"/>
      <c r="DY33" s="113"/>
      <c r="DZ33" s="114"/>
      <c r="EA33" s="115">
        <f t="shared" si="10"/>
        <v>5000000</v>
      </c>
      <c r="EB33" s="116">
        <f t="shared" si="11"/>
        <v>5000000</v>
      </c>
      <c r="EC33" s="117" t="s">
        <v>491</v>
      </c>
    </row>
    <row r="34" spans="1:133" s="118" customFormat="1" ht="32.25" customHeight="1" x14ac:dyDescent="0.2">
      <c r="A34" s="61">
        <v>33</v>
      </c>
      <c r="B34" s="61">
        <v>2023</v>
      </c>
      <c r="C34" s="360" t="s">
        <v>492</v>
      </c>
      <c r="D34" s="366" t="s">
        <v>493</v>
      </c>
      <c r="E34" s="62" t="s">
        <v>135</v>
      </c>
      <c r="F34" s="62" t="s">
        <v>136</v>
      </c>
      <c r="G34" s="61" t="s">
        <v>137</v>
      </c>
      <c r="H34" s="61" t="s">
        <v>138</v>
      </c>
      <c r="I34" s="63">
        <v>40000000</v>
      </c>
      <c r="J34" s="126">
        <f t="shared" si="6"/>
        <v>60000000</v>
      </c>
      <c r="K34" s="64" t="s">
        <v>139</v>
      </c>
      <c r="L34" s="65">
        <v>38964</v>
      </c>
      <c r="M34" s="76">
        <v>17</v>
      </c>
      <c r="N34" s="69" t="s">
        <v>480</v>
      </c>
      <c r="O34" s="69" t="s">
        <v>266</v>
      </c>
      <c r="P34" s="88" t="s">
        <v>481</v>
      </c>
      <c r="Q34" s="88">
        <v>1743</v>
      </c>
      <c r="R34" s="95" t="s">
        <v>482</v>
      </c>
      <c r="S34" s="102">
        <v>430</v>
      </c>
      <c r="T34" s="103">
        <v>44951</v>
      </c>
      <c r="U34" s="89"/>
      <c r="V34" s="90"/>
      <c r="W34" s="89"/>
      <c r="X34" s="104"/>
      <c r="Y34" s="105">
        <v>756</v>
      </c>
      <c r="Z34" s="91">
        <v>44958</v>
      </c>
      <c r="AA34" s="92"/>
      <c r="AB34" s="92"/>
      <c r="AC34" s="92"/>
      <c r="AD34" s="106"/>
      <c r="AE34" s="96" t="s">
        <v>144</v>
      </c>
      <c r="AF34" s="66" t="s">
        <v>145</v>
      </c>
      <c r="AG34" s="66" t="s">
        <v>254</v>
      </c>
      <c r="AH34" s="66" t="s">
        <v>147</v>
      </c>
      <c r="AI34" s="67" t="s">
        <v>255</v>
      </c>
      <c r="AJ34" s="222">
        <v>5</v>
      </c>
      <c r="AK34" s="123" t="s">
        <v>494</v>
      </c>
      <c r="AL34" s="70" t="s">
        <v>150</v>
      </c>
      <c r="AM34" s="70">
        <v>8</v>
      </c>
      <c r="AN34" s="70">
        <v>4</v>
      </c>
      <c r="AO34" s="70">
        <f t="shared" si="7"/>
        <v>12</v>
      </c>
      <c r="AP34" s="70">
        <v>0</v>
      </c>
      <c r="AQ34" s="107">
        <v>44957</v>
      </c>
      <c r="AR34" s="108">
        <v>44958</v>
      </c>
      <c r="AS34" s="108">
        <v>44958</v>
      </c>
      <c r="AT34" s="108">
        <v>45199</v>
      </c>
      <c r="AU34" s="108">
        <v>45321</v>
      </c>
      <c r="AV34" s="109"/>
      <c r="AW34" s="94" t="s">
        <v>215</v>
      </c>
      <c r="AX34" s="70" t="s">
        <v>152</v>
      </c>
      <c r="AY34" s="72">
        <v>51950770</v>
      </c>
      <c r="AZ34" s="73">
        <v>4</v>
      </c>
      <c r="BA34" s="70" t="s">
        <v>495</v>
      </c>
      <c r="BB34" s="60" t="s">
        <v>496</v>
      </c>
      <c r="BC34" s="74">
        <v>25443</v>
      </c>
      <c r="BD34" s="75">
        <f ca="1">(TODAY()-Tabla1[[#This Row],[FECHA DE NACIMIENTO]])/365</f>
        <v>54.556164383561644</v>
      </c>
      <c r="BE34" s="70" t="s">
        <v>198</v>
      </c>
      <c r="BF34" s="70" t="s">
        <v>156</v>
      </c>
      <c r="BG34" s="70" t="s">
        <v>258</v>
      </c>
      <c r="BH34" s="76" t="s">
        <v>158</v>
      </c>
      <c r="BI34" s="120" t="s">
        <v>159</v>
      </c>
      <c r="BJ34" s="120" t="s">
        <v>160</v>
      </c>
      <c r="BK34" s="77" t="s">
        <v>497</v>
      </c>
      <c r="BL34" s="70">
        <v>3003184519</v>
      </c>
      <c r="BM34" s="119" t="s">
        <v>498</v>
      </c>
      <c r="BN34" s="70" t="s">
        <v>163</v>
      </c>
      <c r="BO34" s="71">
        <v>45385</v>
      </c>
      <c r="BP34" s="71">
        <v>45507</v>
      </c>
      <c r="BQ34" s="71" t="s">
        <v>488</v>
      </c>
      <c r="BR34" s="122">
        <v>52312234</v>
      </c>
      <c r="BS34" s="121">
        <v>5</v>
      </c>
      <c r="BT34" s="121" t="s">
        <v>489</v>
      </c>
      <c r="BU34" s="128" t="s">
        <v>499</v>
      </c>
      <c r="BV34" s="80" t="s">
        <v>167</v>
      </c>
      <c r="BW34" s="97" t="s">
        <v>187</v>
      </c>
      <c r="BX34" s="99" t="s">
        <v>355</v>
      </c>
      <c r="BY34" s="98" t="s">
        <v>170</v>
      </c>
      <c r="BZ34" s="98" t="s">
        <v>170</v>
      </c>
      <c r="CA34" s="98" t="s">
        <v>170</v>
      </c>
      <c r="CB34" s="98" t="s">
        <v>170</v>
      </c>
      <c r="CC34" s="98" t="s">
        <v>170</v>
      </c>
      <c r="CD34" s="98" t="s">
        <v>170</v>
      </c>
      <c r="CE34" s="98" t="s">
        <v>170</v>
      </c>
      <c r="CF34" s="98" t="s">
        <v>170</v>
      </c>
      <c r="CG34" s="98" t="s">
        <v>170</v>
      </c>
      <c r="CH34" s="98" t="s">
        <v>170</v>
      </c>
      <c r="CI34" s="81" t="s">
        <v>170</v>
      </c>
      <c r="CJ34" s="81" t="s">
        <v>170</v>
      </c>
      <c r="CK34" s="81" t="s">
        <v>170</v>
      </c>
      <c r="CL34" s="81" t="s">
        <v>170</v>
      </c>
      <c r="CM34" s="81" t="s">
        <v>170</v>
      </c>
      <c r="CN34" s="81" t="s">
        <v>170</v>
      </c>
      <c r="CO34" s="81" t="s">
        <v>170</v>
      </c>
      <c r="CP34" s="81" t="s">
        <v>170</v>
      </c>
      <c r="CQ34" s="81" t="s">
        <v>170</v>
      </c>
      <c r="CR34" s="81" t="s">
        <v>170</v>
      </c>
      <c r="CS34" s="100">
        <v>45176</v>
      </c>
      <c r="CT34" s="83">
        <v>120</v>
      </c>
      <c r="CU34" s="83"/>
      <c r="CV34" s="83"/>
      <c r="CW34" s="83"/>
      <c r="CX34" s="83"/>
      <c r="CY34" s="83"/>
      <c r="CZ34" s="83"/>
      <c r="DA34" s="83">
        <v>1</v>
      </c>
      <c r="DB34" s="84">
        <f t="shared" si="8"/>
        <v>120</v>
      </c>
      <c r="DC34" s="100">
        <v>45321</v>
      </c>
      <c r="DD34" s="101">
        <v>45176</v>
      </c>
      <c r="DE34" s="86">
        <v>20000000</v>
      </c>
      <c r="DF34" s="85"/>
      <c r="DG34" s="86"/>
      <c r="DH34" s="85"/>
      <c r="DI34" s="86"/>
      <c r="DJ34" s="86"/>
      <c r="DK34" s="86"/>
      <c r="DL34" s="86"/>
      <c r="DM34" s="86"/>
      <c r="DN34" s="87"/>
      <c r="DO34" s="325">
        <f t="shared" si="9"/>
        <v>20000000</v>
      </c>
      <c r="DP34" s="111"/>
      <c r="DQ34" s="112"/>
      <c r="DR34" s="111"/>
      <c r="DS34" s="111"/>
      <c r="DT34" s="111"/>
      <c r="DU34" s="111"/>
      <c r="DV34" s="113"/>
      <c r="DW34" s="113"/>
      <c r="DX34" s="113"/>
      <c r="DY34" s="113"/>
      <c r="DZ34" s="114"/>
      <c r="EA34" s="115">
        <f t="shared" si="10"/>
        <v>5000000</v>
      </c>
      <c r="EB34" s="116">
        <f t="shared" si="11"/>
        <v>5000000</v>
      </c>
      <c r="EC34" s="117" t="s">
        <v>491</v>
      </c>
    </row>
    <row r="35" spans="1:133" s="118" customFormat="1" ht="30.75" customHeight="1" x14ac:dyDescent="0.2">
      <c r="A35" s="61">
        <v>34</v>
      </c>
      <c r="B35" s="61">
        <v>2023</v>
      </c>
      <c r="C35" s="360" t="s">
        <v>500</v>
      </c>
      <c r="D35" s="366" t="s">
        <v>501</v>
      </c>
      <c r="E35" s="62" t="s">
        <v>135</v>
      </c>
      <c r="F35" s="62" t="s">
        <v>136</v>
      </c>
      <c r="G35" s="61" t="s">
        <v>137</v>
      </c>
      <c r="H35" s="61" t="s">
        <v>138</v>
      </c>
      <c r="I35" s="63">
        <v>65000000</v>
      </c>
      <c r="J35" s="126">
        <f t="shared" si="6"/>
        <v>84500000</v>
      </c>
      <c r="K35" s="64" t="s">
        <v>139</v>
      </c>
      <c r="L35" s="65">
        <v>38949</v>
      </c>
      <c r="M35" s="76">
        <v>57</v>
      </c>
      <c r="N35" s="69" t="s">
        <v>140</v>
      </c>
      <c r="O35" s="69" t="s">
        <v>141</v>
      </c>
      <c r="P35" s="88" t="s">
        <v>142</v>
      </c>
      <c r="Q35" s="88">
        <v>1741</v>
      </c>
      <c r="R35" s="95" t="s">
        <v>143</v>
      </c>
      <c r="S35" s="102">
        <v>427</v>
      </c>
      <c r="T35" s="103">
        <v>44951</v>
      </c>
      <c r="U35" s="89">
        <v>786</v>
      </c>
      <c r="V35" s="90">
        <v>45247</v>
      </c>
      <c r="W35" s="89"/>
      <c r="X35" s="104"/>
      <c r="Y35" s="105"/>
      <c r="Z35" s="91"/>
      <c r="AA35" s="92"/>
      <c r="AB35" s="92"/>
      <c r="AC35" s="92"/>
      <c r="AD35" s="106"/>
      <c r="AE35" s="96" t="s">
        <v>144</v>
      </c>
      <c r="AF35" s="66" t="s">
        <v>145</v>
      </c>
      <c r="AG35" s="66" t="s">
        <v>254</v>
      </c>
      <c r="AH35" s="66" t="s">
        <v>147</v>
      </c>
      <c r="AI35" s="67" t="s">
        <v>255</v>
      </c>
      <c r="AJ35" s="222">
        <v>5</v>
      </c>
      <c r="AK35" s="123" t="s">
        <v>502</v>
      </c>
      <c r="AL35" s="70" t="s">
        <v>150</v>
      </c>
      <c r="AM35" s="70">
        <v>10</v>
      </c>
      <c r="AN35" s="70">
        <v>3</v>
      </c>
      <c r="AO35" s="70">
        <f t="shared" si="7"/>
        <v>13</v>
      </c>
      <c r="AP35" s="70">
        <v>0</v>
      </c>
      <c r="AQ35" s="71">
        <v>44957</v>
      </c>
      <c r="AR35" s="371">
        <v>44958</v>
      </c>
      <c r="AS35" s="371">
        <v>44958</v>
      </c>
      <c r="AT35" s="371">
        <v>45260</v>
      </c>
      <c r="AU35" s="371">
        <v>45351</v>
      </c>
      <c r="AV35" s="109"/>
      <c r="AW35" s="94" t="s">
        <v>179</v>
      </c>
      <c r="AX35" s="70" t="s">
        <v>152</v>
      </c>
      <c r="AY35" s="72">
        <v>1030525081</v>
      </c>
      <c r="AZ35" s="73">
        <v>0</v>
      </c>
      <c r="BA35" s="70" t="s">
        <v>503</v>
      </c>
      <c r="BB35" s="60" t="s">
        <v>504</v>
      </c>
      <c r="BC35" s="74">
        <v>31500</v>
      </c>
      <c r="BD35" s="75">
        <f ca="1">(TODAY()-Tabla1[[#This Row],[FECHA DE NACIMIENTO]])/365</f>
        <v>37.961643835616435</v>
      </c>
      <c r="BE35" s="70" t="s">
        <v>198</v>
      </c>
      <c r="BF35" s="70" t="s">
        <v>156</v>
      </c>
      <c r="BG35" s="70" t="s">
        <v>258</v>
      </c>
      <c r="BH35" s="76" t="s">
        <v>158</v>
      </c>
      <c r="BI35" s="120" t="s">
        <v>159</v>
      </c>
      <c r="BJ35" s="120" t="s">
        <v>160</v>
      </c>
      <c r="BK35" s="77" t="s">
        <v>505</v>
      </c>
      <c r="BL35" s="70">
        <v>3118402452</v>
      </c>
      <c r="BM35" s="119" t="s">
        <v>506</v>
      </c>
      <c r="BN35" s="70" t="s">
        <v>163</v>
      </c>
      <c r="BO35" s="71">
        <v>45446</v>
      </c>
      <c r="BP35" s="71">
        <v>45538</v>
      </c>
      <c r="BQ35" s="71" t="s">
        <v>274</v>
      </c>
      <c r="BR35" s="122">
        <v>1032436255</v>
      </c>
      <c r="BS35" s="121">
        <v>0</v>
      </c>
      <c r="BT35" s="121" t="s">
        <v>434</v>
      </c>
      <c r="BU35" s="128" t="s">
        <v>507</v>
      </c>
      <c r="BV35" s="80" t="s">
        <v>167</v>
      </c>
      <c r="BW35" s="97" t="s">
        <v>168</v>
      </c>
      <c r="BX35" s="99" t="s">
        <v>355</v>
      </c>
      <c r="BY35" s="98" t="s">
        <v>170</v>
      </c>
      <c r="BZ35" s="98" t="s">
        <v>170</v>
      </c>
      <c r="CA35" s="98" t="s">
        <v>170</v>
      </c>
      <c r="CB35" s="98" t="s">
        <v>170</v>
      </c>
      <c r="CC35" s="98" t="s">
        <v>170</v>
      </c>
      <c r="CD35" s="98" t="s">
        <v>170</v>
      </c>
      <c r="CE35" s="98" t="s">
        <v>170</v>
      </c>
      <c r="CF35" s="98" t="s">
        <v>170</v>
      </c>
      <c r="CG35" s="98" t="s">
        <v>170</v>
      </c>
      <c r="CH35" s="98" t="s">
        <v>170</v>
      </c>
      <c r="CI35" s="81" t="s">
        <v>170</v>
      </c>
      <c r="CJ35" s="81" t="s">
        <v>170</v>
      </c>
      <c r="CK35" s="81" t="s">
        <v>170</v>
      </c>
      <c r="CL35" s="81" t="s">
        <v>170</v>
      </c>
      <c r="CM35" s="81" t="s">
        <v>170</v>
      </c>
      <c r="CN35" s="81" t="s">
        <v>170</v>
      </c>
      <c r="CO35" s="81" t="s">
        <v>170</v>
      </c>
      <c r="CP35" s="81" t="s">
        <v>170</v>
      </c>
      <c r="CQ35" s="81" t="s">
        <v>170</v>
      </c>
      <c r="CR35" s="81" t="s">
        <v>170</v>
      </c>
      <c r="CS35" s="100">
        <v>45251</v>
      </c>
      <c r="CT35" s="83">
        <v>90</v>
      </c>
      <c r="CU35" s="83"/>
      <c r="CV35" s="83"/>
      <c r="CW35" s="83"/>
      <c r="CX35" s="83"/>
      <c r="CY35" s="83"/>
      <c r="CZ35" s="83"/>
      <c r="DA35" s="83">
        <v>1</v>
      </c>
      <c r="DB35" s="84">
        <f t="shared" si="8"/>
        <v>90</v>
      </c>
      <c r="DC35" s="100">
        <v>45351</v>
      </c>
      <c r="DD35" s="101">
        <v>45251</v>
      </c>
      <c r="DE35" s="86">
        <v>19500000</v>
      </c>
      <c r="DF35" s="85"/>
      <c r="DG35" s="86"/>
      <c r="DH35" s="85"/>
      <c r="DI35" s="86"/>
      <c r="DJ35" s="86"/>
      <c r="DK35" s="86"/>
      <c r="DL35" s="86"/>
      <c r="DM35" s="86"/>
      <c r="DN35" s="87">
        <v>1</v>
      </c>
      <c r="DO35" s="325">
        <f t="shared" si="9"/>
        <v>19500000</v>
      </c>
      <c r="DP35" s="111"/>
      <c r="DQ35" s="112"/>
      <c r="DR35" s="111"/>
      <c r="DS35" s="111"/>
      <c r="DT35" s="111"/>
      <c r="DU35" s="111"/>
      <c r="DV35" s="113"/>
      <c r="DW35" s="113"/>
      <c r="DX35" s="113"/>
      <c r="DY35" s="113"/>
      <c r="DZ35" s="114"/>
      <c r="EA35" s="115">
        <f t="shared" si="10"/>
        <v>6500000</v>
      </c>
      <c r="EB35" s="116">
        <f t="shared" si="11"/>
        <v>6500000</v>
      </c>
      <c r="EC35" s="117" t="s">
        <v>508</v>
      </c>
    </row>
    <row r="36" spans="1:133" s="118" customFormat="1" ht="48" x14ac:dyDescent="0.2">
      <c r="A36" s="129">
        <v>35</v>
      </c>
      <c r="B36" s="129">
        <v>2023</v>
      </c>
      <c r="C36" s="363" t="s">
        <v>509</v>
      </c>
      <c r="D36" s="364" t="s">
        <v>510</v>
      </c>
      <c r="E36" s="62" t="s">
        <v>135</v>
      </c>
      <c r="F36" s="62" t="s">
        <v>136</v>
      </c>
      <c r="G36" s="61" t="s">
        <v>137</v>
      </c>
      <c r="H36" s="61" t="s">
        <v>138</v>
      </c>
      <c r="I36" s="63">
        <v>42400000</v>
      </c>
      <c r="J36" s="126">
        <f t="shared" si="6"/>
        <v>63600000</v>
      </c>
      <c r="K36" s="64" t="s">
        <v>139</v>
      </c>
      <c r="L36" s="65">
        <v>38962</v>
      </c>
      <c r="M36" s="76">
        <v>6</v>
      </c>
      <c r="N36" s="69" t="s">
        <v>511</v>
      </c>
      <c r="O36" s="69" t="s">
        <v>266</v>
      </c>
      <c r="P36" s="88" t="s">
        <v>512</v>
      </c>
      <c r="Q36" s="88">
        <v>1710</v>
      </c>
      <c r="R36" s="95" t="s">
        <v>513</v>
      </c>
      <c r="S36" s="102">
        <v>431</v>
      </c>
      <c r="T36" s="103">
        <v>44951</v>
      </c>
      <c r="U36" s="89">
        <v>646</v>
      </c>
      <c r="V36" s="90">
        <v>45173</v>
      </c>
      <c r="W36" s="89">
        <v>779</v>
      </c>
      <c r="X36" s="104">
        <v>45246</v>
      </c>
      <c r="Y36" s="105"/>
      <c r="Z36" s="91"/>
      <c r="AA36" s="92"/>
      <c r="AB36" s="92"/>
      <c r="AC36" s="92"/>
      <c r="AD36" s="106"/>
      <c r="AE36" s="96" t="s">
        <v>144</v>
      </c>
      <c r="AF36" s="66" t="s">
        <v>145</v>
      </c>
      <c r="AG36" s="66" t="s">
        <v>254</v>
      </c>
      <c r="AH36" s="66" t="s">
        <v>147</v>
      </c>
      <c r="AI36" s="67" t="s">
        <v>255</v>
      </c>
      <c r="AJ36" s="222">
        <v>5</v>
      </c>
      <c r="AK36" s="123" t="s">
        <v>514</v>
      </c>
      <c r="AL36" s="70" t="s">
        <v>150</v>
      </c>
      <c r="AM36" s="70">
        <v>8</v>
      </c>
      <c r="AN36" s="70">
        <f>3+1</f>
        <v>4</v>
      </c>
      <c r="AO36" s="70">
        <f t="shared" si="7"/>
        <v>12</v>
      </c>
      <c r="AP36" s="70">
        <v>0</v>
      </c>
      <c r="AQ36" s="108">
        <v>44958</v>
      </c>
      <c r="AR36" s="108">
        <v>44958</v>
      </c>
      <c r="AS36" s="108">
        <v>44959</v>
      </c>
      <c r="AT36" s="108">
        <v>45200</v>
      </c>
      <c r="AU36" s="108">
        <v>45323</v>
      </c>
      <c r="AV36" s="109"/>
      <c r="AW36" s="94" t="s">
        <v>179</v>
      </c>
      <c r="AX36" s="70" t="s">
        <v>152</v>
      </c>
      <c r="AY36" s="72">
        <v>52559313</v>
      </c>
      <c r="AZ36" s="73">
        <v>1</v>
      </c>
      <c r="BA36" s="70" t="s">
        <v>515</v>
      </c>
      <c r="BB36" s="60" t="s">
        <v>516</v>
      </c>
      <c r="BC36" s="74">
        <v>26763</v>
      </c>
      <c r="BD36" s="75">
        <f ca="1">(TODAY()-Tabla1[[#This Row],[FECHA DE NACIMIENTO]])/365</f>
        <v>50.939726027397263</v>
      </c>
      <c r="BE36" s="70" t="s">
        <v>155</v>
      </c>
      <c r="BF36" s="70" t="s">
        <v>156</v>
      </c>
      <c r="BG36" s="70" t="s">
        <v>258</v>
      </c>
      <c r="BH36" s="76" t="s">
        <v>158</v>
      </c>
      <c r="BI36" s="120" t="s">
        <v>159</v>
      </c>
      <c r="BJ36" s="120" t="s">
        <v>160</v>
      </c>
      <c r="BK36" s="77" t="s">
        <v>517</v>
      </c>
      <c r="BL36" s="70">
        <v>3134860268</v>
      </c>
      <c r="BM36" s="119" t="s">
        <v>518</v>
      </c>
      <c r="BN36" s="70" t="s">
        <v>163</v>
      </c>
      <c r="BO36" s="71">
        <v>45385</v>
      </c>
      <c r="BP36" s="71">
        <v>45476</v>
      </c>
      <c r="BQ36" s="70" t="s">
        <v>488</v>
      </c>
      <c r="BR36" s="72">
        <v>52312234</v>
      </c>
      <c r="BS36" s="73">
        <v>5</v>
      </c>
      <c r="BT36" s="121" t="s">
        <v>519</v>
      </c>
      <c r="BU36" s="128" t="s">
        <v>520</v>
      </c>
      <c r="BV36" s="80" t="s">
        <v>211</v>
      </c>
      <c r="BW36" s="97" t="s">
        <v>187</v>
      </c>
      <c r="BX36" s="99" t="s">
        <v>355</v>
      </c>
      <c r="BY36" s="98" t="s">
        <v>170</v>
      </c>
      <c r="BZ36" s="98" t="s">
        <v>170</v>
      </c>
      <c r="CA36" s="98" t="s">
        <v>170</v>
      </c>
      <c r="CB36" s="98" t="s">
        <v>170</v>
      </c>
      <c r="CC36" s="98" t="s">
        <v>170</v>
      </c>
      <c r="CD36" s="98" t="s">
        <v>170</v>
      </c>
      <c r="CE36" s="98" t="s">
        <v>170</v>
      </c>
      <c r="CF36" s="98" t="s">
        <v>170</v>
      </c>
      <c r="CG36" s="98" t="s">
        <v>170</v>
      </c>
      <c r="CH36" s="98" t="s">
        <v>170</v>
      </c>
      <c r="CI36" s="81" t="s">
        <v>170</v>
      </c>
      <c r="CJ36" s="81" t="s">
        <v>170</v>
      </c>
      <c r="CK36" s="81" t="s">
        <v>170</v>
      </c>
      <c r="CL36" s="81" t="s">
        <v>170</v>
      </c>
      <c r="CM36" s="81" t="s">
        <v>170</v>
      </c>
      <c r="CN36" s="81" t="s">
        <v>170</v>
      </c>
      <c r="CO36" s="81" t="s">
        <v>170</v>
      </c>
      <c r="CP36" s="81" t="s">
        <v>170</v>
      </c>
      <c r="CQ36" s="81" t="s">
        <v>170</v>
      </c>
      <c r="CR36" s="81" t="s">
        <v>170</v>
      </c>
      <c r="CS36" s="100">
        <v>45177</v>
      </c>
      <c r="CT36" s="83">
        <v>90</v>
      </c>
      <c r="CU36" s="225">
        <v>45286</v>
      </c>
      <c r="CV36" s="83">
        <v>30</v>
      </c>
      <c r="CW36" s="83"/>
      <c r="CX36" s="83"/>
      <c r="CY36" s="83"/>
      <c r="CZ36" s="83"/>
      <c r="DA36" s="83">
        <v>2</v>
      </c>
      <c r="DB36" s="84">
        <f t="shared" si="8"/>
        <v>120</v>
      </c>
      <c r="DC36" s="100">
        <v>45323</v>
      </c>
      <c r="DD36" s="101">
        <v>45177</v>
      </c>
      <c r="DE36" s="86">
        <v>15900000</v>
      </c>
      <c r="DF36" s="85">
        <v>45286</v>
      </c>
      <c r="DG36" s="86">
        <v>5300000</v>
      </c>
      <c r="DH36" s="85"/>
      <c r="DI36" s="86"/>
      <c r="DJ36" s="86"/>
      <c r="DK36" s="86"/>
      <c r="DL36" s="86"/>
      <c r="DM36" s="86"/>
      <c r="DN36" s="87">
        <v>2</v>
      </c>
      <c r="DO36" s="325">
        <f t="shared" si="9"/>
        <v>21200000</v>
      </c>
      <c r="DP36" s="111"/>
      <c r="DQ36" s="112"/>
      <c r="DR36" s="111"/>
      <c r="DS36" s="111"/>
      <c r="DT36" s="111"/>
      <c r="DU36" s="111"/>
      <c r="DV36" s="113"/>
      <c r="DW36" s="113"/>
      <c r="DX36" s="113"/>
      <c r="DY36" s="113"/>
      <c r="DZ36" s="114"/>
      <c r="EA36" s="115">
        <f t="shared" si="10"/>
        <v>5300000</v>
      </c>
      <c r="EB36" s="116">
        <f t="shared" si="11"/>
        <v>5300000</v>
      </c>
      <c r="EC36" s="117" t="s">
        <v>521</v>
      </c>
    </row>
    <row r="37" spans="1:133" s="118" customFormat="1" ht="48" x14ac:dyDescent="0.2">
      <c r="A37" s="61">
        <v>36</v>
      </c>
      <c r="B37" s="61">
        <v>2023</v>
      </c>
      <c r="C37" s="360" t="s">
        <v>522</v>
      </c>
      <c r="D37" s="366" t="s">
        <v>523</v>
      </c>
      <c r="E37" s="62" t="s">
        <v>135</v>
      </c>
      <c r="F37" s="62" t="s">
        <v>136</v>
      </c>
      <c r="G37" s="61" t="s">
        <v>137</v>
      </c>
      <c r="H37" s="61" t="s">
        <v>138</v>
      </c>
      <c r="I37" s="63">
        <v>48000000</v>
      </c>
      <c r="J37" s="126">
        <f t="shared" si="6"/>
        <v>57600000</v>
      </c>
      <c r="K37" s="64" t="s">
        <v>139</v>
      </c>
      <c r="L37" s="65">
        <v>38620</v>
      </c>
      <c r="M37" s="76">
        <v>57</v>
      </c>
      <c r="N37" s="69" t="s">
        <v>140</v>
      </c>
      <c r="O37" s="69" t="s">
        <v>141</v>
      </c>
      <c r="P37" s="88" t="s">
        <v>378</v>
      </c>
      <c r="Q37" s="88">
        <v>1841</v>
      </c>
      <c r="R37" s="95" t="s">
        <v>379</v>
      </c>
      <c r="S37" s="102">
        <v>424</v>
      </c>
      <c r="T37" s="103">
        <v>44950</v>
      </c>
      <c r="U37" s="89">
        <v>787</v>
      </c>
      <c r="V37" s="90">
        <v>45247</v>
      </c>
      <c r="W37" s="89"/>
      <c r="X37" s="104"/>
      <c r="Y37" s="105"/>
      <c r="Z37" s="91"/>
      <c r="AA37" s="92"/>
      <c r="AB37" s="92"/>
      <c r="AC37" s="92"/>
      <c r="AD37" s="106"/>
      <c r="AE37" s="96" t="s">
        <v>144</v>
      </c>
      <c r="AF37" s="66" t="s">
        <v>145</v>
      </c>
      <c r="AG37" s="66" t="s">
        <v>254</v>
      </c>
      <c r="AH37" s="66" t="s">
        <v>147</v>
      </c>
      <c r="AI37" s="67" t="s">
        <v>255</v>
      </c>
      <c r="AJ37" s="222">
        <v>5</v>
      </c>
      <c r="AK37" s="123" t="s">
        <v>524</v>
      </c>
      <c r="AL37" s="70" t="s">
        <v>150</v>
      </c>
      <c r="AM37" s="70">
        <v>10</v>
      </c>
      <c r="AN37" s="70">
        <v>2</v>
      </c>
      <c r="AO37" s="70">
        <f t="shared" si="7"/>
        <v>12</v>
      </c>
      <c r="AP37" s="70">
        <v>0</v>
      </c>
      <c r="AQ37" s="107">
        <v>44957</v>
      </c>
      <c r="AR37" s="107">
        <v>44957</v>
      </c>
      <c r="AS37" s="108">
        <v>44958</v>
      </c>
      <c r="AT37" s="108">
        <v>45291</v>
      </c>
      <c r="AU37" s="108">
        <v>45322</v>
      </c>
      <c r="AV37" s="109"/>
      <c r="AW37" s="94" t="s">
        <v>215</v>
      </c>
      <c r="AX37" s="70" t="s">
        <v>152</v>
      </c>
      <c r="AY37" s="72">
        <v>1026275441</v>
      </c>
      <c r="AZ37" s="73">
        <v>0</v>
      </c>
      <c r="BA37" s="70" t="s">
        <v>525</v>
      </c>
      <c r="BB37" s="60" t="s">
        <v>526</v>
      </c>
      <c r="BC37" s="74">
        <v>33438</v>
      </c>
      <c r="BD37" s="75">
        <f ca="1">(TODAY()-Tabla1[[#This Row],[FECHA DE NACIMIENTO]])/365</f>
        <v>32.652054794520545</v>
      </c>
      <c r="BE37" s="70" t="s">
        <v>198</v>
      </c>
      <c r="BF37" s="70" t="s">
        <v>156</v>
      </c>
      <c r="BG37" s="70" t="s">
        <v>258</v>
      </c>
      <c r="BH37" s="76" t="s">
        <v>158</v>
      </c>
      <c r="BI37" s="120" t="s">
        <v>159</v>
      </c>
      <c r="BJ37" s="120" t="s">
        <v>160</v>
      </c>
      <c r="BK37" s="77" t="s">
        <v>527</v>
      </c>
      <c r="BL37" s="70">
        <v>3125124118</v>
      </c>
      <c r="BM37" s="119" t="s">
        <v>528</v>
      </c>
      <c r="BN37" s="70" t="s">
        <v>163</v>
      </c>
      <c r="BO37" s="71">
        <v>45446</v>
      </c>
      <c r="BP37" s="71"/>
      <c r="BQ37" s="71" t="s">
        <v>353</v>
      </c>
      <c r="BR37" s="122">
        <v>80048265</v>
      </c>
      <c r="BS37" s="121">
        <v>3</v>
      </c>
      <c r="BT37" s="121" t="s">
        <v>529</v>
      </c>
      <c r="BU37" s="128" t="s">
        <v>530</v>
      </c>
      <c r="BV37" s="80" t="s">
        <v>436</v>
      </c>
      <c r="BW37" s="97" t="s">
        <v>187</v>
      </c>
      <c r="BX37" s="99" t="s">
        <v>355</v>
      </c>
      <c r="BY37" s="98" t="s">
        <v>170</v>
      </c>
      <c r="BZ37" s="98" t="s">
        <v>170</v>
      </c>
      <c r="CA37" s="98" t="s">
        <v>170</v>
      </c>
      <c r="CB37" s="98" t="s">
        <v>170</v>
      </c>
      <c r="CC37" s="98" t="s">
        <v>170</v>
      </c>
      <c r="CD37" s="98" t="s">
        <v>170</v>
      </c>
      <c r="CE37" s="98" t="s">
        <v>170</v>
      </c>
      <c r="CF37" s="98" t="s">
        <v>170</v>
      </c>
      <c r="CG37" s="98" t="s">
        <v>170</v>
      </c>
      <c r="CH37" s="98" t="s">
        <v>170</v>
      </c>
      <c r="CI37" s="81" t="s">
        <v>170</v>
      </c>
      <c r="CJ37" s="81" t="s">
        <v>170</v>
      </c>
      <c r="CK37" s="81" t="s">
        <v>170</v>
      </c>
      <c r="CL37" s="81" t="s">
        <v>170</v>
      </c>
      <c r="CM37" s="81" t="s">
        <v>170</v>
      </c>
      <c r="CN37" s="81" t="s">
        <v>170</v>
      </c>
      <c r="CO37" s="81" t="s">
        <v>170</v>
      </c>
      <c r="CP37" s="81" t="s">
        <v>170</v>
      </c>
      <c r="CQ37" s="81" t="s">
        <v>170</v>
      </c>
      <c r="CR37" s="81" t="s">
        <v>170</v>
      </c>
      <c r="CS37" s="100">
        <v>45252</v>
      </c>
      <c r="CT37" s="83">
        <v>60</v>
      </c>
      <c r="CU37" s="83"/>
      <c r="CV37" s="83"/>
      <c r="CW37" s="83"/>
      <c r="CX37" s="83"/>
      <c r="CY37" s="83"/>
      <c r="CZ37" s="83"/>
      <c r="DA37" s="83">
        <v>1</v>
      </c>
      <c r="DB37" s="84">
        <f t="shared" si="8"/>
        <v>60</v>
      </c>
      <c r="DC37" s="100">
        <v>45322</v>
      </c>
      <c r="DD37" s="101">
        <v>45252</v>
      </c>
      <c r="DE37" s="86">
        <v>9600000</v>
      </c>
      <c r="DF37" s="85"/>
      <c r="DG37" s="86"/>
      <c r="DH37" s="85"/>
      <c r="DI37" s="86"/>
      <c r="DJ37" s="86"/>
      <c r="DK37" s="86"/>
      <c r="DL37" s="86"/>
      <c r="DM37" s="86"/>
      <c r="DN37" s="87">
        <v>1</v>
      </c>
      <c r="DO37" s="325">
        <f t="shared" si="9"/>
        <v>9600000</v>
      </c>
      <c r="DP37" s="111"/>
      <c r="DQ37" s="112"/>
      <c r="DR37" s="111"/>
      <c r="DS37" s="111"/>
      <c r="DT37" s="111"/>
      <c r="DU37" s="111"/>
      <c r="DV37" s="113"/>
      <c r="DW37" s="113"/>
      <c r="DX37" s="113"/>
      <c r="DY37" s="113"/>
      <c r="DZ37" s="114"/>
      <c r="EA37" s="115">
        <f t="shared" si="10"/>
        <v>4800000</v>
      </c>
      <c r="EB37" s="116">
        <f t="shared" si="11"/>
        <v>4800000</v>
      </c>
      <c r="EC37" s="117" t="s">
        <v>531</v>
      </c>
    </row>
    <row r="38" spans="1:133" s="118" customFormat="1" ht="26.25" customHeight="1" x14ac:dyDescent="0.2">
      <c r="A38" s="61">
        <v>37</v>
      </c>
      <c r="B38" s="61">
        <v>2023</v>
      </c>
      <c r="C38" s="360" t="s">
        <v>532</v>
      </c>
      <c r="D38" s="366" t="s">
        <v>533</v>
      </c>
      <c r="E38" s="62" t="s">
        <v>135</v>
      </c>
      <c r="F38" s="62" t="s">
        <v>136</v>
      </c>
      <c r="G38" s="61" t="s">
        <v>137</v>
      </c>
      <c r="H38" s="61" t="s">
        <v>138</v>
      </c>
      <c r="I38" s="63">
        <v>50000000</v>
      </c>
      <c r="J38" s="126">
        <f t="shared" si="6"/>
        <v>75000000</v>
      </c>
      <c r="K38" s="64" t="s">
        <v>139</v>
      </c>
      <c r="L38" s="65">
        <v>38599</v>
      </c>
      <c r="M38" s="76">
        <v>57</v>
      </c>
      <c r="N38" s="69" t="s">
        <v>140</v>
      </c>
      <c r="O38" s="69" t="s">
        <v>141</v>
      </c>
      <c r="P38" s="88" t="s">
        <v>378</v>
      </c>
      <c r="Q38" s="88">
        <v>1841</v>
      </c>
      <c r="R38" s="95" t="s">
        <v>379</v>
      </c>
      <c r="S38" s="102">
        <v>423</v>
      </c>
      <c r="T38" s="103">
        <v>44950</v>
      </c>
      <c r="U38" s="89">
        <v>762</v>
      </c>
      <c r="V38" s="90">
        <v>45239</v>
      </c>
      <c r="W38" s="89">
        <v>470</v>
      </c>
      <c r="X38" s="104">
        <v>45315</v>
      </c>
      <c r="Y38" s="105"/>
      <c r="Z38" s="91"/>
      <c r="AA38" s="92"/>
      <c r="AB38" s="92"/>
      <c r="AC38" s="92"/>
      <c r="AD38" s="106"/>
      <c r="AE38" s="96" t="s">
        <v>144</v>
      </c>
      <c r="AF38" s="66" t="s">
        <v>145</v>
      </c>
      <c r="AG38" s="66" t="s">
        <v>254</v>
      </c>
      <c r="AH38" s="66" t="s">
        <v>147</v>
      </c>
      <c r="AI38" s="67" t="s">
        <v>255</v>
      </c>
      <c r="AJ38" s="222">
        <v>5</v>
      </c>
      <c r="AK38" s="123" t="s">
        <v>534</v>
      </c>
      <c r="AL38" s="70" t="s">
        <v>150</v>
      </c>
      <c r="AM38" s="70">
        <v>10</v>
      </c>
      <c r="AN38" s="70">
        <f>3+2</f>
        <v>5</v>
      </c>
      <c r="AO38" s="70">
        <f t="shared" si="7"/>
        <v>15</v>
      </c>
      <c r="AP38" s="70">
        <v>0</v>
      </c>
      <c r="AQ38" s="107">
        <v>44956</v>
      </c>
      <c r="AR38" s="107">
        <v>44956</v>
      </c>
      <c r="AS38" s="108">
        <v>44958</v>
      </c>
      <c r="AT38" s="108">
        <v>45260</v>
      </c>
      <c r="AU38" s="108">
        <v>45412</v>
      </c>
      <c r="AV38" s="109"/>
      <c r="AW38" s="94" t="s">
        <v>151</v>
      </c>
      <c r="AX38" s="70" t="s">
        <v>152</v>
      </c>
      <c r="AY38" s="72">
        <v>79571483</v>
      </c>
      <c r="AZ38" s="73">
        <v>0</v>
      </c>
      <c r="BA38" s="70" t="s">
        <v>535</v>
      </c>
      <c r="BB38" s="60" t="s">
        <v>536</v>
      </c>
      <c r="BC38" s="74">
        <v>26270</v>
      </c>
      <c r="BD38" s="75">
        <f ca="1">(TODAY()-Tabla1[[#This Row],[FECHA DE NACIMIENTO]])/365</f>
        <v>52.290410958904111</v>
      </c>
      <c r="BE38" s="70" t="s">
        <v>170</v>
      </c>
      <c r="BF38" s="70" t="s">
        <v>181</v>
      </c>
      <c r="BG38" s="70" t="s">
        <v>258</v>
      </c>
      <c r="BH38" s="76" t="s">
        <v>158</v>
      </c>
      <c r="BI38" s="120" t="s">
        <v>159</v>
      </c>
      <c r="BJ38" s="120" t="s">
        <v>160</v>
      </c>
      <c r="BK38" s="77" t="s">
        <v>537</v>
      </c>
      <c r="BL38" s="70">
        <v>3188327585</v>
      </c>
      <c r="BM38" s="119" t="s">
        <v>538</v>
      </c>
      <c r="BN38" s="70" t="s">
        <v>163</v>
      </c>
      <c r="BO38" s="71">
        <v>45453</v>
      </c>
      <c r="BP38" s="71">
        <v>45545</v>
      </c>
      <c r="BQ38" s="70" t="s">
        <v>287</v>
      </c>
      <c r="BR38" s="257">
        <v>79053156</v>
      </c>
      <c r="BS38" s="73">
        <v>5</v>
      </c>
      <c r="BT38" s="121" t="s">
        <v>539</v>
      </c>
      <c r="BU38" s="128" t="s">
        <v>540</v>
      </c>
      <c r="BV38" s="80" t="s">
        <v>436</v>
      </c>
      <c r="BW38" s="97" t="s">
        <v>168</v>
      </c>
      <c r="BX38" s="99" t="s">
        <v>355</v>
      </c>
      <c r="BY38" s="98" t="s">
        <v>170</v>
      </c>
      <c r="BZ38" s="98" t="s">
        <v>170</v>
      </c>
      <c r="CA38" s="98" t="s">
        <v>170</v>
      </c>
      <c r="CB38" s="98" t="s">
        <v>170</v>
      </c>
      <c r="CC38" s="98" t="s">
        <v>170</v>
      </c>
      <c r="CD38" s="98" t="s">
        <v>170</v>
      </c>
      <c r="CE38" s="98" t="s">
        <v>170</v>
      </c>
      <c r="CF38" s="98" t="s">
        <v>170</v>
      </c>
      <c r="CG38" s="98" t="s">
        <v>170</v>
      </c>
      <c r="CH38" s="98" t="s">
        <v>170</v>
      </c>
      <c r="CI38" s="81" t="s">
        <v>170</v>
      </c>
      <c r="CJ38" s="81" t="s">
        <v>170</v>
      </c>
      <c r="CK38" s="81" t="s">
        <v>170</v>
      </c>
      <c r="CL38" s="81" t="s">
        <v>170</v>
      </c>
      <c r="CM38" s="81" t="s">
        <v>170</v>
      </c>
      <c r="CN38" s="81" t="s">
        <v>170</v>
      </c>
      <c r="CO38" s="81" t="s">
        <v>170</v>
      </c>
      <c r="CP38" s="81" t="s">
        <v>170</v>
      </c>
      <c r="CQ38" s="81" t="s">
        <v>170</v>
      </c>
      <c r="CR38" s="81" t="s">
        <v>170</v>
      </c>
      <c r="CS38" s="100">
        <v>45251</v>
      </c>
      <c r="CT38" s="83">
        <v>90</v>
      </c>
      <c r="CU38" s="225">
        <v>45320</v>
      </c>
      <c r="CV38" s="83">
        <v>60</v>
      </c>
      <c r="CW38" s="83"/>
      <c r="CX38" s="83"/>
      <c r="CY38" s="83"/>
      <c r="CZ38" s="83"/>
      <c r="DA38" s="83">
        <v>2</v>
      </c>
      <c r="DB38" s="84">
        <f t="shared" si="8"/>
        <v>150</v>
      </c>
      <c r="DC38" s="100">
        <v>45412</v>
      </c>
      <c r="DD38" s="101">
        <v>45251</v>
      </c>
      <c r="DE38" s="86">
        <v>15000000</v>
      </c>
      <c r="DF38" s="85">
        <v>45320</v>
      </c>
      <c r="DG38" s="86">
        <v>10000000</v>
      </c>
      <c r="DH38" s="85"/>
      <c r="DI38" s="86"/>
      <c r="DJ38" s="86"/>
      <c r="DK38" s="86"/>
      <c r="DL38" s="86"/>
      <c r="DM38" s="86"/>
      <c r="DN38" s="87">
        <v>2</v>
      </c>
      <c r="DO38" s="325">
        <f t="shared" si="9"/>
        <v>25000000</v>
      </c>
      <c r="DP38" s="111"/>
      <c r="DQ38" s="112"/>
      <c r="DR38" s="111"/>
      <c r="DS38" s="111"/>
      <c r="DT38" s="111"/>
      <c r="DU38" s="111"/>
      <c r="DV38" s="113"/>
      <c r="DW38" s="113"/>
      <c r="DX38" s="113"/>
      <c r="DY38" s="113"/>
      <c r="DZ38" s="114"/>
      <c r="EA38" s="115">
        <f t="shared" si="10"/>
        <v>5000000</v>
      </c>
      <c r="EB38" s="116">
        <f t="shared" si="11"/>
        <v>5000000</v>
      </c>
      <c r="EC38" s="117" t="s">
        <v>541</v>
      </c>
    </row>
    <row r="39" spans="1:133" s="118" customFormat="1" ht="48" x14ac:dyDescent="0.2">
      <c r="A39" s="61">
        <v>38</v>
      </c>
      <c r="B39" s="61">
        <v>2023</v>
      </c>
      <c r="C39" s="360" t="s">
        <v>542</v>
      </c>
      <c r="D39" s="366" t="s">
        <v>543</v>
      </c>
      <c r="E39" s="62" t="s">
        <v>135</v>
      </c>
      <c r="F39" s="62" t="s">
        <v>136</v>
      </c>
      <c r="G39" s="61" t="s">
        <v>137</v>
      </c>
      <c r="H39" s="61" t="s">
        <v>138</v>
      </c>
      <c r="I39" s="63">
        <v>65000000</v>
      </c>
      <c r="J39" s="126">
        <f t="shared" si="6"/>
        <v>97500000</v>
      </c>
      <c r="K39" s="64" t="s">
        <v>139</v>
      </c>
      <c r="L39" s="65">
        <v>36758</v>
      </c>
      <c r="M39" s="76">
        <v>57</v>
      </c>
      <c r="N39" s="69" t="s">
        <v>140</v>
      </c>
      <c r="O39" s="69" t="s">
        <v>141</v>
      </c>
      <c r="P39" s="88" t="s">
        <v>142</v>
      </c>
      <c r="Q39" s="88">
        <v>1741</v>
      </c>
      <c r="R39" s="95" t="s">
        <v>143</v>
      </c>
      <c r="S39" s="102">
        <v>401</v>
      </c>
      <c r="T39" s="103">
        <v>44945</v>
      </c>
      <c r="U39" s="89">
        <v>748</v>
      </c>
      <c r="V39" s="90">
        <v>45239</v>
      </c>
      <c r="W39" s="89">
        <v>494</v>
      </c>
      <c r="X39" s="104">
        <v>45330</v>
      </c>
      <c r="Y39" s="105"/>
      <c r="Z39" s="91"/>
      <c r="AA39" s="92"/>
      <c r="AB39" s="92"/>
      <c r="AC39" s="92"/>
      <c r="AD39" s="106"/>
      <c r="AE39" s="96" t="s">
        <v>144</v>
      </c>
      <c r="AF39" s="66" t="s">
        <v>145</v>
      </c>
      <c r="AG39" s="66" t="s">
        <v>254</v>
      </c>
      <c r="AH39" s="66" t="s">
        <v>147</v>
      </c>
      <c r="AI39" s="67" t="s">
        <v>255</v>
      </c>
      <c r="AJ39" s="222">
        <v>5</v>
      </c>
      <c r="AK39" s="123" t="s">
        <v>544</v>
      </c>
      <c r="AL39" s="70" t="s">
        <v>150</v>
      </c>
      <c r="AM39" s="70">
        <v>10</v>
      </c>
      <c r="AN39" s="70">
        <f>3+2</f>
        <v>5</v>
      </c>
      <c r="AO39" s="70">
        <f t="shared" si="7"/>
        <v>15</v>
      </c>
      <c r="AP39" s="70">
        <v>0</v>
      </c>
      <c r="AQ39" s="107">
        <v>44956</v>
      </c>
      <c r="AR39" s="107">
        <v>44956</v>
      </c>
      <c r="AS39" s="107">
        <v>44956</v>
      </c>
      <c r="AT39" s="108">
        <v>45259</v>
      </c>
      <c r="AU39" s="108">
        <v>45412</v>
      </c>
      <c r="AV39" s="109"/>
      <c r="AW39" s="94" t="s">
        <v>151</v>
      </c>
      <c r="AX39" s="70" t="s">
        <v>152</v>
      </c>
      <c r="AY39" s="72">
        <v>79720862</v>
      </c>
      <c r="AZ39" s="73">
        <v>9</v>
      </c>
      <c r="BA39" s="70" t="s">
        <v>184</v>
      </c>
      <c r="BB39" s="60" t="s">
        <v>545</v>
      </c>
      <c r="BC39" s="74">
        <v>27873</v>
      </c>
      <c r="BD39" s="75">
        <f ca="1">(TODAY()-Tabla1[[#This Row],[FECHA DE NACIMIENTO]])/365</f>
        <v>47.898630136986299</v>
      </c>
      <c r="BE39" s="70" t="s">
        <v>170</v>
      </c>
      <c r="BF39" s="70" t="s">
        <v>181</v>
      </c>
      <c r="BG39" s="70" t="s">
        <v>258</v>
      </c>
      <c r="BH39" s="76" t="s">
        <v>158</v>
      </c>
      <c r="BI39" s="120" t="s">
        <v>159</v>
      </c>
      <c r="BJ39" s="120" t="s">
        <v>160</v>
      </c>
      <c r="BK39" s="77" t="s">
        <v>546</v>
      </c>
      <c r="BL39" s="70">
        <v>3218549517</v>
      </c>
      <c r="BM39" s="119" t="s">
        <v>547</v>
      </c>
      <c r="BN39" s="70" t="s">
        <v>163</v>
      </c>
      <c r="BO39" s="71">
        <v>45453</v>
      </c>
      <c r="BP39" s="71">
        <v>45595</v>
      </c>
      <c r="BQ39" s="71" t="s">
        <v>274</v>
      </c>
      <c r="BR39" s="122">
        <v>1032436255</v>
      </c>
      <c r="BS39" s="121">
        <v>0</v>
      </c>
      <c r="BT39" s="121" t="s">
        <v>308</v>
      </c>
      <c r="BU39" s="370" t="s">
        <v>548</v>
      </c>
      <c r="BV39" s="80" t="s">
        <v>211</v>
      </c>
      <c r="BW39" s="97" t="s">
        <v>168</v>
      </c>
      <c r="BX39" s="99" t="s">
        <v>169</v>
      </c>
      <c r="BY39" s="98" t="s">
        <v>170</v>
      </c>
      <c r="BZ39" s="98" t="s">
        <v>170</v>
      </c>
      <c r="CA39" s="98" t="s">
        <v>170</v>
      </c>
      <c r="CB39" s="98" t="s">
        <v>170</v>
      </c>
      <c r="CC39" s="98" t="s">
        <v>170</v>
      </c>
      <c r="CD39" s="98" t="s">
        <v>170</v>
      </c>
      <c r="CE39" s="98" t="s">
        <v>170</v>
      </c>
      <c r="CF39" s="98" t="s">
        <v>170</v>
      </c>
      <c r="CG39" s="98" t="s">
        <v>170</v>
      </c>
      <c r="CH39" s="98" t="s">
        <v>170</v>
      </c>
      <c r="CI39" s="81" t="s">
        <v>170</v>
      </c>
      <c r="CJ39" s="81" t="s">
        <v>170</v>
      </c>
      <c r="CK39" s="81" t="s">
        <v>170</v>
      </c>
      <c r="CL39" s="81" t="s">
        <v>170</v>
      </c>
      <c r="CM39" s="81" t="s">
        <v>170</v>
      </c>
      <c r="CN39" s="81" t="s">
        <v>170</v>
      </c>
      <c r="CO39" s="81" t="s">
        <v>170</v>
      </c>
      <c r="CP39" s="81" t="s">
        <v>170</v>
      </c>
      <c r="CQ39" s="81" t="s">
        <v>170</v>
      </c>
      <c r="CR39" s="81" t="s">
        <v>170</v>
      </c>
      <c r="CS39" s="100">
        <v>45251</v>
      </c>
      <c r="CT39" s="83">
        <v>90</v>
      </c>
      <c r="CU39" s="225">
        <v>45334</v>
      </c>
      <c r="CV39" s="83">
        <v>60</v>
      </c>
      <c r="CW39" s="83"/>
      <c r="CX39" s="83"/>
      <c r="CY39" s="83"/>
      <c r="CZ39" s="83"/>
      <c r="DA39" s="83">
        <v>2</v>
      </c>
      <c r="DB39" s="84">
        <f t="shared" si="8"/>
        <v>150</v>
      </c>
      <c r="DC39" s="100">
        <v>45412</v>
      </c>
      <c r="DD39" s="101">
        <v>45251</v>
      </c>
      <c r="DE39" s="86">
        <v>19500000</v>
      </c>
      <c r="DF39" s="85">
        <v>45334</v>
      </c>
      <c r="DG39" s="86">
        <v>13000000</v>
      </c>
      <c r="DH39" s="85"/>
      <c r="DI39" s="86"/>
      <c r="DJ39" s="86"/>
      <c r="DK39" s="86"/>
      <c r="DL39" s="86"/>
      <c r="DM39" s="86"/>
      <c r="DN39" s="87">
        <v>2</v>
      </c>
      <c r="DO39" s="325">
        <f t="shared" si="9"/>
        <v>32500000</v>
      </c>
      <c r="DP39" s="111"/>
      <c r="DQ39" s="112"/>
      <c r="DR39" s="111"/>
      <c r="DS39" s="111"/>
      <c r="DT39" s="111"/>
      <c r="DU39" s="111"/>
      <c r="DV39" s="113"/>
      <c r="DW39" s="113"/>
      <c r="DX39" s="113"/>
      <c r="DY39" s="113"/>
      <c r="DZ39" s="114"/>
      <c r="EA39" s="115">
        <f t="shared" si="10"/>
        <v>6500000</v>
      </c>
      <c r="EB39" s="116">
        <f t="shared" si="11"/>
        <v>6500000</v>
      </c>
      <c r="EC39" s="117" t="s">
        <v>549</v>
      </c>
    </row>
    <row r="40" spans="1:133" s="118" customFormat="1" ht="36" x14ac:dyDescent="0.2">
      <c r="A40" s="61">
        <v>39</v>
      </c>
      <c r="B40" s="61">
        <v>2023</v>
      </c>
      <c r="C40" s="360" t="s">
        <v>550</v>
      </c>
      <c r="D40" s="366" t="s">
        <v>550</v>
      </c>
      <c r="E40" s="62" t="s">
        <v>135</v>
      </c>
      <c r="F40" s="62" t="s">
        <v>136</v>
      </c>
      <c r="G40" s="61" t="s">
        <v>137</v>
      </c>
      <c r="H40" s="61" t="s">
        <v>138</v>
      </c>
      <c r="I40" s="63">
        <v>35000000</v>
      </c>
      <c r="J40" s="126">
        <f t="shared" si="6"/>
        <v>45500000</v>
      </c>
      <c r="K40" s="64" t="s">
        <v>139</v>
      </c>
      <c r="L40" s="65">
        <v>39091</v>
      </c>
      <c r="M40" s="76">
        <v>57</v>
      </c>
      <c r="N40" s="69" t="s">
        <v>140</v>
      </c>
      <c r="O40" s="69" t="s">
        <v>141</v>
      </c>
      <c r="P40" s="88" t="s">
        <v>142</v>
      </c>
      <c r="Q40" s="88">
        <v>1741</v>
      </c>
      <c r="R40" s="95" t="s">
        <v>143</v>
      </c>
      <c r="S40" s="102">
        <v>433</v>
      </c>
      <c r="T40" s="103">
        <v>44951</v>
      </c>
      <c r="U40" s="89">
        <v>783</v>
      </c>
      <c r="V40" s="90">
        <v>45247</v>
      </c>
      <c r="W40" s="89">
        <v>479</v>
      </c>
      <c r="X40" s="104">
        <v>45321</v>
      </c>
      <c r="Y40" s="105"/>
      <c r="Z40" s="91"/>
      <c r="AA40" s="92"/>
      <c r="AB40" s="92"/>
      <c r="AC40" s="92"/>
      <c r="AD40" s="106"/>
      <c r="AE40" s="96" t="s">
        <v>144</v>
      </c>
      <c r="AF40" s="66" t="s">
        <v>145</v>
      </c>
      <c r="AG40" s="66" t="s">
        <v>146</v>
      </c>
      <c r="AH40" s="66" t="s">
        <v>147</v>
      </c>
      <c r="AI40" s="67" t="s">
        <v>148</v>
      </c>
      <c r="AJ40" s="222">
        <v>4</v>
      </c>
      <c r="AK40" s="123" t="s">
        <v>149</v>
      </c>
      <c r="AL40" s="70" t="s">
        <v>150</v>
      </c>
      <c r="AM40" s="70">
        <v>10</v>
      </c>
      <c r="AN40" s="70">
        <f>2+1</f>
        <v>3</v>
      </c>
      <c r="AO40" s="70">
        <f t="shared" si="7"/>
        <v>13</v>
      </c>
      <c r="AP40" s="70">
        <v>0</v>
      </c>
      <c r="AQ40" s="71">
        <v>44957</v>
      </c>
      <c r="AR40" s="71">
        <v>44957</v>
      </c>
      <c r="AS40" s="371">
        <v>44958</v>
      </c>
      <c r="AT40" s="371">
        <v>45260</v>
      </c>
      <c r="AU40" s="371">
        <v>45351</v>
      </c>
      <c r="AV40" s="109"/>
      <c r="AW40" s="94" t="s">
        <v>179</v>
      </c>
      <c r="AX40" s="70" t="s">
        <v>152</v>
      </c>
      <c r="AY40" s="72">
        <v>1031147236</v>
      </c>
      <c r="AZ40" s="73">
        <v>7</v>
      </c>
      <c r="BA40" s="70" t="s">
        <v>551</v>
      </c>
      <c r="BB40" s="60" t="s">
        <v>496</v>
      </c>
      <c r="BC40" s="74">
        <v>34152</v>
      </c>
      <c r="BD40" s="75">
        <f ca="1">(TODAY()-Tabla1[[#This Row],[FECHA DE NACIMIENTO]])/365</f>
        <v>30.695890410958903</v>
      </c>
      <c r="BE40" s="70" t="s">
        <v>198</v>
      </c>
      <c r="BF40" s="70" t="s">
        <v>156</v>
      </c>
      <c r="BG40" s="70" t="s">
        <v>244</v>
      </c>
      <c r="BH40" s="76" t="s">
        <v>158</v>
      </c>
      <c r="BI40" s="120" t="s">
        <v>159</v>
      </c>
      <c r="BJ40" s="120" t="s">
        <v>160</v>
      </c>
      <c r="BK40" s="77" t="s">
        <v>552</v>
      </c>
      <c r="BL40" s="70">
        <v>3123894487</v>
      </c>
      <c r="BM40" s="119" t="s">
        <v>553</v>
      </c>
      <c r="BN40" s="70" t="s">
        <v>163</v>
      </c>
      <c r="BO40" s="71">
        <v>45443</v>
      </c>
      <c r="BP40" s="71"/>
      <c r="BQ40" s="71" t="s">
        <v>164</v>
      </c>
      <c r="BR40" s="122">
        <v>39663349</v>
      </c>
      <c r="BS40" s="121">
        <v>1</v>
      </c>
      <c r="BT40" s="121" t="s">
        <v>165</v>
      </c>
      <c r="BU40" s="128" t="s">
        <v>554</v>
      </c>
      <c r="BV40" s="80" t="s">
        <v>436</v>
      </c>
      <c r="BW40" s="97" t="s">
        <v>168</v>
      </c>
      <c r="BX40" s="99" t="s">
        <v>355</v>
      </c>
      <c r="BY40" s="98" t="s">
        <v>170</v>
      </c>
      <c r="BZ40" s="98" t="s">
        <v>170</v>
      </c>
      <c r="CA40" s="98" t="s">
        <v>170</v>
      </c>
      <c r="CB40" s="98" t="s">
        <v>170</v>
      </c>
      <c r="CC40" s="98" t="s">
        <v>170</v>
      </c>
      <c r="CD40" s="98" t="s">
        <v>170</v>
      </c>
      <c r="CE40" s="98" t="s">
        <v>170</v>
      </c>
      <c r="CF40" s="98" t="s">
        <v>170</v>
      </c>
      <c r="CG40" s="98" t="s">
        <v>170</v>
      </c>
      <c r="CH40" s="98" t="s">
        <v>170</v>
      </c>
      <c r="CI40" s="81" t="s">
        <v>170</v>
      </c>
      <c r="CJ40" s="81" t="s">
        <v>170</v>
      </c>
      <c r="CK40" s="81" t="s">
        <v>170</v>
      </c>
      <c r="CL40" s="81" t="s">
        <v>170</v>
      </c>
      <c r="CM40" s="81" t="s">
        <v>170</v>
      </c>
      <c r="CN40" s="81" t="s">
        <v>170</v>
      </c>
      <c r="CO40" s="81" t="s">
        <v>170</v>
      </c>
      <c r="CP40" s="81" t="s">
        <v>170</v>
      </c>
      <c r="CQ40" s="81" t="s">
        <v>170</v>
      </c>
      <c r="CR40" s="81" t="s">
        <v>170</v>
      </c>
      <c r="CS40" s="100">
        <v>45252</v>
      </c>
      <c r="CT40" s="83">
        <v>60</v>
      </c>
      <c r="CU40" s="225">
        <v>45321</v>
      </c>
      <c r="CV40" s="83">
        <v>30</v>
      </c>
      <c r="CW40" s="83"/>
      <c r="CX40" s="83"/>
      <c r="CY40" s="83"/>
      <c r="CZ40" s="83"/>
      <c r="DA40" s="83">
        <v>2</v>
      </c>
      <c r="DB40" s="84">
        <f t="shared" si="8"/>
        <v>90</v>
      </c>
      <c r="DC40" s="100">
        <v>45351</v>
      </c>
      <c r="DD40" s="101">
        <v>45252</v>
      </c>
      <c r="DE40" s="86">
        <v>7000000</v>
      </c>
      <c r="DF40" s="85">
        <v>45321</v>
      </c>
      <c r="DG40" s="86">
        <v>3500000</v>
      </c>
      <c r="DH40" s="85"/>
      <c r="DI40" s="86"/>
      <c r="DJ40" s="86"/>
      <c r="DK40" s="86"/>
      <c r="DL40" s="86"/>
      <c r="DM40" s="86"/>
      <c r="DN40" s="87">
        <v>2</v>
      </c>
      <c r="DO40" s="325">
        <f t="shared" si="9"/>
        <v>10500000</v>
      </c>
      <c r="DP40" s="111"/>
      <c r="DQ40" s="112"/>
      <c r="DR40" s="111"/>
      <c r="DS40" s="111"/>
      <c r="DT40" s="111"/>
      <c r="DU40" s="111"/>
      <c r="DV40" s="113"/>
      <c r="DW40" s="113"/>
      <c r="DX40" s="113"/>
      <c r="DY40" s="113"/>
      <c r="DZ40" s="114"/>
      <c r="EA40" s="115">
        <f t="shared" si="10"/>
        <v>3500000</v>
      </c>
      <c r="EB40" s="116">
        <f t="shared" si="11"/>
        <v>3500000</v>
      </c>
      <c r="EC40" s="117" t="s">
        <v>555</v>
      </c>
    </row>
    <row r="41" spans="1:133" s="118" customFormat="1" ht="48" x14ac:dyDescent="0.2">
      <c r="A41" s="61">
        <v>40</v>
      </c>
      <c r="B41" s="61">
        <v>2023</v>
      </c>
      <c r="C41" s="360" t="s">
        <v>556</v>
      </c>
      <c r="D41" s="366" t="s">
        <v>557</v>
      </c>
      <c r="E41" s="62" t="s">
        <v>135</v>
      </c>
      <c r="F41" s="62" t="s">
        <v>136</v>
      </c>
      <c r="G41" s="61" t="s">
        <v>137</v>
      </c>
      <c r="H41" s="61" t="s">
        <v>138</v>
      </c>
      <c r="I41" s="63">
        <v>70000000</v>
      </c>
      <c r="J41" s="126">
        <f t="shared" si="6"/>
        <v>94500000</v>
      </c>
      <c r="K41" s="64" t="s">
        <v>139</v>
      </c>
      <c r="L41" s="65">
        <v>38641</v>
      </c>
      <c r="M41" s="76">
        <v>12</v>
      </c>
      <c r="N41" s="69" t="s">
        <v>558</v>
      </c>
      <c r="O41" s="69" t="s">
        <v>266</v>
      </c>
      <c r="P41" s="88" t="s">
        <v>559</v>
      </c>
      <c r="Q41" s="88">
        <v>1830</v>
      </c>
      <c r="R41" s="95" t="s">
        <v>560</v>
      </c>
      <c r="S41" s="102">
        <v>409</v>
      </c>
      <c r="T41" s="103">
        <v>44949</v>
      </c>
      <c r="U41" s="89"/>
      <c r="V41" s="90"/>
      <c r="W41" s="89"/>
      <c r="X41" s="104"/>
      <c r="Y41" s="105"/>
      <c r="Z41" s="91"/>
      <c r="AA41" s="92"/>
      <c r="AB41" s="92"/>
      <c r="AC41" s="92"/>
      <c r="AD41" s="106"/>
      <c r="AE41" s="96" t="s">
        <v>144</v>
      </c>
      <c r="AF41" s="66" t="s">
        <v>145</v>
      </c>
      <c r="AG41" s="66" t="s">
        <v>254</v>
      </c>
      <c r="AH41" s="66" t="s">
        <v>147</v>
      </c>
      <c r="AI41" s="67" t="s">
        <v>255</v>
      </c>
      <c r="AJ41" s="222">
        <v>5</v>
      </c>
      <c r="AK41" s="123" t="s">
        <v>561</v>
      </c>
      <c r="AL41" s="70" t="s">
        <v>150</v>
      </c>
      <c r="AM41" s="70">
        <v>10</v>
      </c>
      <c r="AN41" s="70">
        <v>3</v>
      </c>
      <c r="AO41" s="70">
        <f t="shared" si="7"/>
        <v>13</v>
      </c>
      <c r="AP41" s="70">
        <v>15</v>
      </c>
      <c r="AQ41" s="107">
        <v>44957</v>
      </c>
      <c r="AR41" s="108">
        <v>44958</v>
      </c>
      <c r="AS41" s="108">
        <v>44958</v>
      </c>
      <c r="AT41" s="108">
        <v>45260</v>
      </c>
      <c r="AU41" s="108">
        <v>45366</v>
      </c>
      <c r="AV41" s="109"/>
      <c r="AW41" s="94" t="s">
        <v>195</v>
      </c>
      <c r="AX41" s="70" t="s">
        <v>152</v>
      </c>
      <c r="AY41" s="72">
        <v>52312234</v>
      </c>
      <c r="AZ41" s="73">
        <v>5</v>
      </c>
      <c r="BA41" s="70" t="s">
        <v>488</v>
      </c>
      <c r="BB41" s="60" t="s">
        <v>562</v>
      </c>
      <c r="BC41" s="74">
        <v>27994</v>
      </c>
      <c r="BD41" s="75">
        <f ca="1">(TODAY()-Tabla1[[#This Row],[FECHA DE NACIMIENTO]])/365</f>
        <v>47.56712328767123</v>
      </c>
      <c r="BE41" s="70" t="s">
        <v>155</v>
      </c>
      <c r="BF41" s="70" t="s">
        <v>156</v>
      </c>
      <c r="BG41" s="70" t="s">
        <v>258</v>
      </c>
      <c r="BH41" s="76" t="s">
        <v>158</v>
      </c>
      <c r="BI41" s="120" t="s">
        <v>159</v>
      </c>
      <c r="BJ41" s="120" t="s">
        <v>160</v>
      </c>
      <c r="BK41" s="77" t="s">
        <v>563</v>
      </c>
      <c r="BL41" s="70">
        <v>3103119721</v>
      </c>
      <c r="BM41" s="119" t="s">
        <v>564</v>
      </c>
      <c r="BN41" s="70" t="s">
        <v>163</v>
      </c>
      <c r="BO41" s="71">
        <v>45448</v>
      </c>
      <c r="BP41" s="71">
        <v>45550</v>
      </c>
      <c r="BQ41" s="71" t="s">
        <v>274</v>
      </c>
      <c r="BR41" s="122">
        <v>1032436255</v>
      </c>
      <c r="BS41" s="121">
        <v>0</v>
      </c>
      <c r="BT41" s="121" t="s">
        <v>489</v>
      </c>
      <c r="BU41" s="128" t="s">
        <v>565</v>
      </c>
      <c r="BV41" s="80" t="s">
        <v>211</v>
      </c>
      <c r="BW41" s="97" t="s">
        <v>168</v>
      </c>
      <c r="BX41" s="99" t="s">
        <v>355</v>
      </c>
      <c r="BY41" s="98" t="s">
        <v>170</v>
      </c>
      <c r="BZ41" s="98" t="s">
        <v>170</v>
      </c>
      <c r="CA41" s="98" t="s">
        <v>170</v>
      </c>
      <c r="CB41" s="98" t="s">
        <v>170</v>
      </c>
      <c r="CC41" s="98" t="s">
        <v>170</v>
      </c>
      <c r="CD41" s="98" t="s">
        <v>170</v>
      </c>
      <c r="CE41" s="98" t="s">
        <v>170</v>
      </c>
      <c r="CF41" s="98" t="s">
        <v>170</v>
      </c>
      <c r="CG41" s="98" t="s">
        <v>170</v>
      </c>
      <c r="CH41" s="98" t="s">
        <v>170</v>
      </c>
      <c r="CI41" s="81" t="s">
        <v>170</v>
      </c>
      <c r="CJ41" s="81" t="s">
        <v>170</v>
      </c>
      <c r="CK41" s="81" t="s">
        <v>170</v>
      </c>
      <c r="CL41" s="81" t="s">
        <v>170</v>
      </c>
      <c r="CM41" s="81" t="s">
        <v>170</v>
      </c>
      <c r="CN41" s="81" t="s">
        <v>170</v>
      </c>
      <c r="CO41" s="81" t="s">
        <v>170</v>
      </c>
      <c r="CP41" s="81" t="s">
        <v>170</v>
      </c>
      <c r="CQ41" s="81" t="s">
        <v>170</v>
      </c>
      <c r="CR41" s="81" t="s">
        <v>170</v>
      </c>
      <c r="CS41" s="100">
        <v>45187</v>
      </c>
      <c r="CT41" s="83">
        <v>105</v>
      </c>
      <c r="CU41" s="83"/>
      <c r="CV41" s="83"/>
      <c r="CW41" s="83"/>
      <c r="CX41" s="83"/>
      <c r="CY41" s="83"/>
      <c r="CZ41" s="83"/>
      <c r="DA41" s="83">
        <v>1</v>
      </c>
      <c r="DB41" s="84">
        <f t="shared" si="8"/>
        <v>105</v>
      </c>
      <c r="DC41" s="100">
        <v>45366</v>
      </c>
      <c r="DD41" s="101">
        <v>45187</v>
      </c>
      <c r="DE41" s="86">
        <v>24500000</v>
      </c>
      <c r="DF41" s="85"/>
      <c r="DG41" s="86"/>
      <c r="DH41" s="85"/>
      <c r="DI41" s="86"/>
      <c r="DJ41" s="86"/>
      <c r="DK41" s="86"/>
      <c r="DL41" s="86"/>
      <c r="DM41" s="86"/>
      <c r="DN41" s="87">
        <v>1</v>
      </c>
      <c r="DO41" s="325">
        <f t="shared" si="9"/>
        <v>24500000</v>
      </c>
      <c r="DP41" s="111"/>
      <c r="DQ41" s="112"/>
      <c r="DR41" s="111"/>
      <c r="DS41" s="111"/>
      <c r="DT41" s="111"/>
      <c r="DU41" s="111"/>
      <c r="DV41" s="113"/>
      <c r="DW41" s="113"/>
      <c r="DX41" s="113"/>
      <c r="DY41" s="113"/>
      <c r="DZ41" s="114"/>
      <c r="EA41" s="115">
        <f t="shared" si="10"/>
        <v>7269230.769230769</v>
      </c>
      <c r="EB41" s="116">
        <f t="shared" si="11"/>
        <v>7269230.769230769</v>
      </c>
      <c r="EC41" s="117" t="s">
        <v>566</v>
      </c>
    </row>
    <row r="42" spans="1:133" s="118" customFormat="1" ht="36" x14ac:dyDescent="0.2">
      <c r="A42" s="61">
        <v>41</v>
      </c>
      <c r="B42" s="61">
        <v>2023</v>
      </c>
      <c r="C42" s="360" t="s">
        <v>567</v>
      </c>
      <c r="D42" s="366" t="s">
        <v>568</v>
      </c>
      <c r="E42" s="62" t="s">
        <v>135</v>
      </c>
      <c r="F42" s="62" t="s">
        <v>136</v>
      </c>
      <c r="G42" s="61" t="s">
        <v>137</v>
      </c>
      <c r="H42" s="61" t="s">
        <v>138</v>
      </c>
      <c r="I42" s="63">
        <v>80780000</v>
      </c>
      <c r="J42" s="126">
        <f t="shared" si="6"/>
        <v>121170000</v>
      </c>
      <c r="K42" s="64" t="s">
        <v>139</v>
      </c>
      <c r="L42" s="65">
        <v>38483</v>
      </c>
      <c r="M42" s="76">
        <v>49</v>
      </c>
      <c r="N42" s="69" t="s">
        <v>569</v>
      </c>
      <c r="O42" s="69" t="s">
        <v>570</v>
      </c>
      <c r="P42" s="88" t="s">
        <v>571</v>
      </c>
      <c r="Q42" s="88">
        <v>1734</v>
      </c>
      <c r="R42" s="95" t="s">
        <v>572</v>
      </c>
      <c r="S42" s="102">
        <v>434</v>
      </c>
      <c r="T42" s="103">
        <v>44951</v>
      </c>
      <c r="U42" s="89">
        <v>750</v>
      </c>
      <c r="V42" s="90">
        <v>45239</v>
      </c>
      <c r="W42" s="89"/>
      <c r="X42" s="104"/>
      <c r="Y42" s="105"/>
      <c r="Z42" s="91"/>
      <c r="AA42" s="92"/>
      <c r="AB42" s="92"/>
      <c r="AC42" s="92"/>
      <c r="AD42" s="106"/>
      <c r="AE42" s="96" t="s">
        <v>144</v>
      </c>
      <c r="AF42" s="66" t="s">
        <v>145</v>
      </c>
      <c r="AG42" s="66" t="s">
        <v>254</v>
      </c>
      <c r="AH42" s="66" t="s">
        <v>147</v>
      </c>
      <c r="AI42" s="67" t="s">
        <v>255</v>
      </c>
      <c r="AJ42" s="222">
        <v>5</v>
      </c>
      <c r="AK42" s="123" t="s">
        <v>573</v>
      </c>
      <c r="AL42" s="70" t="s">
        <v>150</v>
      </c>
      <c r="AM42" s="70">
        <v>10</v>
      </c>
      <c r="AN42" s="70">
        <v>5</v>
      </c>
      <c r="AO42" s="70">
        <f t="shared" si="7"/>
        <v>15</v>
      </c>
      <c r="AP42" s="70">
        <v>0</v>
      </c>
      <c r="AQ42" s="107">
        <v>44957</v>
      </c>
      <c r="AR42" s="108">
        <v>44958</v>
      </c>
      <c r="AS42" s="108">
        <v>44958</v>
      </c>
      <c r="AT42" s="108">
        <v>45260</v>
      </c>
      <c r="AU42" s="108">
        <v>45421</v>
      </c>
      <c r="AV42" s="109"/>
      <c r="AW42" s="94" t="s">
        <v>574</v>
      </c>
      <c r="AX42" s="70" t="s">
        <v>152</v>
      </c>
      <c r="AY42" s="72">
        <v>1073533479</v>
      </c>
      <c r="AZ42" s="73">
        <v>8</v>
      </c>
      <c r="BA42" s="70" t="s">
        <v>575</v>
      </c>
      <c r="BB42" s="60" t="s">
        <v>576</v>
      </c>
      <c r="BC42" s="74">
        <v>33925</v>
      </c>
      <c r="BD42" s="75">
        <f ca="1">(TODAY()-Tabla1[[#This Row],[FECHA DE NACIMIENTO]])/365</f>
        <v>31.317808219178083</v>
      </c>
      <c r="BE42" s="70" t="s">
        <v>170</v>
      </c>
      <c r="BF42" s="70" t="s">
        <v>181</v>
      </c>
      <c r="BG42" s="70" t="s">
        <v>258</v>
      </c>
      <c r="BH42" s="76" t="s">
        <v>158</v>
      </c>
      <c r="BI42" s="120" t="s">
        <v>159</v>
      </c>
      <c r="BJ42" s="120" t="s">
        <v>160</v>
      </c>
      <c r="BK42" s="77" t="s">
        <v>577</v>
      </c>
      <c r="BL42" s="70">
        <v>3142830611</v>
      </c>
      <c r="BM42" s="119" t="s">
        <v>578</v>
      </c>
      <c r="BN42" s="70" t="s">
        <v>163</v>
      </c>
      <c r="BO42" s="71">
        <v>45453</v>
      </c>
      <c r="BP42" s="71">
        <v>45463</v>
      </c>
      <c r="BQ42" s="71" t="s">
        <v>274</v>
      </c>
      <c r="BR42" s="122">
        <v>1032436255</v>
      </c>
      <c r="BS42" s="121">
        <v>0</v>
      </c>
      <c r="BT42" s="121" t="s">
        <v>579</v>
      </c>
      <c r="BU42" s="128" t="s">
        <v>580</v>
      </c>
      <c r="BV42" s="80" t="s">
        <v>167</v>
      </c>
      <c r="BW42" s="97" t="s">
        <v>168</v>
      </c>
      <c r="BX42" s="99" t="s">
        <v>355</v>
      </c>
      <c r="BY42" s="98" t="s">
        <v>170</v>
      </c>
      <c r="BZ42" s="98" t="s">
        <v>170</v>
      </c>
      <c r="CA42" s="98" t="s">
        <v>170</v>
      </c>
      <c r="CB42" s="98" t="s">
        <v>170</v>
      </c>
      <c r="CC42" s="98" t="s">
        <v>170</v>
      </c>
      <c r="CD42" s="98" t="s">
        <v>170</v>
      </c>
      <c r="CE42" s="98" t="s">
        <v>170</v>
      </c>
      <c r="CF42" s="98" t="s">
        <v>170</v>
      </c>
      <c r="CG42" s="98" t="s">
        <v>170</v>
      </c>
      <c r="CH42" s="98" t="s">
        <v>170</v>
      </c>
      <c r="CI42" s="81" t="s">
        <v>170</v>
      </c>
      <c r="CJ42" s="81" t="s">
        <v>170</v>
      </c>
      <c r="CK42" s="81" t="s">
        <v>170</v>
      </c>
      <c r="CL42" s="81" t="s">
        <v>170</v>
      </c>
      <c r="CM42" s="81" t="s">
        <v>170</v>
      </c>
      <c r="CN42" s="81" t="s">
        <v>170</v>
      </c>
      <c r="CO42" s="81" t="s">
        <v>170</v>
      </c>
      <c r="CP42" s="81" t="s">
        <v>170</v>
      </c>
      <c r="CQ42" s="81" t="s">
        <v>170</v>
      </c>
      <c r="CR42" s="81" t="s">
        <v>170</v>
      </c>
      <c r="CS42" s="100">
        <v>45259</v>
      </c>
      <c r="CT42" s="83">
        <v>150</v>
      </c>
      <c r="CU42" s="83"/>
      <c r="CV42" s="83"/>
      <c r="CW42" s="83"/>
      <c r="CX42" s="83"/>
      <c r="CY42" s="83"/>
      <c r="CZ42" s="83"/>
      <c r="DA42" s="83">
        <v>1</v>
      </c>
      <c r="DB42" s="84">
        <f t="shared" si="8"/>
        <v>150</v>
      </c>
      <c r="DC42" s="100">
        <v>45421</v>
      </c>
      <c r="DD42" s="101">
        <v>45259</v>
      </c>
      <c r="DE42" s="86">
        <v>40390000</v>
      </c>
      <c r="DF42" s="85"/>
      <c r="DG42" s="86"/>
      <c r="DH42" s="85"/>
      <c r="DI42" s="86"/>
      <c r="DJ42" s="86"/>
      <c r="DK42" s="86"/>
      <c r="DL42" s="86"/>
      <c r="DM42" s="86"/>
      <c r="DN42" s="87">
        <v>1</v>
      </c>
      <c r="DO42" s="325">
        <f t="shared" si="9"/>
        <v>40390000</v>
      </c>
      <c r="DP42" s="111">
        <v>45000</v>
      </c>
      <c r="DQ42" s="112">
        <v>9</v>
      </c>
      <c r="DR42" s="111">
        <v>45009</v>
      </c>
      <c r="DS42" s="111"/>
      <c r="DT42" s="111"/>
      <c r="DU42" s="111"/>
      <c r="DV42" s="113"/>
      <c r="DW42" s="113"/>
      <c r="DX42" s="113"/>
      <c r="DY42" s="113"/>
      <c r="DZ42" s="114"/>
      <c r="EA42" s="115">
        <f t="shared" si="10"/>
        <v>8078000</v>
      </c>
      <c r="EB42" s="116">
        <f t="shared" si="11"/>
        <v>8078000</v>
      </c>
      <c r="EC42" s="117" t="s">
        <v>581</v>
      </c>
    </row>
    <row r="43" spans="1:133" s="118" customFormat="1" ht="48" x14ac:dyDescent="0.2">
      <c r="A43" s="61">
        <v>42</v>
      </c>
      <c r="B43" s="61">
        <v>2023</v>
      </c>
      <c r="C43" s="360" t="s">
        <v>582</v>
      </c>
      <c r="D43" s="366" t="s">
        <v>583</v>
      </c>
      <c r="E43" s="62" t="s">
        <v>135</v>
      </c>
      <c r="F43" s="62" t="s">
        <v>136</v>
      </c>
      <c r="G43" s="61" t="s">
        <v>137</v>
      </c>
      <c r="H43" s="61" t="s">
        <v>138</v>
      </c>
      <c r="I43" s="63">
        <v>40000000</v>
      </c>
      <c r="J43" s="126">
        <f t="shared" si="6"/>
        <v>60000000</v>
      </c>
      <c r="K43" s="64" t="s">
        <v>139</v>
      </c>
      <c r="L43" s="65">
        <v>37409</v>
      </c>
      <c r="M43" s="76">
        <v>57</v>
      </c>
      <c r="N43" s="69" t="s">
        <v>140</v>
      </c>
      <c r="O43" s="69" t="s">
        <v>141</v>
      </c>
      <c r="P43" s="88" t="s">
        <v>142</v>
      </c>
      <c r="Q43" s="88">
        <v>1741</v>
      </c>
      <c r="R43" s="95" t="s">
        <v>143</v>
      </c>
      <c r="S43" s="102">
        <v>436</v>
      </c>
      <c r="T43" s="103">
        <v>44951</v>
      </c>
      <c r="U43" s="89">
        <v>467</v>
      </c>
      <c r="V43" s="90">
        <v>45315</v>
      </c>
      <c r="W43" s="89"/>
      <c r="X43" s="104"/>
      <c r="Y43" s="105"/>
      <c r="Z43" s="91"/>
      <c r="AA43" s="92"/>
      <c r="AB43" s="92"/>
      <c r="AC43" s="92"/>
      <c r="AD43" s="106"/>
      <c r="AE43" s="96" t="s">
        <v>144</v>
      </c>
      <c r="AF43" s="66" t="s">
        <v>145</v>
      </c>
      <c r="AG43" s="66" t="s">
        <v>146</v>
      </c>
      <c r="AH43" s="66" t="s">
        <v>147</v>
      </c>
      <c r="AI43" s="67" t="s">
        <v>148</v>
      </c>
      <c r="AJ43" s="222">
        <v>4</v>
      </c>
      <c r="AK43" s="123" t="s">
        <v>584</v>
      </c>
      <c r="AL43" s="70" t="s">
        <v>150</v>
      </c>
      <c r="AM43" s="70">
        <v>10</v>
      </c>
      <c r="AN43" s="70">
        <f>3+2</f>
        <v>5</v>
      </c>
      <c r="AO43" s="70">
        <f t="shared" si="7"/>
        <v>15</v>
      </c>
      <c r="AP43" s="70">
        <v>0</v>
      </c>
      <c r="AQ43" s="107">
        <v>44957</v>
      </c>
      <c r="AR43" s="108">
        <v>44958</v>
      </c>
      <c r="AS43" s="108">
        <v>44958</v>
      </c>
      <c r="AT43" s="108">
        <v>45260</v>
      </c>
      <c r="AU43" s="108">
        <v>45412</v>
      </c>
      <c r="AV43" s="109"/>
      <c r="AW43" s="94" t="s">
        <v>151</v>
      </c>
      <c r="AX43" s="70" t="s">
        <v>152</v>
      </c>
      <c r="AY43" s="72">
        <v>1030606943</v>
      </c>
      <c r="AZ43" s="73">
        <v>2</v>
      </c>
      <c r="BA43" s="70" t="s">
        <v>585</v>
      </c>
      <c r="BB43" s="60" t="s">
        <v>586</v>
      </c>
      <c r="BC43" s="74">
        <v>33658</v>
      </c>
      <c r="BD43" s="75">
        <f ca="1">(TODAY()-Tabla1[[#This Row],[FECHA DE NACIMIENTO]])/365</f>
        <v>32.049315068493151</v>
      </c>
      <c r="BE43" s="70" t="s">
        <v>198</v>
      </c>
      <c r="BF43" s="70" t="s">
        <v>156</v>
      </c>
      <c r="BG43" s="70" t="s">
        <v>244</v>
      </c>
      <c r="BH43" s="76" t="s">
        <v>158</v>
      </c>
      <c r="BI43" s="120" t="s">
        <v>159</v>
      </c>
      <c r="BJ43" s="120" t="s">
        <v>160</v>
      </c>
      <c r="BK43" s="77" t="s">
        <v>587</v>
      </c>
      <c r="BL43" s="70">
        <v>3146815609</v>
      </c>
      <c r="BM43" s="119" t="s">
        <v>588</v>
      </c>
      <c r="BN43" s="70" t="s">
        <v>163</v>
      </c>
      <c r="BO43" s="71">
        <v>45473</v>
      </c>
      <c r="BP43" s="71">
        <v>45565</v>
      </c>
      <c r="BQ43" s="71" t="s">
        <v>274</v>
      </c>
      <c r="BR43" s="122">
        <v>1032436255</v>
      </c>
      <c r="BS43" s="121">
        <v>0</v>
      </c>
      <c r="BT43" s="121" t="s">
        <v>434</v>
      </c>
      <c r="BU43" s="128" t="s">
        <v>589</v>
      </c>
      <c r="BV43" s="80" t="s">
        <v>167</v>
      </c>
      <c r="BW43" s="97" t="s">
        <v>168</v>
      </c>
      <c r="BX43" s="99" t="s">
        <v>355</v>
      </c>
      <c r="BY43" s="98" t="s">
        <v>170</v>
      </c>
      <c r="BZ43" s="98" t="s">
        <v>170</v>
      </c>
      <c r="CA43" s="98" t="s">
        <v>170</v>
      </c>
      <c r="CB43" s="98" t="s">
        <v>170</v>
      </c>
      <c r="CC43" s="98" t="s">
        <v>170</v>
      </c>
      <c r="CD43" s="98" t="s">
        <v>170</v>
      </c>
      <c r="CE43" s="98" t="s">
        <v>170</v>
      </c>
      <c r="CF43" s="98" t="s">
        <v>170</v>
      </c>
      <c r="CG43" s="98" t="s">
        <v>170</v>
      </c>
      <c r="CH43" s="98" t="s">
        <v>170</v>
      </c>
      <c r="CI43" s="246">
        <v>45245</v>
      </c>
      <c r="CJ43" s="81" t="s">
        <v>590</v>
      </c>
      <c r="CK43" s="81">
        <v>1030606943</v>
      </c>
      <c r="CL43" s="81">
        <v>2</v>
      </c>
      <c r="CM43" s="81">
        <v>14133333</v>
      </c>
      <c r="CN43" s="81" t="s">
        <v>170</v>
      </c>
      <c r="CO43" s="81" t="s">
        <v>170</v>
      </c>
      <c r="CP43" s="81" t="s">
        <v>170</v>
      </c>
      <c r="CQ43" s="81" t="s">
        <v>170</v>
      </c>
      <c r="CR43" s="81" t="s">
        <v>170</v>
      </c>
      <c r="CS43" s="100">
        <v>45187</v>
      </c>
      <c r="CT43" s="83">
        <v>90</v>
      </c>
      <c r="CU43" s="225">
        <v>45317</v>
      </c>
      <c r="CV43" s="83">
        <v>60</v>
      </c>
      <c r="CW43" s="83"/>
      <c r="CX43" s="83"/>
      <c r="CY43" s="83"/>
      <c r="CZ43" s="83"/>
      <c r="DA43" s="83">
        <v>2</v>
      </c>
      <c r="DB43" s="84">
        <f t="shared" si="8"/>
        <v>150</v>
      </c>
      <c r="DC43" s="100">
        <v>45412</v>
      </c>
      <c r="DD43" s="101">
        <v>45187</v>
      </c>
      <c r="DE43" s="86">
        <v>12000000</v>
      </c>
      <c r="DF43" s="85">
        <v>45317</v>
      </c>
      <c r="DG43" s="86">
        <v>8000000</v>
      </c>
      <c r="DH43" s="85"/>
      <c r="DI43" s="86"/>
      <c r="DJ43" s="86"/>
      <c r="DK43" s="86"/>
      <c r="DL43" s="86"/>
      <c r="DM43" s="86"/>
      <c r="DN43" s="87">
        <v>2</v>
      </c>
      <c r="DO43" s="325">
        <f t="shared" si="9"/>
        <v>20000000</v>
      </c>
      <c r="DP43" s="111"/>
      <c r="DQ43" s="112"/>
      <c r="DR43" s="111"/>
      <c r="DS43" s="111"/>
      <c r="DT43" s="111"/>
      <c r="DU43" s="111"/>
      <c r="DV43" s="113"/>
      <c r="DW43" s="113"/>
      <c r="DX43" s="113"/>
      <c r="DY43" s="113"/>
      <c r="DZ43" s="114"/>
      <c r="EA43" s="115">
        <f t="shared" si="10"/>
        <v>4000000</v>
      </c>
      <c r="EB43" s="116">
        <f t="shared" si="11"/>
        <v>4000000</v>
      </c>
      <c r="EC43" s="117" t="s">
        <v>591</v>
      </c>
    </row>
    <row r="44" spans="1:133" s="118" customFormat="1" ht="36" x14ac:dyDescent="0.2">
      <c r="A44" s="129">
        <v>43</v>
      </c>
      <c r="B44" s="129">
        <v>2023</v>
      </c>
      <c r="C44" s="363" t="s">
        <v>592</v>
      </c>
      <c r="D44" s="364" t="s">
        <v>593</v>
      </c>
      <c r="E44" s="62" t="s">
        <v>135</v>
      </c>
      <c r="F44" s="62" t="s">
        <v>136</v>
      </c>
      <c r="G44" s="61" t="s">
        <v>137</v>
      </c>
      <c r="H44" s="61" t="s">
        <v>138</v>
      </c>
      <c r="I44" s="63">
        <v>58000000</v>
      </c>
      <c r="J44" s="126">
        <f t="shared" si="6"/>
        <v>75400000</v>
      </c>
      <c r="K44" s="64" t="s">
        <v>139</v>
      </c>
      <c r="L44" s="65">
        <v>39210</v>
      </c>
      <c r="M44" s="76">
        <v>6</v>
      </c>
      <c r="N44" s="69" t="s">
        <v>511</v>
      </c>
      <c r="O44" s="69" t="s">
        <v>266</v>
      </c>
      <c r="P44" s="88" t="s">
        <v>594</v>
      </c>
      <c r="Q44" s="88">
        <v>1671</v>
      </c>
      <c r="R44" s="95" t="s">
        <v>595</v>
      </c>
      <c r="S44" s="102">
        <v>443</v>
      </c>
      <c r="T44" s="103">
        <v>44956</v>
      </c>
      <c r="U44" s="89">
        <v>660</v>
      </c>
      <c r="V44" s="90">
        <v>45181</v>
      </c>
      <c r="W44" s="89">
        <v>474</v>
      </c>
      <c r="X44" s="104">
        <v>45317</v>
      </c>
      <c r="Y44" s="105"/>
      <c r="Z44" s="91"/>
      <c r="AA44" s="92"/>
      <c r="AB44" s="92"/>
      <c r="AC44" s="92"/>
      <c r="AD44" s="106"/>
      <c r="AE44" s="96" t="s">
        <v>144</v>
      </c>
      <c r="AF44" s="66" t="s">
        <v>145</v>
      </c>
      <c r="AG44" s="66" t="s">
        <v>254</v>
      </c>
      <c r="AH44" s="66" t="s">
        <v>147</v>
      </c>
      <c r="AI44" s="67" t="s">
        <v>255</v>
      </c>
      <c r="AJ44" s="222">
        <v>5</v>
      </c>
      <c r="AK44" s="123" t="s">
        <v>596</v>
      </c>
      <c r="AL44" s="70" t="s">
        <v>150</v>
      </c>
      <c r="AM44" s="70">
        <v>10</v>
      </c>
      <c r="AN44" s="70">
        <f>2+1</f>
        <v>3</v>
      </c>
      <c r="AO44" s="70">
        <f t="shared" si="7"/>
        <v>13</v>
      </c>
      <c r="AP44" s="70">
        <v>0</v>
      </c>
      <c r="AQ44" s="107">
        <v>44957</v>
      </c>
      <c r="AR44" s="108">
        <v>44958</v>
      </c>
      <c r="AS44" s="108">
        <v>44958</v>
      </c>
      <c r="AT44" s="108">
        <v>45267</v>
      </c>
      <c r="AU44" s="108">
        <v>45358</v>
      </c>
      <c r="AV44" s="109"/>
      <c r="AW44" s="94" t="s">
        <v>195</v>
      </c>
      <c r="AX44" s="70" t="s">
        <v>152</v>
      </c>
      <c r="AY44" s="72">
        <v>1013615672</v>
      </c>
      <c r="AZ44" s="73">
        <v>8</v>
      </c>
      <c r="BA44" s="70" t="s">
        <v>597</v>
      </c>
      <c r="BB44" s="60" t="s">
        <v>197</v>
      </c>
      <c r="BC44" s="74">
        <v>33146</v>
      </c>
      <c r="BD44" s="75">
        <f ca="1">(TODAY()-Tabla1[[#This Row],[FECHA DE NACIMIENTO]])/365</f>
        <v>33.452054794520549</v>
      </c>
      <c r="BE44" s="70" t="s">
        <v>170</v>
      </c>
      <c r="BF44" s="70" t="s">
        <v>181</v>
      </c>
      <c r="BG44" s="70" t="s">
        <v>258</v>
      </c>
      <c r="BH44" s="76" t="s">
        <v>158</v>
      </c>
      <c r="BI44" s="120" t="s">
        <v>159</v>
      </c>
      <c r="BJ44" s="120" t="s">
        <v>160</v>
      </c>
      <c r="BK44" s="77" t="s">
        <v>598</v>
      </c>
      <c r="BL44" s="70">
        <v>3173675272</v>
      </c>
      <c r="BM44" s="119" t="s">
        <v>599</v>
      </c>
      <c r="BN44" s="70" t="s">
        <v>163</v>
      </c>
      <c r="BO44" s="71">
        <v>45453</v>
      </c>
      <c r="BP44" s="71">
        <v>45476</v>
      </c>
      <c r="BQ44" s="70" t="s">
        <v>270</v>
      </c>
      <c r="BR44" s="72">
        <v>79728807</v>
      </c>
      <c r="BS44" s="73">
        <v>1</v>
      </c>
      <c r="BT44" s="121" t="s">
        <v>600</v>
      </c>
      <c r="BU44" s="370" t="s">
        <v>601</v>
      </c>
      <c r="BV44" s="80" t="s">
        <v>167</v>
      </c>
      <c r="BW44" s="97" t="s">
        <v>168</v>
      </c>
      <c r="BX44" s="99" t="s">
        <v>355</v>
      </c>
      <c r="BY44" s="98" t="s">
        <v>170</v>
      </c>
      <c r="BZ44" s="98" t="s">
        <v>170</v>
      </c>
      <c r="CA44" s="98" t="s">
        <v>170</v>
      </c>
      <c r="CB44" s="98" t="s">
        <v>170</v>
      </c>
      <c r="CC44" s="98" t="s">
        <v>170</v>
      </c>
      <c r="CD44" s="98" t="s">
        <v>170</v>
      </c>
      <c r="CE44" s="98" t="s">
        <v>170</v>
      </c>
      <c r="CF44" s="98" t="s">
        <v>170</v>
      </c>
      <c r="CG44" s="98" t="s">
        <v>170</v>
      </c>
      <c r="CH44" s="98" t="s">
        <v>170</v>
      </c>
      <c r="CI44" s="81" t="s">
        <v>170</v>
      </c>
      <c r="CJ44" s="81" t="s">
        <v>170</v>
      </c>
      <c r="CK44" s="81" t="s">
        <v>170</v>
      </c>
      <c r="CL44" s="81" t="s">
        <v>170</v>
      </c>
      <c r="CM44" s="81" t="s">
        <v>170</v>
      </c>
      <c r="CN44" s="81" t="s">
        <v>170</v>
      </c>
      <c r="CO44" s="81" t="s">
        <v>170</v>
      </c>
      <c r="CP44" s="81" t="s">
        <v>170</v>
      </c>
      <c r="CQ44" s="81" t="s">
        <v>170</v>
      </c>
      <c r="CR44" s="81" t="s">
        <v>170</v>
      </c>
      <c r="CS44" s="100">
        <v>45188</v>
      </c>
      <c r="CT44" s="83">
        <v>60</v>
      </c>
      <c r="CU44" s="225">
        <v>45324</v>
      </c>
      <c r="CV44" s="83">
        <v>30</v>
      </c>
      <c r="CW44" s="83"/>
      <c r="CX44" s="83"/>
      <c r="CY44" s="83"/>
      <c r="CZ44" s="83"/>
      <c r="DA44" s="83">
        <v>3</v>
      </c>
      <c r="DB44" s="84">
        <f t="shared" si="8"/>
        <v>90</v>
      </c>
      <c r="DC44" s="100">
        <v>45358</v>
      </c>
      <c r="DD44" s="101">
        <v>45188</v>
      </c>
      <c r="DE44" s="86">
        <v>11600000</v>
      </c>
      <c r="DF44" s="85">
        <v>45324</v>
      </c>
      <c r="DG44" s="86">
        <v>5800000</v>
      </c>
      <c r="DH44" s="85"/>
      <c r="DI44" s="86"/>
      <c r="DJ44" s="86"/>
      <c r="DK44" s="86"/>
      <c r="DL44" s="86"/>
      <c r="DM44" s="86"/>
      <c r="DN44" s="87">
        <v>2</v>
      </c>
      <c r="DO44" s="325">
        <f t="shared" si="9"/>
        <v>17400000</v>
      </c>
      <c r="DP44" s="111">
        <v>44988</v>
      </c>
      <c r="DQ44" s="112">
        <v>7</v>
      </c>
      <c r="DR44" s="111">
        <v>44995</v>
      </c>
      <c r="DS44" s="111"/>
      <c r="DT44" s="111"/>
      <c r="DU44" s="111"/>
      <c r="DV44" s="113"/>
      <c r="DW44" s="113"/>
      <c r="DX44" s="113"/>
      <c r="DY44" s="113"/>
      <c r="DZ44" s="114"/>
      <c r="EA44" s="115">
        <f t="shared" si="10"/>
        <v>5800000</v>
      </c>
      <c r="EB44" s="116">
        <f t="shared" si="11"/>
        <v>5800000</v>
      </c>
      <c r="EC44" s="117" t="s">
        <v>602</v>
      </c>
    </row>
    <row r="45" spans="1:133" s="118" customFormat="1" ht="48" x14ac:dyDescent="0.2">
      <c r="A45" s="61">
        <v>44</v>
      </c>
      <c r="B45" s="61">
        <v>2023</v>
      </c>
      <c r="C45" s="360" t="s">
        <v>603</v>
      </c>
      <c r="D45" s="366" t="s">
        <v>604</v>
      </c>
      <c r="E45" s="62" t="s">
        <v>135</v>
      </c>
      <c r="F45" s="62" t="s">
        <v>136</v>
      </c>
      <c r="G45" s="61" t="s">
        <v>137</v>
      </c>
      <c r="H45" s="61" t="s">
        <v>138</v>
      </c>
      <c r="I45" s="63">
        <v>27000000</v>
      </c>
      <c r="J45" s="126">
        <f t="shared" si="6"/>
        <v>37800000</v>
      </c>
      <c r="K45" s="64" t="s">
        <v>139</v>
      </c>
      <c r="L45" s="65">
        <v>36755</v>
      </c>
      <c r="M45" s="76">
        <v>57</v>
      </c>
      <c r="N45" s="69" t="s">
        <v>140</v>
      </c>
      <c r="O45" s="69" t="s">
        <v>141</v>
      </c>
      <c r="P45" s="88" t="s">
        <v>142</v>
      </c>
      <c r="Q45" s="88">
        <v>1741</v>
      </c>
      <c r="R45" s="95" t="s">
        <v>143</v>
      </c>
      <c r="S45" s="102">
        <v>385</v>
      </c>
      <c r="T45" s="103">
        <v>44944</v>
      </c>
      <c r="U45" s="89"/>
      <c r="V45" s="90"/>
      <c r="W45" s="89"/>
      <c r="X45" s="104"/>
      <c r="Y45" s="105"/>
      <c r="Z45" s="91"/>
      <c r="AA45" s="92"/>
      <c r="AB45" s="92"/>
      <c r="AC45" s="92"/>
      <c r="AD45" s="106"/>
      <c r="AE45" s="96" t="s">
        <v>144</v>
      </c>
      <c r="AF45" s="66" t="s">
        <v>145</v>
      </c>
      <c r="AG45" s="66" t="s">
        <v>146</v>
      </c>
      <c r="AH45" s="66" t="s">
        <v>147</v>
      </c>
      <c r="AI45" s="67" t="s">
        <v>148</v>
      </c>
      <c r="AJ45" s="222">
        <v>4</v>
      </c>
      <c r="AK45" s="123" t="s">
        <v>605</v>
      </c>
      <c r="AL45" s="70" t="s">
        <v>150</v>
      </c>
      <c r="AM45" s="70">
        <v>10</v>
      </c>
      <c r="AN45" s="70">
        <f>2+2</f>
        <v>4</v>
      </c>
      <c r="AO45" s="70">
        <f t="shared" si="7"/>
        <v>14</v>
      </c>
      <c r="AP45" s="70">
        <v>0</v>
      </c>
      <c r="AQ45" s="107">
        <v>44957</v>
      </c>
      <c r="AR45" s="108">
        <v>44958</v>
      </c>
      <c r="AS45" s="108">
        <v>44958</v>
      </c>
      <c r="AT45" s="108">
        <v>45260</v>
      </c>
      <c r="AU45" s="108">
        <v>45382</v>
      </c>
      <c r="AV45" s="109"/>
      <c r="AW45" s="94" t="s">
        <v>195</v>
      </c>
      <c r="AX45" s="70" t="s">
        <v>152</v>
      </c>
      <c r="AY45" s="72">
        <v>1018445848</v>
      </c>
      <c r="AZ45" s="73">
        <v>5</v>
      </c>
      <c r="BA45" s="70" t="s">
        <v>606</v>
      </c>
      <c r="BB45" s="60" t="s">
        <v>154</v>
      </c>
      <c r="BC45" s="74">
        <v>33447</v>
      </c>
      <c r="BD45" s="75">
        <f ca="1">(TODAY()-Tabla1[[#This Row],[FECHA DE NACIMIENTO]])/365</f>
        <v>32.627397260273973</v>
      </c>
      <c r="BE45" s="70" t="s">
        <v>170</v>
      </c>
      <c r="BF45" s="70" t="s">
        <v>181</v>
      </c>
      <c r="BG45" s="70" t="s">
        <v>157</v>
      </c>
      <c r="BH45" s="76" t="s">
        <v>158</v>
      </c>
      <c r="BI45" s="120" t="s">
        <v>159</v>
      </c>
      <c r="BJ45" s="120" t="s">
        <v>160</v>
      </c>
      <c r="BK45" s="77" t="s">
        <v>607</v>
      </c>
      <c r="BL45" s="70">
        <v>3102278962</v>
      </c>
      <c r="BM45" s="119" t="s">
        <v>608</v>
      </c>
      <c r="BN45" s="70" t="s">
        <v>163</v>
      </c>
      <c r="BO45" s="71">
        <v>45483</v>
      </c>
      <c r="BP45" s="71">
        <v>45575</v>
      </c>
      <c r="BQ45" s="70" t="s">
        <v>226</v>
      </c>
      <c r="BR45" s="72">
        <v>80101544</v>
      </c>
      <c r="BS45" s="73">
        <v>1</v>
      </c>
      <c r="BT45" s="121" t="s">
        <v>227</v>
      </c>
      <c r="BU45" s="128" t="s">
        <v>609</v>
      </c>
      <c r="BV45" s="80" t="s">
        <v>167</v>
      </c>
      <c r="BW45" s="97" t="s">
        <v>168</v>
      </c>
      <c r="BX45" s="99" t="s">
        <v>355</v>
      </c>
      <c r="BY45" s="98" t="s">
        <v>170</v>
      </c>
      <c r="BZ45" s="98" t="s">
        <v>170</v>
      </c>
      <c r="CA45" s="98" t="s">
        <v>170</v>
      </c>
      <c r="CB45" s="98" t="s">
        <v>170</v>
      </c>
      <c r="CC45" s="98" t="s">
        <v>170</v>
      </c>
      <c r="CD45" s="98" t="s">
        <v>170</v>
      </c>
      <c r="CE45" s="98" t="s">
        <v>170</v>
      </c>
      <c r="CF45" s="98" t="s">
        <v>170</v>
      </c>
      <c r="CG45" s="98" t="s">
        <v>170</v>
      </c>
      <c r="CH45" s="98" t="s">
        <v>170</v>
      </c>
      <c r="CI45" s="81" t="s">
        <v>170</v>
      </c>
      <c r="CJ45" s="81" t="s">
        <v>170</v>
      </c>
      <c r="CK45" s="81" t="s">
        <v>170</v>
      </c>
      <c r="CL45" s="81" t="s">
        <v>170</v>
      </c>
      <c r="CM45" s="81" t="s">
        <v>170</v>
      </c>
      <c r="CN45" s="81" t="s">
        <v>170</v>
      </c>
      <c r="CO45" s="81" t="s">
        <v>170</v>
      </c>
      <c r="CP45" s="81" t="s">
        <v>170</v>
      </c>
      <c r="CQ45" s="81" t="s">
        <v>170</v>
      </c>
      <c r="CR45" s="81" t="s">
        <v>170</v>
      </c>
      <c r="CS45" s="100">
        <v>45218</v>
      </c>
      <c r="CT45" s="83">
        <v>60</v>
      </c>
      <c r="CU45" s="225">
        <v>45286</v>
      </c>
      <c r="CV45" s="83">
        <v>60</v>
      </c>
      <c r="CW45" s="83"/>
      <c r="CX45" s="83"/>
      <c r="CY45" s="83"/>
      <c r="CZ45" s="83"/>
      <c r="DA45" s="83">
        <v>2</v>
      </c>
      <c r="DB45" s="84">
        <f t="shared" si="8"/>
        <v>120</v>
      </c>
      <c r="DC45" s="100">
        <v>45382</v>
      </c>
      <c r="DD45" s="101">
        <v>45218</v>
      </c>
      <c r="DE45" s="86">
        <v>5400000</v>
      </c>
      <c r="DF45" s="85">
        <v>45286</v>
      </c>
      <c r="DG45" s="86">
        <v>5400000</v>
      </c>
      <c r="DH45" s="85"/>
      <c r="DI45" s="86"/>
      <c r="DJ45" s="86"/>
      <c r="DK45" s="86"/>
      <c r="DL45" s="86"/>
      <c r="DM45" s="86"/>
      <c r="DN45" s="87">
        <v>2</v>
      </c>
      <c r="DO45" s="325">
        <f t="shared" ref="DO45:DO83" si="12">+DE45+DG45+DI45+DK45+DM45</f>
        <v>10800000</v>
      </c>
      <c r="DP45" s="111"/>
      <c r="DQ45" s="112"/>
      <c r="DR45" s="111"/>
      <c r="DS45" s="111"/>
      <c r="DT45" s="111"/>
      <c r="DU45" s="111"/>
      <c r="DV45" s="113"/>
      <c r="DW45" s="113"/>
      <c r="DX45" s="113"/>
      <c r="DY45" s="113"/>
      <c r="DZ45" s="114"/>
      <c r="EA45" s="115">
        <f t="shared" si="10"/>
        <v>2700000</v>
      </c>
      <c r="EB45" s="116">
        <f t="shared" si="11"/>
        <v>2700000</v>
      </c>
      <c r="EC45" s="117" t="s">
        <v>335</v>
      </c>
    </row>
    <row r="46" spans="1:133" s="118" customFormat="1" ht="36" x14ac:dyDescent="0.2">
      <c r="A46" s="61">
        <v>45</v>
      </c>
      <c r="B46" s="61">
        <v>2023</v>
      </c>
      <c r="C46" s="360" t="s">
        <v>610</v>
      </c>
      <c r="D46" s="366" t="s">
        <v>611</v>
      </c>
      <c r="E46" s="62" t="s">
        <v>135</v>
      </c>
      <c r="F46" s="62" t="s">
        <v>136</v>
      </c>
      <c r="G46" s="61" t="s">
        <v>137</v>
      </c>
      <c r="H46" s="61" t="s">
        <v>138</v>
      </c>
      <c r="I46" s="63">
        <v>49600000</v>
      </c>
      <c r="J46" s="126">
        <f t="shared" si="6"/>
        <v>49600000</v>
      </c>
      <c r="K46" s="64" t="s">
        <v>139</v>
      </c>
      <c r="L46" s="65">
        <v>39302</v>
      </c>
      <c r="M46" s="76">
        <v>57</v>
      </c>
      <c r="N46" s="69" t="s">
        <v>140</v>
      </c>
      <c r="O46" s="69" t="s">
        <v>141</v>
      </c>
      <c r="P46" s="88" t="s">
        <v>142</v>
      </c>
      <c r="Q46" s="88">
        <v>1741</v>
      </c>
      <c r="R46" s="95" t="s">
        <v>143</v>
      </c>
      <c r="S46" s="102">
        <v>446</v>
      </c>
      <c r="T46" s="103">
        <v>44956</v>
      </c>
      <c r="U46" s="89"/>
      <c r="V46" s="90"/>
      <c r="W46" s="89"/>
      <c r="X46" s="104"/>
      <c r="Y46" s="105"/>
      <c r="Z46" s="91"/>
      <c r="AA46" s="92"/>
      <c r="AB46" s="92"/>
      <c r="AC46" s="92"/>
      <c r="AD46" s="106"/>
      <c r="AE46" s="96" t="s">
        <v>144</v>
      </c>
      <c r="AF46" s="66" t="s">
        <v>145</v>
      </c>
      <c r="AG46" s="66" t="s">
        <v>254</v>
      </c>
      <c r="AH46" s="66" t="s">
        <v>147</v>
      </c>
      <c r="AI46" s="67" t="s">
        <v>255</v>
      </c>
      <c r="AJ46" s="222">
        <v>5</v>
      </c>
      <c r="AK46" s="123" t="s">
        <v>612</v>
      </c>
      <c r="AL46" s="70" t="s">
        <v>150</v>
      </c>
      <c r="AM46" s="70">
        <v>8</v>
      </c>
      <c r="AN46" s="70">
        <v>0</v>
      </c>
      <c r="AO46" s="70">
        <f t="shared" si="7"/>
        <v>8</v>
      </c>
      <c r="AP46" s="70">
        <v>0</v>
      </c>
      <c r="AQ46" s="107">
        <v>44957</v>
      </c>
      <c r="AR46" s="108">
        <v>44958</v>
      </c>
      <c r="AS46" s="108">
        <v>44958</v>
      </c>
      <c r="AT46" s="108">
        <v>45199</v>
      </c>
      <c r="AU46" s="108">
        <v>45100</v>
      </c>
      <c r="AV46" s="109"/>
      <c r="AW46" s="94" t="s">
        <v>472</v>
      </c>
      <c r="AX46" s="70" t="s">
        <v>152</v>
      </c>
      <c r="AY46" s="72">
        <v>52900762</v>
      </c>
      <c r="AZ46" s="73">
        <v>5</v>
      </c>
      <c r="BA46" s="70" t="s">
        <v>613</v>
      </c>
      <c r="BB46" s="60" t="s">
        <v>526</v>
      </c>
      <c r="BC46" s="74">
        <v>29823</v>
      </c>
      <c r="BD46" s="75">
        <f ca="1">(TODAY()-Tabla1[[#This Row],[FECHA DE NACIMIENTO]])/365</f>
        <v>42.556164383561644</v>
      </c>
      <c r="BE46" s="70" t="s">
        <v>198</v>
      </c>
      <c r="BF46" s="70" t="s">
        <v>156</v>
      </c>
      <c r="BG46" s="70" t="s">
        <v>258</v>
      </c>
      <c r="BH46" s="76" t="s">
        <v>158</v>
      </c>
      <c r="BI46" s="120" t="s">
        <v>159</v>
      </c>
      <c r="BJ46" s="120" t="s">
        <v>160</v>
      </c>
      <c r="BK46" s="77" t="s">
        <v>614</v>
      </c>
      <c r="BL46" s="70">
        <v>3175011916</v>
      </c>
      <c r="BM46" s="119" t="s">
        <v>615</v>
      </c>
      <c r="BN46" s="70" t="s">
        <v>163</v>
      </c>
      <c r="BO46" s="71">
        <v>45392</v>
      </c>
      <c r="BP46" s="71"/>
      <c r="BQ46" s="70" t="s">
        <v>616</v>
      </c>
      <c r="BR46" s="72">
        <v>1030557918</v>
      </c>
      <c r="BS46" s="73">
        <v>7</v>
      </c>
      <c r="BT46" s="121" t="s">
        <v>298</v>
      </c>
      <c r="BU46" s="128" t="s">
        <v>617</v>
      </c>
      <c r="BV46" s="80" t="s">
        <v>167</v>
      </c>
      <c r="BW46" s="97" t="s">
        <v>250</v>
      </c>
      <c r="BX46" s="99" t="s">
        <v>355</v>
      </c>
      <c r="BY46" s="98" t="s">
        <v>170</v>
      </c>
      <c r="BZ46" s="98" t="s">
        <v>170</v>
      </c>
      <c r="CA46" s="98" t="s">
        <v>170</v>
      </c>
      <c r="CB46" s="98" t="s">
        <v>170</v>
      </c>
      <c r="CC46" s="98" t="s">
        <v>170</v>
      </c>
      <c r="CD46" s="98" t="s">
        <v>170</v>
      </c>
      <c r="CE46" s="98" t="s">
        <v>170</v>
      </c>
      <c r="CF46" s="98" t="s">
        <v>170</v>
      </c>
      <c r="CG46" s="98" t="s">
        <v>170</v>
      </c>
      <c r="CH46" s="98" t="s">
        <v>170</v>
      </c>
      <c r="CI46" s="81" t="s">
        <v>170</v>
      </c>
      <c r="CJ46" s="81" t="s">
        <v>170</v>
      </c>
      <c r="CK46" s="81" t="s">
        <v>170</v>
      </c>
      <c r="CL46" s="81" t="s">
        <v>170</v>
      </c>
      <c r="CM46" s="81" t="s">
        <v>170</v>
      </c>
      <c r="CN46" s="81" t="s">
        <v>170</v>
      </c>
      <c r="CO46" s="81" t="s">
        <v>170</v>
      </c>
      <c r="CP46" s="81" t="s">
        <v>170</v>
      </c>
      <c r="CQ46" s="81" t="s">
        <v>170</v>
      </c>
      <c r="CR46" s="81" t="s">
        <v>170</v>
      </c>
      <c r="CS46" s="100"/>
      <c r="CT46" s="83"/>
      <c r="CU46" s="83"/>
      <c r="CV46" s="83"/>
      <c r="CW46" s="83"/>
      <c r="CX46" s="83"/>
      <c r="CY46" s="83"/>
      <c r="CZ46" s="83"/>
      <c r="DA46" s="83"/>
      <c r="DB46" s="84">
        <f t="shared" si="8"/>
        <v>0</v>
      </c>
      <c r="DC46" s="100">
        <v>45199</v>
      </c>
      <c r="DD46" s="101"/>
      <c r="DE46" s="86"/>
      <c r="DF46" s="85"/>
      <c r="DG46" s="86"/>
      <c r="DH46" s="85"/>
      <c r="DI46" s="86"/>
      <c r="DJ46" s="86"/>
      <c r="DK46" s="86"/>
      <c r="DL46" s="86"/>
      <c r="DM46" s="86"/>
      <c r="DN46" s="87"/>
      <c r="DO46" s="325">
        <f t="shared" si="12"/>
        <v>0</v>
      </c>
      <c r="DP46" s="111"/>
      <c r="DQ46" s="112"/>
      <c r="DR46" s="111"/>
      <c r="DS46" s="111"/>
      <c r="DT46" s="111"/>
      <c r="DU46" s="111"/>
      <c r="DV46" s="113"/>
      <c r="DW46" s="113"/>
      <c r="DX46" s="113"/>
      <c r="DY46" s="113"/>
      <c r="DZ46" s="114"/>
      <c r="EA46" s="115">
        <f t="shared" si="10"/>
        <v>6200000</v>
      </c>
      <c r="EB46" s="116">
        <f t="shared" si="11"/>
        <v>6200000</v>
      </c>
      <c r="EC46" s="117" t="s">
        <v>618</v>
      </c>
    </row>
    <row r="47" spans="1:133" s="118" customFormat="1" ht="48" x14ac:dyDescent="0.2">
      <c r="A47" s="61">
        <v>46</v>
      </c>
      <c r="B47" s="61">
        <v>2023</v>
      </c>
      <c r="C47" s="360" t="s">
        <v>619</v>
      </c>
      <c r="D47" s="366" t="s">
        <v>620</v>
      </c>
      <c r="E47" s="62" t="s">
        <v>135</v>
      </c>
      <c r="F47" s="62" t="s">
        <v>136</v>
      </c>
      <c r="G47" s="61" t="s">
        <v>137</v>
      </c>
      <c r="H47" s="61" t="s">
        <v>138</v>
      </c>
      <c r="I47" s="63">
        <v>53000000</v>
      </c>
      <c r="J47" s="126">
        <f t="shared" si="6"/>
        <v>68900000</v>
      </c>
      <c r="K47" s="64" t="s">
        <v>139</v>
      </c>
      <c r="L47" s="65">
        <v>39188</v>
      </c>
      <c r="M47" s="76">
        <v>6</v>
      </c>
      <c r="N47" s="69" t="s">
        <v>511</v>
      </c>
      <c r="O47" s="69" t="s">
        <v>266</v>
      </c>
      <c r="P47" s="88" t="s">
        <v>594</v>
      </c>
      <c r="Q47" s="88">
        <v>1671</v>
      </c>
      <c r="R47" s="95" t="s">
        <v>595</v>
      </c>
      <c r="S47" s="102">
        <v>445</v>
      </c>
      <c r="T47" s="103">
        <v>44956</v>
      </c>
      <c r="U47" s="89">
        <v>446</v>
      </c>
      <c r="V47" s="90">
        <v>45308</v>
      </c>
      <c r="W47" s="89"/>
      <c r="X47" s="104"/>
      <c r="Y47" s="105"/>
      <c r="Z47" s="91"/>
      <c r="AA47" s="92"/>
      <c r="AB47" s="92"/>
      <c r="AC47" s="92"/>
      <c r="AD47" s="106"/>
      <c r="AE47" s="96" t="s">
        <v>144</v>
      </c>
      <c r="AF47" s="66" t="s">
        <v>145</v>
      </c>
      <c r="AG47" s="66" t="s">
        <v>254</v>
      </c>
      <c r="AH47" s="66" t="s">
        <v>147</v>
      </c>
      <c r="AI47" s="67" t="s">
        <v>255</v>
      </c>
      <c r="AJ47" s="222">
        <v>5</v>
      </c>
      <c r="AK47" s="123" t="s">
        <v>621</v>
      </c>
      <c r="AL47" s="70" t="s">
        <v>150</v>
      </c>
      <c r="AM47" s="70">
        <v>10</v>
      </c>
      <c r="AN47" s="70">
        <f>2+1</f>
        <v>3</v>
      </c>
      <c r="AO47" s="70">
        <f t="shared" si="7"/>
        <v>13</v>
      </c>
      <c r="AP47" s="70">
        <v>0</v>
      </c>
      <c r="AQ47" s="71">
        <v>44957</v>
      </c>
      <c r="AR47" s="371">
        <v>44958</v>
      </c>
      <c r="AS47" s="371">
        <v>44958</v>
      </c>
      <c r="AT47" s="371">
        <v>45260</v>
      </c>
      <c r="AU47" s="371">
        <v>45351</v>
      </c>
      <c r="AV47" s="109"/>
      <c r="AW47" s="94" t="s">
        <v>179</v>
      </c>
      <c r="AX47" s="70" t="s">
        <v>152</v>
      </c>
      <c r="AY47" s="72">
        <v>60256522</v>
      </c>
      <c r="AZ47" s="73">
        <v>0</v>
      </c>
      <c r="BA47" s="70" t="s">
        <v>622</v>
      </c>
      <c r="BB47" s="60" t="s">
        <v>504</v>
      </c>
      <c r="BC47" s="74">
        <v>25423</v>
      </c>
      <c r="BD47" s="75">
        <f ca="1">(TODAY()-Tabla1[[#This Row],[FECHA DE NACIMIENTO]])/365</f>
        <v>54.610958904109587</v>
      </c>
      <c r="BE47" s="70" t="s">
        <v>198</v>
      </c>
      <c r="BF47" s="70" t="s">
        <v>156</v>
      </c>
      <c r="BG47" s="70" t="s">
        <v>258</v>
      </c>
      <c r="BH47" s="76" t="s">
        <v>158</v>
      </c>
      <c r="BI47" s="120" t="s">
        <v>159</v>
      </c>
      <c r="BJ47" s="120" t="s">
        <v>160</v>
      </c>
      <c r="BK47" s="77" t="s">
        <v>623</v>
      </c>
      <c r="BL47" s="70">
        <v>3118459007</v>
      </c>
      <c r="BM47" s="119" t="s">
        <v>624</v>
      </c>
      <c r="BN47" s="70" t="s">
        <v>163</v>
      </c>
      <c r="BO47" s="71">
        <v>45453</v>
      </c>
      <c r="BP47" s="71">
        <v>45504</v>
      </c>
      <c r="BQ47" s="71" t="s">
        <v>597</v>
      </c>
      <c r="BR47" s="122">
        <v>1013615672</v>
      </c>
      <c r="BS47" s="121">
        <v>8</v>
      </c>
      <c r="BT47" s="121" t="s">
        <v>600</v>
      </c>
      <c r="BU47" s="128" t="s">
        <v>625</v>
      </c>
      <c r="BV47" s="80" t="s">
        <v>436</v>
      </c>
      <c r="BW47" s="97" t="s">
        <v>168</v>
      </c>
      <c r="BX47" s="99" t="s">
        <v>355</v>
      </c>
      <c r="BY47" s="98" t="s">
        <v>170</v>
      </c>
      <c r="BZ47" s="98" t="s">
        <v>170</v>
      </c>
      <c r="CA47" s="98" t="s">
        <v>170</v>
      </c>
      <c r="CB47" s="98" t="s">
        <v>170</v>
      </c>
      <c r="CC47" s="98" t="s">
        <v>170</v>
      </c>
      <c r="CD47" s="98" t="s">
        <v>170</v>
      </c>
      <c r="CE47" s="98" t="s">
        <v>170</v>
      </c>
      <c r="CF47" s="98" t="s">
        <v>170</v>
      </c>
      <c r="CG47" s="98" t="s">
        <v>170</v>
      </c>
      <c r="CH47" s="98" t="s">
        <v>170</v>
      </c>
      <c r="CI47" s="81" t="s">
        <v>170</v>
      </c>
      <c r="CJ47" s="81" t="s">
        <v>170</v>
      </c>
      <c r="CK47" s="81" t="s">
        <v>170</v>
      </c>
      <c r="CL47" s="81" t="s">
        <v>170</v>
      </c>
      <c r="CM47" s="81" t="s">
        <v>170</v>
      </c>
      <c r="CN47" s="81" t="s">
        <v>170</v>
      </c>
      <c r="CO47" s="81" t="s">
        <v>170</v>
      </c>
      <c r="CP47" s="81" t="s">
        <v>170</v>
      </c>
      <c r="CQ47" s="81" t="s">
        <v>170</v>
      </c>
      <c r="CR47" s="81" t="s">
        <v>170</v>
      </c>
      <c r="CS47" s="100">
        <v>45188</v>
      </c>
      <c r="CT47" s="83">
        <v>60</v>
      </c>
      <c r="CU47" s="225">
        <v>45317</v>
      </c>
      <c r="CV47" s="83">
        <v>30</v>
      </c>
      <c r="CW47" s="83"/>
      <c r="CX47" s="83"/>
      <c r="CY47" s="83"/>
      <c r="CZ47" s="83"/>
      <c r="DA47" s="83">
        <v>2</v>
      </c>
      <c r="DB47" s="84">
        <f t="shared" si="8"/>
        <v>90</v>
      </c>
      <c r="DC47" s="100">
        <v>45351</v>
      </c>
      <c r="DD47" s="101">
        <v>45188</v>
      </c>
      <c r="DE47" s="86">
        <v>10600000</v>
      </c>
      <c r="DF47" s="85">
        <v>45317</v>
      </c>
      <c r="DG47" s="86">
        <v>5300000</v>
      </c>
      <c r="DH47" s="85"/>
      <c r="DI47" s="86"/>
      <c r="DJ47" s="86"/>
      <c r="DK47" s="86"/>
      <c r="DL47" s="86"/>
      <c r="DM47" s="86"/>
      <c r="DN47" s="87">
        <v>2</v>
      </c>
      <c r="DO47" s="325">
        <f t="shared" si="12"/>
        <v>15900000</v>
      </c>
      <c r="DP47" s="111"/>
      <c r="DQ47" s="112"/>
      <c r="DR47" s="111"/>
      <c r="DS47" s="111"/>
      <c r="DT47" s="111"/>
      <c r="DU47" s="111"/>
      <c r="DV47" s="113"/>
      <c r="DW47" s="113"/>
      <c r="DX47" s="113"/>
      <c r="DY47" s="113"/>
      <c r="DZ47" s="114"/>
      <c r="EA47" s="115">
        <f t="shared" si="10"/>
        <v>5300000</v>
      </c>
      <c r="EB47" s="116">
        <f t="shared" si="11"/>
        <v>5300000</v>
      </c>
      <c r="EC47" s="117" t="s">
        <v>626</v>
      </c>
    </row>
    <row r="48" spans="1:133" s="118" customFormat="1" ht="36" x14ac:dyDescent="0.2">
      <c r="A48" s="61">
        <v>47</v>
      </c>
      <c r="B48" s="61">
        <v>2023</v>
      </c>
      <c r="C48" s="360" t="s">
        <v>627</v>
      </c>
      <c r="D48" s="366" t="s">
        <v>628</v>
      </c>
      <c r="E48" s="62" t="s">
        <v>135</v>
      </c>
      <c r="F48" s="62" t="s">
        <v>136</v>
      </c>
      <c r="G48" s="61" t="s">
        <v>137</v>
      </c>
      <c r="H48" s="61" t="s">
        <v>138</v>
      </c>
      <c r="I48" s="63">
        <v>27000000</v>
      </c>
      <c r="J48" s="126">
        <f t="shared" si="6"/>
        <v>37800000</v>
      </c>
      <c r="K48" s="64" t="s">
        <v>139</v>
      </c>
      <c r="L48" s="65">
        <v>38405</v>
      </c>
      <c r="M48" s="76">
        <v>57</v>
      </c>
      <c r="N48" s="69" t="s">
        <v>140</v>
      </c>
      <c r="O48" s="69" t="s">
        <v>141</v>
      </c>
      <c r="P48" s="88" t="s">
        <v>142</v>
      </c>
      <c r="Q48" s="88">
        <v>1741</v>
      </c>
      <c r="R48" s="95" t="s">
        <v>143</v>
      </c>
      <c r="S48" s="102">
        <v>442</v>
      </c>
      <c r="T48" s="103">
        <v>44956</v>
      </c>
      <c r="U48" s="89">
        <v>785</v>
      </c>
      <c r="V48" s="90">
        <v>45247</v>
      </c>
      <c r="W48" s="89">
        <v>461</v>
      </c>
      <c r="X48" s="104">
        <v>45310</v>
      </c>
      <c r="Y48" s="105"/>
      <c r="Z48" s="91"/>
      <c r="AA48" s="92"/>
      <c r="AB48" s="92"/>
      <c r="AC48" s="92"/>
      <c r="AD48" s="106"/>
      <c r="AE48" s="96" t="s">
        <v>144</v>
      </c>
      <c r="AF48" s="66" t="s">
        <v>145</v>
      </c>
      <c r="AG48" s="66" t="s">
        <v>146</v>
      </c>
      <c r="AH48" s="66" t="s">
        <v>147</v>
      </c>
      <c r="AI48" s="67" t="s">
        <v>148</v>
      </c>
      <c r="AJ48" s="222">
        <v>4</v>
      </c>
      <c r="AK48" s="123" t="s">
        <v>629</v>
      </c>
      <c r="AL48" s="70" t="s">
        <v>150</v>
      </c>
      <c r="AM48" s="70">
        <v>10</v>
      </c>
      <c r="AN48" s="70">
        <f>2+2</f>
        <v>4</v>
      </c>
      <c r="AO48" s="70">
        <f t="shared" si="7"/>
        <v>14</v>
      </c>
      <c r="AP48" s="70">
        <v>0</v>
      </c>
      <c r="AQ48" s="107">
        <v>44957</v>
      </c>
      <c r="AR48" s="107">
        <v>44957</v>
      </c>
      <c r="AS48" s="108">
        <v>44958</v>
      </c>
      <c r="AT48" s="108">
        <v>45260</v>
      </c>
      <c r="AU48" s="108">
        <v>45382</v>
      </c>
      <c r="AV48" s="109"/>
      <c r="AW48" s="94" t="s">
        <v>195</v>
      </c>
      <c r="AX48" s="70" t="s">
        <v>152</v>
      </c>
      <c r="AY48" s="72">
        <v>1018448341</v>
      </c>
      <c r="AZ48" s="73">
        <v>7</v>
      </c>
      <c r="BA48" s="70" t="s">
        <v>630</v>
      </c>
      <c r="BB48" s="60" t="s">
        <v>154</v>
      </c>
      <c r="BC48" s="74">
        <v>33550</v>
      </c>
      <c r="BD48" s="75">
        <f ca="1">(TODAY()-Tabla1[[#This Row],[FECHA DE NACIMIENTO]])/365</f>
        <v>32.345205479452055</v>
      </c>
      <c r="BE48" s="70" t="s">
        <v>170</v>
      </c>
      <c r="BF48" s="70" t="s">
        <v>181</v>
      </c>
      <c r="BG48" s="70" t="s">
        <v>157</v>
      </c>
      <c r="BH48" s="76" t="s">
        <v>158</v>
      </c>
      <c r="BI48" s="120" t="s">
        <v>159</v>
      </c>
      <c r="BJ48" s="120" t="s">
        <v>160</v>
      </c>
      <c r="BK48" s="77" t="s">
        <v>631</v>
      </c>
      <c r="BL48" s="70">
        <v>3043942344</v>
      </c>
      <c r="BM48" s="119" t="s">
        <v>632</v>
      </c>
      <c r="BN48" s="70" t="s">
        <v>163</v>
      </c>
      <c r="BO48" s="71">
        <v>45488</v>
      </c>
      <c r="BP48" s="71"/>
      <c r="BQ48" s="71" t="s">
        <v>164</v>
      </c>
      <c r="BR48" s="122">
        <v>39663349</v>
      </c>
      <c r="BS48" s="121">
        <v>1</v>
      </c>
      <c r="BT48" s="121" t="s">
        <v>454</v>
      </c>
      <c r="BU48" s="128" t="s">
        <v>633</v>
      </c>
      <c r="BV48" s="80" t="s">
        <v>436</v>
      </c>
      <c r="BW48" s="97" t="s">
        <v>168</v>
      </c>
      <c r="BX48" s="99" t="s">
        <v>355</v>
      </c>
      <c r="BY48" s="98" t="s">
        <v>170</v>
      </c>
      <c r="BZ48" s="98" t="s">
        <v>170</v>
      </c>
      <c r="CA48" s="98" t="s">
        <v>170</v>
      </c>
      <c r="CB48" s="98" t="s">
        <v>170</v>
      </c>
      <c r="CC48" s="98" t="s">
        <v>170</v>
      </c>
      <c r="CD48" s="98" t="s">
        <v>170</v>
      </c>
      <c r="CE48" s="98" t="s">
        <v>170</v>
      </c>
      <c r="CF48" s="98" t="s">
        <v>170</v>
      </c>
      <c r="CG48" s="98" t="s">
        <v>170</v>
      </c>
      <c r="CH48" s="98" t="s">
        <v>170</v>
      </c>
      <c r="CI48" s="81" t="s">
        <v>170</v>
      </c>
      <c r="CJ48" s="81" t="s">
        <v>170</v>
      </c>
      <c r="CK48" s="81" t="s">
        <v>170</v>
      </c>
      <c r="CL48" s="81" t="s">
        <v>170</v>
      </c>
      <c r="CM48" s="81" t="s">
        <v>170</v>
      </c>
      <c r="CN48" s="81" t="s">
        <v>170</v>
      </c>
      <c r="CO48" s="81" t="s">
        <v>170</v>
      </c>
      <c r="CP48" s="81" t="s">
        <v>170</v>
      </c>
      <c r="CQ48" s="81" t="s">
        <v>170</v>
      </c>
      <c r="CR48" s="81" t="s">
        <v>170</v>
      </c>
      <c r="CS48" s="100">
        <v>45252</v>
      </c>
      <c r="CT48" s="83">
        <v>60</v>
      </c>
      <c r="CU48" s="225">
        <v>45314</v>
      </c>
      <c r="CV48" s="83">
        <v>60</v>
      </c>
      <c r="CW48" s="83"/>
      <c r="CX48" s="83"/>
      <c r="CY48" s="83"/>
      <c r="CZ48" s="83"/>
      <c r="DA48" s="83">
        <v>2</v>
      </c>
      <c r="DB48" s="84">
        <f t="shared" si="8"/>
        <v>120</v>
      </c>
      <c r="DC48" s="100">
        <v>45382</v>
      </c>
      <c r="DD48" s="101">
        <v>45252</v>
      </c>
      <c r="DE48" s="86">
        <v>5400000</v>
      </c>
      <c r="DF48" s="85">
        <v>45314</v>
      </c>
      <c r="DG48" s="86">
        <v>5400000</v>
      </c>
      <c r="DH48" s="85"/>
      <c r="DI48" s="86"/>
      <c r="DJ48" s="86"/>
      <c r="DK48" s="86"/>
      <c r="DL48" s="86"/>
      <c r="DM48" s="86"/>
      <c r="DN48" s="87">
        <v>2</v>
      </c>
      <c r="DO48" s="325">
        <f t="shared" si="12"/>
        <v>10800000</v>
      </c>
      <c r="DP48" s="111"/>
      <c r="DQ48" s="112"/>
      <c r="DR48" s="111"/>
      <c r="DS48" s="111"/>
      <c r="DT48" s="111"/>
      <c r="DU48" s="111"/>
      <c r="DV48" s="113"/>
      <c r="DW48" s="113"/>
      <c r="DX48" s="113"/>
      <c r="DY48" s="113"/>
      <c r="DZ48" s="114"/>
      <c r="EA48" s="115">
        <f t="shared" si="10"/>
        <v>2700000</v>
      </c>
      <c r="EB48" s="116">
        <f t="shared" si="11"/>
        <v>2700000</v>
      </c>
      <c r="EC48" s="117" t="s">
        <v>634</v>
      </c>
    </row>
    <row r="49" spans="1:133" s="118" customFormat="1" ht="36" x14ac:dyDescent="0.2">
      <c r="A49" s="61">
        <v>48</v>
      </c>
      <c r="B49" s="61">
        <v>2023</v>
      </c>
      <c r="C49" s="360" t="s">
        <v>635</v>
      </c>
      <c r="D49" s="366" t="s">
        <v>636</v>
      </c>
      <c r="E49" s="62" t="s">
        <v>135</v>
      </c>
      <c r="F49" s="62" t="s">
        <v>136</v>
      </c>
      <c r="G49" s="61" t="s">
        <v>137</v>
      </c>
      <c r="H49" s="61" t="s">
        <v>138</v>
      </c>
      <c r="I49" s="63">
        <v>51720000</v>
      </c>
      <c r="J49" s="126">
        <f t="shared" si="6"/>
        <v>56892000</v>
      </c>
      <c r="K49" s="64" t="s">
        <v>139</v>
      </c>
      <c r="L49" s="65">
        <v>38617</v>
      </c>
      <c r="M49" s="76">
        <v>57</v>
      </c>
      <c r="N49" s="69" t="s">
        <v>140</v>
      </c>
      <c r="O49" s="69" t="s">
        <v>141</v>
      </c>
      <c r="P49" s="88" t="s">
        <v>378</v>
      </c>
      <c r="Q49" s="88">
        <v>1841</v>
      </c>
      <c r="R49" s="95" t="s">
        <v>379</v>
      </c>
      <c r="S49" s="102">
        <v>422</v>
      </c>
      <c r="T49" s="103">
        <v>44950</v>
      </c>
      <c r="U49" s="89">
        <v>800</v>
      </c>
      <c r="V49" s="90">
        <v>45250</v>
      </c>
      <c r="W49" s="89"/>
      <c r="X49" s="104"/>
      <c r="Y49" s="105"/>
      <c r="Z49" s="91"/>
      <c r="AA49" s="92"/>
      <c r="AB49" s="92"/>
      <c r="AC49" s="92"/>
      <c r="AD49" s="106"/>
      <c r="AE49" s="96" t="s">
        <v>144</v>
      </c>
      <c r="AF49" s="66" t="s">
        <v>145</v>
      </c>
      <c r="AG49" s="66" t="s">
        <v>254</v>
      </c>
      <c r="AH49" s="66" t="s">
        <v>147</v>
      </c>
      <c r="AI49" s="67" t="s">
        <v>255</v>
      </c>
      <c r="AJ49" s="222">
        <v>5</v>
      </c>
      <c r="AK49" s="123" t="s">
        <v>637</v>
      </c>
      <c r="AL49" s="70" t="s">
        <v>150</v>
      </c>
      <c r="AM49" s="70">
        <v>10</v>
      </c>
      <c r="AN49" s="70">
        <v>1</v>
      </c>
      <c r="AO49" s="70">
        <f t="shared" si="7"/>
        <v>11</v>
      </c>
      <c r="AP49" s="70">
        <v>0</v>
      </c>
      <c r="AQ49" s="107">
        <v>44957</v>
      </c>
      <c r="AR49" s="108">
        <v>44958</v>
      </c>
      <c r="AS49" s="108">
        <v>44958</v>
      </c>
      <c r="AT49" s="108">
        <v>45260</v>
      </c>
      <c r="AU49" s="108">
        <v>45291</v>
      </c>
      <c r="AV49" s="109"/>
      <c r="AW49" s="94" t="s">
        <v>638</v>
      </c>
      <c r="AX49" s="70" t="s">
        <v>152</v>
      </c>
      <c r="AY49" s="72">
        <v>80429650</v>
      </c>
      <c r="AZ49" s="73">
        <v>1</v>
      </c>
      <c r="BA49" s="70" t="s">
        <v>639</v>
      </c>
      <c r="BB49" s="60" t="s">
        <v>640</v>
      </c>
      <c r="BC49" s="74">
        <v>26774</v>
      </c>
      <c r="BD49" s="75">
        <f ca="1">(TODAY()-Tabla1[[#This Row],[FECHA DE NACIMIENTO]])/365</f>
        <v>50.909589041095892</v>
      </c>
      <c r="BE49" s="70" t="s">
        <v>170</v>
      </c>
      <c r="BF49" s="70" t="s">
        <v>181</v>
      </c>
      <c r="BG49" s="70" t="s">
        <v>258</v>
      </c>
      <c r="BH49" s="76" t="s">
        <v>158</v>
      </c>
      <c r="BI49" s="120" t="s">
        <v>159</v>
      </c>
      <c r="BJ49" s="120" t="s">
        <v>160</v>
      </c>
      <c r="BK49" s="77" t="s">
        <v>641</v>
      </c>
      <c r="BL49" s="70">
        <v>3213069498</v>
      </c>
      <c r="BM49" s="119" t="s">
        <v>642</v>
      </c>
      <c r="BN49" s="70" t="s">
        <v>163</v>
      </c>
      <c r="BO49" s="71">
        <v>45446</v>
      </c>
      <c r="BP49" s="71"/>
      <c r="BQ49" s="71" t="s">
        <v>353</v>
      </c>
      <c r="BR49" s="122">
        <v>80048265</v>
      </c>
      <c r="BS49" s="121">
        <v>3</v>
      </c>
      <c r="BT49" s="121" t="s">
        <v>529</v>
      </c>
      <c r="BU49" s="128" t="s">
        <v>643</v>
      </c>
      <c r="BV49" s="80" t="s">
        <v>436</v>
      </c>
      <c r="BW49" s="97" t="s">
        <v>187</v>
      </c>
      <c r="BX49" s="99" t="s">
        <v>355</v>
      </c>
      <c r="BY49" s="98" t="s">
        <v>170</v>
      </c>
      <c r="BZ49" s="98" t="s">
        <v>170</v>
      </c>
      <c r="CA49" s="98" t="s">
        <v>170</v>
      </c>
      <c r="CB49" s="98" t="s">
        <v>170</v>
      </c>
      <c r="CC49" s="98" t="s">
        <v>170</v>
      </c>
      <c r="CD49" s="98" t="s">
        <v>170</v>
      </c>
      <c r="CE49" s="98" t="s">
        <v>170</v>
      </c>
      <c r="CF49" s="98" t="s">
        <v>170</v>
      </c>
      <c r="CG49" s="98" t="s">
        <v>170</v>
      </c>
      <c r="CH49" s="98" t="s">
        <v>170</v>
      </c>
      <c r="CI49" s="81" t="s">
        <v>170</v>
      </c>
      <c r="CJ49" s="81" t="s">
        <v>170</v>
      </c>
      <c r="CK49" s="81" t="s">
        <v>170</v>
      </c>
      <c r="CL49" s="81" t="s">
        <v>170</v>
      </c>
      <c r="CM49" s="81" t="s">
        <v>170</v>
      </c>
      <c r="CN49" s="81" t="s">
        <v>170</v>
      </c>
      <c r="CO49" s="81" t="s">
        <v>170</v>
      </c>
      <c r="CP49" s="81" t="s">
        <v>170</v>
      </c>
      <c r="CQ49" s="81" t="s">
        <v>170</v>
      </c>
      <c r="CR49" s="81" t="s">
        <v>170</v>
      </c>
      <c r="CS49" s="100">
        <v>45252</v>
      </c>
      <c r="CT49" s="83">
        <v>30</v>
      </c>
      <c r="CU49" s="83"/>
      <c r="CV49" s="83"/>
      <c r="CW49" s="83"/>
      <c r="CX49" s="83"/>
      <c r="CY49" s="83"/>
      <c r="CZ49" s="83"/>
      <c r="DA49" s="83">
        <v>1</v>
      </c>
      <c r="DB49" s="84">
        <f t="shared" si="8"/>
        <v>30</v>
      </c>
      <c r="DC49" s="100">
        <v>45291</v>
      </c>
      <c r="DD49" s="101">
        <v>45252</v>
      </c>
      <c r="DE49" s="86">
        <v>5172000</v>
      </c>
      <c r="DF49" s="85"/>
      <c r="DG49" s="86"/>
      <c r="DH49" s="85"/>
      <c r="DI49" s="86"/>
      <c r="DJ49" s="86"/>
      <c r="DK49" s="86"/>
      <c r="DL49" s="86"/>
      <c r="DM49" s="86"/>
      <c r="DN49" s="87">
        <v>1</v>
      </c>
      <c r="DO49" s="325">
        <f t="shared" si="12"/>
        <v>5172000</v>
      </c>
      <c r="DP49" s="111"/>
      <c r="DQ49" s="112"/>
      <c r="DR49" s="111"/>
      <c r="DS49" s="111"/>
      <c r="DT49" s="111"/>
      <c r="DU49" s="111"/>
      <c r="DV49" s="113"/>
      <c r="DW49" s="113"/>
      <c r="DX49" s="113"/>
      <c r="DY49" s="113"/>
      <c r="DZ49" s="114"/>
      <c r="EA49" s="115">
        <f t="shared" si="10"/>
        <v>5172000</v>
      </c>
      <c r="EB49" s="116">
        <f t="shared" si="11"/>
        <v>5172000</v>
      </c>
      <c r="EC49" s="117" t="s">
        <v>644</v>
      </c>
    </row>
    <row r="50" spans="1:133" s="118" customFormat="1" ht="48" x14ac:dyDescent="0.2">
      <c r="A50" s="61">
        <v>49</v>
      </c>
      <c r="B50" s="61">
        <v>2023</v>
      </c>
      <c r="C50" s="360" t="s">
        <v>645</v>
      </c>
      <c r="D50" s="366" t="s">
        <v>646</v>
      </c>
      <c r="E50" s="62" t="s">
        <v>135</v>
      </c>
      <c r="F50" s="62" t="s">
        <v>136</v>
      </c>
      <c r="G50" s="61" t="s">
        <v>137</v>
      </c>
      <c r="H50" s="61" t="s">
        <v>138</v>
      </c>
      <c r="I50" s="63">
        <v>40000000</v>
      </c>
      <c r="J50" s="126">
        <f t="shared" si="6"/>
        <v>60000000</v>
      </c>
      <c r="K50" s="64" t="s">
        <v>139</v>
      </c>
      <c r="L50" s="65">
        <v>39105</v>
      </c>
      <c r="M50" s="76">
        <v>57</v>
      </c>
      <c r="N50" s="69" t="s">
        <v>140</v>
      </c>
      <c r="O50" s="69" t="s">
        <v>141</v>
      </c>
      <c r="P50" s="88" t="s">
        <v>142</v>
      </c>
      <c r="Q50" s="88">
        <v>1741</v>
      </c>
      <c r="R50" s="95" t="s">
        <v>143</v>
      </c>
      <c r="S50" s="102">
        <v>437</v>
      </c>
      <c r="T50" s="103">
        <v>44951</v>
      </c>
      <c r="U50" s="89">
        <v>679</v>
      </c>
      <c r="V50" s="90">
        <v>45188</v>
      </c>
      <c r="W50" s="319">
        <v>852</v>
      </c>
      <c r="X50" s="104">
        <v>45274</v>
      </c>
      <c r="Y50" s="105"/>
      <c r="Z50" s="91"/>
      <c r="AA50" s="92"/>
      <c r="AB50" s="92"/>
      <c r="AC50" s="92"/>
      <c r="AD50" s="106"/>
      <c r="AE50" s="96" t="s">
        <v>144</v>
      </c>
      <c r="AF50" s="66" t="s">
        <v>145</v>
      </c>
      <c r="AG50" s="66" t="s">
        <v>254</v>
      </c>
      <c r="AH50" s="66" t="s">
        <v>147</v>
      </c>
      <c r="AI50" s="67" t="s">
        <v>255</v>
      </c>
      <c r="AJ50" s="222">
        <v>5</v>
      </c>
      <c r="AK50" s="123" t="s">
        <v>647</v>
      </c>
      <c r="AL50" s="70" t="s">
        <v>150</v>
      </c>
      <c r="AM50" s="70">
        <v>8</v>
      </c>
      <c r="AN50" s="70">
        <f>3+1</f>
        <v>4</v>
      </c>
      <c r="AO50" s="70">
        <f t="shared" si="7"/>
        <v>12</v>
      </c>
      <c r="AP50" s="70">
        <v>0</v>
      </c>
      <c r="AQ50" s="107">
        <v>44958</v>
      </c>
      <c r="AR50" s="108">
        <v>44959</v>
      </c>
      <c r="AS50" s="108">
        <v>44963</v>
      </c>
      <c r="AT50" s="71">
        <v>45204</v>
      </c>
      <c r="AU50" s="108">
        <v>45327</v>
      </c>
      <c r="AV50" s="109"/>
      <c r="AW50" s="94" t="s">
        <v>179</v>
      </c>
      <c r="AX50" s="70" t="s">
        <v>152</v>
      </c>
      <c r="AY50" s="72">
        <v>1026269094</v>
      </c>
      <c r="AZ50" s="73">
        <v>3</v>
      </c>
      <c r="BA50" s="70" t="s">
        <v>648</v>
      </c>
      <c r="BB50" s="60" t="s">
        <v>649</v>
      </c>
      <c r="BC50" s="74">
        <v>33009</v>
      </c>
      <c r="BD50" s="75">
        <f ca="1">(TODAY()-Tabla1[[#This Row],[FECHA DE NACIMIENTO]])/365</f>
        <v>33.827397260273976</v>
      </c>
      <c r="BE50" s="70" t="s">
        <v>170</v>
      </c>
      <c r="BF50" s="70" t="s">
        <v>181</v>
      </c>
      <c r="BG50" s="70" t="s">
        <v>258</v>
      </c>
      <c r="BH50" s="76" t="s">
        <v>158</v>
      </c>
      <c r="BI50" s="120" t="s">
        <v>159</v>
      </c>
      <c r="BJ50" s="120" t="s">
        <v>160</v>
      </c>
      <c r="BK50" s="77" t="s">
        <v>650</v>
      </c>
      <c r="BL50" s="70">
        <v>3202963673</v>
      </c>
      <c r="BM50" s="119" t="s">
        <v>651</v>
      </c>
      <c r="BN50" s="70" t="s">
        <v>163</v>
      </c>
      <c r="BO50" s="71">
        <v>45387</v>
      </c>
      <c r="BP50" s="71">
        <v>45512</v>
      </c>
      <c r="BQ50" s="70" t="s">
        <v>652</v>
      </c>
      <c r="BR50" s="72">
        <v>1012420016</v>
      </c>
      <c r="BS50" s="73">
        <v>4</v>
      </c>
      <c r="BT50" s="121" t="s">
        <v>653</v>
      </c>
      <c r="BU50" s="128" t="s">
        <v>654</v>
      </c>
      <c r="BV50" s="80" t="s">
        <v>436</v>
      </c>
      <c r="BW50" s="97" t="s">
        <v>187</v>
      </c>
      <c r="BX50" s="99" t="s">
        <v>355</v>
      </c>
      <c r="BY50" s="98" t="s">
        <v>170</v>
      </c>
      <c r="BZ50" s="98" t="s">
        <v>170</v>
      </c>
      <c r="CA50" s="98" t="s">
        <v>170</v>
      </c>
      <c r="CB50" s="98" t="s">
        <v>170</v>
      </c>
      <c r="CC50" s="98" t="s">
        <v>170</v>
      </c>
      <c r="CD50" s="98" t="s">
        <v>170</v>
      </c>
      <c r="CE50" s="98" t="s">
        <v>170</v>
      </c>
      <c r="CF50" s="98" t="s">
        <v>170</v>
      </c>
      <c r="CG50" s="98" t="s">
        <v>170</v>
      </c>
      <c r="CH50" s="98" t="s">
        <v>170</v>
      </c>
      <c r="CI50" s="81" t="s">
        <v>170</v>
      </c>
      <c r="CJ50" s="81" t="s">
        <v>170</v>
      </c>
      <c r="CK50" s="81" t="s">
        <v>170</v>
      </c>
      <c r="CL50" s="81" t="s">
        <v>170</v>
      </c>
      <c r="CM50" s="81" t="s">
        <v>170</v>
      </c>
      <c r="CN50" s="81" t="s">
        <v>170</v>
      </c>
      <c r="CO50" s="81" t="s">
        <v>170</v>
      </c>
      <c r="CP50" s="81" t="s">
        <v>170</v>
      </c>
      <c r="CQ50" s="81" t="s">
        <v>170</v>
      </c>
      <c r="CR50" s="81" t="s">
        <v>170</v>
      </c>
      <c r="CS50" s="100">
        <v>45202</v>
      </c>
      <c r="CT50" s="83">
        <v>90</v>
      </c>
      <c r="CU50" s="225">
        <v>45287</v>
      </c>
      <c r="CV50" s="83">
        <v>30</v>
      </c>
      <c r="CW50" s="83"/>
      <c r="CX50" s="83"/>
      <c r="CY50" s="83"/>
      <c r="CZ50" s="83"/>
      <c r="DA50" s="83">
        <v>2</v>
      </c>
      <c r="DB50" s="84">
        <f t="shared" si="8"/>
        <v>120</v>
      </c>
      <c r="DC50" s="100">
        <v>45327</v>
      </c>
      <c r="DD50" s="101">
        <v>45202</v>
      </c>
      <c r="DE50" s="86">
        <v>15000000</v>
      </c>
      <c r="DF50" s="85">
        <v>45287</v>
      </c>
      <c r="DG50" s="86">
        <v>5000000</v>
      </c>
      <c r="DH50" s="85"/>
      <c r="DI50" s="86"/>
      <c r="DJ50" s="86"/>
      <c r="DK50" s="86"/>
      <c r="DL50" s="86"/>
      <c r="DM50" s="86"/>
      <c r="DN50" s="87">
        <v>2</v>
      </c>
      <c r="DO50" s="325">
        <f t="shared" si="12"/>
        <v>20000000</v>
      </c>
      <c r="DP50" s="111"/>
      <c r="DQ50" s="112"/>
      <c r="DR50" s="111"/>
      <c r="DS50" s="111"/>
      <c r="DT50" s="111"/>
      <c r="DU50" s="111"/>
      <c r="DV50" s="113"/>
      <c r="DW50" s="113"/>
      <c r="DX50" s="113"/>
      <c r="DY50" s="113"/>
      <c r="DZ50" s="114"/>
      <c r="EA50" s="115">
        <f t="shared" si="10"/>
        <v>5000000</v>
      </c>
      <c r="EB50" s="116">
        <f t="shared" si="11"/>
        <v>5000000</v>
      </c>
      <c r="EC50" s="117" t="s">
        <v>655</v>
      </c>
    </row>
    <row r="51" spans="1:133" s="118" customFormat="1" ht="36" x14ac:dyDescent="0.2">
      <c r="A51" s="61">
        <v>50</v>
      </c>
      <c r="B51" s="61">
        <v>2023</v>
      </c>
      <c r="C51" s="360" t="s">
        <v>656</v>
      </c>
      <c r="D51" s="366" t="s">
        <v>657</v>
      </c>
      <c r="E51" s="62" t="s">
        <v>135</v>
      </c>
      <c r="F51" s="62" t="s">
        <v>136</v>
      </c>
      <c r="G51" s="61" t="s">
        <v>137</v>
      </c>
      <c r="H51" s="61" t="s">
        <v>138</v>
      </c>
      <c r="I51" s="63">
        <v>51720000</v>
      </c>
      <c r="J51" s="126">
        <f t="shared" si="6"/>
        <v>77580000</v>
      </c>
      <c r="K51" s="64" t="s">
        <v>139</v>
      </c>
      <c r="L51" s="65">
        <v>39209</v>
      </c>
      <c r="M51" s="76">
        <v>6</v>
      </c>
      <c r="N51" s="69" t="s">
        <v>511</v>
      </c>
      <c r="O51" s="69" t="s">
        <v>266</v>
      </c>
      <c r="P51" s="88" t="s">
        <v>594</v>
      </c>
      <c r="Q51" s="88">
        <v>1671</v>
      </c>
      <c r="R51" s="95" t="s">
        <v>595</v>
      </c>
      <c r="S51" s="102">
        <v>444</v>
      </c>
      <c r="T51" s="103">
        <v>44956</v>
      </c>
      <c r="U51" s="89">
        <v>791</v>
      </c>
      <c r="V51" s="90">
        <v>45247</v>
      </c>
      <c r="W51" s="89">
        <v>442</v>
      </c>
      <c r="X51" s="104">
        <v>45308</v>
      </c>
      <c r="Y51" s="105"/>
      <c r="Z51" s="91"/>
      <c r="AA51" s="92"/>
      <c r="AB51" s="92"/>
      <c r="AC51" s="92"/>
      <c r="AD51" s="106"/>
      <c r="AE51" s="96" t="s">
        <v>144</v>
      </c>
      <c r="AF51" s="66" t="s">
        <v>145</v>
      </c>
      <c r="AG51" s="66" t="s">
        <v>254</v>
      </c>
      <c r="AH51" s="66" t="s">
        <v>147</v>
      </c>
      <c r="AI51" s="67" t="s">
        <v>255</v>
      </c>
      <c r="AJ51" s="222">
        <v>5</v>
      </c>
      <c r="AK51" s="123" t="s">
        <v>637</v>
      </c>
      <c r="AL51" s="70" t="s">
        <v>150</v>
      </c>
      <c r="AM51" s="70">
        <v>10</v>
      </c>
      <c r="AN51" s="70">
        <f>1+3+1</f>
        <v>5</v>
      </c>
      <c r="AO51" s="70">
        <f t="shared" si="7"/>
        <v>15</v>
      </c>
      <c r="AP51" s="70">
        <v>0</v>
      </c>
      <c r="AQ51" s="107">
        <v>44959</v>
      </c>
      <c r="AR51" s="108">
        <v>44959</v>
      </c>
      <c r="AS51" s="108">
        <v>44963</v>
      </c>
      <c r="AT51" s="71">
        <v>45265</v>
      </c>
      <c r="AU51" s="108">
        <v>45417</v>
      </c>
      <c r="AV51" s="109"/>
      <c r="AW51" s="94" t="s">
        <v>574</v>
      </c>
      <c r="AX51" s="70" t="s">
        <v>152</v>
      </c>
      <c r="AY51" s="72">
        <v>80926066</v>
      </c>
      <c r="AZ51" s="73">
        <v>1</v>
      </c>
      <c r="BA51" s="70" t="s">
        <v>658</v>
      </c>
      <c r="BB51" s="60" t="s">
        <v>640</v>
      </c>
      <c r="BC51" s="74">
        <v>31181</v>
      </c>
      <c r="BD51" s="75">
        <f ca="1">(TODAY()-Tabla1[[#This Row],[FECHA DE NACIMIENTO]])/365</f>
        <v>38.835616438356162</v>
      </c>
      <c r="BE51" s="70" t="s">
        <v>170</v>
      </c>
      <c r="BF51" s="70" t="s">
        <v>181</v>
      </c>
      <c r="BG51" s="70" t="s">
        <v>258</v>
      </c>
      <c r="BH51" s="76" t="s">
        <v>158</v>
      </c>
      <c r="BI51" s="120" t="s">
        <v>159</v>
      </c>
      <c r="BJ51" s="120" t="s">
        <v>160</v>
      </c>
      <c r="BK51" s="77" t="s">
        <v>659</v>
      </c>
      <c r="BL51" s="70">
        <v>3103065180</v>
      </c>
      <c r="BM51" s="119" t="s">
        <v>660</v>
      </c>
      <c r="BN51" s="70" t="s">
        <v>163</v>
      </c>
      <c r="BO51" s="71">
        <v>45450</v>
      </c>
      <c r="BP51" s="71">
        <v>45496</v>
      </c>
      <c r="BQ51" s="71" t="s">
        <v>353</v>
      </c>
      <c r="BR51" s="122">
        <v>80048265</v>
      </c>
      <c r="BS51" s="121">
        <v>3</v>
      </c>
      <c r="BT51" s="121" t="s">
        <v>288</v>
      </c>
      <c r="BU51" s="128" t="s">
        <v>661</v>
      </c>
      <c r="BV51" s="80" t="s">
        <v>436</v>
      </c>
      <c r="BW51" s="97" t="s">
        <v>168</v>
      </c>
      <c r="BX51" s="99" t="s">
        <v>355</v>
      </c>
      <c r="BY51" s="98" t="s">
        <v>170</v>
      </c>
      <c r="BZ51" s="98" t="s">
        <v>170</v>
      </c>
      <c r="CA51" s="98" t="s">
        <v>170</v>
      </c>
      <c r="CB51" s="98" t="s">
        <v>170</v>
      </c>
      <c r="CC51" s="98" t="s">
        <v>170</v>
      </c>
      <c r="CD51" s="98" t="s">
        <v>170</v>
      </c>
      <c r="CE51" s="98" t="s">
        <v>170</v>
      </c>
      <c r="CF51" s="98" t="s">
        <v>170</v>
      </c>
      <c r="CG51" s="98" t="s">
        <v>170</v>
      </c>
      <c r="CH51" s="98" t="s">
        <v>170</v>
      </c>
      <c r="CI51" s="81" t="s">
        <v>170</v>
      </c>
      <c r="CJ51" s="81" t="s">
        <v>170</v>
      </c>
      <c r="CK51" s="81" t="s">
        <v>170</v>
      </c>
      <c r="CL51" s="81" t="s">
        <v>170</v>
      </c>
      <c r="CM51" s="81" t="s">
        <v>170</v>
      </c>
      <c r="CN51" s="81" t="s">
        <v>170</v>
      </c>
      <c r="CO51" s="81" t="s">
        <v>170</v>
      </c>
      <c r="CP51" s="81" t="s">
        <v>170</v>
      </c>
      <c r="CQ51" s="81" t="s">
        <v>170</v>
      </c>
      <c r="CR51" s="81" t="s">
        <v>170</v>
      </c>
      <c r="CS51" s="100">
        <v>45259</v>
      </c>
      <c r="CT51" s="83">
        <v>45</v>
      </c>
      <c r="CU51" s="225">
        <v>45310</v>
      </c>
      <c r="CV51" s="83">
        <v>105</v>
      </c>
      <c r="CW51" s="83"/>
      <c r="CX51" s="83"/>
      <c r="CY51" s="83"/>
      <c r="CZ51" s="83"/>
      <c r="DA51" s="83">
        <v>2</v>
      </c>
      <c r="DB51" s="84">
        <f t="shared" si="8"/>
        <v>150</v>
      </c>
      <c r="DC51" s="100">
        <v>45417</v>
      </c>
      <c r="DD51" s="101">
        <v>45249</v>
      </c>
      <c r="DE51" s="86">
        <v>7758000</v>
      </c>
      <c r="DF51" s="85">
        <v>45310</v>
      </c>
      <c r="DG51" s="86">
        <v>18102000</v>
      </c>
      <c r="DH51" s="85"/>
      <c r="DI51" s="86"/>
      <c r="DJ51" s="86"/>
      <c r="DK51" s="86"/>
      <c r="DL51" s="86"/>
      <c r="DM51" s="86"/>
      <c r="DN51" s="87">
        <v>2</v>
      </c>
      <c r="DO51" s="325">
        <f t="shared" si="12"/>
        <v>25860000</v>
      </c>
      <c r="DP51" s="111"/>
      <c r="DQ51" s="112"/>
      <c r="DR51" s="111"/>
      <c r="DS51" s="111"/>
      <c r="DT51" s="111"/>
      <c r="DU51" s="111"/>
      <c r="DV51" s="113"/>
      <c r="DW51" s="113"/>
      <c r="DX51" s="113"/>
      <c r="DY51" s="113"/>
      <c r="DZ51" s="114"/>
      <c r="EA51" s="115">
        <f t="shared" si="10"/>
        <v>5172000</v>
      </c>
      <c r="EB51" s="116">
        <f t="shared" si="11"/>
        <v>5172000</v>
      </c>
      <c r="EC51" s="117" t="s">
        <v>644</v>
      </c>
    </row>
    <row r="52" spans="1:133" s="118" customFormat="1" ht="48" x14ac:dyDescent="0.2">
      <c r="A52" s="61">
        <v>51</v>
      </c>
      <c r="B52" s="61">
        <v>2023</v>
      </c>
      <c r="C52" s="360" t="s">
        <v>662</v>
      </c>
      <c r="D52" s="366" t="s">
        <v>663</v>
      </c>
      <c r="E52" s="62" t="s">
        <v>135</v>
      </c>
      <c r="F52" s="62" t="s">
        <v>136</v>
      </c>
      <c r="G52" s="61" t="s">
        <v>137</v>
      </c>
      <c r="H52" s="61" t="s">
        <v>138</v>
      </c>
      <c r="I52" s="63">
        <v>19200000</v>
      </c>
      <c r="J52" s="126">
        <f t="shared" si="6"/>
        <v>19200000</v>
      </c>
      <c r="K52" s="64" t="s">
        <v>139</v>
      </c>
      <c r="L52" s="65">
        <v>38626</v>
      </c>
      <c r="M52" s="76">
        <v>57</v>
      </c>
      <c r="N52" s="69" t="s">
        <v>140</v>
      </c>
      <c r="O52" s="69" t="s">
        <v>141</v>
      </c>
      <c r="P52" s="88" t="s">
        <v>142</v>
      </c>
      <c r="Q52" s="88">
        <v>1741</v>
      </c>
      <c r="R52" s="95" t="s">
        <v>143</v>
      </c>
      <c r="S52" s="102">
        <v>420</v>
      </c>
      <c r="T52" s="103">
        <v>44950</v>
      </c>
      <c r="U52" s="89"/>
      <c r="V52" s="90"/>
      <c r="W52" s="89"/>
      <c r="X52" s="104"/>
      <c r="Y52" s="105"/>
      <c r="Z52" s="91"/>
      <c r="AA52" s="92"/>
      <c r="AB52" s="92"/>
      <c r="AC52" s="92"/>
      <c r="AD52" s="106"/>
      <c r="AE52" s="96" t="s">
        <v>144</v>
      </c>
      <c r="AF52" s="66" t="s">
        <v>145</v>
      </c>
      <c r="AG52" s="66" t="s">
        <v>254</v>
      </c>
      <c r="AH52" s="66" t="s">
        <v>147</v>
      </c>
      <c r="AI52" s="67" t="s">
        <v>255</v>
      </c>
      <c r="AJ52" s="222">
        <v>5</v>
      </c>
      <c r="AK52" s="123" t="s">
        <v>664</v>
      </c>
      <c r="AL52" s="70" t="s">
        <v>150</v>
      </c>
      <c r="AM52" s="70">
        <v>4</v>
      </c>
      <c r="AN52" s="70">
        <v>0</v>
      </c>
      <c r="AO52" s="70">
        <f t="shared" si="7"/>
        <v>4</v>
      </c>
      <c r="AP52" s="70">
        <v>0</v>
      </c>
      <c r="AQ52" s="107">
        <v>44958</v>
      </c>
      <c r="AR52" s="108">
        <v>44959</v>
      </c>
      <c r="AS52" s="108">
        <v>44965</v>
      </c>
      <c r="AT52" s="205">
        <v>45084</v>
      </c>
      <c r="AU52" s="108">
        <v>45047</v>
      </c>
      <c r="AV52" s="109"/>
      <c r="AW52" s="94" t="s">
        <v>241</v>
      </c>
      <c r="AX52" s="70" t="s">
        <v>152</v>
      </c>
      <c r="AY52" s="72">
        <v>1014284420</v>
      </c>
      <c r="AZ52" s="73">
        <v>0</v>
      </c>
      <c r="BA52" s="70" t="s">
        <v>665</v>
      </c>
      <c r="BB52" s="60" t="s">
        <v>526</v>
      </c>
      <c r="BC52" s="74">
        <v>35440</v>
      </c>
      <c r="BD52" s="75">
        <f ca="1">(TODAY()-Tabla1[[#This Row],[FECHA DE NACIMIENTO]])/365</f>
        <v>27.167123287671235</v>
      </c>
      <c r="BE52" s="70" t="s">
        <v>198</v>
      </c>
      <c r="BF52" s="70" t="s">
        <v>156</v>
      </c>
      <c r="BG52" s="70" t="s">
        <v>258</v>
      </c>
      <c r="BH52" s="76" t="s">
        <v>158</v>
      </c>
      <c r="BI52" s="120" t="s">
        <v>159</v>
      </c>
      <c r="BJ52" s="120" t="s">
        <v>160</v>
      </c>
      <c r="BK52" s="77" t="s">
        <v>666</v>
      </c>
      <c r="BL52" s="70">
        <v>3165575199</v>
      </c>
      <c r="BM52" s="119" t="s">
        <v>667</v>
      </c>
      <c r="BN52" s="70" t="s">
        <v>163</v>
      </c>
      <c r="BO52" s="71">
        <v>45277</v>
      </c>
      <c r="BP52" s="71"/>
      <c r="BQ52" s="71" t="s">
        <v>668</v>
      </c>
      <c r="BR52" s="122">
        <v>1032489616</v>
      </c>
      <c r="BS52" s="121">
        <v>3</v>
      </c>
      <c r="BT52" s="121" t="s">
        <v>669</v>
      </c>
      <c r="BU52" s="128" t="s">
        <v>670</v>
      </c>
      <c r="BV52" s="80" t="s">
        <v>436</v>
      </c>
      <c r="BW52" s="97" t="s">
        <v>250</v>
      </c>
      <c r="BX52" s="99" t="s">
        <v>355</v>
      </c>
      <c r="BY52" s="98" t="s">
        <v>170</v>
      </c>
      <c r="BZ52" s="98" t="s">
        <v>170</v>
      </c>
      <c r="CA52" s="98" t="s">
        <v>170</v>
      </c>
      <c r="CB52" s="98" t="s">
        <v>170</v>
      </c>
      <c r="CC52" s="98" t="s">
        <v>170</v>
      </c>
      <c r="CD52" s="98" t="s">
        <v>170</v>
      </c>
      <c r="CE52" s="98" t="s">
        <v>170</v>
      </c>
      <c r="CF52" s="98" t="s">
        <v>170</v>
      </c>
      <c r="CG52" s="98" t="s">
        <v>170</v>
      </c>
      <c r="CH52" s="98" t="s">
        <v>170</v>
      </c>
      <c r="CI52" s="81" t="s">
        <v>170</v>
      </c>
      <c r="CJ52" s="81" t="s">
        <v>170</v>
      </c>
      <c r="CK52" s="81" t="s">
        <v>170</v>
      </c>
      <c r="CL52" s="81" t="s">
        <v>170</v>
      </c>
      <c r="CM52" s="81" t="s">
        <v>170</v>
      </c>
      <c r="CN52" s="81" t="s">
        <v>170</v>
      </c>
      <c r="CO52" s="81" t="s">
        <v>170</v>
      </c>
      <c r="CP52" s="81" t="s">
        <v>170</v>
      </c>
      <c r="CQ52" s="81" t="s">
        <v>170</v>
      </c>
      <c r="CR52" s="81" t="s">
        <v>170</v>
      </c>
      <c r="CS52" s="100"/>
      <c r="CT52" s="83"/>
      <c r="CU52" s="83"/>
      <c r="CV52" s="83"/>
      <c r="CW52" s="83"/>
      <c r="CX52" s="83"/>
      <c r="CY52" s="83"/>
      <c r="CZ52" s="83"/>
      <c r="DA52" s="83"/>
      <c r="DB52" s="84">
        <f t="shared" si="8"/>
        <v>0</v>
      </c>
      <c r="DC52" s="100">
        <v>45084</v>
      </c>
      <c r="DD52" s="101"/>
      <c r="DE52" s="86"/>
      <c r="DF52" s="85"/>
      <c r="DG52" s="86"/>
      <c r="DH52" s="85"/>
      <c r="DI52" s="86"/>
      <c r="DJ52" s="86"/>
      <c r="DK52" s="86"/>
      <c r="DL52" s="86"/>
      <c r="DM52" s="86"/>
      <c r="DN52" s="87"/>
      <c r="DO52" s="325">
        <f t="shared" si="12"/>
        <v>0</v>
      </c>
      <c r="DP52" s="111"/>
      <c r="DQ52" s="112"/>
      <c r="DR52" s="111"/>
      <c r="DS52" s="111"/>
      <c r="DT52" s="111"/>
      <c r="DU52" s="111"/>
      <c r="DV52" s="113"/>
      <c r="DW52" s="113"/>
      <c r="DX52" s="113"/>
      <c r="DY52" s="113"/>
      <c r="DZ52" s="114"/>
      <c r="EA52" s="115">
        <f t="shared" si="10"/>
        <v>4800000</v>
      </c>
      <c r="EB52" s="116">
        <f t="shared" si="11"/>
        <v>4800000</v>
      </c>
      <c r="EC52" s="117" t="s">
        <v>671</v>
      </c>
    </row>
    <row r="53" spans="1:133" s="118" customFormat="1" ht="36" x14ac:dyDescent="0.2">
      <c r="A53" s="61">
        <v>52</v>
      </c>
      <c r="B53" s="61">
        <v>2023</v>
      </c>
      <c r="C53" s="360" t="s">
        <v>672</v>
      </c>
      <c r="D53" s="366" t="s">
        <v>673</v>
      </c>
      <c r="E53" s="62" t="s">
        <v>135</v>
      </c>
      <c r="F53" s="62" t="s">
        <v>136</v>
      </c>
      <c r="G53" s="61" t="s">
        <v>137</v>
      </c>
      <c r="H53" s="61" t="s">
        <v>138</v>
      </c>
      <c r="I53" s="63">
        <v>48000000</v>
      </c>
      <c r="J53" s="126">
        <f t="shared" si="6"/>
        <v>62400000</v>
      </c>
      <c r="K53" s="64" t="s">
        <v>139</v>
      </c>
      <c r="L53" s="65">
        <v>38624</v>
      </c>
      <c r="M53" s="76">
        <v>57</v>
      </c>
      <c r="N53" s="69" t="s">
        <v>140</v>
      </c>
      <c r="O53" s="69" t="s">
        <v>141</v>
      </c>
      <c r="P53" s="88" t="s">
        <v>378</v>
      </c>
      <c r="Q53" s="88">
        <v>1841</v>
      </c>
      <c r="R53" s="95" t="s">
        <v>379</v>
      </c>
      <c r="S53" s="102">
        <v>410</v>
      </c>
      <c r="T53" s="103">
        <v>44949</v>
      </c>
      <c r="U53" s="89">
        <v>728</v>
      </c>
      <c r="V53" s="90">
        <v>45222</v>
      </c>
      <c r="W53" s="89"/>
      <c r="X53" s="104"/>
      <c r="Y53" s="105"/>
      <c r="Z53" s="91"/>
      <c r="AA53" s="92"/>
      <c r="AB53" s="92"/>
      <c r="AC53" s="92"/>
      <c r="AD53" s="106"/>
      <c r="AE53" s="96" t="s">
        <v>144</v>
      </c>
      <c r="AF53" s="66" t="s">
        <v>145</v>
      </c>
      <c r="AG53" s="66" t="s">
        <v>254</v>
      </c>
      <c r="AH53" s="66" t="s">
        <v>147</v>
      </c>
      <c r="AI53" s="67" t="s">
        <v>255</v>
      </c>
      <c r="AJ53" s="222">
        <v>5</v>
      </c>
      <c r="AK53" s="123" t="s">
        <v>674</v>
      </c>
      <c r="AL53" s="70" t="s">
        <v>150</v>
      </c>
      <c r="AM53" s="70">
        <v>10</v>
      </c>
      <c r="AN53" s="70">
        <v>3</v>
      </c>
      <c r="AO53" s="70">
        <f t="shared" si="7"/>
        <v>13</v>
      </c>
      <c r="AP53" s="70">
        <v>0</v>
      </c>
      <c r="AQ53" s="107">
        <v>44960</v>
      </c>
      <c r="AR53" s="108">
        <v>44963</v>
      </c>
      <c r="AS53" s="108">
        <v>44963</v>
      </c>
      <c r="AT53" s="205">
        <v>45265</v>
      </c>
      <c r="AU53" s="108">
        <v>45356</v>
      </c>
      <c r="AV53" s="109"/>
      <c r="AW53" s="94" t="s">
        <v>195</v>
      </c>
      <c r="AX53" s="70" t="s">
        <v>152</v>
      </c>
      <c r="AY53" s="72">
        <v>79937933</v>
      </c>
      <c r="AZ53" s="73">
        <v>6</v>
      </c>
      <c r="BA53" s="70" t="s">
        <v>675</v>
      </c>
      <c r="BB53" s="60" t="s">
        <v>284</v>
      </c>
      <c r="BC53" s="74">
        <v>28658</v>
      </c>
      <c r="BD53" s="75">
        <f ca="1">(TODAY()-Tabla1[[#This Row],[FECHA DE NACIMIENTO]])/365</f>
        <v>45.747945205479454</v>
      </c>
      <c r="BE53" s="70" t="s">
        <v>170</v>
      </c>
      <c r="BF53" s="70" t="s">
        <v>181</v>
      </c>
      <c r="BG53" s="70" t="s">
        <v>258</v>
      </c>
      <c r="BH53" s="76" t="s">
        <v>158</v>
      </c>
      <c r="BI53" s="120" t="s">
        <v>159</v>
      </c>
      <c r="BJ53" s="120" t="s">
        <v>160</v>
      </c>
      <c r="BK53" s="77" t="s">
        <v>676</v>
      </c>
      <c r="BL53" s="70">
        <v>3204218889</v>
      </c>
      <c r="BM53" s="119" t="s">
        <v>677</v>
      </c>
      <c r="BN53" s="70" t="s">
        <v>163</v>
      </c>
      <c r="BO53" s="71">
        <v>45458</v>
      </c>
      <c r="BP53" s="71">
        <v>45549</v>
      </c>
      <c r="BQ53" s="71" t="s">
        <v>353</v>
      </c>
      <c r="BR53" s="122">
        <v>80048265</v>
      </c>
      <c r="BS53" s="121">
        <v>3</v>
      </c>
      <c r="BT53" s="121" t="s">
        <v>288</v>
      </c>
      <c r="BU53" s="125" t="s">
        <v>678</v>
      </c>
      <c r="BV53" s="80" t="s">
        <v>167</v>
      </c>
      <c r="BW53" s="97" t="s">
        <v>168</v>
      </c>
      <c r="BX53" s="99" t="s">
        <v>355</v>
      </c>
      <c r="BY53" s="98" t="s">
        <v>170</v>
      </c>
      <c r="BZ53" s="98" t="s">
        <v>170</v>
      </c>
      <c r="CA53" s="98" t="s">
        <v>170</v>
      </c>
      <c r="CB53" s="98" t="s">
        <v>170</v>
      </c>
      <c r="CC53" s="98" t="s">
        <v>170</v>
      </c>
      <c r="CD53" s="98" t="s">
        <v>170</v>
      </c>
      <c r="CE53" s="98" t="s">
        <v>170</v>
      </c>
      <c r="CF53" s="98" t="s">
        <v>170</v>
      </c>
      <c r="CG53" s="98" t="s">
        <v>170</v>
      </c>
      <c r="CH53" s="98" t="s">
        <v>170</v>
      </c>
      <c r="CI53" s="81" t="s">
        <v>170</v>
      </c>
      <c r="CJ53" s="81" t="s">
        <v>170</v>
      </c>
      <c r="CK53" s="81" t="s">
        <v>170</v>
      </c>
      <c r="CL53" s="81" t="s">
        <v>170</v>
      </c>
      <c r="CM53" s="81" t="s">
        <v>170</v>
      </c>
      <c r="CN53" s="81" t="s">
        <v>170</v>
      </c>
      <c r="CO53" s="81" t="s">
        <v>170</v>
      </c>
      <c r="CP53" s="81" t="s">
        <v>170</v>
      </c>
      <c r="CQ53" s="81" t="s">
        <v>170</v>
      </c>
      <c r="CR53" s="81" t="s">
        <v>170</v>
      </c>
      <c r="CS53" s="100">
        <v>45244</v>
      </c>
      <c r="CT53" s="83">
        <v>90</v>
      </c>
      <c r="CU53" s="83"/>
      <c r="CV53" s="83"/>
      <c r="CW53" s="83"/>
      <c r="CX53" s="83"/>
      <c r="CY53" s="83"/>
      <c r="CZ53" s="83"/>
      <c r="DA53" s="83">
        <v>1</v>
      </c>
      <c r="DB53" s="84">
        <f t="shared" si="8"/>
        <v>90</v>
      </c>
      <c r="DC53" s="100">
        <v>45356</v>
      </c>
      <c r="DD53" s="101">
        <v>45244</v>
      </c>
      <c r="DE53" s="86">
        <v>14400000</v>
      </c>
      <c r="DF53" s="85"/>
      <c r="DG53" s="86"/>
      <c r="DH53" s="85"/>
      <c r="DI53" s="86"/>
      <c r="DJ53" s="86"/>
      <c r="DK53" s="86"/>
      <c r="DL53" s="86"/>
      <c r="DM53" s="86"/>
      <c r="DN53" s="87">
        <v>1</v>
      </c>
      <c r="DO53" s="325">
        <f t="shared" si="12"/>
        <v>14400000</v>
      </c>
      <c r="DP53" s="111"/>
      <c r="DQ53" s="112"/>
      <c r="DR53" s="111"/>
      <c r="DS53" s="111"/>
      <c r="DT53" s="111"/>
      <c r="DU53" s="111"/>
      <c r="DV53" s="113"/>
      <c r="DW53" s="113"/>
      <c r="DX53" s="113"/>
      <c r="DY53" s="113"/>
      <c r="DZ53" s="114"/>
      <c r="EA53" s="115">
        <f t="shared" si="10"/>
        <v>4800000</v>
      </c>
      <c r="EB53" s="116">
        <f t="shared" si="11"/>
        <v>4800000</v>
      </c>
      <c r="EC53" s="117" t="s">
        <v>679</v>
      </c>
    </row>
    <row r="54" spans="1:133" s="118" customFormat="1" ht="60" x14ac:dyDescent="0.2">
      <c r="A54" s="61">
        <v>53</v>
      </c>
      <c r="B54" s="61">
        <v>2023</v>
      </c>
      <c r="C54" s="360" t="s">
        <v>680</v>
      </c>
      <c r="D54" s="366" t="s">
        <v>681</v>
      </c>
      <c r="E54" s="62" t="s">
        <v>135</v>
      </c>
      <c r="F54" s="62" t="s">
        <v>136</v>
      </c>
      <c r="G54" s="61" t="s">
        <v>137</v>
      </c>
      <c r="H54" s="61" t="s">
        <v>138</v>
      </c>
      <c r="I54" s="63">
        <v>45140000</v>
      </c>
      <c r="J54" s="126">
        <f t="shared" si="6"/>
        <v>58682000</v>
      </c>
      <c r="K54" s="64" t="s">
        <v>139</v>
      </c>
      <c r="L54" s="65">
        <v>38940</v>
      </c>
      <c r="M54" s="76">
        <v>57</v>
      </c>
      <c r="N54" s="69" t="s">
        <v>140</v>
      </c>
      <c r="O54" s="69" t="s">
        <v>141</v>
      </c>
      <c r="P54" s="88" t="s">
        <v>378</v>
      </c>
      <c r="Q54" s="88">
        <v>1841</v>
      </c>
      <c r="R54" s="95" t="s">
        <v>379</v>
      </c>
      <c r="S54" s="102">
        <v>429</v>
      </c>
      <c r="T54" s="103">
        <v>44951</v>
      </c>
      <c r="U54" s="89">
        <v>740</v>
      </c>
      <c r="V54" s="90">
        <v>45229</v>
      </c>
      <c r="W54" s="89">
        <v>890</v>
      </c>
      <c r="X54" s="104">
        <v>45288</v>
      </c>
      <c r="Y54" s="105"/>
      <c r="Z54" s="91"/>
      <c r="AA54" s="92"/>
      <c r="AB54" s="92"/>
      <c r="AC54" s="92"/>
      <c r="AD54" s="106"/>
      <c r="AE54" s="96" t="s">
        <v>144</v>
      </c>
      <c r="AF54" s="66" t="s">
        <v>145</v>
      </c>
      <c r="AG54" s="66" t="s">
        <v>254</v>
      </c>
      <c r="AH54" s="66" t="s">
        <v>147</v>
      </c>
      <c r="AI54" s="67" t="s">
        <v>255</v>
      </c>
      <c r="AJ54" s="222">
        <v>5</v>
      </c>
      <c r="AK54" s="123" t="s">
        <v>682</v>
      </c>
      <c r="AL54" s="70" t="s">
        <v>150</v>
      </c>
      <c r="AM54" s="70">
        <v>10</v>
      </c>
      <c r="AN54" s="70">
        <f>2+1</f>
        <v>3</v>
      </c>
      <c r="AO54" s="70">
        <f t="shared" si="7"/>
        <v>13</v>
      </c>
      <c r="AP54" s="70">
        <v>0</v>
      </c>
      <c r="AQ54" s="107">
        <v>44960</v>
      </c>
      <c r="AR54" s="108">
        <v>44963</v>
      </c>
      <c r="AS54" s="108">
        <v>44963</v>
      </c>
      <c r="AT54" s="108">
        <v>45265</v>
      </c>
      <c r="AU54" s="108">
        <v>45356</v>
      </c>
      <c r="AV54" s="109"/>
      <c r="AW54" s="94" t="s">
        <v>195</v>
      </c>
      <c r="AX54" s="70" t="s">
        <v>152</v>
      </c>
      <c r="AY54" s="72">
        <v>1033727990</v>
      </c>
      <c r="AZ54" s="73">
        <v>9</v>
      </c>
      <c r="BA54" s="70" t="s">
        <v>683</v>
      </c>
      <c r="BB54" s="60" t="s">
        <v>562</v>
      </c>
      <c r="BC54" s="74">
        <v>33203</v>
      </c>
      <c r="BD54" s="75">
        <f ca="1">(TODAY()-Tabla1[[#This Row],[FECHA DE NACIMIENTO]])/365</f>
        <v>33.295890410958904</v>
      </c>
      <c r="BE54" s="70" t="s">
        <v>198</v>
      </c>
      <c r="BF54" s="70" t="s">
        <v>156</v>
      </c>
      <c r="BG54" s="70" t="s">
        <v>258</v>
      </c>
      <c r="BH54" s="76" t="s">
        <v>158</v>
      </c>
      <c r="BI54" s="120" t="s">
        <v>159</v>
      </c>
      <c r="BJ54" s="120" t="s">
        <v>160</v>
      </c>
      <c r="BK54" s="77" t="s">
        <v>217</v>
      </c>
      <c r="BL54" s="70">
        <v>3046387165</v>
      </c>
      <c r="BM54" s="119" t="s">
        <v>684</v>
      </c>
      <c r="BN54" s="70" t="s">
        <v>163</v>
      </c>
      <c r="BO54" s="71">
        <v>45452</v>
      </c>
      <c r="BP54" s="71">
        <v>45513</v>
      </c>
      <c r="BQ54" s="71" t="s">
        <v>353</v>
      </c>
      <c r="BR54" s="122">
        <v>80048265</v>
      </c>
      <c r="BS54" s="121">
        <v>3</v>
      </c>
      <c r="BT54" s="121" t="s">
        <v>288</v>
      </c>
      <c r="BU54" s="128" t="s">
        <v>685</v>
      </c>
      <c r="BV54" s="80" t="s">
        <v>295</v>
      </c>
      <c r="BW54" s="97" t="s">
        <v>168</v>
      </c>
      <c r="BX54" s="99" t="s">
        <v>355</v>
      </c>
      <c r="BY54" s="98" t="s">
        <v>170</v>
      </c>
      <c r="BZ54" s="98" t="s">
        <v>170</v>
      </c>
      <c r="CA54" s="98" t="s">
        <v>170</v>
      </c>
      <c r="CB54" s="98" t="s">
        <v>170</v>
      </c>
      <c r="CC54" s="98" t="s">
        <v>170</v>
      </c>
      <c r="CD54" s="98" t="s">
        <v>170</v>
      </c>
      <c r="CE54" s="98" t="s">
        <v>170</v>
      </c>
      <c r="CF54" s="98" t="s">
        <v>170</v>
      </c>
      <c r="CG54" s="98" t="s">
        <v>170</v>
      </c>
      <c r="CH54" s="98" t="s">
        <v>170</v>
      </c>
      <c r="CI54" s="81" t="s">
        <v>170</v>
      </c>
      <c r="CJ54" s="81" t="s">
        <v>170</v>
      </c>
      <c r="CK54" s="81" t="s">
        <v>170</v>
      </c>
      <c r="CL54" s="81" t="s">
        <v>170</v>
      </c>
      <c r="CM54" s="81" t="s">
        <v>170</v>
      </c>
      <c r="CN54" s="81" t="s">
        <v>170</v>
      </c>
      <c r="CO54" s="81" t="s">
        <v>170</v>
      </c>
      <c r="CP54" s="81" t="s">
        <v>170</v>
      </c>
      <c r="CQ54" s="81" t="s">
        <v>170</v>
      </c>
      <c r="CR54" s="81" t="s">
        <v>170</v>
      </c>
      <c r="CS54" s="100">
        <v>45244</v>
      </c>
      <c r="CT54" s="83">
        <v>60</v>
      </c>
      <c r="CU54" s="225">
        <v>45289</v>
      </c>
      <c r="CV54" s="83">
        <v>30</v>
      </c>
      <c r="CW54" s="83"/>
      <c r="CX54" s="83"/>
      <c r="CY54" s="83"/>
      <c r="CZ54" s="83"/>
      <c r="DA54" s="83">
        <v>2</v>
      </c>
      <c r="DB54" s="84">
        <f t="shared" si="8"/>
        <v>90</v>
      </c>
      <c r="DC54" s="100">
        <v>45356</v>
      </c>
      <c r="DD54" s="101">
        <v>45244</v>
      </c>
      <c r="DE54" s="86">
        <v>9028000</v>
      </c>
      <c r="DF54" s="85">
        <v>45289</v>
      </c>
      <c r="DG54" s="86">
        <v>4514000</v>
      </c>
      <c r="DH54" s="85"/>
      <c r="DI54" s="86"/>
      <c r="DJ54" s="86"/>
      <c r="DK54" s="86"/>
      <c r="DL54" s="86"/>
      <c r="DM54" s="86"/>
      <c r="DN54" s="87">
        <v>2</v>
      </c>
      <c r="DO54" s="325">
        <f t="shared" si="12"/>
        <v>13542000</v>
      </c>
      <c r="DP54" s="111"/>
      <c r="DQ54" s="112"/>
      <c r="DR54" s="111"/>
      <c r="DS54" s="111"/>
      <c r="DT54" s="111"/>
      <c r="DU54" s="111"/>
      <c r="DV54" s="113"/>
      <c r="DW54" s="113"/>
      <c r="DX54" s="113"/>
      <c r="DY54" s="113"/>
      <c r="DZ54" s="114"/>
      <c r="EA54" s="115">
        <f t="shared" si="10"/>
        <v>4514000</v>
      </c>
      <c r="EB54" s="116">
        <f t="shared" si="11"/>
        <v>4514000</v>
      </c>
      <c r="EC54" s="117" t="s">
        <v>686</v>
      </c>
    </row>
    <row r="55" spans="1:133" s="118" customFormat="1" ht="36" x14ac:dyDescent="0.2">
      <c r="A55" s="129">
        <v>54</v>
      </c>
      <c r="B55" s="129">
        <v>2023</v>
      </c>
      <c r="C55" s="360" t="s">
        <v>687</v>
      </c>
      <c r="D55" s="364" t="s">
        <v>688</v>
      </c>
      <c r="E55" s="62" t="s">
        <v>135</v>
      </c>
      <c r="F55" s="62" t="s">
        <v>136</v>
      </c>
      <c r="G55" s="61" t="s">
        <v>137</v>
      </c>
      <c r="H55" s="61" t="s">
        <v>138</v>
      </c>
      <c r="I55" s="63">
        <v>46000000</v>
      </c>
      <c r="J55" s="126">
        <f t="shared" si="6"/>
        <v>59800000</v>
      </c>
      <c r="K55" s="64" t="s">
        <v>139</v>
      </c>
      <c r="L55" s="65">
        <v>39209</v>
      </c>
      <c r="M55" s="76">
        <v>6</v>
      </c>
      <c r="N55" s="69" t="s">
        <v>511</v>
      </c>
      <c r="O55" s="69" t="s">
        <v>266</v>
      </c>
      <c r="P55" s="88" t="s">
        <v>594</v>
      </c>
      <c r="Q55" s="88">
        <v>1671</v>
      </c>
      <c r="R55" s="95" t="s">
        <v>595</v>
      </c>
      <c r="S55" s="102">
        <v>444</v>
      </c>
      <c r="T55" s="103">
        <v>44956</v>
      </c>
      <c r="U55" s="89">
        <v>445</v>
      </c>
      <c r="V55" s="90">
        <v>45308</v>
      </c>
      <c r="W55" s="89"/>
      <c r="X55" s="104"/>
      <c r="Y55" s="105"/>
      <c r="Z55" s="91"/>
      <c r="AA55" s="92"/>
      <c r="AB55" s="92"/>
      <c r="AC55" s="92"/>
      <c r="AD55" s="106"/>
      <c r="AE55" s="96" t="s">
        <v>144</v>
      </c>
      <c r="AF55" s="66" t="s">
        <v>145</v>
      </c>
      <c r="AG55" s="66" t="s">
        <v>254</v>
      </c>
      <c r="AH55" s="66" t="s">
        <v>147</v>
      </c>
      <c r="AI55" s="67" t="s">
        <v>255</v>
      </c>
      <c r="AJ55" s="222">
        <v>5</v>
      </c>
      <c r="AK55" s="123" t="s">
        <v>689</v>
      </c>
      <c r="AL55" s="70" t="s">
        <v>150</v>
      </c>
      <c r="AM55" s="70">
        <v>10</v>
      </c>
      <c r="AN55" s="70">
        <f>2+1</f>
        <v>3</v>
      </c>
      <c r="AO55" s="70">
        <f t="shared" si="7"/>
        <v>13</v>
      </c>
      <c r="AP55" s="70">
        <v>0</v>
      </c>
      <c r="AQ55" s="107">
        <v>44963</v>
      </c>
      <c r="AR55" s="107">
        <v>44963</v>
      </c>
      <c r="AS55" s="108">
        <v>44963</v>
      </c>
      <c r="AT55" s="108">
        <v>45265</v>
      </c>
      <c r="AU55" s="108">
        <v>45356</v>
      </c>
      <c r="AV55" s="109"/>
      <c r="AW55" s="94" t="s">
        <v>195</v>
      </c>
      <c r="AX55" s="70" t="s">
        <v>152</v>
      </c>
      <c r="AY55" s="72">
        <v>1070704250</v>
      </c>
      <c r="AZ55" s="73">
        <v>2</v>
      </c>
      <c r="BA55" s="70" t="s">
        <v>690</v>
      </c>
      <c r="BB55" s="60" t="s">
        <v>197</v>
      </c>
      <c r="BC55" s="74">
        <v>31594</v>
      </c>
      <c r="BD55" s="75">
        <f ca="1">(TODAY()-Tabla1[[#This Row],[FECHA DE NACIMIENTO]])/365</f>
        <v>37.704109589041096</v>
      </c>
      <c r="BE55" s="70" t="s">
        <v>170</v>
      </c>
      <c r="BF55" s="70" t="s">
        <v>181</v>
      </c>
      <c r="BG55" s="70" t="s">
        <v>258</v>
      </c>
      <c r="BH55" s="76" t="s">
        <v>158</v>
      </c>
      <c r="BI55" s="120" t="s">
        <v>159</v>
      </c>
      <c r="BJ55" s="120" t="s">
        <v>160</v>
      </c>
      <c r="BK55" s="77" t="s">
        <v>691</v>
      </c>
      <c r="BL55" s="70">
        <v>3102047445</v>
      </c>
      <c r="BM55" s="119" t="s">
        <v>692</v>
      </c>
      <c r="BN55" s="70" t="s">
        <v>163</v>
      </c>
      <c r="BO55" s="71">
        <v>45458</v>
      </c>
      <c r="BP55" s="71">
        <v>45519</v>
      </c>
      <c r="BQ55" s="71" t="s">
        <v>597</v>
      </c>
      <c r="BR55" s="122">
        <v>1013615672</v>
      </c>
      <c r="BS55" s="121">
        <v>8</v>
      </c>
      <c r="BT55" s="70" t="s">
        <v>600</v>
      </c>
      <c r="BU55" s="128" t="s">
        <v>693</v>
      </c>
      <c r="BV55" s="80" t="s">
        <v>436</v>
      </c>
      <c r="BW55" s="97" t="s">
        <v>168</v>
      </c>
      <c r="BX55" s="99" t="s">
        <v>355</v>
      </c>
      <c r="BY55" s="98" t="s">
        <v>170</v>
      </c>
      <c r="BZ55" s="98" t="s">
        <v>170</v>
      </c>
      <c r="CA55" s="98" t="s">
        <v>170</v>
      </c>
      <c r="CB55" s="98" t="s">
        <v>170</v>
      </c>
      <c r="CC55" s="98" t="s">
        <v>170</v>
      </c>
      <c r="CD55" s="98" t="s">
        <v>170</v>
      </c>
      <c r="CE55" s="98" t="s">
        <v>170</v>
      </c>
      <c r="CF55" s="98" t="s">
        <v>170</v>
      </c>
      <c r="CG55" s="98" t="s">
        <v>170</v>
      </c>
      <c r="CH55" s="98" t="s">
        <v>170</v>
      </c>
      <c r="CI55" s="81" t="s">
        <v>170</v>
      </c>
      <c r="CJ55" s="81" t="s">
        <v>170</v>
      </c>
      <c r="CK55" s="81" t="s">
        <v>170</v>
      </c>
      <c r="CL55" s="81" t="s">
        <v>170</v>
      </c>
      <c r="CM55" s="81" t="s">
        <v>170</v>
      </c>
      <c r="CN55" s="81" t="s">
        <v>170</v>
      </c>
      <c r="CO55" s="81" t="s">
        <v>170</v>
      </c>
      <c r="CP55" s="81" t="s">
        <v>170</v>
      </c>
      <c r="CQ55" s="81" t="s">
        <v>170</v>
      </c>
      <c r="CR55" s="81" t="s">
        <v>170</v>
      </c>
      <c r="CS55" s="100">
        <v>45187</v>
      </c>
      <c r="CT55" s="83">
        <v>60</v>
      </c>
      <c r="CU55" s="225">
        <v>45317</v>
      </c>
      <c r="CV55" s="83">
        <v>30</v>
      </c>
      <c r="CW55" s="83"/>
      <c r="CX55" s="83"/>
      <c r="CY55" s="83"/>
      <c r="CZ55" s="83"/>
      <c r="DA55" s="83">
        <v>1</v>
      </c>
      <c r="DB55" s="84">
        <f t="shared" si="8"/>
        <v>90</v>
      </c>
      <c r="DC55" s="100">
        <v>45356</v>
      </c>
      <c r="DD55" s="101">
        <v>45187</v>
      </c>
      <c r="DE55" s="86">
        <v>9200000</v>
      </c>
      <c r="DF55" s="85">
        <v>45317</v>
      </c>
      <c r="DG55" s="86">
        <v>4600000</v>
      </c>
      <c r="DH55" s="85"/>
      <c r="DI55" s="86"/>
      <c r="DJ55" s="86"/>
      <c r="DK55" s="86"/>
      <c r="DL55" s="86"/>
      <c r="DM55" s="86"/>
      <c r="DN55" s="87">
        <v>2</v>
      </c>
      <c r="DO55" s="325">
        <f t="shared" si="12"/>
        <v>13800000</v>
      </c>
      <c r="DP55" s="111"/>
      <c r="DQ55" s="112"/>
      <c r="DR55" s="111"/>
      <c r="DS55" s="111"/>
      <c r="DT55" s="111"/>
      <c r="DU55" s="111"/>
      <c r="DV55" s="113"/>
      <c r="DW55" s="113"/>
      <c r="DX55" s="113"/>
      <c r="DY55" s="113"/>
      <c r="DZ55" s="114"/>
      <c r="EA55" s="115">
        <f t="shared" si="10"/>
        <v>4600000</v>
      </c>
      <c r="EB55" s="116">
        <f t="shared" si="11"/>
        <v>4600000</v>
      </c>
      <c r="EC55" s="117" t="s">
        <v>694</v>
      </c>
    </row>
    <row r="56" spans="1:133" s="118" customFormat="1" ht="36" x14ac:dyDescent="0.2">
      <c r="A56" s="129">
        <v>55</v>
      </c>
      <c r="B56" s="129">
        <v>2023</v>
      </c>
      <c r="C56" s="363" t="s">
        <v>695</v>
      </c>
      <c r="D56" s="364" t="s">
        <v>696</v>
      </c>
      <c r="E56" s="62" t="s">
        <v>135</v>
      </c>
      <c r="F56" s="62" t="s">
        <v>136</v>
      </c>
      <c r="G56" s="61" t="s">
        <v>137</v>
      </c>
      <c r="H56" s="61" t="s">
        <v>138</v>
      </c>
      <c r="I56" s="63">
        <v>53000000</v>
      </c>
      <c r="J56" s="126">
        <f t="shared" si="6"/>
        <v>63600000</v>
      </c>
      <c r="K56" s="64" t="s">
        <v>139</v>
      </c>
      <c r="L56" s="65">
        <v>38408</v>
      </c>
      <c r="M56" s="76">
        <v>57</v>
      </c>
      <c r="N56" s="69" t="s">
        <v>140</v>
      </c>
      <c r="O56" s="69" t="s">
        <v>141</v>
      </c>
      <c r="P56" s="88" t="s">
        <v>378</v>
      </c>
      <c r="Q56" s="88">
        <v>1841</v>
      </c>
      <c r="R56" s="95" t="s">
        <v>379</v>
      </c>
      <c r="S56" s="102">
        <v>435</v>
      </c>
      <c r="T56" s="103">
        <v>44951</v>
      </c>
      <c r="U56" s="89">
        <v>816</v>
      </c>
      <c r="V56" s="90">
        <v>45264</v>
      </c>
      <c r="W56" s="89">
        <v>883</v>
      </c>
      <c r="X56" s="104">
        <v>45286</v>
      </c>
      <c r="Y56" s="105">
        <v>798</v>
      </c>
      <c r="Z56" s="91">
        <v>44965</v>
      </c>
      <c r="AA56" s="92"/>
      <c r="AB56" s="92"/>
      <c r="AC56" s="92"/>
      <c r="AD56" s="106"/>
      <c r="AE56" s="96" t="s">
        <v>144</v>
      </c>
      <c r="AF56" s="66" t="s">
        <v>145</v>
      </c>
      <c r="AG56" s="66" t="s">
        <v>254</v>
      </c>
      <c r="AH56" s="66" t="s">
        <v>147</v>
      </c>
      <c r="AI56" s="67" t="s">
        <v>255</v>
      </c>
      <c r="AJ56" s="222">
        <v>5</v>
      </c>
      <c r="AK56" s="123" t="s">
        <v>697</v>
      </c>
      <c r="AL56" s="70" t="s">
        <v>150</v>
      </c>
      <c r="AM56" s="70">
        <v>10</v>
      </c>
      <c r="AN56" s="70">
        <f>1+1</f>
        <v>2</v>
      </c>
      <c r="AO56" s="70">
        <f t="shared" si="7"/>
        <v>12</v>
      </c>
      <c r="AP56" s="70">
        <v>0</v>
      </c>
      <c r="AQ56" s="107">
        <v>44965</v>
      </c>
      <c r="AR56" s="108">
        <v>44965</v>
      </c>
      <c r="AS56" s="108">
        <v>44970</v>
      </c>
      <c r="AT56" s="108">
        <v>45272</v>
      </c>
      <c r="AU56" s="108">
        <v>45334</v>
      </c>
      <c r="AV56" s="109"/>
      <c r="AW56" s="94" t="s">
        <v>179</v>
      </c>
      <c r="AX56" s="70" t="s">
        <v>152</v>
      </c>
      <c r="AY56" s="72">
        <v>52308262</v>
      </c>
      <c r="AZ56" s="73">
        <v>6</v>
      </c>
      <c r="BA56" s="70" t="s">
        <v>698</v>
      </c>
      <c r="BB56" s="60" t="s">
        <v>640</v>
      </c>
      <c r="BC56" s="74">
        <v>27753</v>
      </c>
      <c r="BD56" s="75">
        <f ca="1">(TODAY()-Tabla1[[#This Row],[FECHA DE NACIMIENTO]])/365</f>
        <v>48.227397260273975</v>
      </c>
      <c r="BE56" s="70" t="s">
        <v>155</v>
      </c>
      <c r="BF56" s="70" t="s">
        <v>156</v>
      </c>
      <c r="BG56" s="70" t="s">
        <v>258</v>
      </c>
      <c r="BH56" s="76" t="s">
        <v>158</v>
      </c>
      <c r="BI56" s="120" t="s">
        <v>159</v>
      </c>
      <c r="BJ56" s="120" t="s">
        <v>160</v>
      </c>
      <c r="BK56" s="77" t="s">
        <v>699</v>
      </c>
      <c r="BL56" s="70">
        <v>3108745849</v>
      </c>
      <c r="BM56" s="119" t="s">
        <v>700</v>
      </c>
      <c r="BN56" s="70" t="s">
        <v>163</v>
      </c>
      <c r="BO56" s="71">
        <v>45455</v>
      </c>
      <c r="BP56" s="71">
        <v>45483</v>
      </c>
      <c r="BQ56" s="70" t="s">
        <v>701</v>
      </c>
      <c r="BR56" s="72">
        <v>52533394</v>
      </c>
      <c r="BS56" s="73">
        <v>3</v>
      </c>
      <c r="BT56" s="121" t="s">
        <v>288</v>
      </c>
      <c r="BU56" s="128" t="s">
        <v>702</v>
      </c>
      <c r="BV56" s="80" t="s">
        <v>374</v>
      </c>
      <c r="BW56" s="97" t="s">
        <v>187</v>
      </c>
      <c r="BX56" s="99" t="s">
        <v>355</v>
      </c>
      <c r="BY56" s="98" t="s">
        <v>170</v>
      </c>
      <c r="BZ56" s="98" t="s">
        <v>170</v>
      </c>
      <c r="CA56" s="98" t="s">
        <v>170</v>
      </c>
      <c r="CB56" s="98" t="s">
        <v>170</v>
      </c>
      <c r="CC56" s="98" t="s">
        <v>170</v>
      </c>
      <c r="CD56" s="98" t="s">
        <v>170</v>
      </c>
      <c r="CE56" s="98" t="s">
        <v>170</v>
      </c>
      <c r="CF56" s="98" t="s">
        <v>170</v>
      </c>
      <c r="CG56" s="98" t="s">
        <v>170</v>
      </c>
      <c r="CH56" s="98" t="s">
        <v>170</v>
      </c>
      <c r="CI56" s="81" t="s">
        <v>170</v>
      </c>
      <c r="CJ56" s="81" t="s">
        <v>170</v>
      </c>
      <c r="CK56" s="81" t="s">
        <v>170</v>
      </c>
      <c r="CL56" s="81" t="s">
        <v>170</v>
      </c>
      <c r="CM56" s="81" t="s">
        <v>170</v>
      </c>
      <c r="CN56" s="81" t="s">
        <v>170</v>
      </c>
      <c r="CO56" s="81" t="s">
        <v>170</v>
      </c>
      <c r="CP56" s="81" t="s">
        <v>170</v>
      </c>
      <c r="CQ56" s="81" t="s">
        <v>170</v>
      </c>
      <c r="CR56" s="81" t="s">
        <v>170</v>
      </c>
      <c r="CS56" s="100">
        <v>45265</v>
      </c>
      <c r="CT56" s="83">
        <v>30</v>
      </c>
      <c r="CU56" s="225">
        <v>45287</v>
      </c>
      <c r="CV56" s="83">
        <v>30</v>
      </c>
      <c r="CW56" s="83"/>
      <c r="CX56" s="83"/>
      <c r="CY56" s="83"/>
      <c r="CZ56" s="83"/>
      <c r="DA56" s="83">
        <v>2</v>
      </c>
      <c r="DB56" s="84">
        <f t="shared" si="8"/>
        <v>60</v>
      </c>
      <c r="DC56" s="100">
        <v>45334</v>
      </c>
      <c r="DD56" s="101">
        <v>45265</v>
      </c>
      <c r="DE56" s="86">
        <v>5300000</v>
      </c>
      <c r="DF56" s="85">
        <v>45287</v>
      </c>
      <c r="DG56" s="86">
        <v>5300000</v>
      </c>
      <c r="DH56" s="85"/>
      <c r="DI56" s="86"/>
      <c r="DJ56" s="86"/>
      <c r="DK56" s="86"/>
      <c r="DL56" s="86"/>
      <c r="DM56" s="86"/>
      <c r="DN56" s="87">
        <v>2</v>
      </c>
      <c r="DO56" s="325">
        <f t="shared" si="12"/>
        <v>10600000</v>
      </c>
      <c r="DP56" s="111"/>
      <c r="DQ56" s="112"/>
      <c r="DR56" s="111"/>
      <c r="DS56" s="111"/>
      <c r="DT56" s="111"/>
      <c r="DU56" s="111"/>
      <c r="DV56" s="113"/>
      <c r="DW56" s="113"/>
      <c r="DX56" s="113"/>
      <c r="DY56" s="113"/>
      <c r="DZ56" s="114"/>
      <c r="EA56" s="115">
        <f t="shared" si="10"/>
        <v>5300000</v>
      </c>
      <c r="EB56" s="116">
        <f t="shared" si="11"/>
        <v>5300000</v>
      </c>
      <c r="EC56" s="117" t="s">
        <v>703</v>
      </c>
    </row>
    <row r="57" spans="1:133" s="118" customFormat="1" ht="36" x14ac:dyDescent="0.2">
      <c r="A57" s="61">
        <v>56</v>
      </c>
      <c r="B57" s="61">
        <v>2023</v>
      </c>
      <c r="C57" s="360" t="s">
        <v>704</v>
      </c>
      <c r="D57" s="360" t="s">
        <v>705</v>
      </c>
      <c r="E57" s="62" t="s">
        <v>135</v>
      </c>
      <c r="F57" s="62" t="s">
        <v>136</v>
      </c>
      <c r="G57" s="61" t="s">
        <v>137</v>
      </c>
      <c r="H57" s="61" t="s">
        <v>138</v>
      </c>
      <c r="I57" s="63">
        <v>9600000</v>
      </c>
      <c r="J57" s="126">
        <f t="shared" si="6"/>
        <v>9600000</v>
      </c>
      <c r="K57" s="64" t="s">
        <v>139</v>
      </c>
      <c r="L57" s="65">
        <v>38601</v>
      </c>
      <c r="M57" s="76">
        <v>57</v>
      </c>
      <c r="N57" s="69" t="s">
        <v>140</v>
      </c>
      <c r="O57" s="69" t="s">
        <v>141</v>
      </c>
      <c r="P57" s="88" t="s">
        <v>378</v>
      </c>
      <c r="Q57" s="88">
        <v>1841</v>
      </c>
      <c r="R57" s="95" t="s">
        <v>379</v>
      </c>
      <c r="S57" s="102">
        <v>440</v>
      </c>
      <c r="T57" s="103">
        <v>44951</v>
      </c>
      <c r="U57" s="89"/>
      <c r="V57" s="90"/>
      <c r="W57" s="89"/>
      <c r="X57" s="104"/>
      <c r="Y57" s="105"/>
      <c r="Z57" s="91"/>
      <c r="AA57" s="92"/>
      <c r="AB57" s="92"/>
      <c r="AC57" s="92"/>
      <c r="AD57" s="106"/>
      <c r="AE57" s="96" t="s">
        <v>144</v>
      </c>
      <c r="AF57" s="66" t="s">
        <v>145</v>
      </c>
      <c r="AG57" s="66" t="s">
        <v>146</v>
      </c>
      <c r="AH57" s="66" t="s">
        <v>147</v>
      </c>
      <c r="AI57" s="67" t="s">
        <v>148</v>
      </c>
      <c r="AJ57" s="222">
        <v>4</v>
      </c>
      <c r="AK57" s="123" t="s">
        <v>706</v>
      </c>
      <c r="AL57" s="70" t="s">
        <v>150</v>
      </c>
      <c r="AM57" s="70">
        <v>4</v>
      </c>
      <c r="AN57" s="70">
        <v>0</v>
      </c>
      <c r="AO57" s="70">
        <f t="shared" si="7"/>
        <v>4</v>
      </c>
      <c r="AP57" s="70">
        <v>0</v>
      </c>
      <c r="AQ57" s="107">
        <v>44960</v>
      </c>
      <c r="AR57" s="108">
        <v>44963</v>
      </c>
      <c r="AS57" s="108">
        <v>44963</v>
      </c>
      <c r="AT57" s="108">
        <v>45082</v>
      </c>
      <c r="AU57" s="108"/>
      <c r="AV57" s="109"/>
      <c r="AW57" s="94" t="s">
        <v>472</v>
      </c>
      <c r="AX57" s="70" t="s">
        <v>152</v>
      </c>
      <c r="AY57" s="72">
        <v>52150992</v>
      </c>
      <c r="AZ57" s="73">
        <v>3</v>
      </c>
      <c r="BA57" s="70" t="s">
        <v>707</v>
      </c>
      <c r="BB57" s="60" t="s">
        <v>154</v>
      </c>
      <c r="BC57" s="74">
        <v>27327</v>
      </c>
      <c r="BD57" s="75">
        <f ca="1">(TODAY()-Tabla1[[#This Row],[FECHA DE NACIMIENTO]])/365</f>
        <v>49.394520547945206</v>
      </c>
      <c r="BE57" s="70" t="s">
        <v>198</v>
      </c>
      <c r="BF57" s="70" t="s">
        <v>156</v>
      </c>
      <c r="BG57" s="70" t="s">
        <v>157</v>
      </c>
      <c r="BH57" s="76" t="s">
        <v>158</v>
      </c>
      <c r="BI57" s="120" t="s">
        <v>159</v>
      </c>
      <c r="BJ57" s="120" t="s">
        <v>160</v>
      </c>
      <c r="BK57" s="77" t="s">
        <v>708</v>
      </c>
      <c r="BL57" s="70">
        <v>3165357344</v>
      </c>
      <c r="BM57" s="119" t="s">
        <v>709</v>
      </c>
      <c r="BN57" s="70" t="s">
        <v>163</v>
      </c>
      <c r="BO57" s="71">
        <v>45269</v>
      </c>
      <c r="BP57" s="71"/>
      <c r="BQ57" s="70" t="s">
        <v>535</v>
      </c>
      <c r="BR57" s="72">
        <v>79571483</v>
      </c>
      <c r="BS57" s="73">
        <v>0</v>
      </c>
      <c r="BT57" s="121" t="s">
        <v>288</v>
      </c>
      <c r="BU57" s="128" t="s">
        <v>710</v>
      </c>
      <c r="BV57" s="80" t="s">
        <v>167</v>
      </c>
      <c r="BW57" s="97" t="s">
        <v>187</v>
      </c>
      <c r="BX57" s="99" t="s">
        <v>355</v>
      </c>
      <c r="BY57" s="98" t="s">
        <v>170</v>
      </c>
      <c r="BZ57" s="98" t="s">
        <v>170</v>
      </c>
      <c r="CA57" s="98" t="s">
        <v>170</v>
      </c>
      <c r="CB57" s="98" t="s">
        <v>170</v>
      </c>
      <c r="CC57" s="98" t="s">
        <v>170</v>
      </c>
      <c r="CD57" s="98" t="s">
        <v>170</v>
      </c>
      <c r="CE57" s="98" t="s">
        <v>170</v>
      </c>
      <c r="CF57" s="98" t="s">
        <v>170</v>
      </c>
      <c r="CG57" s="98" t="s">
        <v>170</v>
      </c>
      <c r="CH57" s="98" t="s">
        <v>170</v>
      </c>
      <c r="CI57" s="81" t="s">
        <v>170</v>
      </c>
      <c r="CJ57" s="81" t="s">
        <v>170</v>
      </c>
      <c r="CK57" s="81" t="s">
        <v>170</v>
      </c>
      <c r="CL57" s="81" t="s">
        <v>170</v>
      </c>
      <c r="CM57" s="81" t="s">
        <v>170</v>
      </c>
      <c r="CN57" s="81" t="s">
        <v>170</v>
      </c>
      <c r="CO57" s="81" t="s">
        <v>170</v>
      </c>
      <c r="CP57" s="81" t="s">
        <v>170</v>
      </c>
      <c r="CQ57" s="81" t="s">
        <v>170</v>
      </c>
      <c r="CR57" s="81" t="s">
        <v>170</v>
      </c>
      <c r="CS57" s="100"/>
      <c r="CT57" s="83"/>
      <c r="CU57" s="83"/>
      <c r="CV57" s="83"/>
      <c r="CW57" s="83"/>
      <c r="CX57" s="83"/>
      <c r="CY57" s="83"/>
      <c r="CZ57" s="83"/>
      <c r="DA57" s="83"/>
      <c r="DB57" s="84">
        <f t="shared" si="8"/>
        <v>0</v>
      </c>
      <c r="DC57" s="100">
        <v>45082</v>
      </c>
      <c r="DD57" s="101"/>
      <c r="DE57" s="86"/>
      <c r="DF57" s="85"/>
      <c r="DG57" s="86"/>
      <c r="DH57" s="85"/>
      <c r="DI57" s="86"/>
      <c r="DJ57" s="86"/>
      <c r="DK57" s="86"/>
      <c r="DL57" s="86"/>
      <c r="DM57" s="86"/>
      <c r="DN57" s="87"/>
      <c r="DO57" s="325">
        <f t="shared" si="12"/>
        <v>0</v>
      </c>
      <c r="DP57" s="111"/>
      <c r="DQ57" s="112"/>
      <c r="DR57" s="111"/>
      <c r="DS57" s="111"/>
      <c r="DT57" s="111"/>
      <c r="DU57" s="111"/>
      <c r="DV57" s="113"/>
      <c r="DW57" s="113"/>
      <c r="DX57" s="113"/>
      <c r="DY57" s="113"/>
      <c r="DZ57" s="114"/>
      <c r="EA57" s="115">
        <f t="shared" si="10"/>
        <v>2400000</v>
      </c>
      <c r="EB57" s="116">
        <f t="shared" si="11"/>
        <v>2400000</v>
      </c>
      <c r="EC57" s="117" t="s">
        <v>711</v>
      </c>
    </row>
    <row r="58" spans="1:133" s="118" customFormat="1" ht="36" x14ac:dyDescent="0.2">
      <c r="A58" s="61">
        <v>57</v>
      </c>
      <c r="B58" s="61">
        <v>2023</v>
      </c>
      <c r="C58" s="360" t="s">
        <v>712</v>
      </c>
      <c r="D58" s="366" t="s">
        <v>713</v>
      </c>
      <c r="E58" s="62" t="s">
        <v>135</v>
      </c>
      <c r="F58" s="62" t="s">
        <v>136</v>
      </c>
      <c r="G58" s="61" t="s">
        <v>137</v>
      </c>
      <c r="H58" s="61" t="s">
        <v>138</v>
      </c>
      <c r="I58" s="63">
        <v>24000000</v>
      </c>
      <c r="J58" s="126">
        <f t="shared" si="6"/>
        <v>31200000</v>
      </c>
      <c r="K58" s="64" t="s">
        <v>139</v>
      </c>
      <c r="L58" s="65">
        <v>38601</v>
      </c>
      <c r="M58" s="76">
        <v>57</v>
      </c>
      <c r="N58" s="69" t="s">
        <v>140</v>
      </c>
      <c r="O58" s="69" t="s">
        <v>141</v>
      </c>
      <c r="P58" s="88" t="s">
        <v>378</v>
      </c>
      <c r="Q58" s="88">
        <v>1841</v>
      </c>
      <c r="R58" s="95" t="s">
        <v>379</v>
      </c>
      <c r="S58" s="102">
        <v>440</v>
      </c>
      <c r="T58" s="103">
        <v>44951</v>
      </c>
      <c r="U58" s="89">
        <v>808</v>
      </c>
      <c r="V58" s="90">
        <v>45257</v>
      </c>
      <c r="W58" s="89">
        <v>832</v>
      </c>
      <c r="X58" s="104">
        <v>45273</v>
      </c>
      <c r="Y58" s="105"/>
      <c r="Z58" s="91"/>
      <c r="AA58" s="92"/>
      <c r="AB58" s="92"/>
      <c r="AC58" s="92"/>
      <c r="AD58" s="106"/>
      <c r="AE58" s="96" t="s">
        <v>144</v>
      </c>
      <c r="AF58" s="66" t="s">
        <v>145</v>
      </c>
      <c r="AG58" s="66" t="s">
        <v>146</v>
      </c>
      <c r="AH58" s="66" t="s">
        <v>147</v>
      </c>
      <c r="AI58" s="67" t="s">
        <v>148</v>
      </c>
      <c r="AJ58" s="222">
        <v>4</v>
      </c>
      <c r="AK58" s="123" t="s">
        <v>714</v>
      </c>
      <c r="AL58" s="70" t="s">
        <v>150</v>
      </c>
      <c r="AM58" s="70">
        <v>10</v>
      </c>
      <c r="AN58" s="70">
        <f>1+2</f>
        <v>3</v>
      </c>
      <c r="AO58" s="70">
        <f t="shared" si="7"/>
        <v>13</v>
      </c>
      <c r="AP58" s="70">
        <v>0</v>
      </c>
      <c r="AQ58" s="107">
        <v>44960</v>
      </c>
      <c r="AR58" s="108">
        <v>44963</v>
      </c>
      <c r="AS58" s="108">
        <v>44963</v>
      </c>
      <c r="AT58" s="108">
        <v>45265</v>
      </c>
      <c r="AU58" s="108">
        <v>45356</v>
      </c>
      <c r="AV58" s="109"/>
      <c r="AW58" s="94" t="s">
        <v>195</v>
      </c>
      <c r="AX58" s="70" t="s">
        <v>152</v>
      </c>
      <c r="AY58" s="72">
        <v>37626709</v>
      </c>
      <c r="AZ58" s="73">
        <v>5</v>
      </c>
      <c r="BA58" s="70" t="s">
        <v>715</v>
      </c>
      <c r="BB58" s="60" t="s">
        <v>154</v>
      </c>
      <c r="BC58" s="74">
        <v>29536</v>
      </c>
      <c r="BD58" s="75">
        <f ca="1">(TODAY()-Tabla1[[#This Row],[FECHA DE NACIMIENTO]])/365</f>
        <v>43.342465753424655</v>
      </c>
      <c r="BE58" s="70" t="s">
        <v>198</v>
      </c>
      <c r="BF58" s="70" t="s">
        <v>156</v>
      </c>
      <c r="BG58" s="70" t="s">
        <v>157</v>
      </c>
      <c r="BH58" s="76" t="s">
        <v>158</v>
      </c>
      <c r="BI58" s="120" t="s">
        <v>159</v>
      </c>
      <c r="BJ58" s="120" t="s">
        <v>160</v>
      </c>
      <c r="BK58" s="77" t="s">
        <v>716</v>
      </c>
      <c r="BL58" s="70">
        <v>3132688963</v>
      </c>
      <c r="BM58" s="119" t="s">
        <v>717</v>
      </c>
      <c r="BN58" s="70" t="s">
        <v>163</v>
      </c>
      <c r="BO58" s="71">
        <v>45449</v>
      </c>
      <c r="BP58" s="71">
        <v>45540</v>
      </c>
      <c r="BQ58" s="71" t="s">
        <v>353</v>
      </c>
      <c r="BR58" s="122">
        <v>80048265</v>
      </c>
      <c r="BS58" s="121">
        <v>3</v>
      </c>
      <c r="BT58" s="121" t="s">
        <v>288</v>
      </c>
      <c r="BU58" s="128" t="s">
        <v>718</v>
      </c>
      <c r="BV58" s="80" t="s">
        <v>167</v>
      </c>
      <c r="BW58" s="97" t="s">
        <v>168</v>
      </c>
      <c r="BX58" s="99" t="s">
        <v>355</v>
      </c>
      <c r="BY58" s="98" t="s">
        <v>170</v>
      </c>
      <c r="BZ58" s="98" t="s">
        <v>170</v>
      </c>
      <c r="CA58" s="98" t="s">
        <v>170</v>
      </c>
      <c r="CB58" s="98" t="s">
        <v>170</v>
      </c>
      <c r="CC58" s="98" t="s">
        <v>170</v>
      </c>
      <c r="CD58" s="98" t="s">
        <v>170</v>
      </c>
      <c r="CE58" s="98" t="s">
        <v>170</v>
      </c>
      <c r="CF58" s="98" t="s">
        <v>170</v>
      </c>
      <c r="CG58" s="98" t="s">
        <v>170</v>
      </c>
      <c r="CH58" s="98" t="s">
        <v>170</v>
      </c>
      <c r="CI58" s="81" t="s">
        <v>170</v>
      </c>
      <c r="CJ58" s="81" t="s">
        <v>170</v>
      </c>
      <c r="CK58" s="81" t="s">
        <v>170</v>
      </c>
      <c r="CL58" s="81" t="s">
        <v>170</v>
      </c>
      <c r="CM58" s="81" t="s">
        <v>170</v>
      </c>
      <c r="CN58" s="81" t="s">
        <v>170</v>
      </c>
      <c r="CO58" s="81" t="s">
        <v>170</v>
      </c>
      <c r="CP58" s="81" t="s">
        <v>170</v>
      </c>
      <c r="CQ58" s="81" t="s">
        <v>170</v>
      </c>
      <c r="CR58" s="81" t="s">
        <v>170</v>
      </c>
      <c r="CS58" s="100">
        <v>45259</v>
      </c>
      <c r="CT58" s="83">
        <v>30</v>
      </c>
      <c r="CU58" s="225">
        <v>45287</v>
      </c>
      <c r="CV58" s="83">
        <v>60</v>
      </c>
      <c r="CW58" s="83"/>
      <c r="CX58" s="83"/>
      <c r="CY58" s="83"/>
      <c r="CZ58" s="83"/>
      <c r="DA58" s="83">
        <v>2</v>
      </c>
      <c r="DB58" s="84">
        <f t="shared" si="8"/>
        <v>90</v>
      </c>
      <c r="DC58" s="100">
        <v>45356</v>
      </c>
      <c r="DD58" s="101">
        <v>45259</v>
      </c>
      <c r="DE58" s="86">
        <v>2400000</v>
      </c>
      <c r="DF58" s="85">
        <v>45287</v>
      </c>
      <c r="DG58" s="86">
        <v>4800000</v>
      </c>
      <c r="DH58" s="85"/>
      <c r="DI58" s="86"/>
      <c r="DJ58" s="86"/>
      <c r="DK58" s="86"/>
      <c r="DL58" s="86"/>
      <c r="DM58" s="86"/>
      <c r="DN58" s="87">
        <v>2</v>
      </c>
      <c r="DO58" s="325">
        <f t="shared" si="12"/>
        <v>7200000</v>
      </c>
      <c r="DP58" s="111"/>
      <c r="DQ58" s="112"/>
      <c r="DR58" s="111"/>
      <c r="DS58" s="111"/>
      <c r="DT58" s="111"/>
      <c r="DU58" s="111"/>
      <c r="DV58" s="113"/>
      <c r="DW58" s="113"/>
      <c r="DX58" s="113"/>
      <c r="DY58" s="113"/>
      <c r="DZ58" s="114"/>
      <c r="EA58" s="115">
        <f t="shared" si="10"/>
        <v>2400000</v>
      </c>
      <c r="EB58" s="116">
        <f t="shared" si="11"/>
        <v>2400000</v>
      </c>
      <c r="EC58" s="117" t="s">
        <v>711</v>
      </c>
    </row>
    <row r="59" spans="1:133" s="118" customFormat="1" ht="36" x14ac:dyDescent="0.2">
      <c r="A59" s="61">
        <v>58</v>
      </c>
      <c r="B59" s="61">
        <v>2023</v>
      </c>
      <c r="C59" s="360" t="s">
        <v>719</v>
      </c>
      <c r="D59" s="366" t="s">
        <v>720</v>
      </c>
      <c r="E59" s="62" t="s">
        <v>135</v>
      </c>
      <c r="F59" s="62" t="s">
        <v>136</v>
      </c>
      <c r="G59" s="61" t="s">
        <v>137</v>
      </c>
      <c r="H59" s="61" t="s">
        <v>138</v>
      </c>
      <c r="I59" s="63">
        <v>19200000</v>
      </c>
      <c r="J59" s="126">
        <f t="shared" si="6"/>
        <v>28800000</v>
      </c>
      <c r="K59" s="64" t="s">
        <v>139</v>
      </c>
      <c r="L59" s="65">
        <v>38601</v>
      </c>
      <c r="M59" s="76">
        <v>57</v>
      </c>
      <c r="N59" s="69" t="s">
        <v>140</v>
      </c>
      <c r="O59" s="69" t="s">
        <v>141</v>
      </c>
      <c r="P59" s="88" t="s">
        <v>378</v>
      </c>
      <c r="Q59" s="88">
        <v>1841</v>
      </c>
      <c r="R59" s="95" t="s">
        <v>379</v>
      </c>
      <c r="S59" s="102">
        <v>440</v>
      </c>
      <c r="T59" s="103">
        <v>44951</v>
      </c>
      <c r="U59" s="89">
        <v>668</v>
      </c>
      <c r="V59" s="90">
        <v>45181</v>
      </c>
      <c r="W59" s="319">
        <v>844</v>
      </c>
      <c r="X59" s="104">
        <v>45273</v>
      </c>
      <c r="Y59" s="105"/>
      <c r="Z59" s="91"/>
      <c r="AA59" s="92"/>
      <c r="AB59" s="92"/>
      <c r="AC59" s="92"/>
      <c r="AD59" s="106"/>
      <c r="AE59" s="96" t="s">
        <v>144</v>
      </c>
      <c r="AF59" s="66" t="s">
        <v>145</v>
      </c>
      <c r="AG59" s="66" t="s">
        <v>146</v>
      </c>
      <c r="AH59" s="66" t="s">
        <v>147</v>
      </c>
      <c r="AI59" s="67" t="s">
        <v>148</v>
      </c>
      <c r="AJ59" s="222">
        <v>4</v>
      </c>
      <c r="AK59" s="123" t="s">
        <v>714</v>
      </c>
      <c r="AL59" s="70" t="s">
        <v>150</v>
      </c>
      <c r="AM59" s="70">
        <v>8</v>
      </c>
      <c r="AN59" s="70">
        <f>3+1</f>
        <v>4</v>
      </c>
      <c r="AO59" s="70">
        <f t="shared" si="7"/>
        <v>12</v>
      </c>
      <c r="AP59" s="70">
        <v>0</v>
      </c>
      <c r="AQ59" s="107">
        <v>44960</v>
      </c>
      <c r="AR59" s="108">
        <v>44963</v>
      </c>
      <c r="AS59" s="108">
        <v>44963</v>
      </c>
      <c r="AT59" s="108">
        <v>45204</v>
      </c>
      <c r="AU59" s="108">
        <v>45327</v>
      </c>
      <c r="AV59" s="109"/>
      <c r="AW59" s="94" t="s">
        <v>179</v>
      </c>
      <c r="AX59" s="70" t="s">
        <v>152</v>
      </c>
      <c r="AY59" s="72">
        <v>39547488</v>
      </c>
      <c r="AZ59" s="73">
        <v>0</v>
      </c>
      <c r="BA59" s="70" t="s">
        <v>721</v>
      </c>
      <c r="BB59" s="60" t="s">
        <v>154</v>
      </c>
      <c r="BC59" s="74">
        <v>23511</v>
      </c>
      <c r="BD59" s="75">
        <f ca="1">(TODAY()-Tabla1[[#This Row],[FECHA DE NACIMIENTO]])/365</f>
        <v>59.849315068493148</v>
      </c>
      <c r="BE59" s="70" t="s">
        <v>198</v>
      </c>
      <c r="BF59" s="70" t="s">
        <v>156</v>
      </c>
      <c r="BG59" s="70" t="s">
        <v>157</v>
      </c>
      <c r="BH59" s="76" t="s">
        <v>158</v>
      </c>
      <c r="BI59" s="120" t="s">
        <v>159</v>
      </c>
      <c r="BJ59" s="120" t="s">
        <v>160</v>
      </c>
      <c r="BK59" s="77" t="s">
        <v>722</v>
      </c>
      <c r="BL59" s="70">
        <v>3102798669</v>
      </c>
      <c r="BM59" s="119" t="s">
        <v>723</v>
      </c>
      <c r="BN59" s="70" t="s">
        <v>163</v>
      </c>
      <c r="BO59" s="71">
        <v>45388</v>
      </c>
      <c r="BP59" s="71">
        <v>45510</v>
      </c>
      <c r="BQ59" s="71" t="s">
        <v>353</v>
      </c>
      <c r="BR59" s="122">
        <v>80048265</v>
      </c>
      <c r="BS59" s="121">
        <v>3</v>
      </c>
      <c r="BT59" s="121" t="s">
        <v>288</v>
      </c>
      <c r="BU59" s="128" t="s">
        <v>724</v>
      </c>
      <c r="BV59" s="80" t="s">
        <v>167</v>
      </c>
      <c r="BW59" s="97" t="s">
        <v>187</v>
      </c>
      <c r="BX59" s="99" t="s">
        <v>355</v>
      </c>
      <c r="BY59" s="98" t="s">
        <v>170</v>
      </c>
      <c r="BZ59" s="98" t="s">
        <v>170</v>
      </c>
      <c r="CA59" s="98" t="s">
        <v>170</v>
      </c>
      <c r="CB59" s="98" t="s">
        <v>170</v>
      </c>
      <c r="CC59" s="98" t="s">
        <v>170</v>
      </c>
      <c r="CD59" s="98" t="s">
        <v>170</v>
      </c>
      <c r="CE59" s="98" t="s">
        <v>170</v>
      </c>
      <c r="CF59" s="98" t="s">
        <v>170</v>
      </c>
      <c r="CG59" s="98" t="s">
        <v>170</v>
      </c>
      <c r="CH59" s="98" t="s">
        <v>170</v>
      </c>
      <c r="CI59" s="81" t="s">
        <v>170</v>
      </c>
      <c r="CJ59" s="81" t="s">
        <v>170</v>
      </c>
      <c r="CK59" s="81" t="s">
        <v>170</v>
      </c>
      <c r="CL59" s="81" t="s">
        <v>170</v>
      </c>
      <c r="CM59" s="81" t="s">
        <v>170</v>
      </c>
      <c r="CN59" s="81" t="s">
        <v>170</v>
      </c>
      <c r="CO59" s="81" t="s">
        <v>170</v>
      </c>
      <c r="CP59" s="81" t="s">
        <v>170</v>
      </c>
      <c r="CQ59" s="81" t="s">
        <v>170</v>
      </c>
      <c r="CR59" s="81" t="s">
        <v>170</v>
      </c>
      <c r="CS59" s="100">
        <v>45188</v>
      </c>
      <c r="CT59" s="83">
        <v>90</v>
      </c>
      <c r="CU59" s="225">
        <v>45286</v>
      </c>
      <c r="CV59" s="83">
        <v>30</v>
      </c>
      <c r="CW59" s="83"/>
      <c r="CX59" s="83"/>
      <c r="CY59" s="83"/>
      <c r="CZ59" s="83"/>
      <c r="DA59" s="83">
        <v>2</v>
      </c>
      <c r="DB59" s="84">
        <f t="shared" si="8"/>
        <v>120</v>
      </c>
      <c r="DC59" s="100">
        <v>45327</v>
      </c>
      <c r="DD59" s="101">
        <v>45188</v>
      </c>
      <c r="DE59" s="86">
        <v>7200000</v>
      </c>
      <c r="DF59" s="85">
        <v>45286</v>
      </c>
      <c r="DG59" s="86">
        <v>2400000</v>
      </c>
      <c r="DH59" s="85"/>
      <c r="DI59" s="86"/>
      <c r="DJ59" s="86"/>
      <c r="DK59" s="86"/>
      <c r="DL59" s="86"/>
      <c r="DM59" s="86"/>
      <c r="DN59" s="87">
        <v>2</v>
      </c>
      <c r="DO59" s="325">
        <f t="shared" si="12"/>
        <v>9600000</v>
      </c>
      <c r="DP59" s="111"/>
      <c r="DQ59" s="112"/>
      <c r="DR59" s="111"/>
      <c r="DS59" s="111"/>
      <c r="DT59" s="111"/>
      <c r="DU59" s="111"/>
      <c r="DV59" s="113"/>
      <c r="DW59" s="113"/>
      <c r="DX59" s="113"/>
      <c r="DY59" s="113"/>
      <c r="DZ59" s="114"/>
      <c r="EA59" s="115">
        <f t="shared" si="10"/>
        <v>2400000</v>
      </c>
      <c r="EB59" s="116">
        <f t="shared" si="11"/>
        <v>2400000</v>
      </c>
      <c r="EC59" s="117" t="s">
        <v>711</v>
      </c>
    </row>
    <row r="60" spans="1:133" s="118" customFormat="1" ht="36" x14ac:dyDescent="0.2">
      <c r="A60" s="61">
        <v>59</v>
      </c>
      <c r="B60" s="61">
        <v>2023</v>
      </c>
      <c r="C60" s="360" t="s">
        <v>725</v>
      </c>
      <c r="D60" s="366" t="s">
        <v>726</v>
      </c>
      <c r="E60" s="62" t="s">
        <v>135</v>
      </c>
      <c r="F60" s="62" t="s">
        <v>136</v>
      </c>
      <c r="G60" s="61" t="s">
        <v>137</v>
      </c>
      <c r="H60" s="61" t="s">
        <v>138</v>
      </c>
      <c r="I60" s="63">
        <v>53000000</v>
      </c>
      <c r="J60" s="126">
        <f t="shared" si="6"/>
        <v>66250000</v>
      </c>
      <c r="K60" s="64" t="s">
        <v>139</v>
      </c>
      <c r="L60" s="65">
        <v>36759</v>
      </c>
      <c r="M60" s="76">
        <v>57</v>
      </c>
      <c r="N60" s="69" t="s">
        <v>140</v>
      </c>
      <c r="O60" s="69" t="s">
        <v>141</v>
      </c>
      <c r="P60" s="88" t="s">
        <v>142</v>
      </c>
      <c r="Q60" s="88">
        <v>1741</v>
      </c>
      <c r="R60" s="95" t="s">
        <v>143</v>
      </c>
      <c r="S60" s="102">
        <v>402</v>
      </c>
      <c r="T60" s="103">
        <v>44945</v>
      </c>
      <c r="U60" s="89">
        <v>700</v>
      </c>
      <c r="V60" s="90">
        <v>45222</v>
      </c>
      <c r="W60" s="89"/>
      <c r="X60" s="104"/>
      <c r="Y60" s="105"/>
      <c r="Z60" s="91"/>
      <c r="AA60" s="92"/>
      <c r="AB60" s="92"/>
      <c r="AC60" s="92"/>
      <c r="AD60" s="106"/>
      <c r="AE60" s="96" t="s">
        <v>144</v>
      </c>
      <c r="AF60" s="66" t="s">
        <v>145</v>
      </c>
      <c r="AG60" s="66" t="s">
        <v>254</v>
      </c>
      <c r="AH60" s="66" t="s">
        <v>147</v>
      </c>
      <c r="AI60" s="67" t="s">
        <v>255</v>
      </c>
      <c r="AJ60" s="222">
        <v>5</v>
      </c>
      <c r="AK60" s="123" t="s">
        <v>727</v>
      </c>
      <c r="AL60" s="70" t="s">
        <v>150</v>
      </c>
      <c r="AM60" s="70">
        <v>10</v>
      </c>
      <c r="AN60" s="70">
        <v>2</v>
      </c>
      <c r="AO60" s="70">
        <f t="shared" si="7"/>
        <v>12</v>
      </c>
      <c r="AP60" s="70">
        <v>15</v>
      </c>
      <c r="AQ60" s="107">
        <v>44960</v>
      </c>
      <c r="AR60" s="108">
        <v>44963</v>
      </c>
      <c r="AS60" s="108">
        <v>44963</v>
      </c>
      <c r="AT60" s="108">
        <v>45265</v>
      </c>
      <c r="AU60" s="108">
        <v>45266</v>
      </c>
      <c r="AV60" s="109"/>
      <c r="AW60" s="94" t="s">
        <v>638</v>
      </c>
      <c r="AX60" s="70" t="s">
        <v>152</v>
      </c>
      <c r="AY60" s="72">
        <v>1070016439</v>
      </c>
      <c r="AZ60" s="73">
        <v>5</v>
      </c>
      <c r="BA60" s="70" t="s">
        <v>728</v>
      </c>
      <c r="BB60" s="60" t="s">
        <v>393</v>
      </c>
      <c r="BC60" s="74">
        <v>34977</v>
      </c>
      <c r="BD60" s="75">
        <f ca="1">(TODAY()-Tabla1[[#This Row],[FECHA DE NACIMIENTO]])/365</f>
        <v>28.435616438356163</v>
      </c>
      <c r="BE60" s="70" t="s">
        <v>170</v>
      </c>
      <c r="BF60" s="70" t="s">
        <v>181</v>
      </c>
      <c r="BG60" s="70" t="s">
        <v>258</v>
      </c>
      <c r="BH60" s="76" t="s">
        <v>158</v>
      </c>
      <c r="BI60" s="120" t="s">
        <v>159</v>
      </c>
      <c r="BJ60" s="120" t="s">
        <v>160</v>
      </c>
      <c r="BK60" s="77" t="s">
        <v>729</v>
      </c>
      <c r="BL60" s="70">
        <v>3115222061</v>
      </c>
      <c r="BM60" s="119" t="s">
        <v>730</v>
      </c>
      <c r="BN60" s="70" t="s">
        <v>163</v>
      </c>
      <c r="BO60" s="71">
        <v>45473</v>
      </c>
      <c r="BP60" s="71">
        <v>45550</v>
      </c>
      <c r="BQ60" s="70" t="s">
        <v>652</v>
      </c>
      <c r="BR60" s="72">
        <v>1012420016</v>
      </c>
      <c r="BS60" s="73">
        <v>4</v>
      </c>
      <c r="BT60" s="70" t="s">
        <v>653</v>
      </c>
      <c r="BU60" s="128" t="s">
        <v>731</v>
      </c>
      <c r="BV60" s="80" t="s">
        <v>167</v>
      </c>
      <c r="BW60" s="97" t="s">
        <v>250</v>
      </c>
      <c r="BX60" s="99" t="s">
        <v>355</v>
      </c>
      <c r="BY60" s="98" t="s">
        <v>170</v>
      </c>
      <c r="BZ60" s="98" t="s">
        <v>170</v>
      </c>
      <c r="CA60" s="98" t="s">
        <v>170</v>
      </c>
      <c r="CB60" s="98" t="s">
        <v>170</v>
      </c>
      <c r="CC60" s="98" t="s">
        <v>170</v>
      </c>
      <c r="CD60" s="98" t="s">
        <v>170</v>
      </c>
      <c r="CE60" s="98" t="s">
        <v>170</v>
      </c>
      <c r="CF60" s="98" t="s">
        <v>170</v>
      </c>
      <c r="CG60" s="98" t="s">
        <v>170</v>
      </c>
      <c r="CH60" s="98" t="s">
        <v>170</v>
      </c>
      <c r="CI60" s="81" t="s">
        <v>170</v>
      </c>
      <c r="CJ60" s="81" t="s">
        <v>170</v>
      </c>
      <c r="CK60" s="81" t="s">
        <v>170</v>
      </c>
      <c r="CL60" s="81" t="s">
        <v>170</v>
      </c>
      <c r="CM60" s="81" t="s">
        <v>170</v>
      </c>
      <c r="CN60" s="81" t="s">
        <v>170</v>
      </c>
      <c r="CO60" s="81" t="s">
        <v>170</v>
      </c>
      <c r="CP60" s="81" t="s">
        <v>170</v>
      </c>
      <c r="CQ60" s="81" t="s">
        <v>170</v>
      </c>
      <c r="CR60" s="81" t="s">
        <v>170</v>
      </c>
      <c r="CS60" s="100">
        <v>45231</v>
      </c>
      <c r="CT60" s="83">
        <v>75</v>
      </c>
      <c r="CU60" s="83"/>
      <c r="CV60" s="83"/>
      <c r="CW60" s="83"/>
      <c r="CX60" s="83"/>
      <c r="CY60" s="83"/>
      <c r="CZ60" s="83"/>
      <c r="DA60" s="83">
        <v>1</v>
      </c>
      <c r="DB60" s="84">
        <f t="shared" si="8"/>
        <v>75</v>
      </c>
      <c r="DC60" s="100">
        <v>45342</v>
      </c>
      <c r="DD60" s="101">
        <v>45231</v>
      </c>
      <c r="DE60" s="86">
        <v>13250000</v>
      </c>
      <c r="DF60" s="85"/>
      <c r="DG60" s="86"/>
      <c r="DH60" s="85"/>
      <c r="DI60" s="86"/>
      <c r="DJ60" s="86"/>
      <c r="DK60" s="86"/>
      <c r="DL60" s="86"/>
      <c r="DM60" s="86"/>
      <c r="DN60" s="87">
        <v>1</v>
      </c>
      <c r="DO60" s="325">
        <f t="shared" si="12"/>
        <v>13250000</v>
      </c>
      <c r="DP60" s="111"/>
      <c r="DQ60" s="112"/>
      <c r="DR60" s="111"/>
      <c r="DS60" s="111"/>
      <c r="DT60" s="111"/>
      <c r="DU60" s="111"/>
      <c r="DV60" s="113"/>
      <c r="DW60" s="113"/>
      <c r="DX60" s="113"/>
      <c r="DY60" s="113"/>
      <c r="DZ60" s="114"/>
      <c r="EA60" s="115">
        <f t="shared" si="10"/>
        <v>5520833.333333333</v>
      </c>
      <c r="EB60" s="116">
        <f t="shared" si="11"/>
        <v>5520833.333333333</v>
      </c>
      <c r="EC60" s="117" t="s">
        <v>732</v>
      </c>
    </row>
    <row r="61" spans="1:133" s="118" customFormat="1" ht="36" x14ac:dyDescent="0.2">
      <c r="A61" s="61">
        <v>60</v>
      </c>
      <c r="B61" s="61">
        <v>2023</v>
      </c>
      <c r="C61" s="360" t="s">
        <v>733</v>
      </c>
      <c r="D61" s="366" t="s">
        <v>734</v>
      </c>
      <c r="E61" s="62" t="s">
        <v>135</v>
      </c>
      <c r="F61" s="62" t="s">
        <v>136</v>
      </c>
      <c r="G61" s="61" t="s">
        <v>137</v>
      </c>
      <c r="H61" s="61" t="s">
        <v>138</v>
      </c>
      <c r="I61" s="63">
        <v>19200000</v>
      </c>
      <c r="J61" s="126">
        <f t="shared" si="6"/>
        <v>28800000</v>
      </c>
      <c r="K61" s="64" t="s">
        <v>139</v>
      </c>
      <c r="L61" s="65">
        <v>38601</v>
      </c>
      <c r="M61" s="76">
        <v>57</v>
      </c>
      <c r="N61" s="69" t="s">
        <v>140</v>
      </c>
      <c r="O61" s="69" t="s">
        <v>141</v>
      </c>
      <c r="P61" s="88" t="s">
        <v>378</v>
      </c>
      <c r="Q61" s="88">
        <v>1841</v>
      </c>
      <c r="R61" s="95" t="s">
        <v>379</v>
      </c>
      <c r="S61" s="102">
        <v>440</v>
      </c>
      <c r="T61" s="103">
        <v>44951</v>
      </c>
      <c r="U61" s="89">
        <v>667</v>
      </c>
      <c r="V61" s="90">
        <v>45181</v>
      </c>
      <c r="W61" s="319">
        <v>829</v>
      </c>
      <c r="X61" s="104">
        <v>45273</v>
      </c>
      <c r="Y61" s="105"/>
      <c r="Z61" s="91"/>
      <c r="AA61" s="92"/>
      <c r="AB61" s="92"/>
      <c r="AC61" s="92"/>
      <c r="AD61" s="106"/>
      <c r="AE61" s="96" t="s">
        <v>144</v>
      </c>
      <c r="AF61" s="66" t="s">
        <v>145</v>
      </c>
      <c r="AG61" s="66" t="s">
        <v>146</v>
      </c>
      <c r="AH61" s="66" t="s">
        <v>147</v>
      </c>
      <c r="AI61" s="67" t="s">
        <v>148</v>
      </c>
      <c r="AJ61" s="222">
        <v>4</v>
      </c>
      <c r="AK61" s="123" t="s">
        <v>714</v>
      </c>
      <c r="AL61" s="70" t="s">
        <v>150</v>
      </c>
      <c r="AM61" s="70">
        <v>8</v>
      </c>
      <c r="AN61" s="70">
        <f>3+1</f>
        <v>4</v>
      </c>
      <c r="AO61" s="70">
        <f t="shared" si="7"/>
        <v>12</v>
      </c>
      <c r="AP61" s="70">
        <v>0</v>
      </c>
      <c r="AQ61" s="107">
        <v>44960</v>
      </c>
      <c r="AR61" s="108">
        <v>44963</v>
      </c>
      <c r="AS61" s="108">
        <v>44964</v>
      </c>
      <c r="AT61" s="108">
        <v>45205</v>
      </c>
      <c r="AU61" s="108">
        <v>45328</v>
      </c>
      <c r="AV61" s="109"/>
      <c r="AW61" s="94" t="s">
        <v>179</v>
      </c>
      <c r="AX61" s="70" t="s">
        <v>152</v>
      </c>
      <c r="AY61" s="72">
        <v>52965668</v>
      </c>
      <c r="AZ61" s="73">
        <v>1</v>
      </c>
      <c r="BA61" s="70" t="s">
        <v>735</v>
      </c>
      <c r="BB61" s="60" t="s">
        <v>736</v>
      </c>
      <c r="BC61" s="74">
        <v>30608</v>
      </c>
      <c r="BD61" s="75">
        <f ca="1">(TODAY()-Tabla1[[#This Row],[FECHA DE NACIMIENTO]])/365</f>
        <v>40.405479452054792</v>
      </c>
      <c r="BE61" s="70" t="s">
        <v>198</v>
      </c>
      <c r="BF61" s="70" t="s">
        <v>156</v>
      </c>
      <c r="BG61" s="70" t="s">
        <v>157</v>
      </c>
      <c r="BH61" s="76" t="s">
        <v>158</v>
      </c>
      <c r="BI61" s="120" t="s">
        <v>159</v>
      </c>
      <c r="BJ61" s="120" t="s">
        <v>160</v>
      </c>
      <c r="BK61" s="77" t="s">
        <v>737</v>
      </c>
      <c r="BL61" s="70">
        <v>3204276309</v>
      </c>
      <c r="BM61" s="119" t="s">
        <v>738</v>
      </c>
      <c r="BN61" s="70" t="s">
        <v>163</v>
      </c>
      <c r="BO61" s="71">
        <v>45398</v>
      </c>
      <c r="BP61" s="71">
        <v>45489</v>
      </c>
      <c r="BQ61" s="70" t="s">
        <v>287</v>
      </c>
      <c r="BR61" s="257">
        <v>79053156</v>
      </c>
      <c r="BS61" s="73">
        <v>5</v>
      </c>
      <c r="BT61" s="121" t="s">
        <v>288</v>
      </c>
      <c r="BU61" s="128" t="s">
        <v>739</v>
      </c>
      <c r="BV61" s="80" t="s">
        <v>167</v>
      </c>
      <c r="BW61" s="97" t="s">
        <v>187</v>
      </c>
      <c r="BX61" s="99" t="s">
        <v>355</v>
      </c>
      <c r="BY61" s="98" t="s">
        <v>170</v>
      </c>
      <c r="BZ61" s="98" t="s">
        <v>170</v>
      </c>
      <c r="CA61" s="98" t="s">
        <v>170</v>
      </c>
      <c r="CB61" s="98" t="s">
        <v>170</v>
      </c>
      <c r="CC61" s="98" t="s">
        <v>170</v>
      </c>
      <c r="CD61" s="98" t="s">
        <v>170</v>
      </c>
      <c r="CE61" s="98" t="s">
        <v>170</v>
      </c>
      <c r="CF61" s="98" t="s">
        <v>170</v>
      </c>
      <c r="CG61" s="98" t="s">
        <v>170</v>
      </c>
      <c r="CH61" s="98" t="s">
        <v>170</v>
      </c>
      <c r="CI61" s="81" t="s">
        <v>170</v>
      </c>
      <c r="CJ61" s="81" t="s">
        <v>170</v>
      </c>
      <c r="CK61" s="81" t="s">
        <v>170</v>
      </c>
      <c r="CL61" s="81" t="s">
        <v>170</v>
      </c>
      <c r="CM61" s="81" t="s">
        <v>170</v>
      </c>
      <c r="CN61" s="81" t="s">
        <v>170</v>
      </c>
      <c r="CO61" s="81" t="s">
        <v>170</v>
      </c>
      <c r="CP61" s="81" t="s">
        <v>170</v>
      </c>
      <c r="CQ61" s="81" t="s">
        <v>170</v>
      </c>
      <c r="CR61" s="81" t="s">
        <v>170</v>
      </c>
      <c r="CS61" s="100">
        <v>45188</v>
      </c>
      <c r="CT61" s="83">
        <v>90</v>
      </c>
      <c r="CU61" s="225">
        <v>45286</v>
      </c>
      <c r="CV61" s="83">
        <v>30</v>
      </c>
      <c r="CW61" s="83"/>
      <c r="CX61" s="83"/>
      <c r="CY61" s="83"/>
      <c r="CZ61" s="83"/>
      <c r="DA61" s="83">
        <v>2</v>
      </c>
      <c r="DB61" s="84">
        <f t="shared" si="8"/>
        <v>120</v>
      </c>
      <c r="DC61" s="100">
        <v>45328</v>
      </c>
      <c r="DD61" s="101">
        <v>45188</v>
      </c>
      <c r="DE61" s="86">
        <v>7200000</v>
      </c>
      <c r="DF61" s="85">
        <v>45286</v>
      </c>
      <c r="DG61" s="86">
        <v>2400000</v>
      </c>
      <c r="DH61" s="85"/>
      <c r="DI61" s="86"/>
      <c r="DJ61" s="86"/>
      <c r="DK61" s="86"/>
      <c r="DL61" s="86"/>
      <c r="DM61" s="86"/>
      <c r="DN61" s="87">
        <v>2</v>
      </c>
      <c r="DO61" s="325">
        <f t="shared" si="12"/>
        <v>9600000</v>
      </c>
      <c r="DP61" s="111"/>
      <c r="DQ61" s="112"/>
      <c r="DR61" s="111"/>
      <c r="DS61" s="111"/>
      <c r="DT61" s="111"/>
      <c r="DU61" s="111"/>
      <c r="DV61" s="113"/>
      <c r="DW61" s="113"/>
      <c r="DX61" s="113"/>
      <c r="DY61" s="113"/>
      <c r="DZ61" s="114"/>
      <c r="EA61" s="115">
        <f t="shared" si="10"/>
        <v>2400000</v>
      </c>
      <c r="EB61" s="116">
        <f t="shared" si="11"/>
        <v>2400000</v>
      </c>
      <c r="EC61" s="117" t="s">
        <v>711</v>
      </c>
    </row>
    <row r="62" spans="1:133" s="118" customFormat="1" ht="48" x14ac:dyDescent="0.2">
      <c r="A62" s="129">
        <v>61</v>
      </c>
      <c r="B62" s="129">
        <v>2023</v>
      </c>
      <c r="C62" s="363" t="s">
        <v>740</v>
      </c>
      <c r="D62" s="364" t="s">
        <v>741</v>
      </c>
      <c r="E62" s="62" t="s">
        <v>135</v>
      </c>
      <c r="F62" s="62" t="s">
        <v>136</v>
      </c>
      <c r="G62" s="61" t="s">
        <v>137</v>
      </c>
      <c r="H62" s="61" t="s">
        <v>138</v>
      </c>
      <c r="I62" s="63">
        <v>53000000</v>
      </c>
      <c r="J62" s="126">
        <f t="shared" si="6"/>
        <v>68900000</v>
      </c>
      <c r="K62" s="64" t="s">
        <v>139</v>
      </c>
      <c r="L62" s="65">
        <v>38406</v>
      </c>
      <c r="M62" s="76">
        <v>23</v>
      </c>
      <c r="N62" s="69" t="s">
        <v>742</v>
      </c>
      <c r="O62" s="69" t="s">
        <v>266</v>
      </c>
      <c r="P62" s="88" t="s">
        <v>743</v>
      </c>
      <c r="Q62" s="88">
        <v>1827</v>
      </c>
      <c r="R62" s="95" t="s">
        <v>744</v>
      </c>
      <c r="S62" s="102">
        <v>421</v>
      </c>
      <c r="T62" s="103">
        <v>44950</v>
      </c>
      <c r="U62" s="89">
        <v>775</v>
      </c>
      <c r="V62" s="90">
        <v>45246</v>
      </c>
      <c r="W62" s="89"/>
      <c r="X62" s="104"/>
      <c r="Y62" s="105"/>
      <c r="Z62" s="91"/>
      <c r="AA62" s="92"/>
      <c r="AB62" s="92"/>
      <c r="AC62" s="92"/>
      <c r="AD62" s="106"/>
      <c r="AE62" s="96" t="s">
        <v>144</v>
      </c>
      <c r="AF62" s="66" t="s">
        <v>145</v>
      </c>
      <c r="AG62" s="66" t="s">
        <v>254</v>
      </c>
      <c r="AH62" s="66" t="s">
        <v>147</v>
      </c>
      <c r="AI62" s="67" t="s">
        <v>255</v>
      </c>
      <c r="AJ62" s="222">
        <v>5</v>
      </c>
      <c r="AK62" s="123" t="s">
        <v>745</v>
      </c>
      <c r="AL62" s="70" t="s">
        <v>150</v>
      </c>
      <c r="AM62" s="70">
        <v>10</v>
      </c>
      <c r="AN62" s="70">
        <v>3</v>
      </c>
      <c r="AO62" s="70">
        <f t="shared" si="7"/>
        <v>13</v>
      </c>
      <c r="AP62" s="70">
        <v>0</v>
      </c>
      <c r="AQ62" s="108">
        <v>44963</v>
      </c>
      <c r="AR62" s="108">
        <v>44963</v>
      </c>
      <c r="AS62" s="108">
        <v>44965</v>
      </c>
      <c r="AT62" s="108">
        <v>45267</v>
      </c>
      <c r="AU62" s="108">
        <v>45358</v>
      </c>
      <c r="AV62" s="109"/>
      <c r="AW62" s="94" t="s">
        <v>195</v>
      </c>
      <c r="AX62" s="70" t="s">
        <v>152</v>
      </c>
      <c r="AY62" s="72">
        <v>1024531062</v>
      </c>
      <c r="AZ62" s="73">
        <v>3</v>
      </c>
      <c r="BA62" s="70" t="s">
        <v>746</v>
      </c>
      <c r="BB62" s="60" t="s">
        <v>747</v>
      </c>
      <c r="BC62" s="74">
        <v>33803</v>
      </c>
      <c r="BD62" s="75">
        <f ca="1">(TODAY()-Tabla1[[#This Row],[FECHA DE NACIMIENTO]])/365</f>
        <v>31.652054794520549</v>
      </c>
      <c r="BE62" s="70" t="s">
        <v>170</v>
      </c>
      <c r="BF62" s="70" t="s">
        <v>181</v>
      </c>
      <c r="BG62" s="70" t="s">
        <v>258</v>
      </c>
      <c r="BH62" s="76" t="s">
        <v>158</v>
      </c>
      <c r="BI62" s="120" t="s">
        <v>159</v>
      </c>
      <c r="BJ62" s="120" t="s">
        <v>160</v>
      </c>
      <c r="BK62" s="77" t="s">
        <v>748</v>
      </c>
      <c r="BL62" s="70">
        <v>3204151123</v>
      </c>
      <c r="BM62" s="110" t="s">
        <v>749</v>
      </c>
      <c r="BN62" s="70" t="s">
        <v>163</v>
      </c>
      <c r="BO62" s="71">
        <v>45453</v>
      </c>
      <c r="BP62" s="235"/>
      <c r="BQ62" s="71" t="s">
        <v>415</v>
      </c>
      <c r="BR62" s="122">
        <v>79739723</v>
      </c>
      <c r="BS62" s="121">
        <v>7</v>
      </c>
      <c r="BT62" s="70" t="s">
        <v>750</v>
      </c>
      <c r="BU62" s="128" t="s">
        <v>751</v>
      </c>
      <c r="BV62" s="80" t="s">
        <v>436</v>
      </c>
      <c r="BW62" s="97" t="s">
        <v>168</v>
      </c>
      <c r="BX62" s="99" t="s">
        <v>355</v>
      </c>
      <c r="BY62" s="98" t="s">
        <v>170</v>
      </c>
      <c r="BZ62" s="98" t="s">
        <v>170</v>
      </c>
      <c r="CA62" s="98" t="s">
        <v>170</v>
      </c>
      <c r="CB62" s="98" t="s">
        <v>170</v>
      </c>
      <c r="CC62" s="98" t="s">
        <v>170</v>
      </c>
      <c r="CD62" s="98" t="s">
        <v>170</v>
      </c>
      <c r="CE62" s="98" t="s">
        <v>170</v>
      </c>
      <c r="CF62" s="98" t="s">
        <v>170</v>
      </c>
      <c r="CG62" s="98" t="s">
        <v>170</v>
      </c>
      <c r="CH62" s="98" t="s">
        <v>170</v>
      </c>
      <c r="CI62" s="81" t="s">
        <v>170</v>
      </c>
      <c r="CJ62" s="81" t="s">
        <v>170</v>
      </c>
      <c r="CK62" s="81" t="s">
        <v>170</v>
      </c>
      <c r="CL62" s="81" t="s">
        <v>170</v>
      </c>
      <c r="CM62" s="81" t="s">
        <v>170</v>
      </c>
      <c r="CN62" s="81" t="s">
        <v>170</v>
      </c>
      <c r="CO62" s="81" t="s">
        <v>170</v>
      </c>
      <c r="CP62" s="81" t="s">
        <v>170</v>
      </c>
      <c r="CQ62" s="81" t="s">
        <v>170</v>
      </c>
      <c r="CR62" s="81" t="s">
        <v>170</v>
      </c>
      <c r="CS62" s="100">
        <v>45261</v>
      </c>
      <c r="CT62" s="83">
        <v>90</v>
      </c>
      <c r="CU62" s="83"/>
      <c r="CV62" s="83"/>
      <c r="CW62" s="83"/>
      <c r="CX62" s="83"/>
      <c r="CY62" s="83"/>
      <c r="CZ62" s="83"/>
      <c r="DA62" s="83">
        <v>1</v>
      </c>
      <c r="DB62" s="84">
        <f t="shared" si="8"/>
        <v>90</v>
      </c>
      <c r="DC62" s="100">
        <v>45358</v>
      </c>
      <c r="DD62" s="101">
        <v>45261</v>
      </c>
      <c r="DE62" s="86">
        <v>15900000</v>
      </c>
      <c r="DF62" s="85"/>
      <c r="DG62" s="86"/>
      <c r="DH62" s="85"/>
      <c r="DI62" s="86"/>
      <c r="DJ62" s="86"/>
      <c r="DK62" s="86"/>
      <c r="DL62" s="86"/>
      <c r="DM62" s="86"/>
      <c r="DN62" s="87">
        <v>1</v>
      </c>
      <c r="DO62" s="325">
        <f t="shared" si="12"/>
        <v>15900000</v>
      </c>
      <c r="DP62" s="111"/>
      <c r="DQ62" s="112"/>
      <c r="DR62" s="111"/>
      <c r="DS62" s="111"/>
      <c r="DT62" s="111"/>
      <c r="DU62" s="111"/>
      <c r="DV62" s="113"/>
      <c r="DW62" s="113"/>
      <c r="DX62" s="113"/>
      <c r="DY62" s="113"/>
      <c r="DZ62" s="114"/>
      <c r="EA62" s="115">
        <f t="shared" si="10"/>
        <v>5300000</v>
      </c>
      <c r="EB62" s="116">
        <f t="shared" si="11"/>
        <v>5300000</v>
      </c>
      <c r="EC62" s="117" t="s">
        <v>752</v>
      </c>
    </row>
    <row r="63" spans="1:133" s="118" customFormat="1" ht="36" x14ac:dyDescent="0.2">
      <c r="A63" s="61">
        <v>62</v>
      </c>
      <c r="B63" s="61">
        <v>2023</v>
      </c>
      <c r="C63" s="360" t="s">
        <v>753</v>
      </c>
      <c r="D63" s="366" t="s">
        <v>753</v>
      </c>
      <c r="E63" s="62" t="s">
        <v>135</v>
      </c>
      <c r="F63" s="62" t="s">
        <v>136</v>
      </c>
      <c r="G63" s="61" t="s">
        <v>137</v>
      </c>
      <c r="H63" s="61" t="s">
        <v>138</v>
      </c>
      <c r="I63" s="63">
        <v>45600000</v>
      </c>
      <c r="J63" s="126">
        <f t="shared" si="6"/>
        <v>45600000</v>
      </c>
      <c r="K63" s="64" t="s">
        <v>139</v>
      </c>
      <c r="L63" s="65">
        <v>38634</v>
      </c>
      <c r="M63" s="76">
        <v>57</v>
      </c>
      <c r="N63" s="69" t="s">
        <v>140</v>
      </c>
      <c r="O63" s="69" t="s">
        <v>141</v>
      </c>
      <c r="P63" s="88" t="s">
        <v>142</v>
      </c>
      <c r="Q63" s="88">
        <v>1741</v>
      </c>
      <c r="R63" s="95" t="s">
        <v>143</v>
      </c>
      <c r="S63" s="102">
        <v>417</v>
      </c>
      <c r="T63" s="103">
        <v>44950</v>
      </c>
      <c r="U63" s="89"/>
      <c r="V63" s="90"/>
      <c r="W63" s="89"/>
      <c r="X63" s="104"/>
      <c r="Y63" s="105"/>
      <c r="Z63" s="91"/>
      <c r="AA63" s="92"/>
      <c r="AB63" s="92"/>
      <c r="AC63" s="92"/>
      <c r="AD63" s="106"/>
      <c r="AE63" s="96" t="s">
        <v>144</v>
      </c>
      <c r="AF63" s="66" t="s">
        <v>145</v>
      </c>
      <c r="AG63" s="66" t="s">
        <v>254</v>
      </c>
      <c r="AH63" s="66" t="s">
        <v>147</v>
      </c>
      <c r="AI63" s="67" t="s">
        <v>255</v>
      </c>
      <c r="AJ63" s="222">
        <v>5</v>
      </c>
      <c r="AK63" s="123" t="s">
        <v>754</v>
      </c>
      <c r="AL63" s="70" t="s">
        <v>150</v>
      </c>
      <c r="AM63" s="70">
        <v>8</v>
      </c>
      <c r="AN63" s="70">
        <v>0</v>
      </c>
      <c r="AO63" s="70">
        <f t="shared" si="7"/>
        <v>8</v>
      </c>
      <c r="AP63" s="70">
        <v>0</v>
      </c>
      <c r="AQ63" s="107">
        <v>44961</v>
      </c>
      <c r="AR63" s="108">
        <v>44963</v>
      </c>
      <c r="AS63" s="108">
        <v>44963</v>
      </c>
      <c r="AT63" s="108">
        <v>45204</v>
      </c>
      <c r="AU63" s="108">
        <v>45000</v>
      </c>
      <c r="AV63" s="109"/>
      <c r="AW63" s="94" t="s">
        <v>314</v>
      </c>
      <c r="AX63" s="70" t="s">
        <v>152</v>
      </c>
      <c r="AY63" s="72">
        <v>1094248111</v>
      </c>
      <c r="AZ63" s="73">
        <v>8</v>
      </c>
      <c r="BA63" s="70" t="s">
        <v>167</v>
      </c>
      <c r="BB63" s="60" t="s">
        <v>526</v>
      </c>
      <c r="BC63" s="74">
        <v>32661</v>
      </c>
      <c r="BD63" s="75">
        <f ca="1">(TODAY()-Tabla1[[#This Row],[FECHA DE NACIMIENTO]])/365</f>
        <v>34.780821917808218</v>
      </c>
      <c r="BE63" s="70" t="s">
        <v>198</v>
      </c>
      <c r="BF63" s="70" t="s">
        <v>156</v>
      </c>
      <c r="BG63" s="70" t="s">
        <v>258</v>
      </c>
      <c r="BH63" s="76" t="s">
        <v>158</v>
      </c>
      <c r="BI63" s="120" t="s">
        <v>159</v>
      </c>
      <c r="BJ63" s="120" t="s">
        <v>160</v>
      </c>
      <c r="BK63" s="77" t="s">
        <v>755</v>
      </c>
      <c r="BL63" s="70">
        <v>3204017056</v>
      </c>
      <c r="BM63" s="119" t="s">
        <v>756</v>
      </c>
      <c r="BN63" s="70" t="s">
        <v>163</v>
      </c>
      <c r="BO63" s="71">
        <v>45390</v>
      </c>
      <c r="BP63" s="71"/>
      <c r="BQ63" s="71" t="s">
        <v>315</v>
      </c>
      <c r="BR63" s="122">
        <v>1078368894</v>
      </c>
      <c r="BS63" s="121">
        <v>2</v>
      </c>
      <c r="BT63" s="70" t="s">
        <v>298</v>
      </c>
      <c r="BU63" s="128" t="s">
        <v>757</v>
      </c>
      <c r="BV63" s="80" t="s">
        <v>374</v>
      </c>
      <c r="BW63" s="97" t="s">
        <v>250</v>
      </c>
      <c r="BX63" s="99" t="s">
        <v>355</v>
      </c>
      <c r="BY63" s="98" t="s">
        <v>170</v>
      </c>
      <c r="BZ63" s="98" t="s">
        <v>170</v>
      </c>
      <c r="CA63" s="98" t="s">
        <v>170</v>
      </c>
      <c r="CB63" s="98" t="s">
        <v>170</v>
      </c>
      <c r="CC63" s="98" t="s">
        <v>170</v>
      </c>
      <c r="CD63" s="98" t="s">
        <v>170</v>
      </c>
      <c r="CE63" s="98" t="s">
        <v>170</v>
      </c>
      <c r="CF63" s="98" t="s">
        <v>170</v>
      </c>
      <c r="CG63" s="98" t="s">
        <v>170</v>
      </c>
      <c r="CH63" s="98" t="s">
        <v>170</v>
      </c>
      <c r="CI63" s="81" t="s">
        <v>170</v>
      </c>
      <c r="CJ63" s="81" t="s">
        <v>170</v>
      </c>
      <c r="CK63" s="81" t="s">
        <v>170</v>
      </c>
      <c r="CL63" s="81" t="s">
        <v>170</v>
      </c>
      <c r="CM63" s="81" t="s">
        <v>170</v>
      </c>
      <c r="CN63" s="81" t="s">
        <v>170</v>
      </c>
      <c r="CO63" s="81" t="s">
        <v>170</v>
      </c>
      <c r="CP63" s="81" t="s">
        <v>170</v>
      </c>
      <c r="CQ63" s="81" t="s">
        <v>170</v>
      </c>
      <c r="CR63" s="81" t="s">
        <v>170</v>
      </c>
      <c r="CS63" s="100"/>
      <c r="CT63" s="83"/>
      <c r="CU63" s="83"/>
      <c r="CV63" s="83"/>
      <c r="CW63" s="83"/>
      <c r="CX63" s="83"/>
      <c r="CY63" s="83"/>
      <c r="CZ63" s="83"/>
      <c r="DA63" s="83"/>
      <c r="DB63" s="84">
        <f t="shared" si="8"/>
        <v>0</v>
      </c>
      <c r="DC63" s="100">
        <v>45204</v>
      </c>
      <c r="DD63" s="101"/>
      <c r="DE63" s="86"/>
      <c r="DF63" s="85"/>
      <c r="DG63" s="86"/>
      <c r="DH63" s="85"/>
      <c r="DI63" s="86"/>
      <c r="DJ63" s="86"/>
      <c r="DK63" s="86"/>
      <c r="DL63" s="86"/>
      <c r="DM63" s="86"/>
      <c r="DN63" s="87"/>
      <c r="DO63" s="325">
        <f t="shared" si="12"/>
        <v>0</v>
      </c>
      <c r="DP63" s="111"/>
      <c r="DQ63" s="112"/>
      <c r="DR63" s="111"/>
      <c r="DS63" s="111"/>
      <c r="DT63" s="111"/>
      <c r="DU63" s="111"/>
      <c r="DV63" s="113"/>
      <c r="DW63" s="113"/>
      <c r="DX63" s="113"/>
      <c r="DY63" s="113"/>
      <c r="DZ63" s="114"/>
      <c r="EA63" s="115">
        <f t="shared" si="10"/>
        <v>5700000</v>
      </c>
      <c r="EB63" s="116">
        <f t="shared" si="11"/>
        <v>5700000</v>
      </c>
      <c r="EC63" s="117" t="s">
        <v>758</v>
      </c>
    </row>
    <row r="64" spans="1:133" s="118" customFormat="1" ht="36" x14ac:dyDescent="0.2">
      <c r="A64" s="61">
        <v>63</v>
      </c>
      <c r="B64" s="61">
        <v>2023</v>
      </c>
      <c r="C64" s="360" t="s">
        <v>759</v>
      </c>
      <c r="D64" s="366" t="s">
        <v>760</v>
      </c>
      <c r="E64" s="62" t="s">
        <v>135</v>
      </c>
      <c r="F64" s="62" t="s">
        <v>136</v>
      </c>
      <c r="G64" s="61" t="s">
        <v>137</v>
      </c>
      <c r="H64" s="61" t="s">
        <v>138</v>
      </c>
      <c r="I64" s="63">
        <v>85000000</v>
      </c>
      <c r="J64" s="126">
        <f t="shared" si="6"/>
        <v>117866667</v>
      </c>
      <c r="K64" s="64" t="s">
        <v>139</v>
      </c>
      <c r="L64" s="65">
        <v>38607</v>
      </c>
      <c r="M64" s="76">
        <v>57</v>
      </c>
      <c r="N64" s="69" t="s">
        <v>140</v>
      </c>
      <c r="O64" s="69" t="s">
        <v>141</v>
      </c>
      <c r="P64" s="88" t="s">
        <v>378</v>
      </c>
      <c r="Q64" s="88">
        <v>1841</v>
      </c>
      <c r="R64" s="95" t="s">
        <v>379</v>
      </c>
      <c r="S64" s="102">
        <v>425</v>
      </c>
      <c r="T64" s="103">
        <v>44950</v>
      </c>
      <c r="U64" s="89">
        <v>729</v>
      </c>
      <c r="V64" s="90">
        <v>45222</v>
      </c>
      <c r="W64" s="89">
        <v>900</v>
      </c>
      <c r="X64" s="104">
        <v>45289</v>
      </c>
      <c r="Y64" s="105">
        <v>793</v>
      </c>
      <c r="Z64" s="91">
        <v>44963</v>
      </c>
      <c r="AA64" s="92"/>
      <c r="AB64" s="92"/>
      <c r="AC64" s="92"/>
      <c r="AD64" s="106"/>
      <c r="AE64" s="96" t="s">
        <v>144</v>
      </c>
      <c r="AF64" s="66" t="s">
        <v>145</v>
      </c>
      <c r="AG64" s="66" t="s">
        <v>254</v>
      </c>
      <c r="AH64" s="66" t="s">
        <v>147</v>
      </c>
      <c r="AI64" s="67" t="s">
        <v>255</v>
      </c>
      <c r="AJ64" s="67">
        <v>5</v>
      </c>
      <c r="AK64" s="123" t="s">
        <v>761</v>
      </c>
      <c r="AL64" s="70" t="s">
        <v>150</v>
      </c>
      <c r="AM64" s="70">
        <v>10</v>
      </c>
      <c r="AN64" s="70">
        <v>3</v>
      </c>
      <c r="AO64" s="70">
        <f t="shared" si="7"/>
        <v>13</v>
      </c>
      <c r="AP64" s="70">
        <v>26</v>
      </c>
      <c r="AQ64" s="107">
        <v>44963</v>
      </c>
      <c r="AR64" s="108">
        <v>44963</v>
      </c>
      <c r="AS64" s="108">
        <v>44964</v>
      </c>
      <c r="AT64" s="108">
        <v>45266</v>
      </c>
      <c r="AU64" s="108">
        <v>45384</v>
      </c>
      <c r="AV64" s="109"/>
      <c r="AW64" s="94" t="s">
        <v>151</v>
      </c>
      <c r="AX64" s="70" t="s">
        <v>152</v>
      </c>
      <c r="AY64" s="72">
        <v>79053156</v>
      </c>
      <c r="AZ64" s="73">
        <v>5</v>
      </c>
      <c r="BA64" s="70" t="s">
        <v>287</v>
      </c>
      <c r="BB64" s="60" t="s">
        <v>284</v>
      </c>
      <c r="BC64" s="74">
        <v>25028</v>
      </c>
      <c r="BD64" s="75">
        <f ca="1">(TODAY()-Tabla1[[#This Row],[FECHA DE NACIMIENTO]])/365</f>
        <v>55.69315068493151</v>
      </c>
      <c r="BE64" s="70" t="s">
        <v>170</v>
      </c>
      <c r="BF64" s="70" t="s">
        <v>181</v>
      </c>
      <c r="BG64" s="70" t="s">
        <v>258</v>
      </c>
      <c r="BH64" s="76" t="s">
        <v>158</v>
      </c>
      <c r="BI64" s="120" t="s">
        <v>159</v>
      </c>
      <c r="BJ64" s="120" t="s">
        <v>160</v>
      </c>
      <c r="BK64" s="77" t="s">
        <v>762</v>
      </c>
      <c r="BL64" s="70">
        <v>3105701019</v>
      </c>
      <c r="BM64" s="119" t="s">
        <v>763</v>
      </c>
      <c r="BN64" s="70" t="s">
        <v>163</v>
      </c>
      <c r="BO64" s="71">
        <v>45450</v>
      </c>
      <c r="BP64" s="235"/>
      <c r="BQ64" s="71" t="s">
        <v>353</v>
      </c>
      <c r="BR64" s="122">
        <v>80048265</v>
      </c>
      <c r="BS64" s="121">
        <v>3</v>
      </c>
      <c r="BT64" s="70" t="s">
        <v>385</v>
      </c>
      <c r="BU64" s="128" t="s">
        <v>764</v>
      </c>
      <c r="BV64" s="80" t="s">
        <v>436</v>
      </c>
      <c r="BW64" s="97" t="s">
        <v>168</v>
      </c>
      <c r="BX64" s="99" t="s">
        <v>355</v>
      </c>
      <c r="BY64" s="98" t="s">
        <v>170</v>
      </c>
      <c r="BZ64" s="98" t="s">
        <v>170</v>
      </c>
      <c r="CA64" s="98" t="s">
        <v>170</v>
      </c>
      <c r="CB64" s="98" t="s">
        <v>170</v>
      </c>
      <c r="CC64" s="98" t="s">
        <v>170</v>
      </c>
      <c r="CD64" s="98" t="s">
        <v>170</v>
      </c>
      <c r="CE64" s="98" t="s">
        <v>170</v>
      </c>
      <c r="CF64" s="98" t="s">
        <v>170</v>
      </c>
      <c r="CG64" s="98" t="s">
        <v>170</v>
      </c>
      <c r="CH64" s="98" t="s">
        <v>170</v>
      </c>
      <c r="CI64" s="81" t="s">
        <v>170</v>
      </c>
      <c r="CJ64" s="81" t="s">
        <v>170</v>
      </c>
      <c r="CK64" s="81" t="s">
        <v>170</v>
      </c>
      <c r="CL64" s="81" t="s">
        <v>170</v>
      </c>
      <c r="CM64" s="81" t="s">
        <v>170</v>
      </c>
      <c r="CN64" s="81" t="s">
        <v>170</v>
      </c>
      <c r="CO64" s="81" t="s">
        <v>170</v>
      </c>
      <c r="CP64" s="81" t="s">
        <v>170</v>
      </c>
      <c r="CQ64" s="81" t="s">
        <v>170</v>
      </c>
      <c r="CR64" s="81" t="s">
        <v>170</v>
      </c>
      <c r="CS64" s="100">
        <v>45260</v>
      </c>
      <c r="CT64" s="83">
        <v>90</v>
      </c>
      <c r="CU64" s="225">
        <v>45289</v>
      </c>
      <c r="CV64" s="83">
        <v>26</v>
      </c>
      <c r="CW64" s="83"/>
      <c r="CX64" s="83"/>
      <c r="CY64" s="83"/>
      <c r="CZ64" s="83"/>
      <c r="DA64" s="83">
        <v>2</v>
      </c>
      <c r="DB64" s="84">
        <f t="shared" si="8"/>
        <v>116</v>
      </c>
      <c r="DC64" s="100">
        <v>45384</v>
      </c>
      <c r="DD64" s="101">
        <v>45260</v>
      </c>
      <c r="DE64" s="86">
        <v>25500000</v>
      </c>
      <c r="DF64" s="85">
        <v>45289</v>
      </c>
      <c r="DG64" s="86">
        <v>7366667</v>
      </c>
      <c r="DH64" s="85"/>
      <c r="DI64" s="86"/>
      <c r="DJ64" s="86"/>
      <c r="DK64" s="86"/>
      <c r="DL64" s="86"/>
      <c r="DM64" s="86"/>
      <c r="DN64" s="87">
        <v>2</v>
      </c>
      <c r="DO64" s="325">
        <f t="shared" si="12"/>
        <v>32866667</v>
      </c>
      <c r="DP64" s="111"/>
      <c r="DQ64" s="112"/>
      <c r="DR64" s="111"/>
      <c r="DS64" s="111"/>
      <c r="DT64" s="111"/>
      <c r="DU64" s="111"/>
      <c r="DV64" s="113"/>
      <c r="DW64" s="113"/>
      <c r="DX64" s="113"/>
      <c r="DY64" s="113"/>
      <c r="DZ64" s="114"/>
      <c r="EA64" s="115">
        <f t="shared" si="10"/>
        <v>9066666.692307692</v>
      </c>
      <c r="EB64" s="116">
        <f t="shared" si="11"/>
        <v>9066666.692307692</v>
      </c>
      <c r="EC64" s="117" t="s">
        <v>765</v>
      </c>
    </row>
    <row r="65" spans="1:133" s="118" customFormat="1" ht="48" x14ac:dyDescent="0.2">
      <c r="A65" s="61">
        <v>64</v>
      </c>
      <c r="B65" s="61">
        <v>2023</v>
      </c>
      <c r="C65" s="360" t="s">
        <v>766</v>
      </c>
      <c r="D65" s="366" t="s">
        <v>767</v>
      </c>
      <c r="E65" s="62" t="s">
        <v>135</v>
      </c>
      <c r="F65" s="62" t="s">
        <v>136</v>
      </c>
      <c r="G65" s="61" t="s">
        <v>137</v>
      </c>
      <c r="H65" s="61" t="s">
        <v>138</v>
      </c>
      <c r="I65" s="63">
        <v>71000000</v>
      </c>
      <c r="J65" s="126">
        <f t="shared" si="6"/>
        <v>106500000</v>
      </c>
      <c r="K65" s="64" t="s">
        <v>139</v>
      </c>
      <c r="L65" s="65">
        <v>39562</v>
      </c>
      <c r="M65" s="76">
        <v>49</v>
      </c>
      <c r="N65" s="69" t="s">
        <v>569</v>
      </c>
      <c r="O65" s="69" t="s">
        <v>570</v>
      </c>
      <c r="P65" s="88" t="s">
        <v>571</v>
      </c>
      <c r="Q65" s="88">
        <v>1734</v>
      </c>
      <c r="R65" s="95" t="s">
        <v>572</v>
      </c>
      <c r="S65" s="102">
        <v>451</v>
      </c>
      <c r="T65" s="103">
        <v>44960</v>
      </c>
      <c r="U65" s="89">
        <v>749</v>
      </c>
      <c r="V65" s="90">
        <v>45239</v>
      </c>
      <c r="W65" s="89">
        <v>486</v>
      </c>
      <c r="X65" s="104">
        <v>45323</v>
      </c>
      <c r="Y65" s="105"/>
      <c r="Z65" s="91"/>
      <c r="AA65" s="92"/>
      <c r="AB65" s="92"/>
      <c r="AC65" s="92"/>
      <c r="AD65" s="106"/>
      <c r="AE65" s="96" t="s">
        <v>144</v>
      </c>
      <c r="AF65" s="66" t="s">
        <v>145</v>
      </c>
      <c r="AG65" s="66" t="s">
        <v>254</v>
      </c>
      <c r="AH65" s="66" t="s">
        <v>147</v>
      </c>
      <c r="AI65" s="67" t="s">
        <v>255</v>
      </c>
      <c r="AJ65" s="67">
        <v>5</v>
      </c>
      <c r="AK65" s="123" t="s">
        <v>768</v>
      </c>
      <c r="AL65" s="70" t="s">
        <v>150</v>
      </c>
      <c r="AM65" s="70">
        <v>10</v>
      </c>
      <c r="AN65" s="70">
        <f>3+1+1</f>
        <v>5</v>
      </c>
      <c r="AO65" s="70">
        <f t="shared" si="7"/>
        <v>15</v>
      </c>
      <c r="AP65" s="70">
        <v>0</v>
      </c>
      <c r="AQ65" s="107">
        <v>44963</v>
      </c>
      <c r="AR65" s="108">
        <v>44963</v>
      </c>
      <c r="AS65" s="108">
        <v>44965</v>
      </c>
      <c r="AT65" s="108">
        <v>45267</v>
      </c>
      <c r="AU65" s="108">
        <v>45418</v>
      </c>
      <c r="AV65" s="109"/>
      <c r="AW65" s="94" t="s">
        <v>574</v>
      </c>
      <c r="AX65" s="70" t="s">
        <v>152</v>
      </c>
      <c r="AY65" s="72">
        <v>1090435721</v>
      </c>
      <c r="AZ65" s="73">
        <v>8</v>
      </c>
      <c r="BA65" s="70" t="s">
        <v>769</v>
      </c>
      <c r="BB65" s="60" t="s">
        <v>576</v>
      </c>
      <c r="BC65" s="74">
        <v>33395</v>
      </c>
      <c r="BD65" s="75">
        <f ca="1">(TODAY()-Tabla1[[#This Row],[FECHA DE NACIMIENTO]])/365</f>
        <v>32.769863013698632</v>
      </c>
      <c r="BE65" s="70" t="s">
        <v>170</v>
      </c>
      <c r="BF65" s="70" t="s">
        <v>181</v>
      </c>
      <c r="BG65" s="70" t="s">
        <v>258</v>
      </c>
      <c r="BH65" s="76" t="s">
        <v>158</v>
      </c>
      <c r="BI65" s="120" t="s">
        <v>159</v>
      </c>
      <c r="BJ65" s="120" t="s">
        <v>160</v>
      </c>
      <c r="BK65" s="77" t="s">
        <v>770</v>
      </c>
      <c r="BL65" s="70">
        <v>3229453218</v>
      </c>
      <c r="BM65" s="119" t="s">
        <v>771</v>
      </c>
      <c r="BN65" s="70" t="s">
        <v>163</v>
      </c>
      <c r="BO65" s="71">
        <v>45453</v>
      </c>
      <c r="BP65" s="71">
        <v>45612</v>
      </c>
      <c r="BQ65" s="71" t="s">
        <v>575</v>
      </c>
      <c r="BR65" s="122">
        <v>1073535479</v>
      </c>
      <c r="BS65" s="121">
        <v>7</v>
      </c>
      <c r="BT65" s="70" t="s">
        <v>579</v>
      </c>
      <c r="BU65" s="370" t="s">
        <v>772</v>
      </c>
      <c r="BV65" s="80" t="s">
        <v>295</v>
      </c>
      <c r="BW65" s="97" t="s">
        <v>168</v>
      </c>
      <c r="BX65" s="99" t="s">
        <v>355</v>
      </c>
      <c r="BY65" s="98" t="s">
        <v>170</v>
      </c>
      <c r="BZ65" s="98" t="s">
        <v>170</v>
      </c>
      <c r="CA65" s="98" t="s">
        <v>170</v>
      </c>
      <c r="CB65" s="98" t="s">
        <v>170</v>
      </c>
      <c r="CC65" s="98" t="s">
        <v>170</v>
      </c>
      <c r="CD65" s="98" t="s">
        <v>170</v>
      </c>
      <c r="CE65" s="98" t="s">
        <v>170</v>
      </c>
      <c r="CF65" s="98" t="s">
        <v>170</v>
      </c>
      <c r="CG65" s="98" t="s">
        <v>170</v>
      </c>
      <c r="CH65" s="98" t="s">
        <v>170</v>
      </c>
      <c r="CI65" s="81" t="s">
        <v>170</v>
      </c>
      <c r="CJ65" s="81" t="s">
        <v>170</v>
      </c>
      <c r="CK65" s="81" t="s">
        <v>170</v>
      </c>
      <c r="CL65" s="81" t="s">
        <v>170</v>
      </c>
      <c r="CM65" s="81" t="s">
        <v>170</v>
      </c>
      <c r="CN65" s="81" t="s">
        <v>170</v>
      </c>
      <c r="CO65" s="81" t="s">
        <v>170</v>
      </c>
      <c r="CP65" s="81" t="s">
        <v>170</v>
      </c>
      <c r="CQ65" s="81" t="s">
        <v>170</v>
      </c>
      <c r="CR65" s="81" t="s">
        <v>170</v>
      </c>
      <c r="CS65" s="100">
        <v>45258</v>
      </c>
      <c r="CT65" s="83">
        <v>114</v>
      </c>
      <c r="CU65" s="225">
        <v>45329</v>
      </c>
      <c r="CV65" s="83">
        <v>36</v>
      </c>
      <c r="CW65" s="83"/>
      <c r="CX65" s="83"/>
      <c r="CY65" s="83"/>
      <c r="CZ65" s="83"/>
      <c r="DA65" s="83">
        <v>2</v>
      </c>
      <c r="DB65" s="84">
        <f t="shared" si="8"/>
        <v>150</v>
      </c>
      <c r="DC65" s="100">
        <v>45418</v>
      </c>
      <c r="DD65" s="101">
        <v>45258</v>
      </c>
      <c r="DE65" s="86">
        <v>26980000</v>
      </c>
      <c r="DF65" s="85">
        <v>45329</v>
      </c>
      <c r="DG65" s="86">
        <v>8520000</v>
      </c>
      <c r="DH65" s="85"/>
      <c r="DI65" s="86"/>
      <c r="DJ65" s="86"/>
      <c r="DK65" s="86"/>
      <c r="DL65" s="86"/>
      <c r="DM65" s="86"/>
      <c r="DN65" s="87">
        <v>2</v>
      </c>
      <c r="DO65" s="325">
        <f t="shared" si="12"/>
        <v>35500000</v>
      </c>
      <c r="DP65" s="111"/>
      <c r="DQ65" s="112"/>
      <c r="DR65" s="111"/>
      <c r="DS65" s="111"/>
      <c r="DT65" s="111"/>
      <c r="DU65" s="111"/>
      <c r="DV65" s="113"/>
      <c r="DW65" s="113"/>
      <c r="DX65" s="113"/>
      <c r="DY65" s="113"/>
      <c r="DZ65" s="114"/>
      <c r="EA65" s="115">
        <f t="shared" si="10"/>
        <v>7100000</v>
      </c>
      <c r="EB65" s="116">
        <f t="shared" si="11"/>
        <v>7100000</v>
      </c>
      <c r="EC65" s="117" t="s">
        <v>773</v>
      </c>
    </row>
    <row r="66" spans="1:133" s="118" customFormat="1" ht="36" x14ac:dyDescent="0.2">
      <c r="A66" s="61">
        <v>65</v>
      </c>
      <c r="B66" s="61">
        <v>2023</v>
      </c>
      <c r="C66" s="363" t="s">
        <v>774</v>
      </c>
      <c r="D66" s="364" t="s">
        <v>775</v>
      </c>
      <c r="E66" s="62" t="s">
        <v>135</v>
      </c>
      <c r="F66" s="62" t="s">
        <v>136</v>
      </c>
      <c r="G66" s="61" t="s">
        <v>137</v>
      </c>
      <c r="H66" s="61" t="s">
        <v>138</v>
      </c>
      <c r="I66" s="63">
        <v>53000000</v>
      </c>
      <c r="J66" s="126">
        <f t="shared" si="6"/>
        <v>68900000</v>
      </c>
      <c r="K66" s="64" t="s">
        <v>139</v>
      </c>
      <c r="L66" s="65">
        <v>38408</v>
      </c>
      <c r="M66" s="76">
        <v>57</v>
      </c>
      <c r="N66" s="69" t="s">
        <v>140</v>
      </c>
      <c r="O66" s="69" t="s">
        <v>141</v>
      </c>
      <c r="P66" s="88" t="s">
        <v>378</v>
      </c>
      <c r="Q66" s="88">
        <v>1841</v>
      </c>
      <c r="R66" s="95" t="s">
        <v>379</v>
      </c>
      <c r="S66" s="102">
        <v>435</v>
      </c>
      <c r="T66" s="103">
        <v>44951</v>
      </c>
      <c r="U66" s="89">
        <v>858</v>
      </c>
      <c r="V66" s="90">
        <v>45275</v>
      </c>
      <c r="W66" s="89"/>
      <c r="X66" s="104"/>
      <c r="Y66" s="105"/>
      <c r="Z66" s="91"/>
      <c r="AA66" s="92"/>
      <c r="AB66" s="92"/>
      <c r="AC66" s="92"/>
      <c r="AD66" s="106"/>
      <c r="AE66" s="96" t="s">
        <v>144</v>
      </c>
      <c r="AF66" s="66" t="s">
        <v>145</v>
      </c>
      <c r="AG66" s="66" t="s">
        <v>254</v>
      </c>
      <c r="AH66" s="66" t="s">
        <v>147</v>
      </c>
      <c r="AI66" s="67" t="s">
        <v>255</v>
      </c>
      <c r="AJ66" s="67">
        <v>5</v>
      </c>
      <c r="AK66" s="123" t="s">
        <v>776</v>
      </c>
      <c r="AL66" s="70" t="s">
        <v>150</v>
      </c>
      <c r="AM66" s="70">
        <v>10</v>
      </c>
      <c r="AN66" s="70">
        <v>3</v>
      </c>
      <c r="AO66" s="70">
        <f t="shared" si="7"/>
        <v>13</v>
      </c>
      <c r="AP66" s="70">
        <v>0</v>
      </c>
      <c r="AQ66" s="107">
        <v>44965</v>
      </c>
      <c r="AR66" s="108">
        <v>44974</v>
      </c>
      <c r="AS66" s="108">
        <v>44978</v>
      </c>
      <c r="AT66" s="108">
        <v>45280</v>
      </c>
      <c r="AU66" s="108">
        <v>45371</v>
      </c>
      <c r="AV66" s="109"/>
      <c r="AW66" s="94" t="s">
        <v>195</v>
      </c>
      <c r="AX66" s="70" t="s">
        <v>152</v>
      </c>
      <c r="AY66" s="72">
        <v>1030625256</v>
      </c>
      <c r="AZ66" s="73">
        <v>1</v>
      </c>
      <c r="BA66" s="70" t="s">
        <v>777</v>
      </c>
      <c r="BB66" s="60" t="s">
        <v>576</v>
      </c>
      <c r="BC66" s="74">
        <v>34089</v>
      </c>
      <c r="BD66" s="75">
        <f ca="1">(TODAY()-Tabla1[[#This Row],[FECHA DE NACIMIENTO]])/365</f>
        <v>30.86849315068493</v>
      </c>
      <c r="BE66" s="70" t="s">
        <v>170</v>
      </c>
      <c r="BF66" s="70" t="s">
        <v>181</v>
      </c>
      <c r="BG66" s="70" t="s">
        <v>258</v>
      </c>
      <c r="BH66" s="76" t="s">
        <v>158</v>
      </c>
      <c r="BI66" s="120" t="s">
        <v>159</v>
      </c>
      <c r="BJ66" s="120" t="s">
        <v>160</v>
      </c>
      <c r="BK66" s="77" t="s">
        <v>778</v>
      </c>
      <c r="BL66" s="70">
        <v>3188150279</v>
      </c>
      <c r="BM66" s="119" t="s">
        <v>779</v>
      </c>
      <c r="BN66" s="70" t="s">
        <v>163</v>
      </c>
      <c r="BO66" s="71">
        <v>45503</v>
      </c>
      <c r="BP66" s="71">
        <v>45595</v>
      </c>
      <c r="BQ66" s="70" t="s">
        <v>701</v>
      </c>
      <c r="BR66" s="72">
        <v>52533394</v>
      </c>
      <c r="BS66" s="73">
        <v>3</v>
      </c>
      <c r="BT66" s="70" t="s">
        <v>385</v>
      </c>
      <c r="BU66" s="128" t="s">
        <v>780</v>
      </c>
      <c r="BV66" s="80" t="s">
        <v>374</v>
      </c>
      <c r="BW66" s="97" t="s">
        <v>168</v>
      </c>
      <c r="BX66" s="99" t="s">
        <v>355</v>
      </c>
      <c r="BY66" s="98" t="s">
        <v>170</v>
      </c>
      <c r="BZ66" s="98" t="s">
        <v>170</v>
      </c>
      <c r="CA66" s="98" t="s">
        <v>170</v>
      </c>
      <c r="CB66" s="98" t="s">
        <v>170</v>
      </c>
      <c r="CC66" s="98" t="s">
        <v>170</v>
      </c>
      <c r="CD66" s="98" t="s">
        <v>170</v>
      </c>
      <c r="CE66" s="98" t="s">
        <v>170</v>
      </c>
      <c r="CF66" s="98" t="s">
        <v>170</v>
      </c>
      <c r="CG66" s="98" t="s">
        <v>170</v>
      </c>
      <c r="CH66" s="98" t="s">
        <v>170</v>
      </c>
      <c r="CI66" s="81" t="s">
        <v>170</v>
      </c>
      <c r="CJ66" s="81" t="s">
        <v>170</v>
      </c>
      <c r="CK66" s="81" t="s">
        <v>170</v>
      </c>
      <c r="CL66" s="81" t="s">
        <v>170</v>
      </c>
      <c r="CM66" s="81" t="s">
        <v>170</v>
      </c>
      <c r="CN66" s="81" t="s">
        <v>170</v>
      </c>
      <c r="CO66" s="81" t="s">
        <v>170</v>
      </c>
      <c r="CP66" s="81" t="s">
        <v>170</v>
      </c>
      <c r="CQ66" s="81" t="s">
        <v>170</v>
      </c>
      <c r="CR66" s="81" t="s">
        <v>170</v>
      </c>
      <c r="CS66" s="100">
        <v>45278</v>
      </c>
      <c r="CT66" s="83">
        <v>90</v>
      </c>
      <c r="CU66" s="83"/>
      <c r="CV66" s="83"/>
      <c r="CW66" s="83"/>
      <c r="CX66" s="83"/>
      <c r="CY66" s="83"/>
      <c r="CZ66" s="83"/>
      <c r="DA66" s="83">
        <v>1</v>
      </c>
      <c r="DB66" s="84">
        <f t="shared" si="8"/>
        <v>90</v>
      </c>
      <c r="DC66" s="100">
        <v>45371</v>
      </c>
      <c r="DD66" s="101">
        <v>45278</v>
      </c>
      <c r="DE66" s="86">
        <v>15900000</v>
      </c>
      <c r="DF66" s="85"/>
      <c r="DG66" s="86"/>
      <c r="DH66" s="85"/>
      <c r="DI66" s="86"/>
      <c r="DJ66" s="86"/>
      <c r="DK66" s="86"/>
      <c r="DL66" s="86"/>
      <c r="DM66" s="86"/>
      <c r="DN66" s="87">
        <v>1</v>
      </c>
      <c r="DO66" s="325">
        <f t="shared" si="12"/>
        <v>15900000</v>
      </c>
      <c r="DP66" s="111"/>
      <c r="DQ66" s="112"/>
      <c r="DR66" s="111"/>
      <c r="DS66" s="111"/>
      <c r="DT66" s="111"/>
      <c r="DU66" s="111"/>
      <c r="DV66" s="113"/>
      <c r="DW66" s="113"/>
      <c r="DX66" s="113"/>
      <c r="DY66" s="113"/>
      <c r="DZ66" s="114"/>
      <c r="EA66" s="115">
        <f t="shared" si="10"/>
        <v>5300000</v>
      </c>
      <c r="EB66" s="116">
        <f t="shared" si="11"/>
        <v>5300000</v>
      </c>
      <c r="EC66" s="117" t="s">
        <v>781</v>
      </c>
    </row>
    <row r="67" spans="1:133" s="118" customFormat="1" ht="36" x14ac:dyDescent="0.2">
      <c r="A67" s="61">
        <v>66</v>
      </c>
      <c r="B67" s="61">
        <v>2023</v>
      </c>
      <c r="C67" s="360" t="s">
        <v>782</v>
      </c>
      <c r="D67" s="366" t="s">
        <v>783</v>
      </c>
      <c r="E67" s="62" t="s">
        <v>135</v>
      </c>
      <c r="F67" s="62" t="s">
        <v>136</v>
      </c>
      <c r="G67" s="61" t="s">
        <v>137</v>
      </c>
      <c r="H67" s="61" t="s">
        <v>138</v>
      </c>
      <c r="I67" s="63">
        <v>53000000</v>
      </c>
      <c r="J67" s="126">
        <f t="shared" si="6"/>
        <v>79500000</v>
      </c>
      <c r="K67" s="64" t="s">
        <v>139</v>
      </c>
      <c r="L67" s="65">
        <v>39092</v>
      </c>
      <c r="M67" s="76">
        <v>57</v>
      </c>
      <c r="N67" s="69" t="s">
        <v>140</v>
      </c>
      <c r="O67" s="69" t="s">
        <v>141</v>
      </c>
      <c r="P67" s="88" t="s">
        <v>378</v>
      </c>
      <c r="Q67" s="88">
        <v>1841</v>
      </c>
      <c r="R67" s="95" t="s">
        <v>379</v>
      </c>
      <c r="S67" s="102">
        <v>438</v>
      </c>
      <c r="T67" s="103">
        <v>44951</v>
      </c>
      <c r="U67" s="89">
        <v>822</v>
      </c>
      <c r="V67" s="90">
        <v>45267</v>
      </c>
      <c r="W67" s="89">
        <v>493</v>
      </c>
      <c r="X67" s="104">
        <v>45330</v>
      </c>
      <c r="Y67" s="105"/>
      <c r="Z67" s="91"/>
      <c r="AA67" s="92"/>
      <c r="AB67" s="92"/>
      <c r="AC67" s="92"/>
      <c r="AD67" s="106"/>
      <c r="AE67" s="96" t="s">
        <v>144</v>
      </c>
      <c r="AF67" s="66" t="s">
        <v>145</v>
      </c>
      <c r="AG67" s="66" t="s">
        <v>254</v>
      </c>
      <c r="AH67" s="66" t="s">
        <v>147</v>
      </c>
      <c r="AI67" s="67" t="s">
        <v>255</v>
      </c>
      <c r="AJ67" s="222">
        <v>5</v>
      </c>
      <c r="AK67" s="123" t="s">
        <v>784</v>
      </c>
      <c r="AL67" s="70" t="s">
        <v>150</v>
      </c>
      <c r="AM67" s="70">
        <v>10</v>
      </c>
      <c r="AN67" s="70">
        <f>2+3</f>
        <v>5</v>
      </c>
      <c r="AO67" s="70">
        <f t="shared" si="7"/>
        <v>15</v>
      </c>
      <c r="AP67" s="70">
        <v>0</v>
      </c>
      <c r="AQ67" s="107">
        <v>44966</v>
      </c>
      <c r="AR67" s="108">
        <v>44967</v>
      </c>
      <c r="AS67" s="108">
        <v>44970</v>
      </c>
      <c r="AT67" s="108">
        <v>45272</v>
      </c>
      <c r="AU67" s="108">
        <v>45424</v>
      </c>
      <c r="AV67" s="109"/>
      <c r="AW67" s="94" t="s">
        <v>574</v>
      </c>
      <c r="AX67" s="70" t="s">
        <v>152</v>
      </c>
      <c r="AY67" s="72">
        <v>80799927</v>
      </c>
      <c r="AZ67" s="73">
        <v>2</v>
      </c>
      <c r="BA67" s="70" t="s">
        <v>785</v>
      </c>
      <c r="BB67" s="60" t="s">
        <v>640</v>
      </c>
      <c r="BC67" s="74">
        <v>30750</v>
      </c>
      <c r="BD67" s="75">
        <f ca="1">(TODAY()-Tabla1[[#This Row],[FECHA DE NACIMIENTO]])/365</f>
        <v>40.016438356164386</v>
      </c>
      <c r="BE67" s="70" t="s">
        <v>170</v>
      </c>
      <c r="BF67" s="70" t="s">
        <v>181</v>
      </c>
      <c r="BG67" s="70" t="s">
        <v>258</v>
      </c>
      <c r="BH67" s="76" t="s">
        <v>158</v>
      </c>
      <c r="BI67" s="120" t="s">
        <v>159</v>
      </c>
      <c r="BJ67" s="120" t="s">
        <v>160</v>
      </c>
      <c r="BK67" s="77" t="s">
        <v>786</v>
      </c>
      <c r="BL67" s="70">
        <v>322045867</v>
      </c>
      <c r="BM67" s="119" t="s">
        <v>787</v>
      </c>
      <c r="BN67" s="70" t="s">
        <v>163</v>
      </c>
      <c r="BO67" s="71">
        <v>45473</v>
      </c>
      <c r="BP67" s="71">
        <v>45535</v>
      </c>
      <c r="BQ67" s="70" t="s">
        <v>701</v>
      </c>
      <c r="BR67" s="72">
        <v>52533394</v>
      </c>
      <c r="BS67" s="73">
        <v>3</v>
      </c>
      <c r="BT67" s="70" t="s">
        <v>288</v>
      </c>
      <c r="BU67" s="370" t="s">
        <v>788</v>
      </c>
      <c r="BV67" s="80" t="s">
        <v>374</v>
      </c>
      <c r="BW67" s="97" t="s">
        <v>168</v>
      </c>
      <c r="BX67" s="99" t="s">
        <v>355</v>
      </c>
      <c r="BY67" s="98" t="s">
        <v>170</v>
      </c>
      <c r="BZ67" s="98" t="s">
        <v>170</v>
      </c>
      <c r="CA67" s="98" t="s">
        <v>170</v>
      </c>
      <c r="CB67" s="98" t="s">
        <v>170</v>
      </c>
      <c r="CC67" s="98" t="s">
        <v>170</v>
      </c>
      <c r="CD67" s="98" t="s">
        <v>170</v>
      </c>
      <c r="CE67" s="98" t="s">
        <v>170</v>
      </c>
      <c r="CF67" s="98" t="s">
        <v>170</v>
      </c>
      <c r="CG67" s="98" t="s">
        <v>170</v>
      </c>
      <c r="CH67" s="98" t="s">
        <v>170</v>
      </c>
      <c r="CI67" s="81" t="s">
        <v>170</v>
      </c>
      <c r="CJ67" s="81" t="s">
        <v>170</v>
      </c>
      <c r="CK67" s="81" t="s">
        <v>170</v>
      </c>
      <c r="CL67" s="81" t="s">
        <v>170</v>
      </c>
      <c r="CM67" s="81" t="s">
        <v>170</v>
      </c>
      <c r="CN67" s="81" t="s">
        <v>170</v>
      </c>
      <c r="CO67" s="81" t="s">
        <v>170</v>
      </c>
      <c r="CP67" s="81" t="s">
        <v>170</v>
      </c>
      <c r="CQ67" s="81" t="s">
        <v>170</v>
      </c>
      <c r="CR67" s="81" t="s">
        <v>170</v>
      </c>
      <c r="CS67" s="100">
        <v>45271</v>
      </c>
      <c r="CT67" s="83">
        <v>60</v>
      </c>
      <c r="CU67" s="225">
        <v>45331</v>
      </c>
      <c r="CV67" s="83">
        <v>90</v>
      </c>
      <c r="CW67" s="83"/>
      <c r="CX67" s="83"/>
      <c r="CY67" s="83"/>
      <c r="CZ67" s="83"/>
      <c r="DA67" s="83">
        <v>2</v>
      </c>
      <c r="DB67" s="84">
        <f t="shared" si="8"/>
        <v>150</v>
      </c>
      <c r="DC67" s="100">
        <v>45424</v>
      </c>
      <c r="DD67" s="101">
        <v>45271</v>
      </c>
      <c r="DE67" s="86">
        <v>10600000</v>
      </c>
      <c r="DF67" s="85">
        <v>45331</v>
      </c>
      <c r="DG67" s="86">
        <v>15900000</v>
      </c>
      <c r="DH67" s="85"/>
      <c r="DI67" s="86"/>
      <c r="DJ67" s="86"/>
      <c r="DK67" s="86"/>
      <c r="DL67" s="86"/>
      <c r="DM67" s="86"/>
      <c r="DN67" s="87">
        <v>2</v>
      </c>
      <c r="DO67" s="325">
        <f t="shared" si="12"/>
        <v>26500000</v>
      </c>
      <c r="DP67" s="111"/>
      <c r="DQ67" s="112"/>
      <c r="DR67" s="111"/>
      <c r="DS67" s="111"/>
      <c r="DT67" s="111"/>
      <c r="DU67" s="111"/>
      <c r="DV67" s="113"/>
      <c r="DW67" s="113"/>
      <c r="DX67" s="113"/>
      <c r="DY67" s="113"/>
      <c r="DZ67" s="114"/>
      <c r="EA67" s="115">
        <f t="shared" si="10"/>
        <v>5300000</v>
      </c>
      <c r="EB67" s="116">
        <f t="shared" si="11"/>
        <v>5300000</v>
      </c>
      <c r="EC67" s="117" t="s">
        <v>789</v>
      </c>
    </row>
    <row r="68" spans="1:133" s="118" customFormat="1" ht="36" x14ac:dyDescent="0.2">
      <c r="A68" s="61">
        <v>67</v>
      </c>
      <c r="B68" s="61">
        <v>2023</v>
      </c>
      <c r="C68" s="360" t="s">
        <v>790</v>
      </c>
      <c r="D68" s="366" t="s">
        <v>791</v>
      </c>
      <c r="E68" s="62" t="s">
        <v>135</v>
      </c>
      <c r="F68" s="62" t="s">
        <v>136</v>
      </c>
      <c r="G68" s="61" t="s">
        <v>137</v>
      </c>
      <c r="H68" s="61" t="s">
        <v>138</v>
      </c>
      <c r="I68" s="63">
        <v>36800000</v>
      </c>
      <c r="J68" s="126">
        <f t="shared" si="6"/>
        <v>55200000</v>
      </c>
      <c r="K68" s="64" t="s">
        <v>139</v>
      </c>
      <c r="L68" s="65">
        <v>39209</v>
      </c>
      <c r="M68" s="76">
        <v>6</v>
      </c>
      <c r="N68" s="69" t="s">
        <v>511</v>
      </c>
      <c r="O68" s="69" t="s">
        <v>266</v>
      </c>
      <c r="P68" s="88" t="s">
        <v>594</v>
      </c>
      <c r="Q68" s="88">
        <v>1671</v>
      </c>
      <c r="R68" s="95" t="s">
        <v>595</v>
      </c>
      <c r="S68" s="102">
        <v>444</v>
      </c>
      <c r="T68" s="103">
        <v>44956</v>
      </c>
      <c r="U68" s="89">
        <v>434</v>
      </c>
      <c r="V68" s="90">
        <v>45303</v>
      </c>
      <c r="W68" s="89"/>
      <c r="X68" s="104"/>
      <c r="Y68" s="105"/>
      <c r="Z68" s="91"/>
      <c r="AA68" s="92"/>
      <c r="AB68" s="92"/>
      <c r="AC68" s="92"/>
      <c r="AD68" s="106"/>
      <c r="AE68" s="96" t="s">
        <v>144</v>
      </c>
      <c r="AF68" s="66" t="s">
        <v>145</v>
      </c>
      <c r="AG68" s="66" t="s">
        <v>254</v>
      </c>
      <c r="AH68" s="66" t="s">
        <v>147</v>
      </c>
      <c r="AI68" s="67" t="s">
        <v>255</v>
      </c>
      <c r="AJ68" s="222">
        <v>5</v>
      </c>
      <c r="AK68" s="123" t="s">
        <v>689</v>
      </c>
      <c r="AL68" s="70" t="s">
        <v>150</v>
      </c>
      <c r="AM68" s="70">
        <v>8</v>
      </c>
      <c r="AN68" s="70">
        <f>3+1</f>
        <v>4</v>
      </c>
      <c r="AO68" s="70">
        <f t="shared" si="7"/>
        <v>12</v>
      </c>
      <c r="AP68" s="70">
        <v>0</v>
      </c>
      <c r="AQ68" s="107">
        <v>44964</v>
      </c>
      <c r="AR68" s="108">
        <v>44965</v>
      </c>
      <c r="AS68" s="108">
        <v>44970</v>
      </c>
      <c r="AT68" s="108">
        <v>45211</v>
      </c>
      <c r="AU68" s="108">
        <v>45334</v>
      </c>
      <c r="AV68" s="109"/>
      <c r="AW68" s="94" t="s">
        <v>179</v>
      </c>
      <c r="AX68" s="70" t="s">
        <v>152</v>
      </c>
      <c r="AY68" s="72">
        <v>52861057</v>
      </c>
      <c r="AZ68" s="73">
        <v>2</v>
      </c>
      <c r="BA68" s="70" t="s">
        <v>792</v>
      </c>
      <c r="BB68" s="60" t="s">
        <v>504</v>
      </c>
      <c r="BC68" s="74">
        <v>30431</v>
      </c>
      <c r="BD68" s="75">
        <f ca="1">(TODAY()-Tabla1[[#This Row],[FECHA DE NACIMIENTO]])/365</f>
        <v>40.890410958904113</v>
      </c>
      <c r="BE68" s="70" t="s">
        <v>155</v>
      </c>
      <c r="BF68" s="70" t="s">
        <v>156</v>
      </c>
      <c r="BG68" s="70" t="s">
        <v>258</v>
      </c>
      <c r="BH68" s="76" t="s">
        <v>158</v>
      </c>
      <c r="BI68" s="120" t="s">
        <v>159</v>
      </c>
      <c r="BJ68" s="120" t="s">
        <v>160</v>
      </c>
      <c r="BK68" s="77" t="s">
        <v>793</v>
      </c>
      <c r="BL68" s="70">
        <v>3232204989</v>
      </c>
      <c r="BM68" s="119" t="s">
        <v>794</v>
      </c>
      <c r="BN68" s="70" t="s">
        <v>163</v>
      </c>
      <c r="BO68" s="71">
        <v>45513</v>
      </c>
      <c r="BP68" s="71"/>
      <c r="BQ68" s="71" t="s">
        <v>597</v>
      </c>
      <c r="BR68" s="122">
        <v>1013615672</v>
      </c>
      <c r="BS68" s="121">
        <v>8</v>
      </c>
      <c r="BT68" s="70" t="s">
        <v>600</v>
      </c>
      <c r="BU68" s="128" t="s">
        <v>795</v>
      </c>
      <c r="BV68" s="80" t="s">
        <v>436</v>
      </c>
      <c r="BW68" s="97" t="s">
        <v>187</v>
      </c>
      <c r="BX68" s="99" t="s">
        <v>355</v>
      </c>
      <c r="BY68" s="98" t="s">
        <v>170</v>
      </c>
      <c r="BZ68" s="98" t="s">
        <v>170</v>
      </c>
      <c r="CA68" s="98" t="s">
        <v>170</v>
      </c>
      <c r="CB68" s="98" t="s">
        <v>170</v>
      </c>
      <c r="CC68" s="98" t="s">
        <v>170</v>
      </c>
      <c r="CD68" s="98" t="s">
        <v>170</v>
      </c>
      <c r="CE68" s="98" t="s">
        <v>170</v>
      </c>
      <c r="CF68" s="98" t="s">
        <v>170</v>
      </c>
      <c r="CG68" s="98" t="s">
        <v>170</v>
      </c>
      <c r="CH68" s="98" t="s">
        <v>170</v>
      </c>
      <c r="CI68" s="81" t="s">
        <v>170</v>
      </c>
      <c r="CJ68" s="81" t="s">
        <v>170</v>
      </c>
      <c r="CK68" s="81" t="s">
        <v>170</v>
      </c>
      <c r="CL68" s="81" t="s">
        <v>170</v>
      </c>
      <c r="CM68" s="81" t="s">
        <v>170</v>
      </c>
      <c r="CN68" s="81" t="s">
        <v>170</v>
      </c>
      <c r="CO68" s="81" t="s">
        <v>170</v>
      </c>
      <c r="CP68" s="81" t="s">
        <v>170</v>
      </c>
      <c r="CQ68" s="81" t="s">
        <v>170</v>
      </c>
      <c r="CR68" s="81" t="s">
        <v>170</v>
      </c>
      <c r="CS68" s="100">
        <v>45177</v>
      </c>
      <c r="CT68" s="83">
        <v>90</v>
      </c>
      <c r="CU68" s="225">
        <v>45303</v>
      </c>
      <c r="CV68" s="83">
        <v>30</v>
      </c>
      <c r="CW68" s="83"/>
      <c r="CX68" s="83"/>
      <c r="CY68" s="83"/>
      <c r="CZ68" s="83"/>
      <c r="DA68" s="83">
        <v>2</v>
      </c>
      <c r="DB68" s="84">
        <f t="shared" si="8"/>
        <v>120</v>
      </c>
      <c r="DC68" s="100">
        <v>45334</v>
      </c>
      <c r="DD68" s="101">
        <v>45177</v>
      </c>
      <c r="DE68" s="86">
        <v>13800000</v>
      </c>
      <c r="DF68" s="85">
        <v>45303</v>
      </c>
      <c r="DG68" s="86">
        <v>4600000</v>
      </c>
      <c r="DH68" s="85"/>
      <c r="DI68" s="86"/>
      <c r="DJ68" s="86"/>
      <c r="DK68" s="86"/>
      <c r="DL68" s="86"/>
      <c r="DM68" s="86"/>
      <c r="DN68" s="87">
        <v>2</v>
      </c>
      <c r="DO68" s="325">
        <f t="shared" si="12"/>
        <v>18400000</v>
      </c>
      <c r="DP68" s="111"/>
      <c r="DQ68" s="112"/>
      <c r="DR68" s="111"/>
      <c r="DS68" s="111"/>
      <c r="DT68" s="111"/>
      <c r="DU68" s="111"/>
      <c r="DV68" s="113"/>
      <c r="DW68" s="113"/>
      <c r="DX68" s="113"/>
      <c r="DY68" s="113"/>
      <c r="DZ68" s="114"/>
      <c r="EA68" s="115">
        <f t="shared" si="10"/>
        <v>4600000</v>
      </c>
      <c r="EB68" s="116">
        <f t="shared" si="11"/>
        <v>4600000</v>
      </c>
      <c r="EC68" s="117" t="s">
        <v>694</v>
      </c>
    </row>
    <row r="69" spans="1:133" s="118" customFormat="1" ht="36" x14ac:dyDescent="0.2">
      <c r="A69" s="61">
        <v>68</v>
      </c>
      <c r="B69" s="61">
        <v>2023</v>
      </c>
      <c r="C69" s="360" t="s">
        <v>796</v>
      </c>
      <c r="D69" s="364" t="s">
        <v>797</v>
      </c>
      <c r="E69" s="62" t="s">
        <v>135</v>
      </c>
      <c r="F69" s="62" t="s">
        <v>136</v>
      </c>
      <c r="G69" s="61" t="s">
        <v>137</v>
      </c>
      <c r="H69" s="61" t="s">
        <v>138</v>
      </c>
      <c r="I69" s="63">
        <v>48000000</v>
      </c>
      <c r="J69" s="126">
        <f t="shared" si="6"/>
        <v>48000000</v>
      </c>
      <c r="K69" s="64" t="s">
        <v>139</v>
      </c>
      <c r="L69" s="65">
        <v>37416</v>
      </c>
      <c r="M69" s="76">
        <v>57</v>
      </c>
      <c r="N69" s="69" t="s">
        <v>140</v>
      </c>
      <c r="O69" s="69" t="s">
        <v>141</v>
      </c>
      <c r="P69" s="88" t="s">
        <v>378</v>
      </c>
      <c r="Q69" s="88">
        <v>1841</v>
      </c>
      <c r="R69" s="95" t="s">
        <v>379</v>
      </c>
      <c r="S69" s="102">
        <v>432</v>
      </c>
      <c r="T69" s="103">
        <v>44951</v>
      </c>
      <c r="U69" s="89"/>
      <c r="V69" s="90"/>
      <c r="W69" s="89"/>
      <c r="X69" s="104"/>
      <c r="Y69" s="105"/>
      <c r="Z69" s="91"/>
      <c r="AA69" s="92"/>
      <c r="AB69" s="92"/>
      <c r="AC69" s="92"/>
      <c r="AD69" s="106"/>
      <c r="AE69" s="96" t="s">
        <v>144</v>
      </c>
      <c r="AF69" s="66" t="s">
        <v>145</v>
      </c>
      <c r="AG69" s="66" t="s">
        <v>254</v>
      </c>
      <c r="AH69" s="66" t="s">
        <v>147</v>
      </c>
      <c r="AI69" s="67" t="s">
        <v>255</v>
      </c>
      <c r="AJ69" s="67">
        <v>5</v>
      </c>
      <c r="AK69" s="123" t="s">
        <v>798</v>
      </c>
      <c r="AL69" s="70" t="s">
        <v>150</v>
      </c>
      <c r="AM69" s="70">
        <v>10</v>
      </c>
      <c r="AN69" s="70">
        <v>0</v>
      </c>
      <c r="AO69" s="70">
        <f t="shared" si="7"/>
        <v>10</v>
      </c>
      <c r="AP69" s="70">
        <v>0</v>
      </c>
      <c r="AQ69" s="107">
        <v>44966</v>
      </c>
      <c r="AR69" s="107">
        <v>44966</v>
      </c>
      <c r="AS69" s="108">
        <v>44970</v>
      </c>
      <c r="AT69" s="108">
        <v>45272</v>
      </c>
      <c r="AU69" s="108">
        <v>45008</v>
      </c>
      <c r="AV69" s="109"/>
      <c r="AW69" s="94" t="s">
        <v>314</v>
      </c>
      <c r="AX69" s="70" t="s">
        <v>152</v>
      </c>
      <c r="AY69" s="72">
        <v>1075247785</v>
      </c>
      <c r="AZ69" s="73">
        <v>8</v>
      </c>
      <c r="BA69" s="70" t="s">
        <v>799</v>
      </c>
      <c r="BB69" s="60" t="s">
        <v>526</v>
      </c>
      <c r="BC69" s="74">
        <v>33125</v>
      </c>
      <c r="BD69" s="75">
        <f ca="1">(TODAY()-Tabla1[[#This Row],[FECHA DE NACIMIENTO]])/365</f>
        <v>33.509589041095893</v>
      </c>
      <c r="BE69" s="70" t="s">
        <v>198</v>
      </c>
      <c r="BF69" s="70" t="s">
        <v>156</v>
      </c>
      <c r="BG69" s="70" t="s">
        <v>258</v>
      </c>
      <c r="BH69" s="76" t="s">
        <v>158</v>
      </c>
      <c r="BI69" s="120" t="s">
        <v>159</v>
      </c>
      <c r="BJ69" s="120" t="s">
        <v>160</v>
      </c>
      <c r="BK69" s="77" t="s">
        <v>800</v>
      </c>
      <c r="BL69" s="70">
        <v>3008715120</v>
      </c>
      <c r="BM69" s="119" t="s">
        <v>801</v>
      </c>
      <c r="BN69" s="70" t="s">
        <v>163</v>
      </c>
      <c r="BO69" s="71">
        <v>45453</v>
      </c>
      <c r="BP69" s="71"/>
      <c r="BQ69" s="71" t="s">
        <v>353</v>
      </c>
      <c r="BR69" s="122">
        <v>80048265</v>
      </c>
      <c r="BS69" s="121">
        <v>3</v>
      </c>
      <c r="BT69" s="121" t="s">
        <v>288</v>
      </c>
      <c r="BU69" s="128" t="s">
        <v>802</v>
      </c>
      <c r="BV69" s="80" t="s">
        <v>167</v>
      </c>
      <c r="BW69" s="97" t="s">
        <v>250</v>
      </c>
      <c r="BX69" s="99" t="s">
        <v>355</v>
      </c>
      <c r="BY69" s="98" t="s">
        <v>170</v>
      </c>
      <c r="BZ69" s="98" t="s">
        <v>170</v>
      </c>
      <c r="CA69" s="98" t="s">
        <v>170</v>
      </c>
      <c r="CB69" s="98" t="s">
        <v>170</v>
      </c>
      <c r="CC69" s="98" t="s">
        <v>170</v>
      </c>
      <c r="CD69" s="98" t="s">
        <v>170</v>
      </c>
      <c r="CE69" s="98" t="s">
        <v>170</v>
      </c>
      <c r="CF69" s="98" t="s">
        <v>170</v>
      </c>
      <c r="CG69" s="98" t="s">
        <v>170</v>
      </c>
      <c r="CH69" s="98" t="s">
        <v>170</v>
      </c>
      <c r="CI69" s="81" t="s">
        <v>170</v>
      </c>
      <c r="CJ69" s="81" t="s">
        <v>170</v>
      </c>
      <c r="CK69" s="81" t="s">
        <v>170</v>
      </c>
      <c r="CL69" s="81" t="s">
        <v>170</v>
      </c>
      <c r="CM69" s="81" t="s">
        <v>170</v>
      </c>
      <c r="CN69" s="81" t="s">
        <v>170</v>
      </c>
      <c r="CO69" s="81" t="s">
        <v>170</v>
      </c>
      <c r="CP69" s="81" t="s">
        <v>170</v>
      </c>
      <c r="CQ69" s="81" t="s">
        <v>170</v>
      </c>
      <c r="CR69" s="81" t="s">
        <v>170</v>
      </c>
      <c r="CS69" s="100"/>
      <c r="CT69" s="83"/>
      <c r="CU69" s="83"/>
      <c r="CV69" s="83"/>
      <c r="CW69" s="83"/>
      <c r="CX69" s="83"/>
      <c r="CY69" s="83"/>
      <c r="CZ69" s="83"/>
      <c r="DA69" s="83"/>
      <c r="DB69" s="84">
        <f t="shared" si="8"/>
        <v>0</v>
      </c>
      <c r="DC69" s="100">
        <v>45272</v>
      </c>
      <c r="DD69" s="101"/>
      <c r="DE69" s="86"/>
      <c r="DF69" s="85"/>
      <c r="DG69" s="86"/>
      <c r="DH69" s="85"/>
      <c r="DI69" s="86"/>
      <c r="DJ69" s="86"/>
      <c r="DK69" s="86"/>
      <c r="DL69" s="86"/>
      <c r="DM69" s="86"/>
      <c r="DN69" s="87"/>
      <c r="DO69" s="325">
        <f t="shared" si="12"/>
        <v>0</v>
      </c>
      <c r="DP69" s="111"/>
      <c r="DQ69" s="112"/>
      <c r="DR69" s="111"/>
      <c r="DS69" s="111"/>
      <c r="DT69" s="111"/>
      <c r="DU69" s="111"/>
      <c r="DV69" s="113"/>
      <c r="DW69" s="113"/>
      <c r="DX69" s="113"/>
      <c r="DY69" s="113"/>
      <c r="DZ69" s="114"/>
      <c r="EA69" s="115">
        <f t="shared" si="10"/>
        <v>4800000</v>
      </c>
      <c r="EB69" s="116">
        <f t="shared" si="11"/>
        <v>4800000</v>
      </c>
      <c r="EC69" s="117" t="s">
        <v>803</v>
      </c>
    </row>
    <row r="70" spans="1:133" s="118" customFormat="1" ht="36" x14ac:dyDescent="0.2">
      <c r="A70" s="61">
        <v>69</v>
      </c>
      <c r="B70" s="61">
        <v>2023</v>
      </c>
      <c r="C70" s="360" t="s">
        <v>804</v>
      </c>
      <c r="D70" s="364" t="s">
        <v>805</v>
      </c>
      <c r="E70" s="62" t="s">
        <v>135</v>
      </c>
      <c r="F70" s="62" t="s">
        <v>136</v>
      </c>
      <c r="G70" s="61" t="s">
        <v>137</v>
      </c>
      <c r="H70" s="61" t="s">
        <v>138</v>
      </c>
      <c r="I70" s="63">
        <v>53000000</v>
      </c>
      <c r="J70" s="126">
        <f t="shared" si="6"/>
        <v>63600000</v>
      </c>
      <c r="K70" s="64" t="s">
        <v>139</v>
      </c>
      <c r="L70" s="65">
        <v>39092</v>
      </c>
      <c r="M70" s="76">
        <v>57</v>
      </c>
      <c r="N70" s="69" t="s">
        <v>140</v>
      </c>
      <c r="O70" s="69" t="s">
        <v>141</v>
      </c>
      <c r="P70" s="88" t="s">
        <v>378</v>
      </c>
      <c r="Q70" s="88">
        <v>1841</v>
      </c>
      <c r="R70" s="95" t="s">
        <v>379</v>
      </c>
      <c r="S70" s="102">
        <v>438</v>
      </c>
      <c r="T70" s="103">
        <v>44951</v>
      </c>
      <c r="U70" s="89">
        <v>815</v>
      </c>
      <c r="V70" s="90">
        <v>45264</v>
      </c>
      <c r="W70" s="89">
        <v>884</v>
      </c>
      <c r="X70" s="104">
        <v>45286</v>
      </c>
      <c r="Y70" s="105"/>
      <c r="Z70" s="91"/>
      <c r="AA70" s="92"/>
      <c r="AB70" s="92"/>
      <c r="AC70" s="92"/>
      <c r="AD70" s="106"/>
      <c r="AE70" s="96" t="s">
        <v>144</v>
      </c>
      <c r="AF70" s="66" t="s">
        <v>145</v>
      </c>
      <c r="AG70" s="66" t="s">
        <v>254</v>
      </c>
      <c r="AH70" s="66" t="s">
        <v>147</v>
      </c>
      <c r="AI70" s="67" t="s">
        <v>255</v>
      </c>
      <c r="AJ70" s="67">
        <v>5</v>
      </c>
      <c r="AK70" s="123" t="s">
        <v>784</v>
      </c>
      <c r="AL70" s="70" t="s">
        <v>150</v>
      </c>
      <c r="AM70" s="70">
        <v>10</v>
      </c>
      <c r="AN70" s="70">
        <f>1+1</f>
        <v>2</v>
      </c>
      <c r="AO70" s="70">
        <f t="shared" si="7"/>
        <v>12</v>
      </c>
      <c r="AP70" s="70">
        <v>0</v>
      </c>
      <c r="AQ70" s="107">
        <v>44966</v>
      </c>
      <c r="AR70" s="108">
        <v>44970</v>
      </c>
      <c r="AS70" s="108">
        <v>44971</v>
      </c>
      <c r="AT70" s="108">
        <v>45273</v>
      </c>
      <c r="AU70" s="108">
        <v>45335</v>
      </c>
      <c r="AV70" s="109"/>
      <c r="AW70" s="94" t="s">
        <v>179</v>
      </c>
      <c r="AX70" s="70" t="s">
        <v>152</v>
      </c>
      <c r="AY70" s="72">
        <v>80825882</v>
      </c>
      <c r="AZ70" s="73">
        <v>1</v>
      </c>
      <c r="BA70" s="70" t="s">
        <v>806</v>
      </c>
      <c r="BB70" s="60" t="s">
        <v>640</v>
      </c>
      <c r="BC70" s="74">
        <v>30751</v>
      </c>
      <c r="BD70" s="75">
        <f ca="1">(TODAY()-Tabla1[[#This Row],[FECHA DE NACIMIENTO]])/365</f>
        <v>40.013698630136986</v>
      </c>
      <c r="BE70" s="70" t="s">
        <v>170</v>
      </c>
      <c r="BF70" s="70" t="s">
        <v>181</v>
      </c>
      <c r="BG70" s="70" t="s">
        <v>258</v>
      </c>
      <c r="BH70" s="76" t="s">
        <v>158</v>
      </c>
      <c r="BI70" s="120" t="s">
        <v>159</v>
      </c>
      <c r="BJ70" s="120" t="s">
        <v>160</v>
      </c>
      <c r="BK70" s="77" t="s">
        <v>807</v>
      </c>
      <c r="BL70" s="70">
        <v>3142141206</v>
      </c>
      <c r="BM70" s="119" t="s">
        <v>808</v>
      </c>
      <c r="BN70" s="70" t="s">
        <v>163</v>
      </c>
      <c r="BO70" s="71">
        <v>45473</v>
      </c>
      <c r="BP70" s="235"/>
      <c r="BQ70" s="70" t="s">
        <v>701</v>
      </c>
      <c r="BR70" s="72">
        <v>52533394</v>
      </c>
      <c r="BS70" s="73">
        <v>3</v>
      </c>
      <c r="BT70" s="70" t="s">
        <v>288</v>
      </c>
      <c r="BU70" s="128" t="s">
        <v>809</v>
      </c>
      <c r="BV70" s="80" t="s">
        <v>374</v>
      </c>
      <c r="BW70" s="97" t="s">
        <v>187</v>
      </c>
      <c r="BX70" s="99" t="s">
        <v>355</v>
      </c>
      <c r="BY70" s="98" t="s">
        <v>170</v>
      </c>
      <c r="BZ70" s="98" t="s">
        <v>170</v>
      </c>
      <c r="CA70" s="98" t="s">
        <v>170</v>
      </c>
      <c r="CB70" s="98" t="s">
        <v>170</v>
      </c>
      <c r="CC70" s="98" t="s">
        <v>170</v>
      </c>
      <c r="CD70" s="98" t="s">
        <v>170</v>
      </c>
      <c r="CE70" s="98" t="s">
        <v>170</v>
      </c>
      <c r="CF70" s="98" t="s">
        <v>170</v>
      </c>
      <c r="CG70" s="98" t="s">
        <v>170</v>
      </c>
      <c r="CH70" s="98" t="s">
        <v>170</v>
      </c>
      <c r="CI70" s="81" t="s">
        <v>170</v>
      </c>
      <c r="CJ70" s="81" t="s">
        <v>170</v>
      </c>
      <c r="CK70" s="81" t="s">
        <v>170</v>
      </c>
      <c r="CL70" s="81" t="s">
        <v>170</v>
      </c>
      <c r="CM70" s="81" t="s">
        <v>170</v>
      </c>
      <c r="CN70" s="81" t="s">
        <v>170</v>
      </c>
      <c r="CO70" s="81" t="s">
        <v>170</v>
      </c>
      <c r="CP70" s="81" t="s">
        <v>170</v>
      </c>
      <c r="CQ70" s="81" t="s">
        <v>170</v>
      </c>
      <c r="CR70" s="81" t="s">
        <v>170</v>
      </c>
      <c r="CS70" s="100">
        <v>45266</v>
      </c>
      <c r="CT70" s="83">
        <v>30</v>
      </c>
      <c r="CU70" s="225">
        <v>45287</v>
      </c>
      <c r="CV70" s="83">
        <v>30</v>
      </c>
      <c r="CW70" s="83"/>
      <c r="CX70" s="83"/>
      <c r="CY70" s="83"/>
      <c r="CZ70" s="83"/>
      <c r="DA70" s="83"/>
      <c r="DB70" s="84">
        <v>2</v>
      </c>
      <c r="DC70" s="100">
        <v>45335</v>
      </c>
      <c r="DD70" s="101">
        <v>45266</v>
      </c>
      <c r="DE70" s="86">
        <v>5300000</v>
      </c>
      <c r="DF70" s="85">
        <v>45287</v>
      </c>
      <c r="DG70" s="86">
        <v>5300000</v>
      </c>
      <c r="DH70" s="85"/>
      <c r="DI70" s="86"/>
      <c r="DJ70" s="86"/>
      <c r="DK70" s="86"/>
      <c r="DL70" s="86"/>
      <c r="DM70" s="86"/>
      <c r="DN70" s="87">
        <v>2</v>
      </c>
      <c r="DO70" s="325">
        <f t="shared" si="12"/>
        <v>10600000</v>
      </c>
      <c r="DP70" s="111"/>
      <c r="DQ70" s="112"/>
      <c r="DR70" s="111"/>
      <c r="DS70" s="111"/>
      <c r="DT70" s="111"/>
      <c r="DU70" s="111"/>
      <c r="DV70" s="113"/>
      <c r="DW70" s="113"/>
      <c r="DX70" s="113"/>
      <c r="DY70" s="113"/>
      <c r="DZ70" s="114"/>
      <c r="EA70" s="115">
        <f t="shared" si="10"/>
        <v>5300000</v>
      </c>
      <c r="EB70" s="116">
        <f t="shared" si="11"/>
        <v>5300000</v>
      </c>
      <c r="EC70" s="117" t="s">
        <v>789</v>
      </c>
    </row>
    <row r="71" spans="1:133" s="118" customFormat="1" ht="48" x14ac:dyDescent="0.2">
      <c r="A71" s="61">
        <v>70</v>
      </c>
      <c r="B71" s="61">
        <v>2023</v>
      </c>
      <c r="C71" s="360" t="s">
        <v>810</v>
      </c>
      <c r="D71" s="366" t="s">
        <v>811</v>
      </c>
      <c r="E71" s="62" t="s">
        <v>135</v>
      </c>
      <c r="F71" s="62" t="s">
        <v>136</v>
      </c>
      <c r="G71" s="61" t="s">
        <v>137</v>
      </c>
      <c r="H71" s="61" t="s">
        <v>138</v>
      </c>
      <c r="I71" s="63">
        <v>19200000</v>
      </c>
      <c r="J71" s="126">
        <f t="shared" si="6"/>
        <v>19200000</v>
      </c>
      <c r="K71" s="64" t="s">
        <v>139</v>
      </c>
      <c r="L71" s="65">
        <v>38421</v>
      </c>
      <c r="M71" s="76">
        <v>57</v>
      </c>
      <c r="N71" s="69" t="s">
        <v>140</v>
      </c>
      <c r="O71" s="69" t="s">
        <v>141</v>
      </c>
      <c r="P71" s="88" t="s">
        <v>142</v>
      </c>
      <c r="Q71" s="88">
        <v>1741</v>
      </c>
      <c r="R71" s="95" t="s">
        <v>143</v>
      </c>
      <c r="S71" s="102">
        <v>447</v>
      </c>
      <c r="T71" s="103">
        <v>44957</v>
      </c>
      <c r="U71" s="89"/>
      <c r="V71" s="90"/>
      <c r="W71" s="89"/>
      <c r="X71" s="104"/>
      <c r="Y71" s="105"/>
      <c r="Z71" s="91"/>
      <c r="AA71" s="92"/>
      <c r="AB71" s="92"/>
      <c r="AC71" s="92"/>
      <c r="AD71" s="106"/>
      <c r="AE71" s="96" t="s">
        <v>144</v>
      </c>
      <c r="AF71" s="66" t="s">
        <v>145</v>
      </c>
      <c r="AG71" s="66" t="s">
        <v>254</v>
      </c>
      <c r="AH71" s="66" t="s">
        <v>147</v>
      </c>
      <c r="AI71" s="67" t="s">
        <v>255</v>
      </c>
      <c r="AJ71" s="222">
        <v>5</v>
      </c>
      <c r="AK71" s="123" t="s">
        <v>812</v>
      </c>
      <c r="AL71" s="70" t="s">
        <v>150</v>
      </c>
      <c r="AM71" s="70">
        <v>4</v>
      </c>
      <c r="AN71" s="70">
        <v>0</v>
      </c>
      <c r="AO71" s="70">
        <f t="shared" si="7"/>
        <v>4</v>
      </c>
      <c r="AP71" s="70">
        <v>0</v>
      </c>
      <c r="AQ71" s="107">
        <v>44967</v>
      </c>
      <c r="AR71" s="108">
        <v>44971</v>
      </c>
      <c r="AS71" s="108">
        <v>44972</v>
      </c>
      <c r="AT71" s="108">
        <v>45091</v>
      </c>
      <c r="AU71" s="108">
        <v>45061</v>
      </c>
      <c r="AV71" s="109"/>
      <c r="AW71" s="94" t="s">
        <v>472</v>
      </c>
      <c r="AX71" s="70" t="s">
        <v>152</v>
      </c>
      <c r="AY71" s="72">
        <v>1032386167</v>
      </c>
      <c r="AZ71" s="73">
        <v>5</v>
      </c>
      <c r="BA71" s="70" t="s">
        <v>813</v>
      </c>
      <c r="BB71" s="60" t="s">
        <v>814</v>
      </c>
      <c r="BC71" s="74">
        <v>31882</v>
      </c>
      <c r="BD71" s="75">
        <f ca="1">(TODAY()-Tabla1[[#This Row],[FECHA DE NACIMIENTO]])/365</f>
        <v>36.915068493150685</v>
      </c>
      <c r="BE71" s="70" t="s">
        <v>170</v>
      </c>
      <c r="BF71" s="70" t="s">
        <v>181</v>
      </c>
      <c r="BG71" s="70" t="s">
        <v>258</v>
      </c>
      <c r="BH71" s="76" t="s">
        <v>158</v>
      </c>
      <c r="BI71" s="120" t="s">
        <v>159</v>
      </c>
      <c r="BJ71" s="120" t="s">
        <v>160</v>
      </c>
      <c r="BK71" s="77" t="s">
        <v>815</v>
      </c>
      <c r="BL71" s="70">
        <v>3016225814</v>
      </c>
      <c r="BM71" s="119" t="s">
        <v>816</v>
      </c>
      <c r="BN71" s="70" t="s">
        <v>163</v>
      </c>
      <c r="BO71" s="71">
        <v>45301</v>
      </c>
      <c r="BP71" s="71"/>
      <c r="BQ71" s="71" t="s">
        <v>164</v>
      </c>
      <c r="BR71" s="122">
        <v>39663349</v>
      </c>
      <c r="BS71" s="121">
        <v>1</v>
      </c>
      <c r="BT71" s="70" t="s">
        <v>817</v>
      </c>
      <c r="BU71" s="128" t="s">
        <v>818</v>
      </c>
      <c r="BV71" s="80" t="s">
        <v>374</v>
      </c>
      <c r="BW71" s="97" t="s">
        <v>250</v>
      </c>
      <c r="BX71" s="99" t="s">
        <v>355</v>
      </c>
      <c r="BY71" s="98" t="s">
        <v>170</v>
      </c>
      <c r="BZ71" s="98" t="s">
        <v>170</v>
      </c>
      <c r="CA71" s="98" t="s">
        <v>170</v>
      </c>
      <c r="CB71" s="98" t="s">
        <v>170</v>
      </c>
      <c r="CC71" s="98" t="s">
        <v>170</v>
      </c>
      <c r="CD71" s="98" t="s">
        <v>170</v>
      </c>
      <c r="CE71" s="98" t="s">
        <v>170</v>
      </c>
      <c r="CF71" s="98" t="s">
        <v>170</v>
      </c>
      <c r="CG71" s="98" t="s">
        <v>170</v>
      </c>
      <c r="CH71" s="98" t="s">
        <v>170</v>
      </c>
      <c r="CI71" s="81" t="s">
        <v>170</v>
      </c>
      <c r="CJ71" s="81" t="s">
        <v>170</v>
      </c>
      <c r="CK71" s="81" t="s">
        <v>170</v>
      </c>
      <c r="CL71" s="81" t="s">
        <v>170</v>
      </c>
      <c r="CM71" s="81" t="s">
        <v>170</v>
      </c>
      <c r="CN71" s="81" t="s">
        <v>170</v>
      </c>
      <c r="CO71" s="81" t="s">
        <v>170</v>
      </c>
      <c r="CP71" s="81" t="s">
        <v>170</v>
      </c>
      <c r="CQ71" s="81" t="s">
        <v>170</v>
      </c>
      <c r="CR71" s="81" t="s">
        <v>170</v>
      </c>
      <c r="CS71" s="100"/>
      <c r="CT71" s="83"/>
      <c r="CU71" s="83"/>
      <c r="CV71" s="83"/>
      <c r="CW71" s="83"/>
      <c r="CX71" s="83"/>
      <c r="CY71" s="83"/>
      <c r="CZ71" s="83"/>
      <c r="DA71" s="83"/>
      <c r="DB71" s="84">
        <f t="shared" si="8"/>
        <v>0</v>
      </c>
      <c r="DC71" s="100">
        <v>45091</v>
      </c>
      <c r="DD71" s="101"/>
      <c r="DE71" s="86"/>
      <c r="DF71" s="85"/>
      <c r="DG71" s="86"/>
      <c r="DH71" s="85"/>
      <c r="DI71" s="86"/>
      <c r="DJ71" s="86"/>
      <c r="DK71" s="86"/>
      <c r="DL71" s="86"/>
      <c r="DM71" s="86"/>
      <c r="DN71" s="87"/>
      <c r="DO71" s="325">
        <f t="shared" si="12"/>
        <v>0</v>
      </c>
      <c r="DP71" s="111"/>
      <c r="DQ71" s="112"/>
      <c r="DR71" s="111"/>
      <c r="DS71" s="111"/>
      <c r="DT71" s="111"/>
      <c r="DU71" s="111"/>
      <c r="DV71" s="113"/>
      <c r="DW71" s="113"/>
      <c r="DX71" s="113"/>
      <c r="DY71" s="113"/>
      <c r="DZ71" s="114"/>
      <c r="EA71" s="115">
        <f t="shared" si="10"/>
        <v>4800000</v>
      </c>
      <c r="EB71" s="116">
        <f t="shared" si="11"/>
        <v>4800000</v>
      </c>
      <c r="EC71" s="117" t="s">
        <v>819</v>
      </c>
    </row>
    <row r="72" spans="1:133" s="118" customFormat="1" ht="48" x14ac:dyDescent="0.2">
      <c r="A72" s="61">
        <v>71</v>
      </c>
      <c r="B72" s="61">
        <v>2023</v>
      </c>
      <c r="C72" s="360" t="s">
        <v>820</v>
      </c>
      <c r="D72" s="366" t="s">
        <v>821</v>
      </c>
      <c r="E72" s="62" t="s">
        <v>135</v>
      </c>
      <c r="F72" s="62" t="s">
        <v>136</v>
      </c>
      <c r="G72" s="61" t="s">
        <v>137</v>
      </c>
      <c r="H72" s="61" t="s">
        <v>138</v>
      </c>
      <c r="I72" s="63">
        <v>53000000</v>
      </c>
      <c r="J72" s="126">
        <f t="shared" si="6"/>
        <v>79500000</v>
      </c>
      <c r="K72" s="64" t="s">
        <v>139</v>
      </c>
      <c r="L72" s="65">
        <v>38034</v>
      </c>
      <c r="M72" s="76">
        <v>34</v>
      </c>
      <c r="N72" s="69" t="s">
        <v>822</v>
      </c>
      <c r="O72" s="69" t="s">
        <v>823</v>
      </c>
      <c r="P72" s="88" t="s">
        <v>824</v>
      </c>
      <c r="Q72" s="88">
        <v>1731</v>
      </c>
      <c r="R72" s="95" t="s">
        <v>825</v>
      </c>
      <c r="S72" s="102">
        <v>405</v>
      </c>
      <c r="T72" s="103">
        <v>44945</v>
      </c>
      <c r="U72" s="89">
        <v>776</v>
      </c>
      <c r="V72" s="90">
        <v>45246</v>
      </c>
      <c r="W72" s="89">
        <v>447</v>
      </c>
      <c r="X72" s="104">
        <v>45309</v>
      </c>
      <c r="Y72" s="105"/>
      <c r="Z72" s="91"/>
      <c r="AA72" s="92"/>
      <c r="AB72" s="92"/>
      <c r="AC72" s="92"/>
      <c r="AD72" s="106"/>
      <c r="AE72" s="96" t="s">
        <v>144</v>
      </c>
      <c r="AF72" s="66" t="s">
        <v>145</v>
      </c>
      <c r="AG72" s="66" t="s">
        <v>254</v>
      </c>
      <c r="AH72" s="66" t="s">
        <v>147</v>
      </c>
      <c r="AI72" s="67" t="s">
        <v>255</v>
      </c>
      <c r="AJ72" s="67">
        <v>5</v>
      </c>
      <c r="AK72" s="123" t="s">
        <v>826</v>
      </c>
      <c r="AL72" s="70" t="s">
        <v>150</v>
      </c>
      <c r="AM72" s="70">
        <v>10</v>
      </c>
      <c r="AN72" s="70">
        <f>2+3</f>
        <v>5</v>
      </c>
      <c r="AO72" s="70">
        <f t="shared" si="7"/>
        <v>15</v>
      </c>
      <c r="AP72" s="70">
        <v>0</v>
      </c>
      <c r="AQ72" s="107">
        <v>44966</v>
      </c>
      <c r="AR72" s="108">
        <v>44971</v>
      </c>
      <c r="AS72" s="108">
        <v>44972</v>
      </c>
      <c r="AT72" s="108">
        <v>45274</v>
      </c>
      <c r="AU72" s="108">
        <v>45426</v>
      </c>
      <c r="AV72" s="109"/>
      <c r="AW72" s="94" t="s">
        <v>574</v>
      </c>
      <c r="AX72" s="70" t="s">
        <v>152</v>
      </c>
      <c r="AY72" s="72">
        <v>1061047863</v>
      </c>
      <c r="AZ72" s="73">
        <v>5</v>
      </c>
      <c r="BA72" s="70" t="s">
        <v>827</v>
      </c>
      <c r="BB72" s="60" t="s">
        <v>828</v>
      </c>
      <c r="BC72" s="74">
        <v>35002</v>
      </c>
      <c r="BD72" s="75">
        <f ca="1">(TODAY()-Tabla1[[#This Row],[FECHA DE NACIMIENTO]])/365</f>
        <v>28.367123287671234</v>
      </c>
      <c r="BE72" s="70" t="s">
        <v>170</v>
      </c>
      <c r="BF72" s="70" t="s">
        <v>181</v>
      </c>
      <c r="BG72" s="70" t="s">
        <v>258</v>
      </c>
      <c r="BH72" s="76" t="s">
        <v>158</v>
      </c>
      <c r="BI72" s="120" t="s">
        <v>159</v>
      </c>
      <c r="BJ72" s="120" t="s">
        <v>160</v>
      </c>
      <c r="BK72" s="77" t="s">
        <v>829</v>
      </c>
      <c r="BL72" s="70">
        <v>3209035891</v>
      </c>
      <c r="BM72" s="119" t="s">
        <v>830</v>
      </c>
      <c r="BN72" s="70" t="s">
        <v>163</v>
      </c>
      <c r="BO72" s="71">
        <v>45463</v>
      </c>
      <c r="BP72" s="71">
        <v>45524</v>
      </c>
      <c r="BQ72" s="71" t="s">
        <v>415</v>
      </c>
      <c r="BR72" s="122">
        <v>79739723</v>
      </c>
      <c r="BS72" s="121">
        <v>7</v>
      </c>
      <c r="BT72" s="70" t="s">
        <v>831</v>
      </c>
      <c r="BU72" s="128" t="s">
        <v>832</v>
      </c>
      <c r="BV72" s="80" t="s">
        <v>374</v>
      </c>
      <c r="BW72" s="97" t="s">
        <v>168</v>
      </c>
      <c r="BX72" s="99" t="s">
        <v>355</v>
      </c>
      <c r="BY72" s="98" t="s">
        <v>170</v>
      </c>
      <c r="BZ72" s="98" t="s">
        <v>170</v>
      </c>
      <c r="CA72" s="98" t="s">
        <v>170</v>
      </c>
      <c r="CB72" s="98" t="s">
        <v>170</v>
      </c>
      <c r="CC72" s="98" t="s">
        <v>170</v>
      </c>
      <c r="CD72" s="98" t="s">
        <v>170</v>
      </c>
      <c r="CE72" s="98" t="s">
        <v>170</v>
      </c>
      <c r="CF72" s="98" t="s">
        <v>170</v>
      </c>
      <c r="CG72" s="98" t="s">
        <v>170</v>
      </c>
      <c r="CH72" s="98" t="s">
        <v>170</v>
      </c>
      <c r="CI72" s="246">
        <v>45142</v>
      </c>
      <c r="CJ72" s="81" t="s">
        <v>833</v>
      </c>
      <c r="CK72" s="81">
        <v>1061047863</v>
      </c>
      <c r="CL72" s="81">
        <v>5</v>
      </c>
      <c r="CM72" s="81">
        <v>23143333</v>
      </c>
      <c r="CN72" s="81" t="s">
        <v>170</v>
      </c>
      <c r="CO72" s="81" t="s">
        <v>170</v>
      </c>
      <c r="CP72" s="81" t="s">
        <v>170</v>
      </c>
      <c r="CQ72" s="81" t="s">
        <v>170</v>
      </c>
      <c r="CR72" s="81" t="s">
        <v>170</v>
      </c>
      <c r="CS72" s="100">
        <v>45261</v>
      </c>
      <c r="CT72" s="83">
        <v>60</v>
      </c>
      <c r="CU72" s="225">
        <v>45321</v>
      </c>
      <c r="CV72" s="83">
        <v>90</v>
      </c>
      <c r="CW72" s="83"/>
      <c r="CX72" s="83"/>
      <c r="CY72" s="83"/>
      <c r="CZ72" s="83"/>
      <c r="DA72" s="83">
        <v>2</v>
      </c>
      <c r="DB72" s="84">
        <f t="shared" si="8"/>
        <v>150</v>
      </c>
      <c r="DC72" s="100">
        <v>45426</v>
      </c>
      <c r="DD72" s="101">
        <v>45261</v>
      </c>
      <c r="DE72" s="86">
        <v>10600000</v>
      </c>
      <c r="DF72" s="85">
        <v>45321</v>
      </c>
      <c r="DG72" s="86">
        <v>15900000</v>
      </c>
      <c r="DH72" s="85"/>
      <c r="DI72" s="86"/>
      <c r="DJ72" s="86"/>
      <c r="DK72" s="86"/>
      <c r="DL72" s="86"/>
      <c r="DM72" s="86"/>
      <c r="DN72" s="87">
        <v>2</v>
      </c>
      <c r="DO72" s="325">
        <f t="shared" si="12"/>
        <v>26500000</v>
      </c>
      <c r="DP72" s="111"/>
      <c r="DQ72" s="112"/>
      <c r="DR72" s="111"/>
      <c r="DS72" s="111"/>
      <c r="DT72" s="111"/>
      <c r="DU72" s="111"/>
      <c r="DV72" s="113"/>
      <c r="DW72" s="113"/>
      <c r="DX72" s="113"/>
      <c r="DY72" s="113"/>
      <c r="DZ72" s="114"/>
      <c r="EA72" s="115">
        <f t="shared" si="10"/>
        <v>5300000</v>
      </c>
      <c r="EB72" s="116">
        <f t="shared" si="11"/>
        <v>5300000</v>
      </c>
      <c r="EC72" s="117" t="s">
        <v>834</v>
      </c>
    </row>
    <row r="73" spans="1:133" s="118" customFormat="1" ht="36" x14ac:dyDescent="0.2">
      <c r="A73" s="61">
        <v>72</v>
      </c>
      <c r="B73" s="61">
        <v>2023</v>
      </c>
      <c r="C73" s="360" t="s">
        <v>835</v>
      </c>
      <c r="D73" s="366" t="s">
        <v>836</v>
      </c>
      <c r="E73" s="62" t="s">
        <v>135</v>
      </c>
      <c r="F73" s="62" t="s">
        <v>136</v>
      </c>
      <c r="G73" s="61" t="s">
        <v>137</v>
      </c>
      <c r="H73" s="61" t="s">
        <v>138</v>
      </c>
      <c r="I73" s="63">
        <v>24000000</v>
      </c>
      <c r="J73" s="126">
        <f t="shared" si="6"/>
        <v>36000000</v>
      </c>
      <c r="K73" s="64" t="s">
        <v>139</v>
      </c>
      <c r="L73" s="65">
        <v>39638</v>
      </c>
      <c r="M73" s="76">
        <v>57</v>
      </c>
      <c r="N73" s="69" t="s">
        <v>140</v>
      </c>
      <c r="O73" s="69" t="s">
        <v>141</v>
      </c>
      <c r="P73" s="88" t="s">
        <v>142</v>
      </c>
      <c r="Q73" s="88">
        <v>1741</v>
      </c>
      <c r="R73" s="95" t="s">
        <v>143</v>
      </c>
      <c r="S73" s="102">
        <v>454</v>
      </c>
      <c r="T73" s="103">
        <v>44965</v>
      </c>
      <c r="U73" s="89">
        <v>814</v>
      </c>
      <c r="V73" s="90">
        <v>45264</v>
      </c>
      <c r="W73" s="89">
        <v>869</v>
      </c>
      <c r="X73" s="104">
        <v>45278</v>
      </c>
      <c r="Y73" s="105">
        <v>814</v>
      </c>
      <c r="Z73" s="91">
        <v>45264</v>
      </c>
      <c r="AA73" s="92"/>
      <c r="AB73" s="92"/>
      <c r="AC73" s="92"/>
      <c r="AD73" s="106"/>
      <c r="AE73" s="96" t="s">
        <v>144</v>
      </c>
      <c r="AF73" s="66" t="s">
        <v>145</v>
      </c>
      <c r="AG73" s="66" t="s">
        <v>146</v>
      </c>
      <c r="AH73" s="66" t="s">
        <v>147</v>
      </c>
      <c r="AI73" s="67" t="s">
        <v>148</v>
      </c>
      <c r="AJ73" s="67">
        <v>4</v>
      </c>
      <c r="AK73" s="123" t="s">
        <v>837</v>
      </c>
      <c r="AL73" s="70" t="s">
        <v>150</v>
      </c>
      <c r="AM73" s="70">
        <v>10</v>
      </c>
      <c r="AN73" s="70">
        <f>1+1+3</f>
        <v>5</v>
      </c>
      <c r="AO73" s="70">
        <f t="shared" si="7"/>
        <v>15</v>
      </c>
      <c r="AP73" s="70">
        <v>0</v>
      </c>
      <c r="AQ73" s="107">
        <v>44970</v>
      </c>
      <c r="AR73" s="108">
        <v>44970</v>
      </c>
      <c r="AS73" s="108">
        <v>44971</v>
      </c>
      <c r="AT73" s="108">
        <v>45273</v>
      </c>
      <c r="AU73" s="108">
        <v>45425</v>
      </c>
      <c r="AV73" s="109"/>
      <c r="AW73" s="94" t="s">
        <v>574</v>
      </c>
      <c r="AX73" s="70" t="s">
        <v>152</v>
      </c>
      <c r="AY73" s="72">
        <v>80410411</v>
      </c>
      <c r="AZ73" s="73">
        <v>4</v>
      </c>
      <c r="BA73" s="70" t="s">
        <v>838</v>
      </c>
      <c r="BB73" s="60" t="s">
        <v>154</v>
      </c>
      <c r="BC73" s="74">
        <v>24300</v>
      </c>
      <c r="BD73" s="75">
        <f ca="1">(TODAY()-Tabla1[[#This Row],[FECHA DE NACIMIENTO]])/365</f>
        <v>57.68767123287671</v>
      </c>
      <c r="BE73" s="70" t="s">
        <v>170</v>
      </c>
      <c r="BF73" s="70" t="s">
        <v>181</v>
      </c>
      <c r="BG73" s="70" t="s">
        <v>157</v>
      </c>
      <c r="BH73" s="76" t="s">
        <v>158</v>
      </c>
      <c r="BI73" s="120" t="s">
        <v>159</v>
      </c>
      <c r="BJ73" s="120" t="s">
        <v>160</v>
      </c>
      <c r="BK73" s="77" t="s">
        <v>839</v>
      </c>
      <c r="BL73" s="70">
        <v>3118307873</v>
      </c>
      <c r="BM73" s="119" t="s">
        <v>840</v>
      </c>
      <c r="BN73" s="70" t="s">
        <v>163</v>
      </c>
      <c r="BO73" s="71">
        <v>45467</v>
      </c>
      <c r="BP73" s="235"/>
      <c r="BQ73" s="71" t="s">
        <v>164</v>
      </c>
      <c r="BR73" s="122">
        <v>39663349</v>
      </c>
      <c r="BS73" s="121">
        <v>1</v>
      </c>
      <c r="BT73" s="70" t="s">
        <v>227</v>
      </c>
      <c r="BU73" s="128" t="s">
        <v>841</v>
      </c>
      <c r="BV73" s="80" t="s">
        <v>167</v>
      </c>
      <c r="BW73" s="97" t="s">
        <v>168</v>
      </c>
      <c r="BX73" s="99" t="s">
        <v>355</v>
      </c>
      <c r="BY73" s="98" t="s">
        <v>170</v>
      </c>
      <c r="BZ73" s="98" t="s">
        <v>170</v>
      </c>
      <c r="CA73" s="98" t="s">
        <v>170</v>
      </c>
      <c r="CB73" s="98" t="s">
        <v>170</v>
      </c>
      <c r="CC73" s="98" t="s">
        <v>170</v>
      </c>
      <c r="CD73" s="98" t="s">
        <v>170</v>
      </c>
      <c r="CE73" s="98" t="s">
        <v>170</v>
      </c>
      <c r="CF73" s="98" t="s">
        <v>170</v>
      </c>
      <c r="CG73" s="98" t="s">
        <v>170</v>
      </c>
      <c r="CH73" s="98" t="s">
        <v>170</v>
      </c>
      <c r="CI73" s="81" t="s">
        <v>170</v>
      </c>
      <c r="CJ73" s="81" t="s">
        <v>170</v>
      </c>
      <c r="CK73" s="81" t="s">
        <v>170</v>
      </c>
      <c r="CL73" s="81" t="s">
        <v>170</v>
      </c>
      <c r="CM73" s="81" t="s">
        <v>170</v>
      </c>
      <c r="CN73" s="81" t="s">
        <v>170</v>
      </c>
      <c r="CO73" s="81" t="s">
        <v>170</v>
      </c>
      <c r="CP73" s="81" t="s">
        <v>170</v>
      </c>
      <c r="CQ73" s="81" t="s">
        <v>170</v>
      </c>
      <c r="CR73" s="81" t="s">
        <v>170</v>
      </c>
      <c r="CS73" s="100">
        <v>45267</v>
      </c>
      <c r="CT73" s="83">
        <v>30</v>
      </c>
      <c r="CU73" s="225">
        <v>45286</v>
      </c>
      <c r="CV73" s="83">
        <v>30</v>
      </c>
      <c r="CW73" s="225">
        <v>45317</v>
      </c>
      <c r="CX73" s="83">
        <v>90</v>
      </c>
      <c r="CY73" s="83"/>
      <c r="CZ73" s="83"/>
      <c r="DA73" s="83">
        <v>3</v>
      </c>
      <c r="DB73" s="84">
        <f t="shared" si="8"/>
        <v>150</v>
      </c>
      <c r="DC73" s="100">
        <v>45425</v>
      </c>
      <c r="DD73" s="101">
        <v>45267</v>
      </c>
      <c r="DE73" s="86">
        <v>2400000</v>
      </c>
      <c r="DF73" s="85">
        <v>45286</v>
      </c>
      <c r="DG73" s="86">
        <v>2400000</v>
      </c>
      <c r="DH73" s="85">
        <v>45317</v>
      </c>
      <c r="DI73" s="86">
        <v>7200000</v>
      </c>
      <c r="DJ73" s="86"/>
      <c r="DK73" s="86"/>
      <c r="DL73" s="86"/>
      <c r="DM73" s="86"/>
      <c r="DN73" s="87">
        <v>3</v>
      </c>
      <c r="DO73" s="325">
        <f t="shared" si="12"/>
        <v>12000000</v>
      </c>
      <c r="DP73" s="111"/>
      <c r="DQ73" s="112"/>
      <c r="DR73" s="111"/>
      <c r="DS73" s="111"/>
      <c r="DT73" s="111"/>
      <c r="DU73" s="111"/>
      <c r="DV73" s="113"/>
      <c r="DW73" s="113"/>
      <c r="DX73" s="113"/>
      <c r="DY73" s="113"/>
      <c r="DZ73" s="114"/>
      <c r="EA73" s="115">
        <f t="shared" si="10"/>
        <v>2400000</v>
      </c>
      <c r="EB73" s="116">
        <f t="shared" si="11"/>
        <v>2400000</v>
      </c>
      <c r="EC73" s="117" t="s">
        <v>679</v>
      </c>
    </row>
    <row r="74" spans="1:133" s="118" customFormat="1" ht="84" x14ac:dyDescent="0.2">
      <c r="A74" s="61">
        <v>73</v>
      </c>
      <c r="B74" s="61">
        <v>2023</v>
      </c>
      <c r="C74" s="360" t="s">
        <v>842</v>
      </c>
      <c r="D74" s="366" t="s">
        <v>843</v>
      </c>
      <c r="E74" s="62" t="s">
        <v>135</v>
      </c>
      <c r="F74" s="62" t="s">
        <v>136</v>
      </c>
      <c r="G74" s="61" t="s">
        <v>137</v>
      </c>
      <c r="H74" s="61" t="s">
        <v>138</v>
      </c>
      <c r="I74" s="63">
        <v>46000000</v>
      </c>
      <c r="J74" s="126">
        <f t="shared" si="6"/>
        <v>69000000</v>
      </c>
      <c r="K74" s="64" t="s">
        <v>139</v>
      </c>
      <c r="L74" s="65">
        <v>39697</v>
      </c>
      <c r="M74" s="76">
        <v>57</v>
      </c>
      <c r="N74" s="69" t="s">
        <v>140</v>
      </c>
      <c r="O74" s="69" t="s">
        <v>141</v>
      </c>
      <c r="P74" s="88" t="s">
        <v>142</v>
      </c>
      <c r="Q74" s="88">
        <v>1741</v>
      </c>
      <c r="R74" s="95" t="s">
        <v>143</v>
      </c>
      <c r="S74" s="102">
        <v>458</v>
      </c>
      <c r="T74" s="103">
        <v>44966</v>
      </c>
      <c r="U74" s="89">
        <v>812</v>
      </c>
      <c r="V74" s="90">
        <v>45260</v>
      </c>
      <c r="W74" s="89">
        <v>431</v>
      </c>
      <c r="X74" s="104">
        <v>45303</v>
      </c>
      <c r="Y74" s="105"/>
      <c r="Z74" s="91"/>
      <c r="AA74" s="92"/>
      <c r="AB74" s="92"/>
      <c r="AC74" s="92"/>
      <c r="AD74" s="106"/>
      <c r="AE74" s="96" t="s">
        <v>144</v>
      </c>
      <c r="AF74" s="66" t="s">
        <v>145</v>
      </c>
      <c r="AG74" s="66" t="s">
        <v>254</v>
      </c>
      <c r="AH74" s="66" t="s">
        <v>147</v>
      </c>
      <c r="AI74" s="67" t="s">
        <v>255</v>
      </c>
      <c r="AJ74" s="67">
        <v>5</v>
      </c>
      <c r="AK74" s="123" t="s">
        <v>844</v>
      </c>
      <c r="AL74" s="70" t="s">
        <v>150</v>
      </c>
      <c r="AM74" s="70">
        <v>10</v>
      </c>
      <c r="AN74" s="70">
        <f>1+4</f>
        <v>5</v>
      </c>
      <c r="AO74" s="70">
        <f t="shared" si="7"/>
        <v>15</v>
      </c>
      <c r="AP74" s="70">
        <v>0</v>
      </c>
      <c r="AQ74" s="107">
        <v>44970</v>
      </c>
      <c r="AR74" s="108">
        <v>44970</v>
      </c>
      <c r="AS74" s="108">
        <v>44971</v>
      </c>
      <c r="AT74" s="108">
        <v>45273</v>
      </c>
      <c r="AU74" s="108">
        <v>45425</v>
      </c>
      <c r="AV74" s="109"/>
      <c r="AW74" s="94" t="s">
        <v>574</v>
      </c>
      <c r="AX74" s="70" t="s">
        <v>152</v>
      </c>
      <c r="AY74" s="72">
        <v>1026595076</v>
      </c>
      <c r="AZ74" s="73">
        <v>8</v>
      </c>
      <c r="BA74" s="70" t="s">
        <v>845</v>
      </c>
      <c r="BB74" s="60" t="s">
        <v>526</v>
      </c>
      <c r="BC74" s="74">
        <v>36010</v>
      </c>
      <c r="BD74" s="75">
        <f ca="1">(TODAY()-Tabla1[[#This Row],[FECHA DE NACIMIENTO]])/365</f>
        <v>25.605479452054794</v>
      </c>
      <c r="BE74" s="70" t="s">
        <v>155</v>
      </c>
      <c r="BF74" s="70" t="s">
        <v>156</v>
      </c>
      <c r="BG74" s="70" t="s">
        <v>258</v>
      </c>
      <c r="BH74" s="76" t="s">
        <v>158</v>
      </c>
      <c r="BI74" s="120" t="s">
        <v>159</v>
      </c>
      <c r="BJ74" s="120" t="s">
        <v>160</v>
      </c>
      <c r="BK74" s="77" t="s">
        <v>846</v>
      </c>
      <c r="BL74" s="70">
        <v>3228415656</v>
      </c>
      <c r="BM74" s="119" t="s">
        <v>847</v>
      </c>
      <c r="BN74" s="70" t="s">
        <v>163</v>
      </c>
      <c r="BO74" s="71">
        <v>45460</v>
      </c>
      <c r="BP74" s="235"/>
      <c r="BQ74" s="70" t="s">
        <v>287</v>
      </c>
      <c r="BR74" s="257">
        <v>79053156</v>
      </c>
      <c r="BS74" s="73">
        <v>5</v>
      </c>
      <c r="BT74" s="70" t="s">
        <v>848</v>
      </c>
      <c r="BU74" s="128" t="s">
        <v>849</v>
      </c>
      <c r="BV74" s="80" t="s">
        <v>436</v>
      </c>
      <c r="BW74" s="97" t="s">
        <v>168</v>
      </c>
      <c r="BX74" s="99" t="s">
        <v>355</v>
      </c>
      <c r="BY74" s="98" t="s">
        <v>170</v>
      </c>
      <c r="BZ74" s="98" t="s">
        <v>170</v>
      </c>
      <c r="CA74" s="98" t="s">
        <v>170</v>
      </c>
      <c r="CB74" s="98" t="s">
        <v>170</v>
      </c>
      <c r="CC74" s="98" t="s">
        <v>170</v>
      </c>
      <c r="CD74" s="98" t="s">
        <v>170</v>
      </c>
      <c r="CE74" s="98" t="s">
        <v>170</v>
      </c>
      <c r="CF74" s="98" t="s">
        <v>170</v>
      </c>
      <c r="CG74" s="98" t="s">
        <v>170</v>
      </c>
      <c r="CH74" s="98" t="s">
        <v>170</v>
      </c>
      <c r="CI74" s="81" t="s">
        <v>170</v>
      </c>
      <c r="CJ74" s="81" t="s">
        <v>170</v>
      </c>
      <c r="CK74" s="81" t="s">
        <v>170</v>
      </c>
      <c r="CL74" s="81" t="s">
        <v>170</v>
      </c>
      <c r="CM74" s="81" t="s">
        <v>170</v>
      </c>
      <c r="CN74" s="81" t="s">
        <v>170</v>
      </c>
      <c r="CO74" s="81" t="s">
        <v>170</v>
      </c>
      <c r="CP74" s="81" t="s">
        <v>170</v>
      </c>
      <c r="CQ74" s="81" t="s">
        <v>170</v>
      </c>
      <c r="CR74" s="81" t="s">
        <v>170</v>
      </c>
      <c r="CS74" s="100">
        <v>45271</v>
      </c>
      <c r="CT74" s="83">
        <v>30</v>
      </c>
      <c r="CU74" s="225">
        <v>45303</v>
      </c>
      <c r="CV74" s="83">
        <v>120</v>
      </c>
      <c r="CW74" s="83"/>
      <c r="CX74" s="83"/>
      <c r="CY74" s="83"/>
      <c r="CZ74" s="83"/>
      <c r="DA74" s="83">
        <v>2</v>
      </c>
      <c r="DB74" s="84">
        <f t="shared" si="8"/>
        <v>150</v>
      </c>
      <c r="DC74" s="100">
        <v>45425</v>
      </c>
      <c r="DD74" s="101">
        <v>45271</v>
      </c>
      <c r="DE74" s="86">
        <v>4600000</v>
      </c>
      <c r="DF74" s="85">
        <v>45303</v>
      </c>
      <c r="DG74" s="86">
        <v>18400000</v>
      </c>
      <c r="DH74" s="85"/>
      <c r="DI74" s="86"/>
      <c r="DJ74" s="86"/>
      <c r="DK74" s="86"/>
      <c r="DL74" s="86"/>
      <c r="DM74" s="86"/>
      <c r="DN74" s="87">
        <v>2</v>
      </c>
      <c r="DO74" s="325">
        <f t="shared" si="12"/>
        <v>23000000</v>
      </c>
      <c r="DP74" s="111"/>
      <c r="DQ74" s="112"/>
      <c r="DR74" s="111"/>
      <c r="DS74" s="111"/>
      <c r="DT74" s="111"/>
      <c r="DU74" s="111"/>
      <c r="DV74" s="113"/>
      <c r="DW74" s="113"/>
      <c r="DX74" s="113"/>
      <c r="DY74" s="113"/>
      <c r="DZ74" s="114"/>
      <c r="EA74" s="115">
        <f t="shared" si="10"/>
        <v>4600000</v>
      </c>
      <c r="EB74" s="116">
        <f t="shared" si="11"/>
        <v>4600000</v>
      </c>
      <c r="EC74" s="117" t="s">
        <v>850</v>
      </c>
    </row>
    <row r="75" spans="1:133" s="118" customFormat="1" ht="36" x14ac:dyDescent="0.2">
      <c r="A75" s="61">
        <v>74</v>
      </c>
      <c r="B75" s="61">
        <v>2023</v>
      </c>
      <c r="C75" s="360" t="s">
        <v>851</v>
      </c>
      <c r="D75" s="366" t="s">
        <v>852</v>
      </c>
      <c r="E75" s="62" t="s">
        <v>135</v>
      </c>
      <c r="F75" s="62" t="s">
        <v>136</v>
      </c>
      <c r="G75" s="61" t="s">
        <v>137</v>
      </c>
      <c r="H75" s="61" t="s">
        <v>138</v>
      </c>
      <c r="I75" s="63">
        <v>38400000</v>
      </c>
      <c r="J75" s="126">
        <f t="shared" si="6"/>
        <v>57600000</v>
      </c>
      <c r="K75" s="64" t="s">
        <v>139</v>
      </c>
      <c r="L75" s="65">
        <v>39558</v>
      </c>
      <c r="M75" s="76">
        <v>24</v>
      </c>
      <c r="N75" s="69" t="s">
        <v>853</v>
      </c>
      <c r="O75" s="69" t="s">
        <v>266</v>
      </c>
      <c r="P75" s="88" t="s">
        <v>854</v>
      </c>
      <c r="Q75" s="88">
        <v>1631</v>
      </c>
      <c r="R75" s="95" t="s">
        <v>855</v>
      </c>
      <c r="S75" s="102">
        <v>450</v>
      </c>
      <c r="T75" s="103">
        <v>44960</v>
      </c>
      <c r="U75" s="89"/>
      <c r="V75" s="90"/>
      <c r="W75" s="89"/>
      <c r="X75" s="104"/>
      <c r="Y75" s="105"/>
      <c r="Z75" s="91"/>
      <c r="AA75" s="92"/>
      <c r="AB75" s="92"/>
      <c r="AC75" s="92"/>
      <c r="AD75" s="106"/>
      <c r="AE75" s="96" t="s">
        <v>144</v>
      </c>
      <c r="AF75" s="66" t="s">
        <v>145</v>
      </c>
      <c r="AG75" s="66" t="s">
        <v>254</v>
      </c>
      <c r="AH75" s="66" t="s">
        <v>147</v>
      </c>
      <c r="AI75" s="67" t="s">
        <v>255</v>
      </c>
      <c r="AJ75" s="67">
        <v>5</v>
      </c>
      <c r="AK75" s="123" t="s">
        <v>856</v>
      </c>
      <c r="AL75" s="70" t="s">
        <v>150</v>
      </c>
      <c r="AM75" s="70">
        <v>8</v>
      </c>
      <c r="AN75" s="70">
        <v>4</v>
      </c>
      <c r="AO75" s="70">
        <f t="shared" si="7"/>
        <v>12</v>
      </c>
      <c r="AP75" s="70">
        <v>0</v>
      </c>
      <c r="AQ75" s="71">
        <v>44971</v>
      </c>
      <c r="AR75" s="71">
        <v>44971</v>
      </c>
      <c r="AS75" s="371">
        <v>44973</v>
      </c>
      <c r="AT75" s="371">
        <v>45214</v>
      </c>
      <c r="AU75" s="371">
        <v>45337</v>
      </c>
      <c r="AV75" s="109"/>
      <c r="AW75" s="94" t="s">
        <v>179</v>
      </c>
      <c r="AX75" s="70" t="s">
        <v>152</v>
      </c>
      <c r="AY75" s="72">
        <v>1077866912</v>
      </c>
      <c r="AZ75" s="73">
        <v>1</v>
      </c>
      <c r="BA75" s="70" t="s">
        <v>857</v>
      </c>
      <c r="BB75" s="60" t="s">
        <v>858</v>
      </c>
      <c r="BC75" s="74">
        <v>34289</v>
      </c>
      <c r="BD75" s="75">
        <f ca="1">(TODAY()-Tabla1[[#This Row],[FECHA DE NACIMIENTO]])/365</f>
        <v>30.32054794520548</v>
      </c>
      <c r="BE75" s="70" t="s">
        <v>198</v>
      </c>
      <c r="BF75" s="70" t="s">
        <v>156</v>
      </c>
      <c r="BG75" s="70" t="s">
        <v>258</v>
      </c>
      <c r="BH75" s="76" t="s">
        <v>158</v>
      </c>
      <c r="BI75" s="120" t="s">
        <v>159</v>
      </c>
      <c r="BJ75" s="120" t="s">
        <v>160</v>
      </c>
      <c r="BK75" s="77" t="s">
        <v>859</v>
      </c>
      <c r="BL75" s="70">
        <v>3143286570</v>
      </c>
      <c r="BM75" s="119" t="s">
        <v>860</v>
      </c>
      <c r="BN75" s="70" t="s">
        <v>163</v>
      </c>
      <c r="BO75" s="71">
        <v>45412</v>
      </c>
      <c r="BP75" s="71">
        <v>45534</v>
      </c>
      <c r="BQ75" s="71" t="s">
        <v>861</v>
      </c>
      <c r="BR75" s="122">
        <v>79739723</v>
      </c>
      <c r="BS75" s="121">
        <v>7</v>
      </c>
      <c r="BT75" s="70" t="s">
        <v>862</v>
      </c>
      <c r="BU75" s="128" t="s">
        <v>863</v>
      </c>
      <c r="BV75" s="80" t="s">
        <v>211</v>
      </c>
      <c r="BW75" s="97" t="s">
        <v>168</v>
      </c>
      <c r="BX75" s="99" t="s">
        <v>355</v>
      </c>
      <c r="BY75" s="98" t="s">
        <v>170</v>
      </c>
      <c r="BZ75" s="98" t="s">
        <v>170</v>
      </c>
      <c r="CA75" s="98" t="s">
        <v>170</v>
      </c>
      <c r="CB75" s="98" t="s">
        <v>170</v>
      </c>
      <c r="CC75" s="98" t="s">
        <v>170</v>
      </c>
      <c r="CD75" s="98" t="s">
        <v>170</v>
      </c>
      <c r="CE75" s="98" t="s">
        <v>170</v>
      </c>
      <c r="CF75" s="98" t="s">
        <v>170</v>
      </c>
      <c r="CG75" s="98" t="s">
        <v>170</v>
      </c>
      <c r="CH75" s="98" t="s">
        <v>170</v>
      </c>
      <c r="CI75" s="81" t="s">
        <v>170</v>
      </c>
      <c r="CJ75" s="81" t="s">
        <v>170</v>
      </c>
      <c r="CK75" s="81" t="s">
        <v>170</v>
      </c>
      <c r="CL75" s="81" t="s">
        <v>170</v>
      </c>
      <c r="CM75" s="81" t="s">
        <v>170</v>
      </c>
      <c r="CN75" s="81" t="s">
        <v>170</v>
      </c>
      <c r="CO75" s="81" t="s">
        <v>170</v>
      </c>
      <c r="CP75" s="81" t="s">
        <v>170</v>
      </c>
      <c r="CQ75" s="81" t="s">
        <v>170</v>
      </c>
      <c r="CR75" s="81" t="s">
        <v>170</v>
      </c>
      <c r="CS75" s="100">
        <v>45188</v>
      </c>
      <c r="CT75" s="83">
        <v>120</v>
      </c>
      <c r="CU75" s="83"/>
      <c r="CV75" s="83"/>
      <c r="CW75" s="83"/>
      <c r="CX75" s="83"/>
      <c r="CY75" s="83"/>
      <c r="CZ75" s="83"/>
      <c r="DA75" s="83">
        <v>1</v>
      </c>
      <c r="DB75" s="84">
        <f t="shared" si="8"/>
        <v>120</v>
      </c>
      <c r="DC75" s="100">
        <v>45337</v>
      </c>
      <c r="DD75" s="101">
        <v>45188</v>
      </c>
      <c r="DE75" s="86">
        <v>19200000</v>
      </c>
      <c r="DF75" s="85"/>
      <c r="DG75" s="86"/>
      <c r="DH75" s="85"/>
      <c r="DI75" s="86"/>
      <c r="DJ75" s="86"/>
      <c r="DK75" s="86"/>
      <c r="DL75" s="86"/>
      <c r="DM75" s="86"/>
      <c r="DN75" s="87">
        <v>1</v>
      </c>
      <c r="DO75" s="325">
        <f t="shared" si="12"/>
        <v>19200000</v>
      </c>
      <c r="DP75" s="111"/>
      <c r="DQ75" s="112"/>
      <c r="DR75" s="111"/>
      <c r="DS75" s="111"/>
      <c r="DT75" s="111"/>
      <c r="DU75" s="111"/>
      <c r="DV75" s="113"/>
      <c r="DW75" s="113"/>
      <c r="DX75" s="113"/>
      <c r="DY75" s="113"/>
      <c r="DZ75" s="114"/>
      <c r="EA75" s="115">
        <f t="shared" si="10"/>
        <v>4800000</v>
      </c>
      <c r="EB75" s="116">
        <f t="shared" si="11"/>
        <v>4800000</v>
      </c>
      <c r="EC75" s="117" t="s">
        <v>864</v>
      </c>
    </row>
    <row r="76" spans="1:133" s="118" customFormat="1" ht="36" x14ac:dyDescent="0.2">
      <c r="A76" s="61">
        <v>75</v>
      </c>
      <c r="B76" s="61">
        <v>2023</v>
      </c>
      <c r="C76" s="360" t="s">
        <v>865</v>
      </c>
      <c r="D76" s="366" t="s">
        <v>866</v>
      </c>
      <c r="E76" s="62" t="s">
        <v>135</v>
      </c>
      <c r="F76" s="62" t="s">
        <v>136</v>
      </c>
      <c r="G76" s="61" t="s">
        <v>137</v>
      </c>
      <c r="H76" s="61" t="s">
        <v>138</v>
      </c>
      <c r="I76" s="63">
        <v>75000000</v>
      </c>
      <c r="J76" s="126">
        <f t="shared" si="6"/>
        <v>82500000</v>
      </c>
      <c r="K76" s="64" t="s">
        <v>139</v>
      </c>
      <c r="L76" s="65">
        <v>39694</v>
      </c>
      <c r="M76" s="76">
        <v>57</v>
      </c>
      <c r="N76" s="69" t="s">
        <v>140</v>
      </c>
      <c r="O76" s="69" t="s">
        <v>141</v>
      </c>
      <c r="P76" s="88" t="s">
        <v>142</v>
      </c>
      <c r="Q76" s="88">
        <v>1741</v>
      </c>
      <c r="R76" s="95" t="s">
        <v>143</v>
      </c>
      <c r="S76" s="102">
        <v>460</v>
      </c>
      <c r="T76" s="103">
        <v>44966</v>
      </c>
      <c r="U76" s="89">
        <v>828</v>
      </c>
      <c r="V76" s="90">
        <v>45273</v>
      </c>
      <c r="W76" s="89"/>
      <c r="X76" s="104"/>
      <c r="Y76" s="105"/>
      <c r="Z76" s="91"/>
      <c r="AA76" s="92"/>
      <c r="AB76" s="92"/>
      <c r="AC76" s="92"/>
      <c r="AD76" s="106"/>
      <c r="AE76" s="96" t="s">
        <v>144</v>
      </c>
      <c r="AF76" s="66" t="s">
        <v>145</v>
      </c>
      <c r="AG76" s="66" t="s">
        <v>254</v>
      </c>
      <c r="AH76" s="66" t="s">
        <v>147</v>
      </c>
      <c r="AI76" s="67" t="s">
        <v>255</v>
      </c>
      <c r="AJ76" s="67">
        <v>5</v>
      </c>
      <c r="AK76" s="123" t="s">
        <v>867</v>
      </c>
      <c r="AL76" s="70" t="s">
        <v>150</v>
      </c>
      <c r="AM76" s="70">
        <v>10</v>
      </c>
      <c r="AN76" s="70">
        <v>1</v>
      </c>
      <c r="AO76" s="70">
        <f t="shared" si="7"/>
        <v>11</v>
      </c>
      <c r="AP76" s="70">
        <v>0</v>
      </c>
      <c r="AQ76" s="107">
        <v>44970</v>
      </c>
      <c r="AR76" s="107">
        <v>44970</v>
      </c>
      <c r="AS76" s="108">
        <v>44972</v>
      </c>
      <c r="AT76" s="108">
        <v>45274</v>
      </c>
      <c r="AU76" s="108">
        <v>45305</v>
      </c>
      <c r="AV76" s="109"/>
      <c r="AW76" s="94" t="s">
        <v>215</v>
      </c>
      <c r="AX76" s="70" t="s">
        <v>152</v>
      </c>
      <c r="AY76" s="72">
        <v>79729789</v>
      </c>
      <c r="AZ76" s="73">
        <v>1</v>
      </c>
      <c r="BA76" s="70" t="s">
        <v>868</v>
      </c>
      <c r="BB76" s="60" t="s">
        <v>284</v>
      </c>
      <c r="BC76" s="74">
        <v>28111</v>
      </c>
      <c r="BD76" s="75">
        <f ca="1">(TODAY()-Tabla1[[#This Row],[FECHA DE NACIMIENTO]])/365</f>
        <v>47.246575342465754</v>
      </c>
      <c r="BE76" s="70" t="s">
        <v>170</v>
      </c>
      <c r="BF76" s="70" t="s">
        <v>181</v>
      </c>
      <c r="BG76" s="70" t="s">
        <v>258</v>
      </c>
      <c r="BH76" s="76" t="s">
        <v>158</v>
      </c>
      <c r="BI76" s="120" t="s">
        <v>159</v>
      </c>
      <c r="BJ76" s="120" t="s">
        <v>160</v>
      </c>
      <c r="BK76" s="77" t="s">
        <v>869</v>
      </c>
      <c r="BL76" s="70">
        <v>3143498501</v>
      </c>
      <c r="BM76" s="119" t="s">
        <v>870</v>
      </c>
      <c r="BN76" s="70" t="s">
        <v>163</v>
      </c>
      <c r="BO76" s="71">
        <v>45463</v>
      </c>
      <c r="BP76" s="235"/>
      <c r="BQ76" s="71" t="s">
        <v>274</v>
      </c>
      <c r="BR76" s="122">
        <v>1032436255</v>
      </c>
      <c r="BS76" s="121">
        <v>0</v>
      </c>
      <c r="BT76" s="121" t="s">
        <v>434</v>
      </c>
      <c r="BU76" s="128" t="s">
        <v>871</v>
      </c>
      <c r="BV76" s="80" t="s">
        <v>436</v>
      </c>
      <c r="BW76" s="97" t="s">
        <v>187</v>
      </c>
      <c r="BX76" s="99" t="s">
        <v>355</v>
      </c>
      <c r="BY76" s="98" t="s">
        <v>170</v>
      </c>
      <c r="BZ76" s="98" t="s">
        <v>170</v>
      </c>
      <c r="CA76" s="98" t="s">
        <v>170</v>
      </c>
      <c r="CB76" s="98" t="s">
        <v>170</v>
      </c>
      <c r="CC76" s="98" t="s">
        <v>170</v>
      </c>
      <c r="CD76" s="98" t="s">
        <v>170</v>
      </c>
      <c r="CE76" s="98" t="s">
        <v>170</v>
      </c>
      <c r="CF76" s="98" t="s">
        <v>170</v>
      </c>
      <c r="CG76" s="98" t="s">
        <v>170</v>
      </c>
      <c r="CH76" s="98" t="s">
        <v>170</v>
      </c>
      <c r="CI76" s="81" t="s">
        <v>170</v>
      </c>
      <c r="CJ76" s="81" t="s">
        <v>170</v>
      </c>
      <c r="CK76" s="81" t="s">
        <v>170</v>
      </c>
      <c r="CL76" s="81" t="s">
        <v>170</v>
      </c>
      <c r="CM76" s="81" t="s">
        <v>170</v>
      </c>
      <c r="CN76" s="81" t="s">
        <v>170</v>
      </c>
      <c r="CO76" s="81" t="s">
        <v>170</v>
      </c>
      <c r="CP76" s="81" t="s">
        <v>170</v>
      </c>
      <c r="CQ76" s="81" t="s">
        <v>170</v>
      </c>
      <c r="CR76" s="81" t="s">
        <v>170</v>
      </c>
      <c r="CS76" s="100">
        <v>45273</v>
      </c>
      <c r="CT76" s="83">
        <v>30</v>
      </c>
      <c r="CU76" s="83"/>
      <c r="CV76" s="83"/>
      <c r="CW76" s="83"/>
      <c r="CX76" s="83"/>
      <c r="CY76" s="83"/>
      <c r="CZ76" s="83"/>
      <c r="DA76" s="83">
        <v>1</v>
      </c>
      <c r="DB76" s="84">
        <f t="shared" si="8"/>
        <v>30</v>
      </c>
      <c r="DC76" s="100">
        <v>45305</v>
      </c>
      <c r="DD76" s="101">
        <v>45273</v>
      </c>
      <c r="DE76" s="86">
        <v>7500000</v>
      </c>
      <c r="DF76" s="85"/>
      <c r="DG76" s="86"/>
      <c r="DH76" s="85"/>
      <c r="DI76" s="86"/>
      <c r="DJ76" s="86"/>
      <c r="DK76" s="86"/>
      <c r="DL76" s="86"/>
      <c r="DM76" s="86"/>
      <c r="DN76" s="87">
        <v>1</v>
      </c>
      <c r="DO76" s="325">
        <f t="shared" si="12"/>
        <v>7500000</v>
      </c>
      <c r="DP76" s="111"/>
      <c r="DQ76" s="112"/>
      <c r="DR76" s="111"/>
      <c r="DS76" s="111"/>
      <c r="DT76" s="111"/>
      <c r="DU76" s="111"/>
      <c r="DV76" s="113"/>
      <c r="DW76" s="113"/>
      <c r="DX76" s="113"/>
      <c r="DY76" s="113"/>
      <c r="DZ76" s="114"/>
      <c r="EA76" s="115">
        <f t="shared" si="10"/>
        <v>7500000</v>
      </c>
      <c r="EB76" s="116">
        <f t="shared" si="11"/>
        <v>7500000</v>
      </c>
      <c r="EC76" s="117" t="s">
        <v>872</v>
      </c>
    </row>
    <row r="77" spans="1:133" s="118" customFormat="1" ht="36" x14ac:dyDescent="0.2">
      <c r="A77" s="61">
        <v>76</v>
      </c>
      <c r="B77" s="61">
        <v>2023</v>
      </c>
      <c r="C77" s="360" t="s">
        <v>873</v>
      </c>
      <c r="D77" s="366" t="s">
        <v>874</v>
      </c>
      <c r="E77" s="62" t="s">
        <v>135</v>
      </c>
      <c r="F77" s="62" t="s">
        <v>136</v>
      </c>
      <c r="G77" s="61" t="s">
        <v>137</v>
      </c>
      <c r="H77" s="61" t="s">
        <v>138</v>
      </c>
      <c r="I77" s="63">
        <v>9600000</v>
      </c>
      <c r="J77" s="126">
        <f t="shared" ref="J77:J140" si="13">+I77+DO77</f>
        <v>9600000</v>
      </c>
      <c r="K77" s="64" t="s">
        <v>139</v>
      </c>
      <c r="L77" s="65">
        <v>38601</v>
      </c>
      <c r="M77" s="76">
        <v>57</v>
      </c>
      <c r="N77" s="69" t="s">
        <v>140</v>
      </c>
      <c r="O77" s="69" t="s">
        <v>141</v>
      </c>
      <c r="P77" s="88" t="s">
        <v>378</v>
      </c>
      <c r="Q77" s="88">
        <v>1841</v>
      </c>
      <c r="R77" s="95" t="s">
        <v>379</v>
      </c>
      <c r="S77" s="102">
        <v>440</v>
      </c>
      <c r="T77" s="103">
        <v>44951</v>
      </c>
      <c r="U77" s="89"/>
      <c r="V77" s="90"/>
      <c r="W77" s="89"/>
      <c r="X77" s="104"/>
      <c r="Y77" s="105"/>
      <c r="Z77" s="91"/>
      <c r="AA77" s="92"/>
      <c r="AB77" s="92"/>
      <c r="AC77" s="92"/>
      <c r="AD77" s="106"/>
      <c r="AE77" s="96" t="s">
        <v>144</v>
      </c>
      <c r="AF77" s="66" t="s">
        <v>145</v>
      </c>
      <c r="AG77" s="66" t="s">
        <v>146</v>
      </c>
      <c r="AH77" s="66" t="s">
        <v>147</v>
      </c>
      <c r="AI77" s="67" t="s">
        <v>148</v>
      </c>
      <c r="AJ77" s="67">
        <v>4</v>
      </c>
      <c r="AK77" s="123" t="s">
        <v>714</v>
      </c>
      <c r="AL77" s="70" t="s">
        <v>150</v>
      </c>
      <c r="AM77" s="70">
        <v>4</v>
      </c>
      <c r="AN77" s="70">
        <v>0</v>
      </c>
      <c r="AO77" s="70">
        <f t="shared" ref="AO77:AO140" si="14">+AM77+AN77</f>
        <v>4</v>
      </c>
      <c r="AP77" s="70">
        <v>0</v>
      </c>
      <c r="AQ77" s="107">
        <v>44970</v>
      </c>
      <c r="AR77" s="107">
        <v>44970</v>
      </c>
      <c r="AS77" s="108">
        <v>44971</v>
      </c>
      <c r="AT77" s="108">
        <v>45090</v>
      </c>
      <c r="AU77" s="108"/>
      <c r="AV77" s="109"/>
      <c r="AW77" s="94" t="s">
        <v>472</v>
      </c>
      <c r="AX77" s="70" t="s">
        <v>152</v>
      </c>
      <c r="AY77" s="72">
        <v>1024578843</v>
      </c>
      <c r="AZ77" s="73">
        <v>1</v>
      </c>
      <c r="BA77" s="70" t="s">
        <v>875</v>
      </c>
      <c r="BB77" s="60" t="s">
        <v>154</v>
      </c>
      <c r="BC77" s="74">
        <v>35492</v>
      </c>
      <c r="BD77" s="75">
        <f ca="1">(TODAY()-Tabla1[[#This Row],[FECHA DE NACIMIENTO]])/365</f>
        <v>27.024657534246575</v>
      </c>
      <c r="BE77" s="70" t="s">
        <v>198</v>
      </c>
      <c r="BF77" s="70" t="s">
        <v>156</v>
      </c>
      <c r="BG77" s="70" t="s">
        <v>157</v>
      </c>
      <c r="BH77" s="76" t="s">
        <v>158</v>
      </c>
      <c r="BI77" s="120" t="s">
        <v>159</v>
      </c>
      <c r="BJ77" s="120" t="s">
        <v>160</v>
      </c>
      <c r="BK77" s="77" t="s">
        <v>876</v>
      </c>
      <c r="BL77" s="70">
        <v>3194663763</v>
      </c>
      <c r="BM77" s="119" t="s">
        <v>877</v>
      </c>
      <c r="BN77" s="70" t="s">
        <v>163</v>
      </c>
      <c r="BO77" s="71">
        <v>45277</v>
      </c>
      <c r="BP77" s="71"/>
      <c r="BQ77" s="71" t="s">
        <v>353</v>
      </c>
      <c r="BR77" s="122">
        <v>80048265</v>
      </c>
      <c r="BS77" s="121">
        <v>3</v>
      </c>
      <c r="BT77" s="121" t="s">
        <v>288</v>
      </c>
      <c r="BU77" s="128" t="s">
        <v>878</v>
      </c>
      <c r="BV77" s="80" t="s">
        <v>167</v>
      </c>
      <c r="BW77" s="97" t="s">
        <v>187</v>
      </c>
      <c r="BX77" s="99" t="s">
        <v>355</v>
      </c>
      <c r="BY77" s="98" t="s">
        <v>170</v>
      </c>
      <c r="BZ77" s="98" t="s">
        <v>170</v>
      </c>
      <c r="CA77" s="98" t="s">
        <v>170</v>
      </c>
      <c r="CB77" s="98" t="s">
        <v>170</v>
      </c>
      <c r="CC77" s="98" t="s">
        <v>170</v>
      </c>
      <c r="CD77" s="98" t="s">
        <v>170</v>
      </c>
      <c r="CE77" s="98" t="s">
        <v>170</v>
      </c>
      <c r="CF77" s="98" t="s">
        <v>170</v>
      </c>
      <c r="CG77" s="98" t="s">
        <v>170</v>
      </c>
      <c r="CH77" s="98" t="s">
        <v>170</v>
      </c>
      <c r="CI77" s="81" t="s">
        <v>170</v>
      </c>
      <c r="CJ77" s="81" t="s">
        <v>170</v>
      </c>
      <c r="CK77" s="81" t="s">
        <v>170</v>
      </c>
      <c r="CL77" s="81" t="s">
        <v>170</v>
      </c>
      <c r="CM77" s="81" t="s">
        <v>170</v>
      </c>
      <c r="CN77" s="81" t="s">
        <v>170</v>
      </c>
      <c r="CO77" s="81" t="s">
        <v>170</v>
      </c>
      <c r="CP77" s="81" t="s">
        <v>170</v>
      </c>
      <c r="CQ77" s="81" t="s">
        <v>170</v>
      </c>
      <c r="CR77" s="81" t="s">
        <v>170</v>
      </c>
      <c r="CS77" s="100"/>
      <c r="CT77" s="83"/>
      <c r="CU77" s="83"/>
      <c r="CV77" s="83"/>
      <c r="CW77" s="83"/>
      <c r="CX77" s="83"/>
      <c r="CY77" s="83"/>
      <c r="CZ77" s="83"/>
      <c r="DA77" s="83"/>
      <c r="DB77" s="84">
        <f t="shared" ref="DB77:DB140" si="15">+CT77+CV77+CX77+CZ77</f>
        <v>0</v>
      </c>
      <c r="DC77" s="100">
        <v>45090</v>
      </c>
      <c r="DD77" s="101"/>
      <c r="DE77" s="86"/>
      <c r="DF77" s="85"/>
      <c r="DG77" s="86"/>
      <c r="DH77" s="85"/>
      <c r="DI77" s="86"/>
      <c r="DJ77" s="86"/>
      <c r="DK77" s="86"/>
      <c r="DL77" s="86"/>
      <c r="DM77" s="86"/>
      <c r="DN77" s="87"/>
      <c r="DO77" s="325">
        <f t="shared" si="12"/>
        <v>0</v>
      </c>
      <c r="DP77" s="111"/>
      <c r="DQ77" s="112"/>
      <c r="DR77" s="111"/>
      <c r="DS77" s="111"/>
      <c r="DT77" s="111"/>
      <c r="DU77" s="111"/>
      <c r="DV77" s="113"/>
      <c r="DW77" s="113"/>
      <c r="DX77" s="113"/>
      <c r="DY77" s="113"/>
      <c r="DZ77" s="114"/>
      <c r="EA77" s="115">
        <f t="shared" ref="EA77:EA140" si="16">+J77/AO77</f>
        <v>2400000</v>
      </c>
      <c r="EB77" s="116">
        <f t="shared" ref="EB77:EB140" si="17">+J77/AO77</f>
        <v>2400000</v>
      </c>
      <c r="EC77" s="117" t="s">
        <v>711</v>
      </c>
    </row>
    <row r="78" spans="1:133" s="118" customFormat="1" ht="36" x14ac:dyDescent="0.2">
      <c r="A78" s="61">
        <v>77</v>
      </c>
      <c r="B78" s="61">
        <v>2023</v>
      </c>
      <c r="C78" s="360" t="s">
        <v>879</v>
      </c>
      <c r="D78" s="366" t="s">
        <v>880</v>
      </c>
      <c r="E78" s="62" t="s">
        <v>135</v>
      </c>
      <c r="F78" s="62" t="s">
        <v>136</v>
      </c>
      <c r="G78" s="61" t="s">
        <v>137</v>
      </c>
      <c r="H78" s="61" t="s">
        <v>138</v>
      </c>
      <c r="I78" s="63">
        <v>24000000</v>
      </c>
      <c r="J78" s="126">
        <f t="shared" si="13"/>
        <v>36000000</v>
      </c>
      <c r="K78" s="64" t="s">
        <v>139</v>
      </c>
      <c r="L78" s="65">
        <v>39638</v>
      </c>
      <c r="M78" s="76">
        <v>57</v>
      </c>
      <c r="N78" s="69" t="s">
        <v>140</v>
      </c>
      <c r="O78" s="69" t="s">
        <v>141</v>
      </c>
      <c r="P78" s="88" t="s">
        <v>142</v>
      </c>
      <c r="Q78" s="88">
        <v>1741</v>
      </c>
      <c r="R78" s="95" t="s">
        <v>143</v>
      </c>
      <c r="S78" s="102">
        <v>454</v>
      </c>
      <c r="T78" s="103">
        <v>44965</v>
      </c>
      <c r="U78" s="89">
        <v>813</v>
      </c>
      <c r="V78" s="90">
        <v>45264</v>
      </c>
      <c r="W78" s="89">
        <v>870</v>
      </c>
      <c r="X78" s="104">
        <v>45278</v>
      </c>
      <c r="Y78" s="105">
        <v>458</v>
      </c>
      <c r="Z78" s="91">
        <v>45309</v>
      </c>
      <c r="AA78" s="92"/>
      <c r="AB78" s="92"/>
      <c r="AC78" s="92"/>
      <c r="AD78" s="106"/>
      <c r="AE78" s="96" t="s">
        <v>144</v>
      </c>
      <c r="AF78" s="66" t="s">
        <v>145</v>
      </c>
      <c r="AG78" s="66" t="s">
        <v>146</v>
      </c>
      <c r="AH78" s="66" t="s">
        <v>147</v>
      </c>
      <c r="AI78" s="67" t="s">
        <v>148</v>
      </c>
      <c r="AJ78" s="222">
        <v>4</v>
      </c>
      <c r="AK78" s="123" t="s">
        <v>881</v>
      </c>
      <c r="AL78" s="70" t="s">
        <v>150</v>
      </c>
      <c r="AM78" s="70">
        <v>10</v>
      </c>
      <c r="AN78" s="70">
        <f>1+1+3</f>
        <v>5</v>
      </c>
      <c r="AO78" s="70">
        <f t="shared" si="14"/>
        <v>15</v>
      </c>
      <c r="AP78" s="70">
        <v>0</v>
      </c>
      <c r="AQ78" s="107">
        <v>44970</v>
      </c>
      <c r="AR78" s="108">
        <v>44971</v>
      </c>
      <c r="AS78" s="108">
        <v>44971</v>
      </c>
      <c r="AT78" s="108">
        <v>45273</v>
      </c>
      <c r="AU78" s="108">
        <v>45425</v>
      </c>
      <c r="AV78" s="109"/>
      <c r="AW78" s="94" t="s">
        <v>574</v>
      </c>
      <c r="AX78" s="70" t="s">
        <v>152</v>
      </c>
      <c r="AY78" s="72">
        <v>1071166907</v>
      </c>
      <c r="AZ78" s="73">
        <v>7</v>
      </c>
      <c r="BA78" s="70" t="s">
        <v>882</v>
      </c>
      <c r="BB78" s="60" t="s">
        <v>154</v>
      </c>
      <c r="BC78" s="74">
        <v>33963</v>
      </c>
      <c r="BD78" s="75">
        <f ca="1">(TODAY()-Tabla1[[#This Row],[FECHA DE NACIMIENTO]])/365</f>
        <v>31.213698630136985</v>
      </c>
      <c r="BE78" s="70" t="s">
        <v>170</v>
      </c>
      <c r="BF78" s="70" t="s">
        <v>181</v>
      </c>
      <c r="BG78" s="70" t="s">
        <v>157</v>
      </c>
      <c r="BH78" s="76" t="s">
        <v>158</v>
      </c>
      <c r="BI78" s="120" t="s">
        <v>159</v>
      </c>
      <c r="BJ78" s="120" t="s">
        <v>160</v>
      </c>
      <c r="BK78" s="77" t="s">
        <v>883</v>
      </c>
      <c r="BL78" s="70">
        <v>3165769541</v>
      </c>
      <c r="BM78" s="119" t="s">
        <v>884</v>
      </c>
      <c r="BN78" s="70" t="s">
        <v>163</v>
      </c>
      <c r="BO78" s="71">
        <v>45466</v>
      </c>
      <c r="BP78" s="235"/>
      <c r="BQ78" s="71" t="s">
        <v>164</v>
      </c>
      <c r="BR78" s="122">
        <v>39663349</v>
      </c>
      <c r="BS78" s="121">
        <v>1</v>
      </c>
      <c r="BT78" s="121" t="s">
        <v>227</v>
      </c>
      <c r="BU78" s="128" t="s">
        <v>885</v>
      </c>
      <c r="BV78" s="80" t="s">
        <v>167</v>
      </c>
      <c r="BW78" s="97" t="s">
        <v>187</v>
      </c>
      <c r="BX78" s="99" t="s">
        <v>355</v>
      </c>
      <c r="BY78" s="98" t="s">
        <v>170</v>
      </c>
      <c r="BZ78" s="98" t="s">
        <v>170</v>
      </c>
      <c r="CA78" s="98" t="s">
        <v>170</v>
      </c>
      <c r="CB78" s="98" t="s">
        <v>170</v>
      </c>
      <c r="CC78" s="98" t="s">
        <v>170</v>
      </c>
      <c r="CD78" s="98" t="s">
        <v>170</v>
      </c>
      <c r="CE78" s="98" t="s">
        <v>170</v>
      </c>
      <c r="CF78" s="98" t="s">
        <v>170</v>
      </c>
      <c r="CG78" s="98" t="s">
        <v>170</v>
      </c>
      <c r="CH78" s="98" t="s">
        <v>170</v>
      </c>
      <c r="CI78" s="81" t="s">
        <v>170</v>
      </c>
      <c r="CJ78" s="81" t="s">
        <v>170</v>
      </c>
      <c r="CK78" s="81" t="s">
        <v>170</v>
      </c>
      <c r="CL78" s="81" t="s">
        <v>170</v>
      </c>
      <c r="CM78" s="81" t="s">
        <v>170</v>
      </c>
      <c r="CN78" s="81" t="s">
        <v>170</v>
      </c>
      <c r="CO78" s="81" t="s">
        <v>170</v>
      </c>
      <c r="CP78" s="81" t="s">
        <v>170</v>
      </c>
      <c r="CQ78" s="81" t="s">
        <v>170</v>
      </c>
      <c r="CR78" s="81" t="s">
        <v>170</v>
      </c>
      <c r="CS78" s="100">
        <v>45267</v>
      </c>
      <c r="CT78" s="83">
        <v>30</v>
      </c>
      <c r="CU78" s="225">
        <v>45288</v>
      </c>
      <c r="CV78" s="83">
        <v>30</v>
      </c>
      <c r="CW78" s="225">
        <v>45317</v>
      </c>
      <c r="CX78" s="83">
        <v>90</v>
      </c>
      <c r="CY78" s="83"/>
      <c r="CZ78" s="83"/>
      <c r="DA78" s="83">
        <v>3</v>
      </c>
      <c r="DB78" s="84">
        <f t="shared" si="15"/>
        <v>150</v>
      </c>
      <c r="DC78" s="100">
        <v>45425</v>
      </c>
      <c r="DD78" s="101">
        <v>45267</v>
      </c>
      <c r="DE78" s="86">
        <v>2400000</v>
      </c>
      <c r="DF78" s="85">
        <v>45288</v>
      </c>
      <c r="DG78" s="86">
        <v>2400000</v>
      </c>
      <c r="DH78" s="85">
        <v>45317</v>
      </c>
      <c r="DI78" s="86">
        <v>7200000</v>
      </c>
      <c r="DJ78" s="86"/>
      <c r="DK78" s="86"/>
      <c r="DL78" s="86"/>
      <c r="DM78" s="86"/>
      <c r="DN78" s="87">
        <v>3</v>
      </c>
      <c r="DO78" s="325">
        <f t="shared" si="12"/>
        <v>12000000</v>
      </c>
      <c r="DP78" s="111"/>
      <c r="DQ78" s="112"/>
      <c r="DR78" s="111"/>
      <c r="DS78" s="111"/>
      <c r="DT78" s="111"/>
      <c r="DU78" s="111"/>
      <c r="DV78" s="113"/>
      <c r="DW78" s="113"/>
      <c r="DX78" s="113"/>
      <c r="DY78" s="113"/>
      <c r="DZ78" s="114"/>
      <c r="EA78" s="115">
        <f t="shared" si="16"/>
        <v>2400000</v>
      </c>
      <c r="EB78" s="116">
        <f t="shared" si="17"/>
        <v>2400000</v>
      </c>
      <c r="EC78" s="117" t="s">
        <v>886</v>
      </c>
    </row>
    <row r="79" spans="1:133" s="118" customFormat="1" ht="48" x14ac:dyDescent="0.2">
      <c r="A79" s="61">
        <v>78</v>
      </c>
      <c r="B79" s="61">
        <v>2023</v>
      </c>
      <c r="C79" s="360" t="s">
        <v>887</v>
      </c>
      <c r="D79" s="366" t="s">
        <v>888</v>
      </c>
      <c r="E79" s="62" t="s">
        <v>135</v>
      </c>
      <c r="F79" s="62" t="s">
        <v>136</v>
      </c>
      <c r="G79" s="61" t="s">
        <v>137</v>
      </c>
      <c r="H79" s="61" t="s">
        <v>138</v>
      </c>
      <c r="I79" s="63">
        <v>19200000</v>
      </c>
      <c r="J79" s="126">
        <f t="shared" si="13"/>
        <v>28800000</v>
      </c>
      <c r="K79" s="64" t="s">
        <v>139</v>
      </c>
      <c r="L79" s="65">
        <v>38420</v>
      </c>
      <c r="M79" s="76">
        <v>57</v>
      </c>
      <c r="N79" s="69" t="s">
        <v>140</v>
      </c>
      <c r="O79" s="69" t="s">
        <v>141</v>
      </c>
      <c r="P79" s="88" t="s">
        <v>142</v>
      </c>
      <c r="Q79" s="88">
        <v>1741</v>
      </c>
      <c r="R79" s="95" t="s">
        <v>143</v>
      </c>
      <c r="S79" s="102">
        <v>448</v>
      </c>
      <c r="T79" s="103">
        <v>44957</v>
      </c>
      <c r="U79" s="89">
        <v>432</v>
      </c>
      <c r="V79" s="90">
        <v>45303</v>
      </c>
      <c r="W79" s="89"/>
      <c r="X79" s="104"/>
      <c r="Y79" s="105"/>
      <c r="Z79" s="91"/>
      <c r="AA79" s="92"/>
      <c r="AB79" s="92"/>
      <c r="AC79" s="92"/>
      <c r="AD79" s="106"/>
      <c r="AE79" s="96" t="s">
        <v>144</v>
      </c>
      <c r="AF79" s="66" t="s">
        <v>145</v>
      </c>
      <c r="AG79" s="66" t="s">
        <v>146</v>
      </c>
      <c r="AH79" s="66" t="s">
        <v>147</v>
      </c>
      <c r="AI79" s="67" t="s">
        <v>148</v>
      </c>
      <c r="AJ79" s="222">
        <v>4</v>
      </c>
      <c r="AK79" s="123" t="s">
        <v>889</v>
      </c>
      <c r="AL79" s="70" t="s">
        <v>150</v>
      </c>
      <c r="AM79" s="70">
        <v>8</v>
      </c>
      <c r="AN79" s="70">
        <f>3+1</f>
        <v>4</v>
      </c>
      <c r="AO79" s="70">
        <f t="shared" si="14"/>
        <v>12</v>
      </c>
      <c r="AP79" s="70">
        <v>0</v>
      </c>
      <c r="AQ79" s="71">
        <v>44972</v>
      </c>
      <c r="AR79" s="371">
        <v>44972</v>
      </c>
      <c r="AS79" s="371">
        <v>44972</v>
      </c>
      <c r="AT79" s="371">
        <v>45213</v>
      </c>
      <c r="AU79" s="371">
        <v>45336</v>
      </c>
      <c r="AV79" s="109"/>
      <c r="AW79" s="94" t="s">
        <v>179</v>
      </c>
      <c r="AX79" s="70" t="s">
        <v>152</v>
      </c>
      <c r="AY79" s="72">
        <v>1013639105</v>
      </c>
      <c r="AZ79" s="73">
        <v>7</v>
      </c>
      <c r="BA79" s="70" t="s">
        <v>890</v>
      </c>
      <c r="BB79" s="60" t="s">
        <v>154</v>
      </c>
      <c r="BC79" s="74">
        <v>34028</v>
      </c>
      <c r="BD79" s="75">
        <f ca="1">(TODAY()-Tabla1[[#This Row],[FECHA DE NACIMIENTO]])/365</f>
        <v>31.035616438356165</v>
      </c>
      <c r="BE79" s="70" t="s">
        <v>170</v>
      </c>
      <c r="BF79" s="70" t="s">
        <v>181</v>
      </c>
      <c r="BG79" s="70" t="s">
        <v>157</v>
      </c>
      <c r="BH79" s="76" t="s">
        <v>158</v>
      </c>
      <c r="BI79" s="120" t="s">
        <v>159</v>
      </c>
      <c r="BJ79" s="120" t="s">
        <v>160</v>
      </c>
      <c r="BK79" s="77" t="s">
        <v>891</v>
      </c>
      <c r="BL79" s="70">
        <v>30174362917</v>
      </c>
      <c r="BM79" s="119" t="s">
        <v>892</v>
      </c>
      <c r="BN79" s="70" t="s">
        <v>163</v>
      </c>
      <c r="BO79" s="71">
        <v>45407</v>
      </c>
      <c r="BP79" s="71">
        <v>45498</v>
      </c>
      <c r="BQ79" s="69" t="s">
        <v>353</v>
      </c>
      <c r="BR79" s="78">
        <v>80048265</v>
      </c>
      <c r="BS79" s="79">
        <v>3</v>
      </c>
      <c r="BT79" s="70" t="s">
        <v>848</v>
      </c>
      <c r="BU79" s="128" t="s">
        <v>893</v>
      </c>
      <c r="BV79" s="80" t="s">
        <v>167</v>
      </c>
      <c r="BW79" s="97" t="s">
        <v>168</v>
      </c>
      <c r="BX79" s="99" t="s">
        <v>355</v>
      </c>
      <c r="BY79" s="98" t="s">
        <v>170</v>
      </c>
      <c r="BZ79" s="98" t="s">
        <v>170</v>
      </c>
      <c r="CA79" s="98" t="s">
        <v>170</v>
      </c>
      <c r="CB79" s="98" t="s">
        <v>170</v>
      </c>
      <c r="CC79" s="98" t="s">
        <v>170</v>
      </c>
      <c r="CD79" s="98" t="s">
        <v>170</v>
      </c>
      <c r="CE79" s="98" t="s">
        <v>170</v>
      </c>
      <c r="CF79" s="98" t="s">
        <v>170</v>
      </c>
      <c r="CG79" s="98" t="s">
        <v>170</v>
      </c>
      <c r="CH79" s="98" t="s">
        <v>170</v>
      </c>
      <c r="CI79" s="81" t="s">
        <v>170</v>
      </c>
      <c r="CJ79" s="81" t="s">
        <v>170</v>
      </c>
      <c r="CK79" s="81" t="s">
        <v>170</v>
      </c>
      <c r="CL79" s="81" t="s">
        <v>170</v>
      </c>
      <c r="CM79" s="81" t="s">
        <v>170</v>
      </c>
      <c r="CN79" s="81" t="s">
        <v>170</v>
      </c>
      <c r="CO79" s="81" t="s">
        <v>170</v>
      </c>
      <c r="CP79" s="81" t="s">
        <v>170</v>
      </c>
      <c r="CQ79" s="81" t="s">
        <v>170</v>
      </c>
      <c r="CR79" s="81" t="s">
        <v>170</v>
      </c>
      <c r="CS79" s="100">
        <v>45188</v>
      </c>
      <c r="CT79" s="83">
        <v>90</v>
      </c>
      <c r="CU79" s="225">
        <v>45303</v>
      </c>
      <c r="CV79" s="83">
        <v>30</v>
      </c>
      <c r="CW79" s="83"/>
      <c r="CX79" s="83"/>
      <c r="CY79" s="83"/>
      <c r="CZ79" s="83"/>
      <c r="DA79" s="83">
        <v>2</v>
      </c>
      <c r="DB79" s="84">
        <f t="shared" si="15"/>
        <v>120</v>
      </c>
      <c r="DC79" s="100">
        <v>45336</v>
      </c>
      <c r="DD79" s="101">
        <v>45188</v>
      </c>
      <c r="DE79" s="86">
        <v>7200000</v>
      </c>
      <c r="DF79" s="85">
        <v>45303</v>
      </c>
      <c r="DG79" s="86">
        <v>2400000</v>
      </c>
      <c r="DH79" s="85"/>
      <c r="DI79" s="86"/>
      <c r="DJ79" s="86"/>
      <c r="DK79" s="86"/>
      <c r="DL79" s="86"/>
      <c r="DM79" s="86"/>
      <c r="DN79" s="87">
        <v>2</v>
      </c>
      <c r="DO79" s="325">
        <f t="shared" si="12"/>
        <v>9600000</v>
      </c>
      <c r="DP79" s="111"/>
      <c r="DQ79" s="112"/>
      <c r="DR79" s="111"/>
      <c r="DS79" s="111"/>
      <c r="DT79" s="111"/>
      <c r="DU79" s="111"/>
      <c r="DV79" s="113"/>
      <c r="DW79" s="113"/>
      <c r="DX79" s="113"/>
      <c r="DY79" s="113"/>
      <c r="DZ79" s="114"/>
      <c r="EA79" s="115">
        <f t="shared" si="16"/>
        <v>2400000</v>
      </c>
      <c r="EB79" s="116">
        <f t="shared" si="17"/>
        <v>2400000</v>
      </c>
      <c r="EC79" s="117" t="s">
        <v>894</v>
      </c>
    </row>
    <row r="80" spans="1:133" s="118" customFormat="1" ht="36" x14ac:dyDescent="0.2">
      <c r="A80" s="61">
        <v>79</v>
      </c>
      <c r="B80" s="61">
        <v>2023</v>
      </c>
      <c r="C80" s="360" t="s">
        <v>895</v>
      </c>
      <c r="D80" s="366" t="s">
        <v>896</v>
      </c>
      <c r="E80" s="62" t="s">
        <v>135</v>
      </c>
      <c r="F80" s="62" t="s">
        <v>136</v>
      </c>
      <c r="G80" s="61" t="s">
        <v>137</v>
      </c>
      <c r="H80" s="61" t="s">
        <v>138</v>
      </c>
      <c r="I80" s="63">
        <v>38400000</v>
      </c>
      <c r="J80" s="126">
        <f t="shared" si="13"/>
        <v>57600000</v>
      </c>
      <c r="K80" s="64" t="s">
        <v>139</v>
      </c>
      <c r="L80" s="65">
        <v>39637</v>
      </c>
      <c r="M80" s="76">
        <v>27</v>
      </c>
      <c r="N80" s="69" t="s">
        <v>897</v>
      </c>
      <c r="O80" s="69" t="s">
        <v>898</v>
      </c>
      <c r="P80" s="88" t="s">
        <v>899</v>
      </c>
      <c r="Q80" s="88">
        <v>1712</v>
      </c>
      <c r="R80" s="95" t="s">
        <v>900</v>
      </c>
      <c r="S80" s="102">
        <v>453</v>
      </c>
      <c r="T80" s="103">
        <v>44965</v>
      </c>
      <c r="U80" s="89"/>
      <c r="V80" s="90"/>
      <c r="W80" s="89"/>
      <c r="X80" s="104"/>
      <c r="Y80" s="105"/>
      <c r="Z80" s="91"/>
      <c r="AA80" s="92"/>
      <c r="AB80" s="92"/>
      <c r="AC80" s="92"/>
      <c r="AD80" s="106"/>
      <c r="AE80" s="96" t="s">
        <v>144</v>
      </c>
      <c r="AF80" s="66" t="s">
        <v>145</v>
      </c>
      <c r="AG80" s="66" t="s">
        <v>254</v>
      </c>
      <c r="AH80" s="66" t="s">
        <v>147</v>
      </c>
      <c r="AI80" s="67" t="s">
        <v>255</v>
      </c>
      <c r="AJ80" s="68">
        <v>5</v>
      </c>
      <c r="AK80" s="123" t="s">
        <v>901</v>
      </c>
      <c r="AL80" s="70" t="s">
        <v>150</v>
      </c>
      <c r="AM80" s="70">
        <v>8</v>
      </c>
      <c r="AN80" s="70">
        <v>4</v>
      </c>
      <c r="AO80" s="70">
        <f t="shared" si="14"/>
        <v>12</v>
      </c>
      <c r="AP80" s="70">
        <v>0</v>
      </c>
      <c r="AQ80" s="71">
        <v>44973</v>
      </c>
      <c r="AR80" s="371">
        <v>44974</v>
      </c>
      <c r="AS80" s="371">
        <v>44977</v>
      </c>
      <c r="AT80" s="371">
        <v>45218</v>
      </c>
      <c r="AU80" s="371">
        <v>45341</v>
      </c>
      <c r="AV80" s="109"/>
      <c r="AW80" s="94" t="s">
        <v>179</v>
      </c>
      <c r="AX80" s="70" t="s">
        <v>152</v>
      </c>
      <c r="AY80" s="72">
        <v>1019127835</v>
      </c>
      <c r="AZ80" s="73">
        <v>1</v>
      </c>
      <c r="BA80" s="70" t="s">
        <v>902</v>
      </c>
      <c r="BB80" s="60" t="s">
        <v>828</v>
      </c>
      <c r="BC80" s="74">
        <v>35466</v>
      </c>
      <c r="BD80" s="75">
        <f ca="1">(TODAY()-Tabla1[[#This Row],[FECHA DE NACIMIENTO]])/365</f>
        <v>27.095890410958905</v>
      </c>
      <c r="BE80" s="70" t="s">
        <v>198</v>
      </c>
      <c r="BF80" s="70" t="s">
        <v>156</v>
      </c>
      <c r="BG80" s="70" t="s">
        <v>258</v>
      </c>
      <c r="BH80" s="76" t="s">
        <v>158</v>
      </c>
      <c r="BI80" s="120" t="s">
        <v>159</v>
      </c>
      <c r="BJ80" s="120" t="s">
        <v>160</v>
      </c>
      <c r="BK80" s="77" t="s">
        <v>903</v>
      </c>
      <c r="BL80" s="70">
        <v>3212644525</v>
      </c>
      <c r="BM80" s="119" t="s">
        <v>904</v>
      </c>
      <c r="BN80" s="70" t="s">
        <v>163</v>
      </c>
      <c r="BO80" s="71">
        <v>45405</v>
      </c>
      <c r="BP80" s="71">
        <v>45527</v>
      </c>
      <c r="BQ80" s="71" t="s">
        <v>415</v>
      </c>
      <c r="BR80" s="122">
        <v>79739723</v>
      </c>
      <c r="BS80" s="121">
        <v>7</v>
      </c>
      <c r="BT80" s="70" t="s">
        <v>862</v>
      </c>
      <c r="BU80" s="128" t="s">
        <v>905</v>
      </c>
      <c r="BV80" s="80" t="s">
        <v>211</v>
      </c>
      <c r="BW80" s="97" t="s">
        <v>168</v>
      </c>
      <c r="BX80" s="99" t="s">
        <v>355</v>
      </c>
      <c r="BY80" s="98" t="s">
        <v>170</v>
      </c>
      <c r="BZ80" s="98" t="s">
        <v>170</v>
      </c>
      <c r="CA80" s="98" t="s">
        <v>170</v>
      </c>
      <c r="CB80" s="98" t="s">
        <v>170</v>
      </c>
      <c r="CC80" s="98" t="s">
        <v>170</v>
      </c>
      <c r="CD80" s="98" t="s">
        <v>170</v>
      </c>
      <c r="CE80" s="98" t="s">
        <v>170</v>
      </c>
      <c r="CF80" s="98" t="s">
        <v>170</v>
      </c>
      <c r="CG80" s="98" t="s">
        <v>170</v>
      </c>
      <c r="CH80" s="98" t="s">
        <v>170</v>
      </c>
      <c r="CI80" s="81" t="s">
        <v>170</v>
      </c>
      <c r="CJ80" s="81" t="s">
        <v>170</v>
      </c>
      <c r="CK80" s="81" t="s">
        <v>170</v>
      </c>
      <c r="CL80" s="81" t="s">
        <v>170</v>
      </c>
      <c r="CM80" s="81" t="s">
        <v>170</v>
      </c>
      <c r="CN80" s="81" t="s">
        <v>170</v>
      </c>
      <c r="CO80" s="81" t="s">
        <v>170</v>
      </c>
      <c r="CP80" s="81" t="s">
        <v>170</v>
      </c>
      <c r="CQ80" s="81" t="s">
        <v>170</v>
      </c>
      <c r="CR80" s="81" t="s">
        <v>170</v>
      </c>
      <c r="CS80" s="100">
        <v>45202</v>
      </c>
      <c r="CT80" s="83">
        <v>120</v>
      </c>
      <c r="CU80" s="83"/>
      <c r="CV80" s="83"/>
      <c r="CW80" s="83"/>
      <c r="CX80" s="83"/>
      <c r="CY80" s="83"/>
      <c r="CZ80" s="83"/>
      <c r="DA80" s="83">
        <v>1</v>
      </c>
      <c r="DB80" s="84">
        <f t="shared" si="15"/>
        <v>120</v>
      </c>
      <c r="DC80" s="100">
        <v>45341</v>
      </c>
      <c r="DD80" s="101">
        <v>45202</v>
      </c>
      <c r="DE80" s="86">
        <v>19200000</v>
      </c>
      <c r="DF80" s="85"/>
      <c r="DG80" s="86"/>
      <c r="DH80" s="85"/>
      <c r="DI80" s="86"/>
      <c r="DJ80" s="86"/>
      <c r="DK80" s="86"/>
      <c r="DL80" s="86"/>
      <c r="DM80" s="86"/>
      <c r="DN80" s="87">
        <v>1</v>
      </c>
      <c r="DO80" s="325">
        <f t="shared" si="12"/>
        <v>19200000</v>
      </c>
      <c r="DP80" s="111"/>
      <c r="DQ80" s="112"/>
      <c r="DR80" s="111"/>
      <c r="DS80" s="111"/>
      <c r="DT80" s="111"/>
      <c r="DU80" s="111"/>
      <c r="DV80" s="113"/>
      <c r="DW80" s="113"/>
      <c r="DX80" s="113"/>
      <c r="DY80" s="113"/>
      <c r="DZ80" s="114"/>
      <c r="EA80" s="115">
        <f t="shared" si="16"/>
        <v>4800000</v>
      </c>
      <c r="EB80" s="116">
        <f t="shared" si="17"/>
        <v>4800000</v>
      </c>
      <c r="EC80" s="117" t="s">
        <v>864</v>
      </c>
    </row>
    <row r="81" spans="1:133" s="118" customFormat="1" ht="36" x14ac:dyDescent="0.2">
      <c r="A81" s="61">
        <v>80</v>
      </c>
      <c r="B81" s="61">
        <v>2023</v>
      </c>
      <c r="C81" s="360" t="s">
        <v>906</v>
      </c>
      <c r="D81" s="366" t="s">
        <v>907</v>
      </c>
      <c r="E81" s="62" t="s">
        <v>135</v>
      </c>
      <c r="F81" s="62" t="s">
        <v>136</v>
      </c>
      <c r="G81" s="61" t="s">
        <v>137</v>
      </c>
      <c r="H81" s="61" t="s">
        <v>138</v>
      </c>
      <c r="I81" s="63">
        <v>53000000</v>
      </c>
      <c r="J81" s="126">
        <f t="shared" si="13"/>
        <v>79500000</v>
      </c>
      <c r="K81" s="64" t="s">
        <v>139</v>
      </c>
      <c r="L81" s="65">
        <v>39699</v>
      </c>
      <c r="M81" s="76">
        <v>6</v>
      </c>
      <c r="N81" s="69" t="s">
        <v>511</v>
      </c>
      <c r="O81" s="69" t="s">
        <v>266</v>
      </c>
      <c r="P81" s="88" t="s">
        <v>908</v>
      </c>
      <c r="Q81" s="88">
        <v>2024</v>
      </c>
      <c r="R81" s="95" t="s">
        <v>909</v>
      </c>
      <c r="S81" s="102">
        <v>456</v>
      </c>
      <c r="T81" s="103">
        <v>44966</v>
      </c>
      <c r="U81" s="89">
        <v>706</v>
      </c>
      <c r="V81" s="90">
        <v>45222</v>
      </c>
      <c r="W81" s="89">
        <v>466</v>
      </c>
      <c r="X81" s="104">
        <v>45315</v>
      </c>
      <c r="Y81" s="105"/>
      <c r="Z81" s="91"/>
      <c r="AA81" s="92"/>
      <c r="AB81" s="92"/>
      <c r="AC81" s="92"/>
      <c r="AD81" s="106"/>
      <c r="AE81" s="96" t="s">
        <v>144</v>
      </c>
      <c r="AF81" s="66" t="s">
        <v>145</v>
      </c>
      <c r="AG81" s="66" t="s">
        <v>254</v>
      </c>
      <c r="AH81" s="66" t="s">
        <v>147</v>
      </c>
      <c r="AI81" s="67" t="s">
        <v>255</v>
      </c>
      <c r="AJ81" s="68">
        <v>5</v>
      </c>
      <c r="AK81" s="123" t="s">
        <v>910</v>
      </c>
      <c r="AL81" s="70" t="s">
        <v>150</v>
      </c>
      <c r="AM81" s="70">
        <v>10</v>
      </c>
      <c r="AN81" s="70">
        <f>1+3+1</f>
        <v>5</v>
      </c>
      <c r="AO81" s="70">
        <f t="shared" si="14"/>
        <v>15</v>
      </c>
      <c r="AP81" s="70">
        <v>0</v>
      </c>
      <c r="AQ81" s="107">
        <v>44972</v>
      </c>
      <c r="AR81" s="108">
        <v>44973</v>
      </c>
      <c r="AS81" s="108">
        <v>44979</v>
      </c>
      <c r="AT81" s="108">
        <v>45281</v>
      </c>
      <c r="AU81" s="108">
        <v>45432</v>
      </c>
      <c r="AV81" s="109"/>
      <c r="AW81" s="94" t="s">
        <v>574</v>
      </c>
      <c r="AX81" s="70" t="s">
        <v>152</v>
      </c>
      <c r="AY81" s="72">
        <v>53037864</v>
      </c>
      <c r="AZ81" s="73">
        <v>1</v>
      </c>
      <c r="BA81" s="70" t="s">
        <v>911</v>
      </c>
      <c r="BB81" s="157" t="s">
        <v>496</v>
      </c>
      <c r="BC81" s="158">
        <v>30779</v>
      </c>
      <c r="BD81" s="75">
        <f ca="1">(TODAY()-Tabla1[[#This Row],[FECHA DE NACIMIENTO]])/365</f>
        <v>39.936986301369863</v>
      </c>
      <c r="BE81" s="150" t="s">
        <v>198</v>
      </c>
      <c r="BF81" s="150" t="s">
        <v>156</v>
      </c>
      <c r="BG81" s="70" t="s">
        <v>258</v>
      </c>
      <c r="BH81" s="76" t="s">
        <v>158</v>
      </c>
      <c r="BI81" s="120" t="s">
        <v>159</v>
      </c>
      <c r="BJ81" s="120" t="s">
        <v>160</v>
      </c>
      <c r="BK81" s="255" t="s">
        <v>912</v>
      </c>
      <c r="BL81" s="150">
        <v>3124532851</v>
      </c>
      <c r="BM81" s="160" t="s">
        <v>913</v>
      </c>
      <c r="BN81" s="70" t="s">
        <v>163</v>
      </c>
      <c r="BO81" s="71">
        <v>45467</v>
      </c>
      <c r="BP81" s="235"/>
      <c r="BQ81" s="71" t="s">
        <v>488</v>
      </c>
      <c r="BR81" s="72">
        <v>52312234</v>
      </c>
      <c r="BS81" s="73">
        <v>5</v>
      </c>
      <c r="BT81" s="121" t="s">
        <v>519</v>
      </c>
      <c r="BU81" s="128" t="s">
        <v>914</v>
      </c>
      <c r="BV81" s="80" t="s">
        <v>436</v>
      </c>
      <c r="BW81" s="97" t="s">
        <v>168</v>
      </c>
      <c r="BX81" s="99" t="s">
        <v>355</v>
      </c>
      <c r="BY81" s="98" t="s">
        <v>170</v>
      </c>
      <c r="BZ81" s="98" t="s">
        <v>170</v>
      </c>
      <c r="CA81" s="98" t="s">
        <v>170</v>
      </c>
      <c r="CB81" s="98" t="s">
        <v>170</v>
      </c>
      <c r="CC81" s="98" t="s">
        <v>170</v>
      </c>
      <c r="CD81" s="98" t="s">
        <v>170</v>
      </c>
      <c r="CE81" s="98" t="s">
        <v>170</v>
      </c>
      <c r="CF81" s="98" t="s">
        <v>170</v>
      </c>
      <c r="CG81" s="98" t="s">
        <v>170</v>
      </c>
      <c r="CH81" s="98" t="s">
        <v>170</v>
      </c>
      <c r="CI81" s="81" t="s">
        <v>170</v>
      </c>
      <c r="CJ81" s="81" t="s">
        <v>170</v>
      </c>
      <c r="CK81" s="81" t="s">
        <v>170</v>
      </c>
      <c r="CL81" s="81" t="s">
        <v>170</v>
      </c>
      <c r="CM81" s="81" t="s">
        <v>170</v>
      </c>
      <c r="CN81" s="81" t="s">
        <v>170</v>
      </c>
      <c r="CO81" s="81" t="s">
        <v>170</v>
      </c>
      <c r="CP81" s="81" t="s">
        <v>170</v>
      </c>
      <c r="CQ81" s="81" t="s">
        <v>170</v>
      </c>
      <c r="CR81" s="81" t="s">
        <v>170</v>
      </c>
      <c r="CS81" s="100">
        <v>45254</v>
      </c>
      <c r="CT81" s="83">
        <v>50</v>
      </c>
      <c r="CU81" s="225">
        <v>45321</v>
      </c>
      <c r="CV81" s="83">
        <v>100</v>
      </c>
      <c r="CW81" s="83"/>
      <c r="CX81" s="83"/>
      <c r="CY81" s="83"/>
      <c r="CZ81" s="83"/>
      <c r="DA81" s="83">
        <v>2</v>
      </c>
      <c r="DB81" s="84">
        <f t="shared" si="15"/>
        <v>150</v>
      </c>
      <c r="DC81" s="100">
        <v>45432</v>
      </c>
      <c r="DD81" s="101">
        <v>45254</v>
      </c>
      <c r="DE81" s="86">
        <v>8833333</v>
      </c>
      <c r="DF81" s="85">
        <v>45321</v>
      </c>
      <c r="DG81" s="86">
        <v>17666667</v>
      </c>
      <c r="DH81" s="85"/>
      <c r="DI81" s="86"/>
      <c r="DJ81" s="86"/>
      <c r="DK81" s="86"/>
      <c r="DL81" s="86"/>
      <c r="DM81" s="86"/>
      <c r="DN81" s="87">
        <v>2</v>
      </c>
      <c r="DO81" s="325">
        <f t="shared" si="12"/>
        <v>26500000</v>
      </c>
      <c r="DP81" s="111"/>
      <c r="DQ81" s="112"/>
      <c r="DR81" s="111"/>
      <c r="DS81" s="111"/>
      <c r="DT81" s="111"/>
      <c r="DU81" s="111"/>
      <c r="DV81" s="113"/>
      <c r="DW81" s="113"/>
      <c r="DX81" s="113"/>
      <c r="DY81" s="113"/>
      <c r="DZ81" s="114"/>
      <c r="EA81" s="115">
        <f t="shared" si="16"/>
        <v>5300000</v>
      </c>
      <c r="EB81" s="116">
        <f t="shared" si="17"/>
        <v>5300000</v>
      </c>
      <c r="EC81" s="117" t="s">
        <v>915</v>
      </c>
    </row>
    <row r="82" spans="1:133" s="118" customFormat="1" ht="48" x14ac:dyDescent="0.2">
      <c r="A82" s="129">
        <v>81</v>
      </c>
      <c r="B82" s="129">
        <v>2023</v>
      </c>
      <c r="C82" s="363" t="s">
        <v>916</v>
      </c>
      <c r="D82" s="364" t="s">
        <v>917</v>
      </c>
      <c r="E82" s="62" t="s">
        <v>135</v>
      </c>
      <c r="F82" s="62" t="s">
        <v>136</v>
      </c>
      <c r="G82" s="61" t="s">
        <v>137</v>
      </c>
      <c r="H82" s="61" t="s">
        <v>138</v>
      </c>
      <c r="I82" s="63">
        <v>32070000</v>
      </c>
      <c r="J82" s="126">
        <f t="shared" si="13"/>
        <v>48105000</v>
      </c>
      <c r="K82" s="64" t="s">
        <v>139</v>
      </c>
      <c r="L82" s="65">
        <v>39803</v>
      </c>
      <c r="M82" s="76">
        <v>57</v>
      </c>
      <c r="N82" s="69" t="s">
        <v>140</v>
      </c>
      <c r="O82" s="69" t="s">
        <v>141</v>
      </c>
      <c r="P82" s="88" t="s">
        <v>142</v>
      </c>
      <c r="Q82" s="88">
        <v>1741</v>
      </c>
      <c r="R82" s="95" t="s">
        <v>143</v>
      </c>
      <c r="S82" s="102">
        <v>465</v>
      </c>
      <c r="T82" s="103">
        <v>44967</v>
      </c>
      <c r="U82" s="89">
        <v>859</v>
      </c>
      <c r="V82" s="90">
        <v>45275</v>
      </c>
      <c r="W82" s="89">
        <v>460</v>
      </c>
      <c r="X82" s="104">
        <v>45309</v>
      </c>
      <c r="Y82" s="105"/>
      <c r="Z82" s="91"/>
      <c r="AA82" s="92"/>
      <c r="AB82" s="92"/>
      <c r="AC82" s="92"/>
      <c r="AD82" s="106"/>
      <c r="AE82" s="96" t="s">
        <v>144</v>
      </c>
      <c r="AF82" s="66" t="s">
        <v>145</v>
      </c>
      <c r="AG82" s="66" t="s">
        <v>146</v>
      </c>
      <c r="AH82" s="66" t="s">
        <v>147</v>
      </c>
      <c r="AI82" s="67" t="s">
        <v>148</v>
      </c>
      <c r="AJ82" s="222">
        <v>4</v>
      </c>
      <c r="AK82" s="123" t="s">
        <v>918</v>
      </c>
      <c r="AL82" s="70" t="s">
        <v>150</v>
      </c>
      <c r="AM82" s="70">
        <v>10</v>
      </c>
      <c r="AN82" s="70">
        <f>1+4</f>
        <v>5</v>
      </c>
      <c r="AO82" s="70">
        <f t="shared" si="14"/>
        <v>15</v>
      </c>
      <c r="AP82" s="70">
        <v>0</v>
      </c>
      <c r="AQ82" s="107">
        <v>44973</v>
      </c>
      <c r="AR82" s="108">
        <v>44974</v>
      </c>
      <c r="AS82" s="108">
        <v>44977</v>
      </c>
      <c r="AT82" s="108">
        <v>45279</v>
      </c>
      <c r="AU82" s="108">
        <v>45431</v>
      </c>
      <c r="AV82" s="109"/>
      <c r="AW82" s="94" t="s">
        <v>574</v>
      </c>
      <c r="AX82" s="94" t="s">
        <v>152</v>
      </c>
      <c r="AY82" s="211">
        <v>1023906225</v>
      </c>
      <c r="AZ82" s="211">
        <v>4</v>
      </c>
      <c r="BA82" s="252" t="s">
        <v>919</v>
      </c>
      <c r="BB82" s="120" t="s">
        <v>920</v>
      </c>
      <c r="BC82" s="254">
        <v>33321</v>
      </c>
      <c r="BD82" s="253">
        <f ca="1">(TODAY()-Tabla1[[#This Row],[FECHA DE NACIMIENTO]])/365</f>
        <v>32.972602739726028</v>
      </c>
      <c r="BE82" s="251" t="s">
        <v>198</v>
      </c>
      <c r="BF82" s="251" t="s">
        <v>156</v>
      </c>
      <c r="BG82" s="77" t="s">
        <v>244</v>
      </c>
      <c r="BH82" s="76" t="s">
        <v>158</v>
      </c>
      <c r="BI82" s="120" t="s">
        <v>159</v>
      </c>
      <c r="BJ82" s="97" t="s">
        <v>160</v>
      </c>
      <c r="BK82" s="120" t="s">
        <v>921</v>
      </c>
      <c r="BL82" s="120">
        <v>3123673708</v>
      </c>
      <c r="BM82" s="120" t="s">
        <v>922</v>
      </c>
      <c r="BN82" s="77" t="s">
        <v>163</v>
      </c>
      <c r="BO82" s="71">
        <v>45462</v>
      </c>
      <c r="BP82" s="235"/>
      <c r="BQ82" s="70" t="s">
        <v>923</v>
      </c>
      <c r="BR82" s="72">
        <v>52423626</v>
      </c>
      <c r="BS82" s="73">
        <v>5</v>
      </c>
      <c r="BT82" s="121" t="s">
        <v>924</v>
      </c>
      <c r="BU82" s="128" t="s">
        <v>925</v>
      </c>
      <c r="BV82" s="80" t="s">
        <v>167</v>
      </c>
      <c r="BW82" s="97" t="s">
        <v>168</v>
      </c>
      <c r="BX82" s="99" t="s">
        <v>355</v>
      </c>
      <c r="BY82" s="98" t="s">
        <v>170</v>
      </c>
      <c r="BZ82" s="98" t="s">
        <v>170</v>
      </c>
      <c r="CA82" s="98" t="s">
        <v>170</v>
      </c>
      <c r="CB82" s="98" t="s">
        <v>170</v>
      </c>
      <c r="CC82" s="98" t="s">
        <v>170</v>
      </c>
      <c r="CD82" s="98" t="s">
        <v>170</v>
      </c>
      <c r="CE82" s="98" t="s">
        <v>170</v>
      </c>
      <c r="CF82" s="98" t="s">
        <v>170</v>
      </c>
      <c r="CG82" s="98" t="s">
        <v>170</v>
      </c>
      <c r="CH82" s="98" t="s">
        <v>170</v>
      </c>
      <c r="CI82" s="246">
        <v>45131</v>
      </c>
      <c r="CJ82" s="81" t="s">
        <v>926</v>
      </c>
      <c r="CK82" s="81">
        <v>1023906225</v>
      </c>
      <c r="CL82" s="81">
        <v>4</v>
      </c>
      <c r="CM82" s="81">
        <v>15607400</v>
      </c>
      <c r="CN82" s="81" t="s">
        <v>170</v>
      </c>
      <c r="CO82" s="81" t="s">
        <v>170</v>
      </c>
      <c r="CP82" s="81" t="s">
        <v>170</v>
      </c>
      <c r="CQ82" s="81" t="s">
        <v>170</v>
      </c>
      <c r="CR82" s="81" t="s">
        <v>170</v>
      </c>
      <c r="CS82" s="100">
        <v>45278</v>
      </c>
      <c r="CT82" s="83">
        <v>30</v>
      </c>
      <c r="CU82" s="225">
        <v>45310</v>
      </c>
      <c r="CV82" s="83">
        <v>120</v>
      </c>
      <c r="CW82" s="83"/>
      <c r="CX82" s="83"/>
      <c r="CY82" s="83"/>
      <c r="CZ82" s="83"/>
      <c r="DA82" s="83">
        <v>2</v>
      </c>
      <c r="DB82" s="84">
        <f t="shared" si="15"/>
        <v>150</v>
      </c>
      <c r="DC82" s="100">
        <v>45431</v>
      </c>
      <c r="DD82" s="101">
        <v>45278</v>
      </c>
      <c r="DE82" s="86">
        <v>3207000</v>
      </c>
      <c r="DF82" s="85">
        <v>45310</v>
      </c>
      <c r="DG82" s="86">
        <v>12828000</v>
      </c>
      <c r="DH82" s="85"/>
      <c r="DI82" s="86"/>
      <c r="DJ82" s="86"/>
      <c r="DK82" s="86"/>
      <c r="DL82" s="86"/>
      <c r="DM82" s="86"/>
      <c r="DN82" s="87">
        <v>2</v>
      </c>
      <c r="DO82" s="325">
        <f t="shared" si="12"/>
        <v>16035000</v>
      </c>
      <c r="DP82" s="111"/>
      <c r="DQ82" s="112"/>
      <c r="DR82" s="111"/>
      <c r="DS82" s="111"/>
      <c r="DT82" s="111"/>
      <c r="DU82" s="111"/>
      <c r="DV82" s="113"/>
      <c r="DW82" s="113"/>
      <c r="DX82" s="113"/>
      <c r="DY82" s="113"/>
      <c r="DZ82" s="114"/>
      <c r="EA82" s="115">
        <f t="shared" si="16"/>
        <v>3207000</v>
      </c>
      <c r="EB82" s="116">
        <f t="shared" si="17"/>
        <v>3207000</v>
      </c>
      <c r="EC82" s="117" t="s">
        <v>927</v>
      </c>
    </row>
    <row r="83" spans="1:133" s="118" customFormat="1" ht="36" x14ac:dyDescent="0.2">
      <c r="A83" s="61">
        <v>82</v>
      </c>
      <c r="B83" s="61">
        <v>2023</v>
      </c>
      <c r="C83" s="360" t="s">
        <v>928</v>
      </c>
      <c r="D83" s="366" t="s">
        <v>929</v>
      </c>
      <c r="E83" s="62" t="s">
        <v>135</v>
      </c>
      <c r="F83" s="62" t="s">
        <v>136</v>
      </c>
      <c r="G83" s="61" t="s">
        <v>137</v>
      </c>
      <c r="H83" s="61" t="s">
        <v>138</v>
      </c>
      <c r="I83" s="63">
        <v>52000000</v>
      </c>
      <c r="J83" s="126">
        <f t="shared" si="13"/>
        <v>78000000</v>
      </c>
      <c r="K83" s="64" t="s">
        <v>139</v>
      </c>
      <c r="L83" s="65">
        <v>39799</v>
      </c>
      <c r="M83" s="76">
        <v>1</v>
      </c>
      <c r="N83" s="69" t="s">
        <v>930</v>
      </c>
      <c r="O83" s="69" t="s">
        <v>266</v>
      </c>
      <c r="P83" s="88" t="s">
        <v>931</v>
      </c>
      <c r="Q83" s="88">
        <v>1815</v>
      </c>
      <c r="R83" s="95" t="s">
        <v>932</v>
      </c>
      <c r="S83" s="102">
        <v>468</v>
      </c>
      <c r="T83" s="103">
        <v>44967</v>
      </c>
      <c r="U83" s="89">
        <v>449</v>
      </c>
      <c r="V83" s="90">
        <v>45309</v>
      </c>
      <c r="W83" s="89"/>
      <c r="X83" s="104"/>
      <c r="Y83" s="105"/>
      <c r="Z83" s="91"/>
      <c r="AA83" s="92"/>
      <c r="AB83" s="92"/>
      <c r="AC83" s="92"/>
      <c r="AD83" s="106"/>
      <c r="AE83" s="96" t="s">
        <v>144</v>
      </c>
      <c r="AF83" s="66" t="s">
        <v>145</v>
      </c>
      <c r="AG83" s="66" t="s">
        <v>254</v>
      </c>
      <c r="AH83" s="66" t="s">
        <v>147</v>
      </c>
      <c r="AI83" s="67" t="s">
        <v>255</v>
      </c>
      <c r="AJ83" s="68">
        <v>5</v>
      </c>
      <c r="AK83" s="123" t="s">
        <v>933</v>
      </c>
      <c r="AL83" s="70" t="s">
        <v>150</v>
      </c>
      <c r="AM83" s="70">
        <v>10</v>
      </c>
      <c r="AN83" s="70">
        <f>3+2</f>
        <v>5</v>
      </c>
      <c r="AO83" s="70">
        <f t="shared" si="14"/>
        <v>15</v>
      </c>
      <c r="AP83" s="70">
        <v>0</v>
      </c>
      <c r="AQ83" s="107">
        <v>44973</v>
      </c>
      <c r="AR83" s="108">
        <v>44973</v>
      </c>
      <c r="AS83" s="108">
        <v>44974</v>
      </c>
      <c r="AT83" s="108">
        <v>45276</v>
      </c>
      <c r="AU83" s="108">
        <v>45428</v>
      </c>
      <c r="AV83" s="109"/>
      <c r="AW83" s="94" t="s">
        <v>574</v>
      </c>
      <c r="AX83" s="70" t="s">
        <v>152</v>
      </c>
      <c r="AY83" s="72">
        <v>80449648</v>
      </c>
      <c r="AZ83" s="73">
        <v>1</v>
      </c>
      <c r="BA83" s="70" t="s">
        <v>934</v>
      </c>
      <c r="BB83" s="193" t="s">
        <v>935</v>
      </c>
      <c r="BC83" s="194">
        <v>30664</v>
      </c>
      <c r="BD83" s="75">
        <f ca="1">(TODAY()-Tabla1[[#This Row],[FECHA DE NACIMIENTO]])/365</f>
        <v>40.252054794520546</v>
      </c>
      <c r="BE83" s="70" t="s">
        <v>170</v>
      </c>
      <c r="BF83" s="70" t="s">
        <v>181</v>
      </c>
      <c r="BG83" s="70" t="s">
        <v>258</v>
      </c>
      <c r="BH83" s="76" t="s">
        <v>158</v>
      </c>
      <c r="BI83" s="120" t="s">
        <v>159</v>
      </c>
      <c r="BJ83" s="120" t="s">
        <v>160</v>
      </c>
      <c r="BK83" s="77" t="s">
        <v>936</v>
      </c>
      <c r="BL83" s="70">
        <v>3167400065</v>
      </c>
      <c r="BM83" s="119" t="s">
        <v>937</v>
      </c>
      <c r="BN83" s="70" t="s">
        <v>163</v>
      </c>
      <c r="BO83" s="71">
        <v>45483</v>
      </c>
      <c r="BP83" s="71">
        <v>45566</v>
      </c>
      <c r="BQ83" s="71" t="s">
        <v>515</v>
      </c>
      <c r="BR83" s="122">
        <v>52559313</v>
      </c>
      <c r="BS83" s="121">
        <v>1</v>
      </c>
      <c r="BT83" s="121" t="s">
        <v>938</v>
      </c>
      <c r="BU83" s="128" t="s">
        <v>939</v>
      </c>
      <c r="BV83" s="80" t="s">
        <v>167</v>
      </c>
      <c r="BW83" s="97" t="s">
        <v>168</v>
      </c>
      <c r="BX83" s="99" t="s">
        <v>355</v>
      </c>
      <c r="BY83" s="98" t="s">
        <v>170</v>
      </c>
      <c r="BZ83" s="98" t="s">
        <v>170</v>
      </c>
      <c r="CA83" s="98" t="s">
        <v>170</v>
      </c>
      <c r="CB83" s="98" t="s">
        <v>170</v>
      </c>
      <c r="CC83" s="98" t="s">
        <v>170</v>
      </c>
      <c r="CD83" s="98" t="s">
        <v>170</v>
      </c>
      <c r="CE83" s="98" t="s">
        <v>170</v>
      </c>
      <c r="CF83" s="98" t="s">
        <v>170</v>
      </c>
      <c r="CG83" s="98" t="s">
        <v>170</v>
      </c>
      <c r="CH83" s="98" t="s">
        <v>170</v>
      </c>
      <c r="CI83" s="81" t="s">
        <v>170</v>
      </c>
      <c r="CJ83" s="81" t="s">
        <v>170</v>
      </c>
      <c r="CK83" s="81" t="s">
        <v>170</v>
      </c>
      <c r="CL83" s="81" t="s">
        <v>170</v>
      </c>
      <c r="CM83" s="81" t="s">
        <v>170</v>
      </c>
      <c r="CN83" s="81" t="s">
        <v>170</v>
      </c>
      <c r="CO83" s="81" t="s">
        <v>170</v>
      </c>
      <c r="CP83" s="81" t="s">
        <v>170</v>
      </c>
      <c r="CQ83" s="81" t="s">
        <v>170</v>
      </c>
      <c r="CR83" s="81" t="s">
        <v>170</v>
      </c>
      <c r="CS83" s="100">
        <v>45177</v>
      </c>
      <c r="CT83" s="83">
        <v>90</v>
      </c>
      <c r="CU83" s="225">
        <v>45315</v>
      </c>
      <c r="CV83" s="83">
        <v>60</v>
      </c>
      <c r="CW83" s="83"/>
      <c r="CX83" s="83"/>
      <c r="CY83" s="83"/>
      <c r="CZ83" s="83"/>
      <c r="DA83" s="83">
        <v>2</v>
      </c>
      <c r="DB83" s="84">
        <f t="shared" si="15"/>
        <v>150</v>
      </c>
      <c r="DC83" s="100">
        <v>45428</v>
      </c>
      <c r="DD83" s="101">
        <v>45177</v>
      </c>
      <c r="DE83" s="86">
        <v>15600000</v>
      </c>
      <c r="DF83" s="85">
        <v>45315</v>
      </c>
      <c r="DG83" s="86">
        <v>10400000</v>
      </c>
      <c r="DH83" s="85"/>
      <c r="DI83" s="86"/>
      <c r="DJ83" s="86"/>
      <c r="DK83" s="86"/>
      <c r="DL83" s="86"/>
      <c r="DM83" s="86"/>
      <c r="DN83" s="87">
        <v>2</v>
      </c>
      <c r="DO83" s="325">
        <f t="shared" si="12"/>
        <v>26000000</v>
      </c>
      <c r="DP83" s="111"/>
      <c r="DQ83" s="112"/>
      <c r="DR83" s="111"/>
      <c r="DS83" s="111"/>
      <c r="DT83" s="111"/>
      <c r="DU83" s="111"/>
      <c r="DV83" s="113"/>
      <c r="DW83" s="113"/>
      <c r="DX83" s="113"/>
      <c r="DY83" s="113"/>
      <c r="DZ83" s="114"/>
      <c r="EA83" s="115">
        <f t="shared" si="16"/>
        <v>5200000</v>
      </c>
      <c r="EB83" s="116">
        <f t="shared" si="17"/>
        <v>5200000</v>
      </c>
      <c r="EC83" s="117" t="s">
        <v>940</v>
      </c>
    </row>
    <row r="84" spans="1:133" s="118" customFormat="1" ht="36" x14ac:dyDescent="0.2">
      <c r="A84" s="61">
        <v>83</v>
      </c>
      <c r="B84" s="61">
        <v>2023</v>
      </c>
      <c r="C84" s="363" t="s">
        <v>941</v>
      </c>
      <c r="D84" s="364" t="s">
        <v>942</v>
      </c>
      <c r="E84" s="62" t="s">
        <v>135</v>
      </c>
      <c r="F84" s="62" t="s">
        <v>136</v>
      </c>
      <c r="G84" s="61" t="s">
        <v>137</v>
      </c>
      <c r="H84" s="61" t="s">
        <v>138</v>
      </c>
      <c r="I84" s="63">
        <v>46000000</v>
      </c>
      <c r="J84" s="126">
        <f t="shared" si="13"/>
        <v>59800000</v>
      </c>
      <c r="K84" s="64" t="s">
        <v>139</v>
      </c>
      <c r="L84" s="65">
        <v>38484</v>
      </c>
      <c r="M84" s="76">
        <v>57</v>
      </c>
      <c r="N84" s="69" t="s">
        <v>140</v>
      </c>
      <c r="O84" s="69" t="s">
        <v>141</v>
      </c>
      <c r="P84" s="88" t="s">
        <v>378</v>
      </c>
      <c r="Q84" s="88">
        <v>1841</v>
      </c>
      <c r="R84" s="95" t="s">
        <v>379</v>
      </c>
      <c r="S84" s="102">
        <v>462</v>
      </c>
      <c r="T84" s="103">
        <v>44967</v>
      </c>
      <c r="U84" s="89">
        <v>862</v>
      </c>
      <c r="V84" s="90">
        <v>45275</v>
      </c>
      <c r="W84" s="89"/>
      <c r="X84" s="104"/>
      <c r="Y84" s="105"/>
      <c r="Z84" s="91"/>
      <c r="AA84" s="92"/>
      <c r="AB84" s="92"/>
      <c r="AC84" s="92"/>
      <c r="AD84" s="106"/>
      <c r="AE84" s="96" t="s">
        <v>144</v>
      </c>
      <c r="AF84" s="66" t="s">
        <v>145</v>
      </c>
      <c r="AG84" s="66" t="s">
        <v>254</v>
      </c>
      <c r="AH84" s="66" t="s">
        <v>147</v>
      </c>
      <c r="AI84" s="67" t="s">
        <v>255</v>
      </c>
      <c r="AJ84" s="68">
        <v>5</v>
      </c>
      <c r="AK84" s="123" t="s">
        <v>697</v>
      </c>
      <c r="AL84" s="70" t="s">
        <v>150</v>
      </c>
      <c r="AM84" s="70">
        <v>10</v>
      </c>
      <c r="AN84" s="70">
        <v>3</v>
      </c>
      <c r="AO84" s="70">
        <f t="shared" si="14"/>
        <v>13</v>
      </c>
      <c r="AP84" s="70">
        <v>0</v>
      </c>
      <c r="AQ84" s="107">
        <v>44974</v>
      </c>
      <c r="AR84" s="108">
        <v>44974</v>
      </c>
      <c r="AS84" s="108">
        <v>44979</v>
      </c>
      <c r="AT84" s="108">
        <v>45281</v>
      </c>
      <c r="AU84" s="108">
        <v>45372</v>
      </c>
      <c r="AV84" s="109"/>
      <c r="AW84" s="94" t="s">
        <v>195</v>
      </c>
      <c r="AX84" s="70" t="s">
        <v>152</v>
      </c>
      <c r="AY84" s="72">
        <v>1074136017</v>
      </c>
      <c r="AZ84" s="73">
        <v>1</v>
      </c>
      <c r="BA84" s="70" t="s">
        <v>943</v>
      </c>
      <c r="BB84" s="60" t="s">
        <v>944</v>
      </c>
      <c r="BC84" s="74">
        <v>35583</v>
      </c>
      <c r="BD84" s="75">
        <f ca="1">(TODAY()-Tabla1[[#This Row],[FECHA DE NACIMIENTO]])/365</f>
        <v>26.775342465753425</v>
      </c>
      <c r="BE84" s="70" t="s">
        <v>170</v>
      </c>
      <c r="BF84" s="70" t="s">
        <v>181</v>
      </c>
      <c r="BG84" s="70" t="s">
        <v>258</v>
      </c>
      <c r="BH84" s="76" t="s">
        <v>158</v>
      </c>
      <c r="BI84" s="120" t="s">
        <v>159</v>
      </c>
      <c r="BJ84" s="120" t="s">
        <v>160</v>
      </c>
      <c r="BK84" s="77" t="s">
        <v>945</v>
      </c>
      <c r="BL84" s="70">
        <v>3204392813</v>
      </c>
      <c r="BM84" s="119" t="s">
        <v>946</v>
      </c>
      <c r="BN84" s="70" t="s">
        <v>163</v>
      </c>
      <c r="BO84" s="71">
        <v>45466</v>
      </c>
      <c r="BP84" s="235"/>
      <c r="BQ84" s="70" t="s">
        <v>701</v>
      </c>
      <c r="BR84" s="72">
        <v>52533394</v>
      </c>
      <c r="BS84" s="73">
        <v>3</v>
      </c>
      <c r="BT84" s="121" t="s">
        <v>385</v>
      </c>
      <c r="BU84" s="128" t="s">
        <v>947</v>
      </c>
      <c r="BV84" s="80" t="s">
        <v>436</v>
      </c>
      <c r="BW84" s="97" t="s">
        <v>168</v>
      </c>
      <c r="BX84" s="99" t="s">
        <v>355</v>
      </c>
      <c r="BY84" s="98" t="s">
        <v>170</v>
      </c>
      <c r="BZ84" s="98" t="s">
        <v>170</v>
      </c>
      <c r="CA84" s="98" t="s">
        <v>170</v>
      </c>
      <c r="CB84" s="98" t="s">
        <v>170</v>
      </c>
      <c r="CC84" s="98" t="s">
        <v>170</v>
      </c>
      <c r="CD84" s="98" t="s">
        <v>170</v>
      </c>
      <c r="CE84" s="98" t="s">
        <v>170</v>
      </c>
      <c r="CF84" s="98" t="s">
        <v>170</v>
      </c>
      <c r="CG84" s="98" t="s">
        <v>170</v>
      </c>
      <c r="CH84" s="98" t="s">
        <v>170</v>
      </c>
      <c r="CI84" s="81" t="s">
        <v>170</v>
      </c>
      <c r="CJ84" s="81" t="s">
        <v>170</v>
      </c>
      <c r="CK84" s="81" t="s">
        <v>170</v>
      </c>
      <c r="CL84" s="81" t="s">
        <v>170</v>
      </c>
      <c r="CM84" s="81" t="s">
        <v>170</v>
      </c>
      <c r="CN84" s="81" t="s">
        <v>170</v>
      </c>
      <c r="CO84" s="81" t="s">
        <v>170</v>
      </c>
      <c r="CP84" s="81" t="s">
        <v>170</v>
      </c>
      <c r="CQ84" s="81" t="s">
        <v>170</v>
      </c>
      <c r="CR84" s="81" t="s">
        <v>170</v>
      </c>
      <c r="CS84" s="100">
        <v>45279</v>
      </c>
      <c r="CT84" s="83">
        <v>90</v>
      </c>
      <c r="CU84" s="83"/>
      <c r="CV84" s="83"/>
      <c r="CW84" s="83"/>
      <c r="CX84" s="83"/>
      <c r="CY84" s="83"/>
      <c r="CZ84" s="83"/>
      <c r="DA84" s="83">
        <v>1</v>
      </c>
      <c r="DB84" s="84">
        <f t="shared" si="15"/>
        <v>90</v>
      </c>
      <c r="DC84" s="225">
        <v>45372</v>
      </c>
      <c r="DD84" s="101">
        <v>45279</v>
      </c>
      <c r="DE84" s="86">
        <v>13800000</v>
      </c>
      <c r="DF84" s="85"/>
      <c r="DG84" s="86"/>
      <c r="DH84" s="85"/>
      <c r="DI84" s="86"/>
      <c r="DJ84" s="86"/>
      <c r="DK84" s="86"/>
      <c r="DL84" s="86"/>
      <c r="DM84" s="86"/>
      <c r="DN84" s="87">
        <v>1</v>
      </c>
      <c r="DO84" s="325">
        <f>+DE84+DG84+DI84+DK84+DM84</f>
        <v>13800000</v>
      </c>
      <c r="DP84" s="111"/>
      <c r="DQ84" s="112"/>
      <c r="DR84" s="111"/>
      <c r="DS84" s="111"/>
      <c r="DT84" s="111"/>
      <c r="DU84" s="111"/>
      <c r="DV84" s="113"/>
      <c r="DW84" s="113"/>
      <c r="DX84" s="113"/>
      <c r="DY84" s="113"/>
      <c r="DZ84" s="114"/>
      <c r="EA84" s="115">
        <f t="shared" si="16"/>
        <v>4600000</v>
      </c>
      <c r="EB84" s="116">
        <f t="shared" si="17"/>
        <v>4600000</v>
      </c>
      <c r="EC84" s="117" t="s">
        <v>948</v>
      </c>
    </row>
    <row r="85" spans="1:133" s="118" customFormat="1" ht="36" x14ac:dyDescent="0.2">
      <c r="A85" s="61">
        <v>84</v>
      </c>
      <c r="B85" s="61">
        <v>2023</v>
      </c>
      <c r="C85" s="363" t="s">
        <v>949</v>
      </c>
      <c r="D85" s="364" t="s">
        <v>950</v>
      </c>
      <c r="E85" s="62" t="s">
        <v>135</v>
      </c>
      <c r="F85" s="62" t="s">
        <v>136</v>
      </c>
      <c r="G85" s="61" t="s">
        <v>137</v>
      </c>
      <c r="H85" s="61" t="s">
        <v>138</v>
      </c>
      <c r="I85" s="63">
        <v>57000000</v>
      </c>
      <c r="J85" s="126">
        <f t="shared" si="13"/>
        <v>74100000</v>
      </c>
      <c r="K85" s="64" t="s">
        <v>139</v>
      </c>
      <c r="L85" s="65">
        <v>39802</v>
      </c>
      <c r="M85" s="76">
        <v>57</v>
      </c>
      <c r="N85" s="69" t="s">
        <v>140</v>
      </c>
      <c r="O85" s="69" t="s">
        <v>141</v>
      </c>
      <c r="P85" s="88" t="s">
        <v>142</v>
      </c>
      <c r="Q85" s="88">
        <v>1741</v>
      </c>
      <c r="R85" s="95" t="s">
        <v>143</v>
      </c>
      <c r="S85" s="102">
        <v>467</v>
      </c>
      <c r="T85" s="103">
        <v>44967</v>
      </c>
      <c r="U85" s="89">
        <v>770</v>
      </c>
      <c r="V85" s="90">
        <v>45246</v>
      </c>
      <c r="W85" s="89"/>
      <c r="X85" s="104"/>
      <c r="Y85" s="105"/>
      <c r="Z85" s="91"/>
      <c r="AA85" s="92"/>
      <c r="AB85" s="92"/>
      <c r="AC85" s="92"/>
      <c r="AD85" s="106"/>
      <c r="AE85" s="96" t="s">
        <v>144</v>
      </c>
      <c r="AF85" s="66" t="s">
        <v>145</v>
      </c>
      <c r="AG85" s="66" t="s">
        <v>254</v>
      </c>
      <c r="AH85" s="66" t="s">
        <v>147</v>
      </c>
      <c r="AI85" s="67" t="s">
        <v>255</v>
      </c>
      <c r="AJ85" s="68">
        <v>5</v>
      </c>
      <c r="AK85" s="123" t="s">
        <v>951</v>
      </c>
      <c r="AL85" s="70" t="s">
        <v>150</v>
      </c>
      <c r="AM85" s="70">
        <v>10</v>
      </c>
      <c r="AN85" s="70">
        <v>1</v>
      </c>
      <c r="AO85" s="70">
        <f t="shared" si="14"/>
        <v>11</v>
      </c>
      <c r="AP85" s="70">
        <v>0</v>
      </c>
      <c r="AQ85" s="107">
        <v>44972</v>
      </c>
      <c r="AR85" s="108">
        <v>44973</v>
      </c>
      <c r="AS85" s="108">
        <v>44974</v>
      </c>
      <c r="AT85" s="108">
        <v>45276</v>
      </c>
      <c r="AU85" s="108">
        <v>45367</v>
      </c>
      <c r="AV85" s="109"/>
      <c r="AW85" s="71" t="s">
        <v>195</v>
      </c>
      <c r="AX85" s="70" t="s">
        <v>152</v>
      </c>
      <c r="AY85" s="72">
        <v>1022980932</v>
      </c>
      <c r="AZ85" s="73">
        <v>4</v>
      </c>
      <c r="BA85" s="70" t="s">
        <v>952</v>
      </c>
      <c r="BB85" s="60" t="s">
        <v>953</v>
      </c>
      <c r="BC85" s="74">
        <v>33890</v>
      </c>
      <c r="BD85" s="75">
        <f ca="1">(TODAY()-Tabla1[[#This Row],[FECHA DE NACIMIENTO]])/365</f>
        <v>31.413698630136988</v>
      </c>
      <c r="BE85" s="70" t="s">
        <v>198</v>
      </c>
      <c r="BF85" s="70" t="s">
        <v>156</v>
      </c>
      <c r="BG85" s="70" t="s">
        <v>258</v>
      </c>
      <c r="BH85" s="76" t="s">
        <v>158</v>
      </c>
      <c r="BI85" s="120" t="s">
        <v>159</v>
      </c>
      <c r="BJ85" s="120" t="s">
        <v>160</v>
      </c>
      <c r="BK85" s="77" t="s">
        <v>954</v>
      </c>
      <c r="BL85" s="70">
        <v>3204289810</v>
      </c>
      <c r="BM85" s="119" t="s">
        <v>955</v>
      </c>
      <c r="BN85" s="70" t="s">
        <v>163</v>
      </c>
      <c r="BO85" s="71">
        <v>45473</v>
      </c>
      <c r="BP85" s="235"/>
      <c r="BQ85" s="71" t="s">
        <v>353</v>
      </c>
      <c r="BR85" s="122">
        <v>80048265</v>
      </c>
      <c r="BS85" s="121">
        <v>3</v>
      </c>
      <c r="BT85" s="121" t="s">
        <v>288</v>
      </c>
      <c r="BU85" s="128" t="s">
        <v>956</v>
      </c>
      <c r="BV85" s="80" t="s">
        <v>436</v>
      </c>
      <c r="BW85" s="97" t="s">
        <v>168</v>
      </c>
      <c r="BX85" s="99" t="s">
        <v>355</v>
      </c>
      <c r="BY85" s="98" t="s">
        <v>170</v>
      </c>
      <c r="BZ85" s="98" t="s">
        <v>170</v>
      </c>
      <c r="CA85" s="98" t="s">
        <v>170</v>
      </c>
      <c r="CB85" s="98" t="s">
        <v>170</v>
      </c>
      <c r="CC85" s="98" t="s">
        <v>170</v>
      </c>
      <c r="CD85" s="98" t="s">
        <v>170</v>
      </c>
      <c r="CE85" s="98" t="s">
        <v>170</v>
      </c>
      <c r="CF85" s="98" t="s">
        <v>170</v>
      </c>
      <c r="CG85" s="98" t="s">
        <v>170</v>
      </c>
      <c r="CH85" s="98" t="s">
        <v>170</v>
      </c>
      <c r="CI85" s="81" t="s">
        <v>170</v>
      </c>
      <c r="CJ85" s="81" t="s">
        <v>170</v>
      </c>
      <c r="CK85" s="81" t="s">
        <v>170</v>
      </c>
      <c r="CL85" s="81" t="s">
        <v>170</v>
      </c>
      <c r="CM85" s="81" t="s">
        <v>170</v>
      </c>
      <c r="CN85" s="81" t="s">
        <v>170</v>
      </c>
      <c r="CO85" s="81" t="s">
        <v>170</v>
      </c>
      <c r="CP85" s="81" t="s">
        <v>170</v>
      </c>
      <c r="CQ85" s="81" t="s">
        <v>170</v>
      </c>
      <c r="CR85" s="81" t="s">
        <v>170</v>
      </c>
      <c r="CS85" s="100">
        <v>45261</v>
      </c>
      <c r="CT85" s="83">
        <v>30</v>
      </c>
      <c r="CU85" s="83"/>
      <c r="CV85" s="83"/>
      <c r="CW85" s="83"/>
      <c r="CX85" s="83"/>
      <c r="CY85" s="83"/>
      <c r="CZ85" s="83"/>
      <c r="DA85" s="83">
        <v>1</v>
      </c>
      <c r="DB85" s="84">
        <f t="shared" si="15"/>
        <v>30</v>
      </c>
      <c r="DC85" s="100">
        <v>45367</v>
      </c>
      <c r="DD85" s="101">
        <v>45261</v>
      </c>
      <c r="DE85" s="86">
        <v>17100000</v>
      </c>
      <c r="DF85" s="85"/>
      <c r="DG85" s="86"/>
      <c r="DH85" s="85"/>
      <c r="DI85" s="86"/>
      <c r="DJ85" s="86"/>
      <c r="DK85" s="86"/>
      <c r="DL85" s="86"/>
      <c r="DM85" s="86"/>
      <c r="DN85" s="87">
        <v>1</v>
      </c>
      <c r="DO85" s="325">
        <f>+DE85+DG85+DI85+DK85+DM85</f>
        <v>17100000</v>
      </c>
      <c r="DP85" s="111"/>
      <c r="DQ85" s="112"/>
      <c r="DR85" s="111"/>
      <c r="DS85" s="111"/>
      <c r="DT85" s="111"/>
      <c r="DU85" s="111"/>
      <c r="DV85" s="113"/>
      <c r="DW85" s="113"/>
      <c r="DX85" s="113"/>
      <c r="DY85" s="113"/>
      <c r="DZ85" s="114"/>
      <c r="EA85" s="115">
        <f t="shared" si="16"/>
        <v>6736363.6363636367</v>
      </c>
      <c r="EB85" s="116">
        <f t="shared" si="17"/>
        <v>6736363.6363636367</v>
      </c>
      <c r="EC85" s="117" t="s">
        <v>957</v>
      </c>
    </row>
    <row r="86" spans="1:133" s="118" customFormat="1" ht="36" x14ac:dyDescent="0.2">
      <c r="A86" s="61">
        <v>85</v>
      </c>
      <c r="B86" s="61">
        <v>2023</v>
      </c>
      <c r="C86" s="360" t="s">
        <v>958</v>
      </c>
      <c r="D86" s="366" t="s">
        <v>959</v>
      </c>
      <c r="E86" s="62" t="s">
        <v>135</v>
      </c>
      <c r="F86" s="62" t="s">
        <v>136</v>
      </c>
      <c r="G86" s="61" t="s">
        <v>137</v>
      </c>
      <c r="H86" s="61" t="s">
        <v>138</v>
      </c>
      <c r="I86" s="63">
        <v>18400000</v>
      </c>
      <c r="J86" s="126">
        <f t="shared" si="13"/>
        <v>18400000</v>
      </c>
      <c r="K86" s="64" t="s">
        <v>139</v>
      </c>
      <c r="L86" s="65">
        <v>39693</v>
      </c>
      <c r="M86" s="76">
        <v>57</v>
      </c>
      <c r="N86" s="69" t="s">
        <v>140</v>
      </c>
      <c r="O86" s="69" t="s">
        <v>141</v>
      </c>
      <c r="P86" s="88" t="s">
        <v>142</v>
      </c>
      <c r="Q86" s="88">
        <v>1741</v>
      </c>
      <c r="R86" s="95" t="s">
        <v>143</v>
      </c>
      <c r="S86" s="102">
        <v>461</v>
      </c>
      <c r="T86" s="103">
        <v>44966</v>
      </c>
      <c r="U86" s="89"/>
      <c r="V86" s="90"/>
      <c r="W86" s="89"/>
      <c r="X86" s="104"/>
      <c r="Y86" s="105"/>
      <c r="Z86" s="91"/>
      <c r="AA86" s="92"/>
      <c r="AB86" s="92"/>
      <c r="AC86" s="92"/>
      <c r="AD86" s="106"/>
      <c r="AE86" s="96" t="s">
        <v>144</v>
      </c>
      <c r="AF86" s="66" t="s">
        <v>145</v>
      </c>
      <c r="AG86" s="66" t="s">
        <v>254</v>
      </c>
      <c r="AH86" s="66" t="s">
        <v>147</v>
      </c>
      <c r="AI86" s="67" t="s">
        <v>255</v>
      </c>
      <c r="AJ86" s="68">
        <v>5</v>
      </c>
      <c r="AK86" s="123" t="s">
        <v>960</v>
      </c>
      <c r="AL86" s="70" t="s">
        <v>150</v>
      </c>
      <c r="AM86" s="70">
        <v>4</v>
      </c>
      <c r="AN86" s="70">
        <v>0</v>
      </c>
      <c r="AO86" s="70">
        <f t="shared" si="14"/>
        <v>4</v>
      </c>
      <c r="AP86" s="70">
        <v>0</v>
      </c>
      <c r="AQ86" s="107">
        <v>44972</v>
      </c>
      <c r="AR86" s="107">
        <v>44972</v>
      </c>
      <c r="AS86" s="108">
        <v>44973</v>
      </c>
      <c r="AT86" s="108">
        <v>45092</v>
      </c>
      <c r="AU86" s="108">
        <v>45062</v>
      </c>
      <c r="AV86" s="109"/>
      <c r="AW86" s="94" t="s">
        <v>472</v>
      </c>
      <c r="AX86" s="70" t="s">
        <v>152</v>
      </c>
      <c r="AY86" s="72">
        <v>1022379112</v>
      </c>
      <c r="AZ86" s="73">
        <v>5</v>
      </c>
      <c r="BA86" s="70" t="s">
        <v>961</v>
      </c>
      <c r="BB86" s="60" t="s">
        <v>828</v>
      </c>
      <c r="BC86" s="74">
        <v>33912</v>
      </c>
      <c r="BD86" s="75">
        <f ca="1">(TODAY()-Tabla1[[#This Row],[FECHA DE NACIMIENTO]])/365</f>
        <v>31.353424657534248</v>
      </c>
      <c r="BE86" s="70" t="s">
        <v>170</v>
      </c>
      <c r="BF86" s="70" t="s">
        <v>181</v>
      </c>
      <c r="BG86" s="70" t="s">
        <v>258</v>
      </c>
      <c r="BH86" s="76" t="s">
        <v>158</v>
      </c>
      <c r="BI86" s="70" t="s">
        <v>159</v>
      </c>
      <c r="BJ86" s="70" t="s">
        <v>160</v>
      </c>
      <c r="BK86" s="77" t="s">
        <v>962</v>
      </c>
      <c r="BL86" s="70">
        <v>3208411120</v>
      </c>
      <c r="BM86" s="119" t="s">
        <v>963</v>
      </c>
      <c r="BN86" s="70" t="s">
        <v>163</v>
      </c>
      <c r="BO86" s="71">
        <v>45277</v>
      </c>
      <c r="BP86" s="71"/>
      <c r="BQ86" s="71" t="s">
        <v>164</v>
      </c>
      <c r="BR86" s="122">
        <v>39663349</v>
      </c>
      <c r="BS86" s="121">
        <v>1</v>
      </c>
      <c r="BT86" s="70" t="s">
        <v>964</v>
      </c>
      <c r="BU86" s="128" t="s">
        <v>965</v>
      </c>
      <c r="BV86" s="80" t="s">
        <v>374</v>
      </c>
      <c r="BW86" s="97" t="s">
        <v>250</v>
      </c>
      <c r="BX86" s="99" t="s">
        <v>355</v>
      </c>
      <c r="BY86" s="98" t="s">
        <v>170</v>
      </c>
      <c r="BZ86" s="93" t="s">
        <v>170</v>
      </c>
      <c r="CA86" s="93" t="s">
        <v>170</v>
      </c>
      <c r="CB86" s="93" t="s">
        <v>170</v>
      </c>
      <c r="CC86" s="93" t="s">
        <v>170</v>
      </c>
      <c r="CD86" s="93" t="s">
        <v>170</v>
      </c>
      <c r="CE86" s="93" t="s">
        <v>170</v>
      </c>
      <c r="CF86" s="93" t="s">
        <v>170</v>
      </c>
      <c r="CG86" s="93" t="s">
        <v>170</v>
      </c>
      <c r="CH86" s="93" t="s">
        <v>170</v>
      </c>
      <c r="CI86" s="81" t="s">
        <v>170</v>
      </c>
      <c r="CJ86" s="81" t="s">
        <v>170</v>
      </c>
      <c r="CK86" s="81" t="s">
        <v>170</v>
      </c>
      <c r="CL86" s="81" t="s">
        <v>170</v>
      </c>
      <c r="CM86" s="81" t="s">
        <v>170</v>
      </c>
      <c r="CN86" s="81" t="s">
        <v>170</v>
      </c>
      <c r="CO86" s="81" t="s">
        <v>170</v>
      </c>
      <c r="CP86" s="81" t="s">
        <v>170</v>
      </c>
      <c r="CQ86" s="81" t="s">
        <v>170</v>
      </c>
      <c r="CR86" s="82" t="s">
        <v>170</v>
      </c>
      <c r="CS86" s="100"/>
      <c r="CT86" s="83"/>
      <c r="CU86" s="83"/>
      <c r="CV86" s="83"/>
      <c r="CW86" s="83"/>
      <c r="CX86" s="83"/>
      <c r="CY86" s="83"/>
      <c r="CZ86" s="83"/>
      <c r="DA86" s="83"/>
      <c r="DB86" s="84">
        <f t="shared" si="15"/>
        <v>0</v>
      </c>
      <c r="DC86" s="100">
        <v>45092</v>
      </c>
      <c r="DD86" s="101"/>
      <c r="DE86" s="86"/>
      <c r="DF86" s="85"/>
      <c r="DG86" s="86"/>
      <c r="DH86" s="85"/>
      <c r="DI86" s="86"/>
      <c r="DJ86" s="86"/>
      <c r="DK86" s="86"/>
      <c r="DL86" s="86"/>
      <c r="DM86" s="86"/>
      <c r="DN86" s="87"/>
      <c r="DO86" s="325"/>
      <c r="DP86" s="111"/>
      <c r="DQ86" s="112"/>
      <c r="DR86" s="111"/>
      <c r="DS86" s="111"/>
      <c r="DT86" s="111"/>
      <c r="DU86" s="111"/>
      <c r="DV86" s="113"/>
      <c r="DW86" s="113"/>
      <c r="DX86" s="113"/>
      <c r="DY86" s="113"/>
      <c r="DZ86" s="114"/>
      <c r="EA86" s="115">
        <f t="shared" si="16"/>
        <v>4600000</v>
      </c>
      <c r="EB86" s="116">
        <f t="shared" si="17"/>
        <v>4600000</v>
      </c>
      <c r="EC86" s="117" t="s">
        <v>966</v>
      </c>
    </row>
    <row r="87" spans="1:133" s="118" customFormat="1" ht="84" x14ac:dyDescent="0.2">
      <c r="A87" s="61">
        <v>86</v>
      </c>
      <c r="B87" s="61">
        <v>2023</v>
      </c>
      <c r="C87" s="360" t="s">
        <v>967</v>
      </c>
      <c r="D87" s="366" t="s">
        <v>968</v>
      </c>
      <c r="E87" s="62" t="s">
        <v>135</v>
      </c>
      <c r="F87" s="62" t="s">
        <v>136</v>
      </c>
      <c r="G87" s="61" t="s">
        <v>137</v>
      </c>
      <c r="H87" s="61" t="s">
        <v>138</v>
      </c>
      <c r="I87" s="63">
        <v>48000000</v>
      </c>
      <c r="J87" s="126">
        <f t="shared" si="13"/>
        <v>68240000</v>
      </c>
      <c r="K87" s="64" t="s">
        <v>139</v>
      </c>
      <c r="L87" s="65">
        <v>39698</v>
      </c>
      <c r="M87" s="76">
        <v>57</v>
      </c>
      <c r="N87" s="69" t="s">
        <v>140</v>
      </c>
      <c r="O87" s="69" t="s">
        <v>141</v>
      </c>
      <c r="P87" s="88" t="s">
        <v>378</v>
      </c>
      <c r="Q87" s="88">
        <v>1841</v>
      </c>
      <c r="R87" s="95" t="s">
        <v>379</v>
      </c>
      <c r="S87" s="102">
        <v>457</v>
      </c>
      <c r="T87" s="103">
        <v>44966</v>
      </c>
      <c r="U87" s="89">
        <v>855</v>
      </c>
      <c r="V87" s="90">
        <v>45274</v>
      </c>
      <c r="W87" s="89">
        <v>896</v>
      </c>
      <c r="X87" s="104">
        <v>45289</v>
      </c>
      <c r="Y87" s="105"/>
      <c r="Z87" s="91"/>
      <c r="AA87" s="92"/>
      <c r="AB87" s="92"/>
      <c r="AC87" s="92"/>
      <c r="AD87" s="106"/>
      <c r="AE87" s="96" t="s">
        <v>144</v>
      </c>
      <c r="AF87" s="66" t="s">
        <v>145</v>
      </c>
      <c r="AG87" s="66" t="s">
        <v>254</v>
      </c>
      <c r="AH87" s="66" t="s">
        <v>147</v>
      </c>
      <c r="AI87" s="67" t="s">
        <v>255</v>
      </c>
      <c r="AJ87" s="68">
        <v>5</v>
      </c>
      <c r="AK87" s="123" t="s">
        <v>969</v>
      </c>
      <c r="AL87" s="70" t="s">
        <v>150</v>
      </c>
      <c r="AM87" s="70">
        <v>10</v>
      </c>
      <c r="AN87" s="70">
        <v>3</v>
      </c>
      <c r="AO87" s="70">
        <f t="shared" si="14"/>
        <v>13</v>
      </c>
      <c r="AP87" s="70">
        <v>15</v>
      </c>
      <c r="AQ87" s="107">
        <v>44973</v>
      </c>
      <c r="AR87" s="107">
        <v>44973</v>
      </c>
      <c r="AS87" s="108">
        <v>44974</v>
      </c>
      <c r="AT87" s="108">
        <v>45266</v>
      </c>
      <c r="AU87" s="108">
        <v>45382</v>
      </c>
      <c r="AV87" s="109"/>
      <c r="AW87" s="94" t="s">
        <v>195</v>
      </c>
      <c r="AX87" s="70" t="s">
        <v>152</v>
      </c>
      <c r="AY87" s="72">
        <v>1032492446</v>
      </c>
      <c r="AZ87" s="73">
        <v>9</v>
      </c>
      <c r="BA87" s="70" t="s">
        <v>970</v>
      </c>
      <c r="BB87" s="60" t="s">
        <v>284</v>
      </c>
      <c r="BC87" s="74">
        <v>35600</v>
      </c>
      <c r="BD87" s="75">
        <f ca="1">(TODAY()-Tabla1[[#This Row],[FECHA DE NACIMIENTO]])/365</f>
        <v>26.728767123287671</v>
      </c>
      <c r="BE87" s="70" t="s">
        <v>170</v>
      </c>
      <c r="BF87" s="70" t="s">
        <v>181</v>
      </c>
      <c r="BG87" s="70" t="s">
        <v>258</v>
      </c>
      <c r="BH87" s="76" t="s">
        <v>158</v>
      </c>
      <c r="BI87" s="120" t="s">
        <v>159</v>
      </c>
      <c r="BJ87" s="120" t="s">
        <v>160</v>
      </c>
      <c r="BK87" s="77" t="s">
        <v>971</v>
      </c>
      <c r="BL87" s="70">
        <v>3124607634</v>
      </c>
      <c r="BM87" s="119" t="s">
        <v>972</v>
      </c>
      <c r="BN87" s="70" t="s">
        <v>163</v>
      </c>
      <c r="BO87" s="71">
        <v>45463</v>
      </c>
      <c r="BP87" s="235"/>
      <c r="BQ87" s="70" t="s">
        <v>287</v>
      </c>
      <c r="BR87" s="257">
        <v>79053156</v>
      </c>
      <c r="BS87" s="73">
        <v>5</v>
      </c>
      <c r="BT87" s="70" t="s">
        <v>973</v>
      </c>
      <c r="BU87" s="128" t="s">
        <v>974</v>
      </c>
      <c r="BV87" s="80" t="s">
        <v>211</v>
      </c>
      <c r="BW87" s="97" t="s">
        <v>168</v>
      </c>
      <c r="BX87" s="99" t="s">
        <v>355</v>
      </c>
      <c r="BY87" s="98" t="s">
        <v>170</v>
      </c>
      <c r="BZ87" s="93" t="s">
        <v>170</v>
      </c>
      <c r="CA87" s="93" t="s">
        <v>170</v>
      </c>
      <c r="CB87" s="93" t="s">
        <v>170</v>
      </c>
      <c r="CC87" s="93" t="s">
        <v>170</v>
      </c>
      <c r="CD87" s="93" t="s">
        <v>170</v>
      </c>
      <c r="CE87" s="93" t="s">
        <v>170</v>
      </c>
      <c r="CF87" s="93" t="s">
        <v>170</v>
      </c>
      <c r="CG87" s="93" t="s">
        <v>170</v>
      </c>
      <c r="CH87" s="93" t="s">
        <v>170</v>
      </c>
      <c r="CI87" s="81" t="s">
        <v>170</v>
      </c>
      <c r="CJ87" s="81" t="s">
        <v>170</v>
      </c>
      <c r="CK87" s="81" t="s">
        <v>170</v>
      </c>
      <c r="CL87" s="81" t="s">
        <v>170</v>
      </c>
      <c r="CM87" s="81" t="s">
        <v>170</v>
      </c>
      <c r="CN87" s="81" t="s">
        <v>170</v>
      </c>
      <c r="CO87" s="81" t="s">
        <v>170</v>
      </c>
      <c r="CP87" s="81" t="s">
        <v>170</v>
      </c>
      <c r="CQ87" s="81" t="s">
        <v>170</v>
      </c>
      <c r="CR87" s="82" t="s">
        <v>170</v>
      </c>
      <c r="CS87" s="100">
        <v>45274</v>
      </c>
      <c r="CT87" s="83">
        <v>90</v>
      </c>
      <c r="CU87" s="225">
        <v>45289</v>
      </c>
      <c r="CV87" s="83">
        <v>15</v>
      </c>
      <c r="CW87" s="83"/>
      <c r="CX87" s="83"/>
      <c r="CY87" s="83"/>
      <c r="CZ87" s="83"/>
      <c r="DA87" s="83">
        <v>1</v>
      </c>
      <c r="DB87" s="84">
        <f t="shared" si="15"/>
        <v>105</v>
      </c>
      <c r="DC87" s="100">
        <v>45382</v>
      </c>
      <c r="DD87" s="101">
        <v>45274</v>
      </c>
      <c r="DE87" s="86">
        <v>14400000</v>
      </c>
      <c r="DF87" s="85">
        <v>45289</v>
      </c>
      <c r="DG87" s="86">
        <v>5840000</v>
      </c>
      <c r="DH87" s="85"/>
      <c r="DI87" s="86"/>
      <c r="DJ87" s="86"/>
      <c r="DK87" s="86"/>
      <c r="DL87" s="86"/>
      <c r="DM87" s="86"/>
      <c r="DN87" s="87">
        <v>2</v>
      </c>
      <c r="DO87" s="325">
        <f>+DE87+DG87+DI87+DK87+DM87</f>
        <v>20240000</v>
      </c>
      <c r="DP87" s="111"/>
      <c r="DQ87" s="112"/>
      <c r="DR87" s="111"/>
      <c r="DS87" s="111"/>
      <c r="DT87" s="111"/>
      <c r="DU87" s="111"/>
      <c r="DV87" s="113"/>
      <c r="DW87" s="113"/>
      <c r="DX87" s="113"/>
      <c r="DY87" s="113"/>
      <c r="DZ87" s="114"/>
      <c r="EA87" s="115">
        <f t="shared" si="16"/>
        <v>5249230.769230769</v>
      </c>
      <c r="EB87" s="116">
        <f t="shared" si="17"/>
        <v>5249230.769230769</v>
      </c>
      <c r="EC87" s="117" t="s">
        <v>975</v>
      </c>
    </row>
    <row r="88" spans="1:133" s="118" customFormat="1" ht="36" x14ac:dyDescent="0.2">
      <c r="A88" s="61">
        <v>87</v>
      </c>
      <c r="B88" s="61">
        <v>2023</v>
      </c>
      <c r="C88" s="360" t="s">
        <v>976</v>
      </c>
      <c r="D88" s="366" t="s">
        <v>977</v>
      </c>
      <c r="E88" s="62" t="s">
        <v>135</v>
      </c>
      <c r="F88" s="62" t="s">
        <v>136</v>
      </c>
      <c r="G88" s="61" t="s">
        <v>137</v>
      </c>
      <c r="H88" s="61" t="s">
        <v>138</v>
      </c>
      <c r="I88" s="63">
        <v>19200000</v>
      </c>
      <c r="J88" s="126">
        <f t="shared" si="13"/>
        <v>25200000</v>
      </c>
      <c r="K88" s="64" t="s">
        <v>139</v>
      </c>
      <c r="L88" s="65">
        <v>39997</v>
      </c>
      <c r="M88" s="76">
        <v>28</v>
      </c>
      <c r="N88" s="69" t="s">
        <v>406</v>
      </c>
      <c r="O88" s="69" t="s">
        <v>407</v>
      </c>
      <c r="P88" s="88" t="s">
        <v>408</v>
      </c>
      <c r="Q88" s="88">
        <v>1715</v>
      </c>
      <c r="R88" s="95" t="s">
        <v>409</v>
      </c>
      <c r="S88" s="102">
        <v>473</v>
      </c>
      <c r="T88" s="103">
        <v>44972</v>
      </c>
      <c r="U88" s="89"/>
      <c r="V88" s="90"/>
      <c r="W88" s="89"/>
      <c r="X88" s="104"/>
      <c r="Y88" s="105"/>
      <c r="Z88" s="91"/>
      <c r="AA88" s="92"/>
      <c r="AB88" s="92"/>
      <c r="AC88" s="92"/>
      <c r="AD88" s="106"/>
      <c r="AE88" s="96" t="s">
        <v>144</v>
      </c>
      <c r="AF88" s="66" t="s">
        <v>145</v>
      </c>
      <c r="AG88" s="66" t="s">
        <v>146</v>
      </c>
      <c r="AH88" s="66" t="s">
        <v>147</v>
      </c>
      <c r="AI88" s="67" t="s">
        <v>148</v>
      </c>
      <c r="AJ88" s="222">
        <v>4</v>
      </c>
      <c r="AK88" s="123" t="s">
        <v>978</v>
      </c>
      <c r="AL88" s="70" t="s">
        <v>150</v>
      </c>
      <c r="AM88" s="70">
        <v>8</v>
      </c>
      <c r="AN88" s="70">
        <v>2</v>
      </c>
      <c r="AO88" s="70">
        <f t="shared" si="14"/>
        <v>10</v>
      </c>
      <c r="AP88" s="70">
        <v>15</v>
      </c>
      <c r="AQ88" s="107">
        <v>44974</v>
      </c>
      <c r="AR88" s="107">
        <v>44977</v>
      </c>
      <c r="AS88" s="108">
        <v>44977</v>
      </c>
      <c r="AT88" s="108">
        <v>45218</v>
      </c>
      <c r="AU88" s="108">
        <v>45295</v>
      </c>
      <c r="AV88" s="109"/>
      <c r="AW88" s="94" t="s">
        <v>215</v>
      </c>
      <c r="AX88" s="70" t="s">
        <v>152</v>
      </c>
      <c r="AY88" s="72">
        <v>52131900</v>
      </c>
      <c r="AZ88" s="73">
        <v>5</v>
      </c>
      <c r="BA88" s="70" t="s">
        <v>979</v>
      </c>
      <c r="BB88" s="60" t="s">
        <v>154</v>
      </c>
      <c r="BC88" s="74">
        <v>27386</v>
      </c>
      <c r="BD88" s="75">
        <f ca="1">(TODAY()-Tabla1[[#This Row],[FECHA DE NACIMIENTO]])/365</f>
        <v>49.232876712328768</v>
      </c>
      <c r="BE88" s="70" t="s">
        <v>198</v>
      </c>
      <c r="BF88" s="70" t="s">
        <v>156</v>
      </c>
      <c r="BG88" s="70" t="s">
        <v>157</v>
      </c>
      <c r="BH88" s="76" t="s">
        <v>158</v>
      </c>
      <c r="BI88" s="70" t="s">
        <v>159</v>
      </c>
      <c r="BJ88" s="70" t="s">
        <v>160</v>
      </c>
      <c r="BK88" s="77" t="s">
        <v>980</v>
      </c>
      <c r="BL88" s="70">
        <v>3124271897</v>
      </c>
      <c r="BM88" s="119" t="s">
        <v>981</v>
      </c>
      <c r="BN88" s="70" t="s">
        <v>163</v>
      </c>
      <c r="BO88" s="71">
        <v>45413</v>
      </c>
      <c r="BP88" s="71">
        <v>45477</v>
      </c>
      <c r="BQ88" s="69" t="s">
        <v>411</v>
      </c>
      <c r="BR88" s="78">
        <v>11442710</v>
      </c>
      <c r="BS88" s="79">
        <v>8</v>
      </c>
      <c r="BT88" s="70" t="s">
        <v>862</v>
      </c>
      <c r="BU88" s="128" t="s">
        <v>982</v>
      </c>
      <c r="BV88" s="80" t="s">
        <v>167</v>
      </c>
      <c r="BW88" s="97" t="s">
        <v>187</v>
      </c>
      <c r="BX88" s="99" t="s">
        <v>355</v>
      </c>
      <c r="BY88" s="98" t="s">
        <v>170</v>
      </c>
      <c r="BZ88" s="93" t="s">
        <v>170</v>
      </c>
      <c r="CA88" s="93" t="s">
        <v>170</v>
      </c>
      <c r="CB88" s="93" t="s">
        <v>170</v>
      </c>
      <c r="CC88" s="93" t="s">
        <v>170</v>
      </c>
      <c r="CD88" s="93" t="s">
        <v>170</v>
      </c>
      <c r="CE88" s="93" t="s">
        <v>170</v>
      </c>
      <c r="CF88" s="93" t="s">
        <v>170</v>
      </c>
      <c r="CG88" s="93" t="s">
        <v>170</v>
      </c>
      <c r="CH88" s="93" t="s">
        <v>170</v>
      </c>
      <c r="CI88" s="81" t="s">
        <v>170</v>
      </c>
      <c r="CJ88" s="81" t="s">
        <v>170</v>
      </c>
      <c r="CK88" s="81" t="s">
        <v>170</v>
      </c>
      <c r="CL88" s="81" t="s">
        <v>170</v>
      </c>
      <c r="CM88" s="81" t="s">
        <v>170</v>
      </c>
      <c r="CN88" s="81" t="s">
        <v>170</v>
      </c>
      <c r="CO88" s="81" t="s">
        <v>170</v>
      </c>
      <c r="CP88" s="81" t="s">
        <v>170</v>
      </c>
      <c r="CQ88" s="81" t="s">
        <v>170</v>
      </c>
      <c r="CR88" s="82" t="s">
        <v>170</v>
      </c>
      <c r="CS88" s="100">
        <v>45203</v>
      </c>
      <c r="CT88" s="83">
        <v>75</v>
      </c>
      <c r="CU88" s="83"/>
      <c r="CV88" s="83"/>
      <c r="CW88" s="83"/>
      <c r="CX88" s="83"/>
      <c r="CY88" s="83"/>
      <c r="CZ88" s="83"/>
      <c r="DA88" s="83">
        <v>1</v>
      </c>
      <c r="DB88" s="84">
        <f t="shared" si="15"/>
        <v>75</v>
      </c>
      <c r="DC88" s="100">
        <v>45295</v>
      </c>
      <c r="DD88" s="101">
        <v>45203</v>
      </c>
      <c r="DE88" s="86">
        <v>6000000</v>
      </c>
      <c r="DF88" s="85"/>
      <c r="DG88" s="86"/>
      <c r="DH88" s="85"/>
      <c r="DI88" s="86"/>
      <c r="DJ88" s="86"/>
      <c r="DK88" s="86"/>
      <c r="DL88" s="86"/>
      <c r="DM88" s="86"/>
      <c r="DN88" s="87">
        <v>1</v>
      </c>
      <c r="DO88" s="325">
        <f t="shared" ref="DO88:DO89" si="18">+DE88+DG88+DI88+DK88+DM88</f>
        <v>6000000</v>
      </c>
      <c r="DP88" s="111"/>
      <c r="DQ88" s="112"/>
      <c r="DR88" s="111"/>
      <c r="DS88" s="111"/>
      <c r="DT88" s="111"/>
      <c r="DU88" s="111"/>
      <c r="DV88" s="113"/>
      <c r="DW88" s="113"/>
      <c r="DX88" s="113"/>
      <c r="DY88" s="113"/>
      <c r="DZ88" s="114"/>
      <c r="EA88" s="115">
        <f t="shared" si="16"/>
        <v>2520000</v>
      </c>
      <c r="EB88" s="116">
        <f t="shared" si="17"/>
        <v>2520000</v>
      </c>
      <c r="EC88" s="117" t="s">
        <v>983</v>
      </c>
    </row>
    <row r="89" spans="1:133" s="118" customFormat="1" ht="48" x14ac:dyDescent="0.2">
      <c r="A89" s="129">
        <v>88</v>
      </c>
      <c r="B89" s="129">
        <v>2023</v>
      </c>
      <c r="C89" s="363" t="s">
        <v>984</v>
      </c>
      <c r="D89" s="364" t="s">
        <v>985</v>
      </c>
      <c r="E89" s="62" t="s">
        <v>135</v>
      </c>
      <c r="F89" s="62" t="s">
        <v>136</v>
      </c>
      <c r="G89" s="61" t="s">
        <v>137</v>
      </c>
      <c r="H89" s="61" t="s">
        <v>138</v>
      </c>
      <c r="I89" s="63">
        <v>53000000</v>
      </c>
      <c r="J89" s="126">
        <f t="shared" si="13"/>
        <v>68900000</v>
      </c>
      <c r="K89" s="64" t="s">
        <v>139</v>
      </c>
      <c r="L89" s="65">
        <v>39998</v>
      </c>
      <c r="M89" s="76">
        <v>57</v>
      </c>
      <c r="N89" s="69" t="s">
        <v>140</v>
      </c>
      <c r="O89" s="69" t="s">
        <v>141</v>
      </c>
      <c r="P89" s="88" t="s">
        <v>142</v>
      </c>
      <c r="Q89" s="88">
        <v>1741</v>
      </c>
      <c r="R89" s="95" t="s">
        <v>143</v>
      </c>
      <c r="S89" s="102">
        <v>474</v>
      </c>
      <c r="T89" s="103">
        <v>44972</v>
      </c>
      <c r="U89" s="89">
        <v>754</v>
      </c>
      <c r="V89" s="90">
        <v>45239</v>
      </c>
      <c r="W89" s="89"/>
      <c r="X89" s="104"/>
      <c r="Y89" s="105"/>
      <c r="Z89" s="91"/>
      <c r="AA89" s="92"/>
      <c r="AB89" s="92"/>
      <c r="AC89" s="92"/>
      <c r="AD89" s="106"/>
      <c r="AE89" s="96" t="s">
        <v>144</v>
      </c>
      <c r="AF89" s="66" t="s">
        <v>145</v>
      </c>
      <c r="AG89" s="66" t="s">
        <v>254</v>
      </c>
      <c r="AH89" s="66" t="s">
        <v>147</v>
      </c>
      <c r="AI89" s="67" t="s">
        <v>255</v>
      </c>
      <c r="AJ89" s="68">
        <v>5</v>
      </c>
      <c r="AK89" s="123" t="s">
        <v>986</v>
      </c>
      <c r="AL89" s="70" t="s">
        <v>150</v>
      </c>
      <c r="AM89" s="70">
        <v>10</v>
      </c>
      <c r="AN89" s="70">
        <v>3</v>
      </c>
      <c r="AO89" s="70">
        <f t="shared" si="14"/>
        <v>13</v>
      </c>
      <c r="AP89" s="70">
        <v>0</v>
      </c>
      <c r="AQ89" s="107">
        <v>44974</v>
      </c>
      <c r="AR89" s="107">
        <v>44977</v>
      </c>
      <c r="AS89" s="108">
        <v>44977</v>
      </c>
      <c r="AT89" s="108">
        <v>45279</v>
      </c>
      <c r="AU89" s="108">
        <v>45370</v>
      </c>
      <c r="AV89" s="109"/>
      <c r="AW89" s="94" t="s">
        <v>195</v>
      </c>
      <c r="AX89" s="70" t="s">
        <v>152</v>
      </c>
      <c r="AY89" s="72">
        <v>80192226</v>
      </c>
      <c r="AZ89" s="73">
        <v>1</v>
      </c>
      <c r="BA89" s="70" t="s">
        <v>987</v>
      </c>
      <c r="BB89" s="60" t="s">
        <v>988</v>
      </c>
      <c r="BC89" s="74">
        <v>30995</v>
      </c>
      <c r="BD89" s="75">
        <f ca="1">(TODAY()-Tabla1[[#This Row],[FECHA DE NACIMIENTO]])/365</f>
        <v>39.345205479452055</v>
      </c>
      <c r="BE89" s="70" t="s">
        <v>170</v>
      </c>
      <c r="BF89" s="70" t="s">
        <v>181</v>
      </c>
      <c r="BG89" s="70" t="s">
        <v>258</v>
      </c>
      <c r="BH89" s="76" t="s">
        <v>158</v>
      </c>
      <c r="BI89" s="70" t="s">
        <v>159</v>
      </c>
      <c r="BJ89" s="70" t="s">
        <v>160</v>
      </c>
      <c r="BK89" s="77" t="s">
        <v>989</v>
      </c>
      <c r="BL89" s="70">
        <v>3223664087</v>
      </c>
      <c r="BM89" s="119" t="s">
        <v>990</v>
      </c>
      <c r="BN89" s="70" t="s">
        <v>163</v>
      </c>
      <c r="BO89" s="71">
        <v>45483</v>
      </c>
      <c r="BP89" s="235"/>
      <c r="BQ89" s="71" t="s">
        <v>991</v>
      </c>
      <c r="BR89" s="122">
        <v>1057571046</v>
      </c>
      <c r="BS89" s="121">
        <v>6</v>
      </c>
      <c r="BT89" s="70" t="s">
        <v>434</v>
      </c>
      <c r="BU89" s="128" t="s">
        <v>992</v>
      </c>
      <c r="BV89" s="80" t="s">
        <v>167</v>
      </c>
      <c r="BW89" s="97" t="s">
        <v>168</v>
      </c>
      <c r="BX89" s="99" t="s">
        <v>355</v>
      </c>
      <c r="BY89" s="98" t="s">
        <v>170</v>
      </c>
      <c r="BZ89" s="93" t="s">
        <v>170</v>
      </c>
      <c r="CA89" s="93" t="s">
        <v>170</v>
      </c>
      <c r="CB89" s="93" t="s">
        <v>170</v>
      </c>
      <c r="CC89" s="93" t="s">
        <v>170</v>
      </c>
      <c r="CD89" s="93" t="s">
        <v>170</v>
      </c>
      <c r="CE89" s="93" t="s">
        <v>170</v>
      </c>
      <c r="CF89" s="93" t="s">
        <v>170</v>
      </c>
      <c r="CG89" s="93" t="s">
        <v>170</v>
      </c>
      <c r="CH89" s="93" t="s">
        <v>170</v>
      </c>
      <c r="CI89" s="81" t="s">
        <v>170</v>
      </c>
      <c r="CJ89" s="81" t="s">
        <v>170</v>
      </c>
      <c r="CK89" s="81" t="s">
        <v>170</v>
      </c>
      <c r="CL89" s="81" t="s">
        <v>170</v>
      </c>
      <c r="CM89" s="81" t="s">
        <v>170</v>
      </c>
      <c r="CN89" s="81" t="s">
        <v>170</v>
      </c>
      <c r="CO89" s="81" t="s">
        <v>170</v>
      </c>
      <c r="CP89" s="81" t="s">
        <v>170</v>
      </c>
      <c r="CQ89" s="81" t="s">
        <v>170</v>
      </c>
      <c r="CR89" s="82" t="s">
        <v>170</v>
      </c>
      <c r="CS89" s="100">
        <v>45265</v>
      </c>
      <c r="CT89" s="83">
        <v>90</v>
      </c>
      <c r="CU89" s="83"/>
      <c r="CV89" s="83"/>
      <c r="CW89" s="83"/>
      <c r="CX89" s="83"/>
      <c r="CY89" s="83"/>
      <c r="CZ89" s="83"/>
      <c r="DA89" s="83">
        <v>1</v>
      </c>
      <c r="DB89" s="84">
        <f t="shared" si="15"/>
        <v>90</v>
      </c>
      <c r="DC89" s="100">
        <v>45370</v>
      </c>
      <c r="DD89" s="101">
        <v>45265</v>
      </c>
      <c r="DE89" s="86">
        <v>15900000</v>
      </c>
      <c r="DF89" s="85"/>
      <c r="DG89" s="86"/>
      <c r="DH89" s="85"/>
      <c r="DI89" s="86"/>
      <c r="DJ89" s="86"/>
      <c r="DK89" s="86"/>
      <c r="DL89" s="86"/>
      <c r="DM89" s="86"/>
      <c r="DN89" s="87">
        <v>1</v>
      </c>
      <c r="DO89" s="325">
        <f t="shared" si="18"/>
        <v>15900000</v>
      </c>
      <c r="DP89" s="111"/>
      <c r="DQ89" s="112"/>
      <c r="DR89" s="111"/>
      <c r="DS89" s="111"/>
      <c r="DT89" s="111"/>
      <c r="DU89" s="111"/>
      <c r="DV89" s="113"/>
      <c r="DW89" s="113"/>
      <c r="DX89" s="113"/>
      <c r="DY89" s="113"/>
      <c r="DZ89" s="114"/>
      <c r="EA89" s="115">
        <f t="shared" si="16"/>
        <v>5300000</v>
      </c>
      <c r="EB89" s="116">
        <f t="shared" si="17"/>
        <v>5300000</v>
      </c>
      <c r="EC89" s="117" t="s">
        <v>993</v>
      </c>
    </row>
    <row r="90" spans="1:133" s="118" customFormat="1" ht="72" x14ac:dyDescent="0.2">
      <c r="A90" s="61">
        <v>89</v>
      </c>
      <c r="B90" s="61">
        <v>2023</v>
      </c>
      <c r="C90" s="360" t="s">
        <v>994</v>
      </c>
      <c r="D90" s="366" t="s">
        <v>995</v>
      </c>
      <c r="E90" s="62" t="s">
        <v>135</v>
      </c>
      <c r="F90" s="62" t="s">
        <v>136</v>
      </c>
      <c r="G90" s="61" t="s">
        <v>137</v>
      </c>
      <c r="H90" s="61" t="s">
        <v>138</v>
      </c>
      <c r="I90" s="63">
        <v>38400000</v>
      </c>
      <c r="J90" s="126">
        <f t="shared" si="13"/>
        <v>52800000</v>
      </c>
      <c r="K90" s="64" t="s">
        <v>139</v>
      </c>
      <c r="L90" s="65">
        <v>38643</v>
      </c>
      <c r="M90" s="76">
        <v>1</v>
      </c>
      <c r="N90" s="69" t="s">
        <v>930</v>
      </c>
      <c r="O90" s="69" t="s">
        <v>266</v>
      </c>
      <c r="P90" s="88" t="s">
        <v>931</v>
      </c>
      <c r="Q90" s="88">
        <v>1815</v>
      </c>
      <c r="R90" s="95" t="s">
        <v>932</v>
      </c>
      <c r="S90" s="102">
        <v>452</v>
      </c>
      <c r="T90" s="103">
        <v>44965</v>
      </c>
      <c r="U90" s="89"/>
      <c r="V90" s="90"/>
      <c r="W90" s="89"/>
      <c r="X90" s="104"/>
      <c r="Y90" s="105"/>
      <c r="Z90" s="91"/>
      <c r="AA90" s="92"/>
      <c r="AB90" s="92"/>
      <c r="AC90" s="92"/>
      <c r="AD90" s="106"/>
      <c r="AE90" s="96" t="s">
        <v>144</v>
      </c>
      <c r="AF90" s="66" t="s">
        <v>145</v>
      </c>
      <c r="AG90" s="66" t="s">
        <v>254</v>
      </c>
      <c r="AH90" s="66" t="s">
        <v>147</v>
      </c>
      <c r="AI90" s="67" t="s">
        <v>255</v>
      </c>
      <c r="AJ90" s="68">
        <v>5</v>
      </c>
      <c r="AK90" s="123" t="s">
        <v>996</v>
      </c>
      <c r="AL90" s="70" t="s">
        <v>150</v>
      </c>
      <c r="AM90" s="70">
        <v>8</v>
      </c>
      <c r="AN90" s="70">
        <v>3</v>
      </c>
      <c r="AO90" s="70">
        <f t="shared" si="14"/>
        <v>11</v>
      </c>
      <c r="AP90" s="70">
        <v>0</v>
      </c>
      <c r="AQ90" s="107">
        <v>44974</v>
      </c>
      <c r="AR90" s="107">
        <v>44977</v>
      </c>
      <c r="AS90" s="108">
        <v>44979</v>
      </c>
      <c r="AT90" s="108">
        <v>45220</v>
      </c>
      <c r="AU90" s="108">
        <v>45273</v>
      </c>
      <c r="AV90" s="109"/>
      <c r="AW90" s="94" t="s">
        <v>638</v>
      </c>
      <c r="AX90" s="70" t="s">
        <v>152</v>
      </c>
      <c r="AY90" s="72">
        <v>52453351</v>
      </c>
      <c r="AZ90" s="73">
        <v>3</v>
      </c>
      <c r="BA90" s="70" t="s">
        <v>997</v>
      </c>
      <c r="BB90" s="60" t="s">
        <v>998</v>
      </c>
      <c r="BC90" s="74">
        <v>28773</v>
      </c>
      <c r="BD90" s="75">
        <f ca="1">(TODAY()-Tabla1[[#This Row],[FECHA DE NACIMIENTO]])/365</f>
        <v>45.43287671232877</v>
      </c>
      <c r="BE90" s="70" t="s">
        <v>198</v>
      </c>
      <c r="BF90" s="70" t="s">
        <v>156</v>
      </c>
      <c r="BG90" s="70" t="s">
        <v>258</v>
      </c>
      <c r="BH90" s="76" t="s">
        <v>158</v>
      </c>
      <c r="BI90" s="70" t="s">
        <v>159</v>
      </c>
      <c r="BJ90" s="70" t="s">
        <v>160</v>
      </c>
      <c r="BK90" s="77" t="s">
        <v>999</v>
      </c>
      <c r="BL90" s="70">
        <v>3012288001</v>
      </c>
      <c r="BM90" s="119" t="s">
        <v>1000</v>
      </c>
      <c r="BN90" s="70" t="s">
        <v>163</v>
      </c>
      <c r="BO90" s="71">
        <v>45498</v>
      </c>
      <c r="BP90" s="71"/>
      <c r="BQ90" s="71" t="s">
        <v>515</v>
      </c>
      <c r="BR90" s="122">
        <v>52559313</v>
      </c>
      <c r="BS90" s="121">
        <v>1</v>
      </c>
      <c r="BT90" s="121" t="s">
        <v>938</v>
      </c>
      <c r="BU90" s="128" t="s">
        <v>1001</v>
      </c>
      <c r="BV90" s="80" t="s">
        <v>374</v>
      </c>
      <c r="BW90" s="97" t="s">
        <v>250</v>
      </c>
      <c r="BX90" s="99" t="s">
        <v>355</v>
      </c>
      <c r="BY90" s="98" t="s">
        <v>170</v>
      </c>
      <c r="BZ90" s="93" t="s">
        <v>170</v>
      </c>
      <c r="CA90" s="93" t="s">
        <v>170</v>
      </c>
      <c r="CB90" s="93" t="s">
        <v>170</v>
      </c>
      <c r="CC90" s="93" t="s">
        <v>170</v>
      </c>
      <c r="CD90" s="93" t="s">
        <v>170</v>
      </c>
      <c r="CE90" s="93" t="s">
        <v>170</v>
      </c>
      <c r="CF90" s="93" t="s">
        <v>170</v>
      </c>
      <c r="CG90" s="93" t="s">
        <v>170</v>
      </c>
      <c r="CH90" s="93" t="s">
        <v>170</v>
      </c>
      <c r="CI90" s="81" t="s">
        <v>170</v>
      </c>
      <c r="CJ90" s="81" t="s">
        <v>170</v>
      </c>
      <c r="CK90" s="81" t="s">
        <v>170</v>
      </c>
      <c r="CL90" s="81" t="s">
        <v>170</v>
      </c>
      <c r="CM90" s="81" t="s">
        <v>170</v>
      </c>
      <c r="CN90" s="81" t="s">
        <v>170</v>
      </c>
      <c r="CO90" s="81" t="s">
        <v>170</v>
      </c>
      <c r="CP90" s="81" t="s">
        <v>170</v>
      </c>
      <c r="CQ90" s="81" t="s">
        <v>170</v>
      </c>
      <c r="CR90" s="82" t="s">
        <v>170</v>
      </c>
      <c r="CS90" s="100">
        <v>45187</v>
      </c>
      <c r="CT90" s="83">
        <v>90</v>
      </c>
      <c r="CU90" s="83"/>
      <c r="CV90" s="83"/>
      <c r="CW90" s="83"/>
      <c r="CX90" s="83"/>
      <c r="CY90" s="83"/>
      <c r="CZ90" s="83"/>
      <c r="DA90" s="83">
        <v>1</v>
      </c>
      <c r="DB90" s="84">
        <f t="shared" si="15"/>
        <v>90</v>
      </c>
      <c r="DC90" s="100">
        <v>45312</v>
      </c>
      <c r="DD90" s="101">
        <v>45187</v>
      </c>
      <c r="DE90" s="86">
        <v>14400000</v>
      </c>
      <c r="DF90" s="85"/>
      <c r="DG90" s="86"/>
      <c r="DH90" s="85"/>
      <c r="DI90" s="86"/>
      <c r="DJ90" s="86"/>
      <c r="DK90" s="86"/>
      <c r="DL90" s="86"/>
      <c r="DM90" s="86"/>
      <c r="DN90" s="87">
        <v>1</v>
      </c>
      <c r="DO90" s="325">
        <f t="shared" ref="DO90:DO154" si="19">+DE90+DG90+DI90+DK90+DM90</f>
        <v>14400000</v>
      </c>
      <c r="DP90" s="111"/>
      <c r="DQ90" s="112"/>
      <c r="DR90" s="111"/>
      <c r="DS90" s="111"/>
      <c r="DT90" s="111"/>
      <c r="DU90" s="111"/>
      <c r="DV90" s="113"/>
      <c r="DW90" s="113"/>
      <c r="DX90" s="113"/>
      <c r="DY90" s="113"/>
      <c r="DZ90" s="114"/>
      <c r="EA90" s="115">
        <f t="shared" si="16"/>
        <v>4800000</v>
      </c>
      <c r="EB90" s="116">
        <f t="shared" si="17"/>
        <v>4800000</v>
      </c>
      <c r="EC90" s="117" t="s">
        <v>1002</v>
      </c>
    </row>
    <row r="91" spans="1:133" s="118" customFormat="1" ht="36" x14ac:dyDescent="0.2">
      <c r="A91" s="61">
        <v>90</v>
      </c>
      <c r="B91" s="61">
        <v>2023</v>
      </c>
      <c r="C91" s="360" t="s">
        <v>1003</v>
      </c>
      <c r="D91" s="366" t="s">
        <v>1004</v>
      </c>
      <c r="E91" s="62" t="s">
        <v>135</v>
      </c>
      <c r="F91" s="62" t="s">
        <v>136</v>
      </c>
      <c r="G91" s="61" t="s">
        <v>137</v>
      </c>
      <c r="H91" s="61" t="s">
        <v>138</v>
      </c>
      <c r="I91" s="63">
        <v>36204000</v>
      </c>
      <c r="J91" s="126">
        <f t="shared" si="13"/>
        <v>54306000</v>
      </c>
      <c r="K91" s="64" t="s">
        <v>139</v>
      </c>
      <c r="L91" s="65">
        <v>38617</v>
      </c>
      <c r="M91" s="76">
        <v>57</v>
      </c>
      <c r="N91" s="69" t="s">
        <v>140</v>
      </c>
      <c r="O91" s="69" t="s">
        <v>141</v>
      </c>
      <c r="P91" s="88" t="s">
        <v>378</v>
      </c>
      <c r="Q91" s="88">
        <v>1841</v>
      </c>
      <c r="R91" s="95" t="s">
        <v>379</v>
      </c>
      <c r="S91" s="102">
        <v>422</v>
      </c>
      <c r="T91" s="103">
        <v>44950</v>
      </c>
      <c r="U91" s="89"/>
      <c r="V91" s="90"/>
      <c r="W91" s="89"/>
      <c r="X91" s="104"/>
      <c r="Y91" s="105"/>
      <c r="Z91" s="91"/>
      <c r="AA91" s="92"/>
      <c r="AB91" s="92"/>
      <c r="AC91" s="92"/>
      <c r="AD91" s="106"/>
      <c r="AE91" s="96" t="s">
        <v>144</v>
      </c>
      <c r="AF91" s="66" t="s">
        <v>145</v>
      </c>
      <c r="AG91" s="66" t="s">
        <v>254</v>
      </c>
      <c r="AH91" s="66" t="s">
        <v>147</v>
      </c>
      <c r="AI91" s="67" t="s">
        <v>255</v>
      </c>
      <c r="AJ91" s="68">
        <v>5</v>
      </c>
      <c r="AK91" s="123" t="s">
        <v>637</v>
      </c>
      <c r="AL91" s="70" t="s">
        <v>150</v>
      </c>
      <c r="AM91" s="70">
        <v>7</v>
      </c>
      <c r="AN91" s="70">
        <v>3</v>
      </c>
      <c r="AO91" s="70">
        <f t="shared" si="14"/>
        <v>10</v>
      </c>
      <c r="AP91" s="70">
        <v>15</v>
      </c>
      <c r="AQ91" s="107">
        <v>44974</v>
      </c>
      <c r="AR91" s="108">
        <v>44977</v>
      </c>
      <c r="AS91" s="108">
        <v>44981</v>
      </c>
      <c r="AT91" s="108">
        <v>45192</v>
      </c>
      <c r="AU91" s="108">
        <v>45299</v>
      </c>
      <c r="AV91" s="109"/>
      <c r="AW91" s="94" t="s">
        <v>215</v>
      </c>
      <c r="AX91" s="70" t="s">
        <v>152</v>
      </c>
      <c r="AY91" s="72">
        <v>1032368645</v>
      </c>
      <c r="AZ91" s="73">
        <v>8</v>
      </c>
      <c r="BA91" s="70" t="s">
        <v>1005</v>
      </c>
      <c r="BB91" s="60" t="s">
        <v>944</v>
      </c>
      <c r="BC91" s="74">
        <v>31647</v>
      </c>
      <c r="BD91" s="75">
        <f ca="1">(TODAY()-Tabla1[[#This Row],[FECHA DE NACIMIENTO]])/365</f>
        <v>37.558904109589044</v>
      </c>
      <c r="BE91" s="70" t="s">
        <v>198</v>
      </c>
      <c r="BF91" s="70" t="s">
        <v>156</v>
      </c>
      <c r="BG91" s="70" t="s">
        <v>258</v>
      </c>
      <c r="BH91" s="76" t="s">
        <v>158</v>
      </c>
      <c r="BI91" s="70" t="s">
        <v>159</v>
      </c>
      <c r="BJ91" s="70" t="s">
        <v>160</v>
      </c>
      <c r="BK91" s="77" t="s">
        <v>1006</v>
      </c>
      <c r="BL91" s="70">
        <v>312321172</v>
      </c>
      <c r="BM91" s="119" t="s">
        <v>1007</v>
      </c>
      <c r="BN91" s="70" t="s">
        <v>163</v>
      </c>
      <c r="BO91" s="71">
        <v>45392</v>
      </c>
      <c r="BP91" s="71">
        <v>45555</v>
      </c>
      <c r="BQ91" s="71" t="s">
        <v>353</v>
      </c>
      <c r="BR91" s="122">
        <v>80048265</v>
      </c>
      <c r="BS91" s="121">
        <v>3</v>
      </c>
      <c r="BT91" s="70" t="s">
        <v>529</v>
      </c>
      <c r="BU91" s="128" t="s">
        <v>1008</v>
      </c>
      <c r="BV91" s="80" t="s">
        <v>436</v>
      </c>
      <c r="BW91" s="97" t="s">
        <v>187</v>
      </c>
      <c r="BX91" s="99" t="s">
        <v>355</v>
      </c>
      <c r="BY91" s="98" t="s">
        <v>170</v>
      </c>
      <c r="BZ91" s="93" t="s">
        <v>170</v>
      </c>
      <c r="CA91" s="93" t="s">
        <v>170</v>
      </c>
      <c r="CB91" s="93" t="s">
        <v>170</v>
      </c>
      <c r="CC91" s="93" t="s">
        <v>170</v>
      </c>
      <c r="CD91" s="93" t="s">
        <v>170</v>
      </c>
      <c r="CE91" s="93" t="s">
        <v>170</v>
      </c>
      <c r="CF91" s="93" t="s">
        <v>170</v>
      </c>
      <c r="CG91" s="93" t="s">
        <v>170</v>
      </c>
      <c r="CH91" s="93" t="s">
        <v>170</v>
      </c>
      <c r="CI91" s="81" t="s">
        <v>170</v>
      </c>
      <c r="CJ91" s="81" t="s">
        <v>170</v>
      </c>
      <c r="CK91" s="81" t="s">
        <v>170</v>
      </c>
      <c r="CL91" s="81" t="s">
        <v>170</v>
      </c>
      <c r="CM91" s="81" t="s">
        <v>170</v>
      </c>
      <c r="CN91" s="81" t="s">
        <v>170</v>
      </c>
      <c r="CO91" s="81" t="s">
        <v>170</v>
      </c>
      <c r="CP91" s="81" t="s">
        <v>170</v>
      </c>
      <c r="CQ91" s="81" t="s">
        <v>170</v>
      </c>
      <c r="CR91" s="82" t="s">
        <v>170</v>
      </c>
      <c r="CS91" s="100">
        <v>45176</v>
      </c>
      <c r="CT91" s="83">
        <v>105</v>
      </c>
      <c r="CU91" s="83"/>
      <c r="CV91" s="83"/>
      <c r="CW91" s="83"/>
      <c r="CX91" s="83"/>
      <c r="CY91" s="83"/>
      <c r="CZ91" s="83"/>
      <c r="DA91" s="83">
        <v>1</v>
      </c>
      <c r="DB91" s="84">
        <f t="shared" si="15"/>
        <v>105</v>
      </c>
      <c r="DC91" s="100">
        <v>45299</v>
      </c>
      <c r="DD91" s="101">
        <v>45176</v>
      </c>
      <c r="DE91" s="86">
        <v>18102000</v>
      </c>
      <c r="DF91" s="85"/>
      <c r="DG91" s="86"/>
      <c r="DH91" s="85"/>
      <c r="DI91" s="86"/>
      <c r="DJ91" s="86"/>
      <c r="DK91" s="86"/>
      <c r="DL91" s="86"/>
      <c r="DM91" s="86"/>
      <c r="DN91" s="87">
        <v>1</v>
      </c>
      <c r="DO91" s="325">
        <f t="shared" si="19"/>
        <v>18102000</v>
      </c>
      <c r="DP91" s="111"/>
      <c r="DQ91" s="112"/>
      <c r="DR91" s="111"/>
      <c r="DS91" s="111"/>
      <c r="DT91" s="111"/>
      <c r="DU91" s="111"/>
      <c r="DV91" s="113"/>
      <c r="DW91" s="113"/>
      <c r="DX91" s="113"/>
      <c r="DY91" s="113"/>
      <c r="DZ91" s="114"/>
      <c r="EA91" s="115">
        <f t="shared" si="16"/>
        <v>5430600</v>
      </c>
      <c r="EB91" s="116">
        <f t="shared" si="17"/>
        <v>5430600</v>
      </c>
      <c r="EC91" s="117" t="s">
        <v>644</v>
      </c>
    </row>
    <row r="92" spans="1:133" s="118" customFormat="1" ht="48" x14ac:dyDescent="0.2">
      <c r="A92" s="129">
        <v>91</v>
      </c>
      <c r="B92" s="129">
        <v>2023</v>
      </c>
      <c r="C92" s="363" t="s">
        <v>1009</v>
      </c>
      <c r="D92" s="364" t="s">
        <v>1010</v>
      </c>
      <c r="E92" s="62" t="s">
        <v>135</v>
      </c>
      <c r="F92" s="62" t="s">
        <v>136</v>
      </c>
      <c r="G92" s="61" t="s">
        <v>137</v>
      </c>
      <c r="H92" s="61" t="s">
        <v>138</v>
      </c>
      <c r="I92" s="63">
        <v>19600000</v>
      </c>
      <c r="J92" s="126">
        <f t="shared" si="13"/>
        <v>28000000</v>
      </c>
      <c r="K92" s="64" t="s">
        <v>139</v>
      </c>
      <c r="L92" s="65">
        <v>39696</v>
      </c>
      <c r="M92" s="76">
        <v>34</v>
      </c>
      <c r="N92" s="69" t="s">
        <v>822</v>
      </c>
      <c r="O92" s="69" t="s">
        <v>823</v>
      </c>
      <c r="P92" s="88" t="s">
        <v>824</v>
      </c>
      <c r="Q92" s="88">
        <v>1731</v>
      </c>
      <c r="R92" s="95" t="s">
        <v>825</v>
      </c>
      <c r="S92" s="102">
        <v>459</v>
      </c>
      <c r="T92" s="103">
        <v>44966</v>
      </c>
      <c r="U92" s="89">
        <v>841</v>
      </c>
      <c r="V92" s="90">
        <v>45273</v>
      </c>
      <c r="W92" s="89"/>
      <c r="X92" s="104"/>
      <c r="Y92" s="105"/>
      <c r="Z92" s="91"/>
      <c r="AA92" s="92"/>
      <c r="AB92" s="92"/>
      <c r="AC92" s="92"/>
      <c r="AD92" s="106"/>
      <c r="AE92" s="96" t="s">
        <v>144</v>
      </c>
      <c r="AF92" s="66" t="s">
        <v>145</v>
      </c>
      <c r="AG92" s="66" t="s">
        <v>146</v>
      </c>
      <c r="AH92" s="66" t="s">
        <v>147</v>
      </c>
      <c r="AI92" s="67" t="s">
        <v>148</v>
      </c>
      <c r="AJ92" s="222">
        <v>4</v>
      </c>
      <c r="AK92" s="123" t="s">
        <v>1011</v>
      </c>
      <c r="AL92" s="70" t="s">
        <v>150</v>
      </c>
      <c r="AM92" s="70">
        <v>7</v>
      </c>
      <c r="AN92" s="70">
        <v>3</v>
      </c>
      <c r="AO92" s="70">
        <f t="shared" si="14"/>
        <v>10</v>
      </c>
      <c r="AP92" s="70">
        <v>0</v>
      </c>
      <c r="AQ92" s="107">
        <v>44974</v>
      </c>
      <c r="AR92" s="108">
        <v>44977</v>
      </c>
      <c r="AS92" s="108">
        <v>44980</v>
      </c>
      <c r="AT92" s="108">
        <v>45191</v>
      </c>
      <c r="AU92" s="108">
        <v>45393</v>
      </c>
      <c r="AV92" s="109"/>
      <c r="AW92" s="94" t="s">
        <v>151</v>
      </c>
      <c r="AX92" s="70" t="s">
        <v>152</v>
      </c>
      <c r="AY92" s="72">
        <v>1022411110</v>
      </c>
      <c r="AZ92" s="73">
        <v>7</v>
      </c>
      <c r="BA92" s="70" t="s">
        <v>1012</v>
      </c>
      <c r="BB92" s="60" t="s">
        <v>1013</v>
      </c>
      <c r="BC92" s="74">
        <v>35052</v>
      </c>
      <c r="BD92" s="75">
        <f ca="1">(TODAY()-Tabla1[[#This Row],[FECHA DE NACIMIENTO]])/365</f>
        <v>28.230136986301371</v>
      </c>
      <c r="BE92" s="70" t="s">
        <v>198</v>
      </c>
      <c r="BF92" s="70" t="s">
        <v>156</v>
      </c>
      <c r="BG92" s="70" t="s">
        <v>244</v>
      </c>
      <c r="BH92" s="76" t="s">
        <v>158</v>
      </c>
      <c r="BI92" s="120" t="s">
        <v>159</v>
      </c>
      <c r="BJ92" s="120" t="s">
        <v>160</v>
      </c>
      <c r="BK92" s="77" t="s">
        <v>1014</v>
      </c>
      <c r="BL92" s="70">
        <v>3104828540</v>
      </c>
      <c r="BM92" s="119" t="s">
        <v>1015</v>
      </c>
      <c r="BN92" s="70" t="s">
        <v>163</v>
      </c>
      <c r="BO92" s="71">
        <v>45392</v>
      </c>
      <c r="BP92" s="235"/>
      <c r="BQ92" s="69" t="s">
        <v>415</v>
      </c>
      <c r="BR92" s="223">
        <v>79739723</v>
      </c>
      <c r="BS92" s="224">
        <v>7</v>
      </c>
      <c r="BT92" s="70" t="s">
        <v>831</v>
      </c>
      <c r="BU92" s="128" t="s">
        <v>1016</v>
      </c>
      <c r="BV92" s="80" t="s">
        <v>374</v>
      </c>
      <c r="BW92" s="97" t="s">
        <v>168</v>
      </c>
      <c r="BX92" s="99" t="s">
        <v>355</v>
      </c>
      <c r="BY92" s="98" t="s">
        <v>170</v>
      </c>
      <c r="BZ92" s="93" t="s">
        <v>170</v>
      </c>
      <c r="CA92" s="93" t="s">
        <v>170</v>
      </c>
      <c r="CB92" s="93" t="s">
        <v>170</v>
      </c>
      <c r="CC92" s="93" t="s">
        <v>170</v>
      </c>
      <c r="CD92" s="93" t="s">
        <v>170</v>
      </c>
      <c r="CE92" s="93" t="s">
        <v>170</v>
      </c>
      <c r="CF92" s="93" t="s">
        <v>170</v>
      </c>
      <c r="CG92" s="93" t="s">
        <v>170</v>
      </c>
      <c r="CH92" s="93" t="s">
        <v>170</v>
      </c>
      <c r="CI92" s="81" t="s">
        <v>170</v>
      </c>
      <c r="CJ92" s="81" t="s">
        <v>170</v>
      </c>
      <c r="CK92" s="81" t="s">
        <v>170</v>
      </c>
      <c r="CL92" s="81" t="s">
        <v>170</v>
      </c>
      <c r="CM92" s="81" t="s">
        <v>170</v>
      </c>
      <c r="CN92" s="81" t="s">
        <v>170</v>
      </c>
      <c r="CO92" s="81" t="s">
        <v>170</v>
      </c>
      <c r="CP92" s="81" t="s">
        <v>170</v>
      </c>
      <c r="CQ92" s="81" t="s">
        <v>170</v>
      </c>
      <c r="CR92" s="82" t="s">
        <v>170</v>
      </c>
      <c r="CS92" s="100">
        <v>45287</v>
      </c>
      <c r="CT92" s="83">
        <v>90</v>
      </c>
      <c r="CU92" s="83"/>
      <c r="CV92" s="83"/>
      <c r="CW92" s="83"/>
      <c r="CX92" s="83"/>
      <c r="CY92" s="83"/>
      <c r="CZ92" s="83"/>
      <c r="DA92" s="83">
        <v>1</v>
      </c>
      <c r="DB92" s="84">
        <f t="shared" si="15"/>
        <v>90</v>
      </c>
      <c r="DC92" s="100">
        <v>45393</v>
      </c>
      <c r="DD92" s="101">
        <v>45287</v>
      </c>
      <c r="DE92" s="86">
        <v>8400000</v>
      </c>
      <c r="DF92" s="85"/>
      <c r="DG92" s="86"/>
      <c r="DH92" s="85"/>
      <c r="DI92" s="86"/>
      <c r="DJ92" s="86"/>
      <c r="DK92" s="86"/>
      <c r="DL92" s="86"/>
      <c r="DM92" s="86"/>
      <c r="DN92" s="87">
        <v>1</v>
      </c>
      <c r="DO92" s="325">
        <f t="shared" si="19"/>
        <v>8400000</v>
      </c>
      <c r="DP92" s="111">
        <v>45153</v>
      </c>
      <c r="DQ92" s="112">
        <v>111</v>
      </c>
      <c r="DR92" s="111">
        <v>45264</v>
      </c>
      <c r="DS92" s="111"/>
      <c r="DT92" s="111"/>
      <c r="DU92" s="111"/>
      <c r="DV92" s="113"/>
      <c r="DW92" s="113"/>
      <c r="DX92" s="113"/>
      <c r="DY92" s="113"/>
      <c r="DZ92" s="114"/>
      <c r="EA92" s="115">
        <f t="shared" si="16"/>
        <v>2800000</v>
      </c>
      <c r="EB92" s="116">
        <f t="shared" si="17"/>
        <v>2800000</v>
      </c>
      <c r="EC92" s="117" t="s">
        <v>1017</v>
      </c>
    </row>
    <row r="93" spans="1:133" s="118" customFormat="1" ht="60" x14ac:dyDescent="0.2">
      <c r="A93" s="61">
        <v>92</v>
      </c>
      <c r="B93" s="129">
        <v>2023</v>
      </c>
      <c r="C93" s="363" t="s">
        <v>1018</v>
      </c>
      <c r="D93" s="364" t="s">
        <v>1018</v>
      </c>
      <c r="E93" s="62" t="s">
        <v>135</v>
      </c>
      <c r="F93" s="62" t="s">
        <v>136</v>
      </c>
      <c r="G93" s="61" t="s">
        <v>137</v>
      </c>
      <c r="H93" s="61" t="s">
        <v>138</v>
      </c>
      <c r="I93" s="63">
        <v>57000000</v>
      </c>
      <c r="J93" s="126">
        <f t="shared" si="13"/>
        <v>74100000</v>
      </c>
      <c r="K93" s="64" t="s">
        <v>139</v>
      </c>
      <c r="L93" s="65">
        <v>39996</v>
      </c>
      <c r="M93" s="76">
        <v>49</v>
      </c>
      <c r="N93" s="69" t="s">
        <v>569</v>
      </c>
      <c r="O93" s="69" t="s">
        <v>570</v>
      </c>
      <c r="P93" s="88" t="s">
        <v>571</v>
      </c>
      <c r="Q93" s="88">
        <v>1734</v>
      </c>
      <c r="R93" s="95" t="s">
        <v>572</v>
      </c>
      <c r="S93" s="102">
        <v>475</v>
      </c>
      <c r="T93" s="103">
        <v>44972</v>
      </c>
      <c r="U93" s="89">
        <v>744</v>
      </c>
      <c r="V93" s="90">
        <v>45239</v>
      </c>
      <c r="W93" s="89"/>
      <c r="X93" s="104"/>
      <c r="Y93" s="105"/>
      <c r="Z93" s="91"/>
      <c r="AA93" s="92"/>
      <c r="AB93" s="92"/>
      <c r="AC93" s="92"/>
      <c r="AD93" s="106"/>
      <c r="AE93" s="96" t="s">
        <v>144</v>
      </c>
      <c r="AF93" s="66" t="s">
        <v>145</v>
      </c>
      <c r="AG93" s="66" t="s">
        <v>254</v>
      </c>
      <c r="AH93" s="66" t="s">
        <v>147</v>
      </c>
      <c r="AI93" s="67" t="s">
        <v>255</v>
      </c>
      <c r="AJ93" s="68">
        <v>5</v>
      </c>
      <c r="AK93" s="123" t="s">
        <v>1019</v>
      </c>
      <c r="AL93" s="70" t="s">
        <v>150</v>
      </c>
      <c r="AM93" s="70">
        <v>10</v>
      </c>
      <c r="AN93" s="70">
        <v>3</v>
      </c>
      <c r="AO93" s="70">
        <f t="shared" si="14"/>
        <v>13</v>
      </c>
      <c r="AP93" s="70">
        <v>0</v>
      </c>
      <c r="AQ93" s="107">
        <v>44978</v>
      </c>
      <c r="AR93" s="108">
        <v>44979</v>
      </c>
      <c r="AS93" s="108">
        <v>44979</v>
      </c>
      <c r="AT93" s="108">
        <v>45281</v>
      </c>
      <c r="AU93" s="108">
        <v>45372</v>
      </c>
      <c r="AV93" s="109"/>
      <c r="AW93" s="94" t="s">
        <v>195</v>
      </c>
      <c r="AX93" s="70" t="s">
        <v>152</v>
      </c>
      <c r="AY93" s="72">
        <v>1015470441</v>
      </c>
      <c r="AZ93" s="73">
        <v>6</v>
      </c>
      <c r="BA93" s="70" t="s">
        <v>1020</v>
      </c>
      <c r="BB93" s="60" t="s">
        <v>1021</v>
      </c>
      <c r="BC93" s="74">
        <v>35649</v>
      </c>
      <c r="BD93" s="75">
        <f ca="1">(TODAY()-Tabla1[[#This Row],[FECHA DE NACIMIENTO]])/365</f>
        <v>26.594520547945205</v>
      </c>
      <c r="BE93" s="70" t="s">
        <v>170</v>
      </c>
      <c r="BF93" s="70" t="s">
        <v>181</v>
      </c>
      <c r="BG93" s="70" t="s">
        <v>258</v>
      </c>
      <c r="BH93" s="76" t="s">
        <v>158</v>
      </c>
      <c r="BI93" s="120" t="s">
        <v>159</v>
      </c>
      <c r="BJ93" s="120" t="s">
        <v>160</v>
      </c>
      <c r="BK93" s="77" t="s">
        <v>1022</v>
      </c>
      <c r="BL93" s="70">
        <v>3006590079</v>
      </c>
      <c r="BM93" s="119" t="s">
        <v>1023</v>
      </c>
      <c r="BN93" s="70" t="s">
        <v>163</v>
      </c>
      <c r="BO93" s="71">
        <v>45483</v>
      </c>
      <c r="BP93" s="235"/>
      <c r="BQ93" s="70" t="s">
        <v>575</v>
      </c>
      <c r="BR93" s="72">
        <v>1073533479</v>
      </c>
      <c r="BS93" s="73">
        <v>8</v>
      </c>
      <c r="BT93" s="70" t="s">
        <v>288</v>
      </c>
      <c r="BU93" s="128" t="s">
        <v>1024</v>
      </c>
      <c r="BV93" s="80" t="s">
        <v>167</v>
      </c>
      <c r="BW93" s="97" t="s">
        <v>168</v>
      </c>
      <c r="BX93" s="99" t="s">
        <v>355</v>
      </c>
      <c r="BY93" s="98" t="s">
        <v>170</v>
      </c>
      <c r="BZ93" s="93" t="s">
        <v>170</v>
      </c>
      <c r="CA93" s="93" t="s">
        <v>170</v>
      </c>
      <c r="CB93" s="93" t="s">
        <v>170</v>
      </c>
      <c r="CC93" s="93" t="s">
        <v>170</v>
      </c>
      <c r="CD93" s="93" t="s">
        <v>170</v>
      </c>
      <c r="CE93" s="93" t="s">
        <v>170</v>
      </c>
      <c r="CF93" s="93" t="s">
        <v>170</v>
      </c>
      <c r="CG93" s="93" t="s">
        <v>170</v>
      </c>
      <c r="CH93" s="93" t="s">
        <v>170</v>
      </c>
      <c r="CI93" s="81" t="s">
        <v>170</v>
      </c>
      <c r="CJ93" s="81" t="s">
        <v>170</v>
      </c>
      <c r="CK93" s="81" t="s">
        <v>170</v>
      </c>
      <c r="CL93" s="81" t="s">
        <v>170</v>
      </c>
      <c r="CM93" s="81" t="s">
        <v>170</v>
      </c>
      <c r="CN93" s="81" t="s">
        <v>170</v>
      </c>
      <c r="CO93" s="81" t="s">
        <v>170</v>
      </c>
      <c r="CP93" s="81" t="s">
        <v>170</v>
      </c>
      <c r="CQ93" s="81" t="s">
        <v>170</v>
      </c>
      <c r="CR93" s="82" t="s">
        <v>170</v>
      </c>
      <c r="CS93" s="100">
        <v>45258</v>
      </c>
      <c r="CT93" s="83">
        <v>90</v>
      </c>
      <c r="CU93" s="83"/>
      <c r="CV93" s="83"/>
      <c r="CW93" s="83"/>
      <c r="CX93" s="83"/>
      <c r="CY93" s="83"/>
      <c r="CZ93" s="83"/>
      <c r="DA93" s="83">
        <v>1</v>
      </c>
      <c r="DB93" s="84">
        <f t="shared" si="15"/>
        <v>90</v>
      </c>
      <c r="DC93" s="100">
        <v>45372</v>
      </c>
      <c r="DD93" s="101">
        <v>45258</v>
      </c>
      <c r="DE93" s="86">
        <v>17100000</v>
      </c>
      <c r="DF93" s="85"/>
      <c r="DG93" s="86"/>
      <c r="DH93" s="85"/>
      <c r="DI93" s="86"/>
      <c r="DJ93" s="86"/>
      <c r="DK93" s="86"/>
      <c r="DL93" s="86"/>
      <c r="DM93" s="86"/>
      <c r="DN93" s="87">
        <v>1</v>
      </c>
      <c r="DO93" s="325">
        <f t="shared" si="19"/>
        <v>17100000</v>
      </c>
      <c r="DP93" s="111"/>
      <c r="DQ93" s="112"/>
      <c r="DR93" s="111"/>
      <c r="DS93" s="111"/>
      <c r="DT93" s="111"/>
      <c r="DU93" s="111"/>
      <c r="DV93" s="113"/>
      <c r="DW93" s="113"/>
      <c r="DX93" s="113"/>
      <c r="DY93" s="113"/>
      <c r="DZ93" s="114"/>
      <c r="EA93" s="115">
        <f t="shared" si="16"/>
        <v>5700000</v>
      </c>
      <c r="EB93" s="116">
        <f t="shared" si="17"/>
        <v>5700000</v>
      </c>
      <c r="EC93" s="117" t="s">
        <v>1025</v>
      </c>
    </row>
    <row r="94" spans="1:133" s="118" customFormat="1" ht="36" x14ac:dyDescent="0.2">
      <c r="A94" s="129">
        <v>93</v>
      </c>
      <c r="B94" s="129">
        <v>2023</v>
      </c>
      <c r="C94" s="363" t="s">
        <v>1026</v>
      </c>
      <c r="D94" s="364" t="s">
        <v>1027</v>
      </c>
      <c r="E94" s="62" t="s">
        <v>135</v>
      </c>
      <c r="F94" s="62" t="s">
        <v>136</v>
      </c>
      <c r="G94" s="61" t="s">
        <v>137</v>
      </c>
      <c r="H94" s="61" t="s">
        <v>138</v>
      </c>
      <c r="I94" s="63">
        <v>19200000</v>
      </c>
      <c r="J94" s="126">
        <f t="shared" si="13"/>
        <v>28800000</v>
      </c>
      <c r="K94" s="64" t="s">
        <v>139</v>
      </c>
      <c r="L94" s="65">
        <v>39801</v>
      </c>
      <c r="M94" s="76">
        <v>27</v>
      </c>
      <c r="N94" s="69" t="s">
        <v>897</v>
      </c>
      <c r="O94" s="69" t="s">
        <v>898</v>
      </c>
      <c r="P94" s="88" t="s">
        <v>899</v>
      </c>
      <c r="Q94" s="88">
        <v>1712</v>
      </c>
      <c r="R94" s="95" t="s">
        <v>900</v>
      </c>
      <c r="S94" s="102">
        <v>463</v>
      </c>
      <c r="T94" s="103">
        <v>44967</v>
      </c>
      <c r="U94" s="89"/>
      <c r="V94" s="90"/>
      <c r="W94" s="89"/>
      <c r="X94" s="104"/>
      <c r="Y94" s="105"/>
      <c r="Z94" s="91"/>
      <c r="AA94" s="92"/>
      <c r="AB94" s="92"/>
      <c r="AC94" s="92"/>
      <c r="AD94" s="106"/>
      <c r="AE94" s="96" t="s">
        <v>144</v>
      </c>
      <c r="AF94" s="66" t="s">
        <v>145</v>
      </c>
      <c r="AG94" s="66" t="s">
        <v>146</v>
      </c>
      <c r="AH94" s="66" t="s">
        <v>147</v>
      </c>
      <c r="AI94" s="67" t="s">
        <v>148</v>
      </c>
      <c r="AJ94" s="222">
        <v>4</v>
      </c>
      <c r="AK94" s="123" t="s">
        <v>1028</v>
      </c>
      <c r="AL94" s="70" t="s">
        <v>150</v>
      </c>
      <c r="AM94" s="70">
        <v>8</v>
      </c>
      <c r="AN94" s="70">
        <v>4</v>
      </c>
      <c r="AO94" s="70">
        <f t="shared" si="14"/>
        <v>12</v>
      </c>
      <c r="AP94" s="70">
        <v>0</v>
      </c>
      <c r="AQ94" s="71">
        <v>44978</v>
      </c>
      <c r="AR94" s="371">
        <v>44979</v>
      </c>
      <c r="AS94" s="371">
        <v>44981</v>
      </c>
      <c r="AT94" s="371">
        <v>45222</v>
      </c>
      <c r="AU94" s="371">
        <v>45345</v>
      </c>
      <c r="AV94" s="109"/>
      <c r="AW94" s="94" t="s">
        <v>179</v>
      </c>
      <c r="AX94" s="70" t="s">
        <v>152</v>
      </c>
      <c r="AY94" s="72">
        <v>1121959371</v>
      </c>
      <c r="AZ94" s="73">
        <v>4</v>
      </c>
      <c r="BA94" s="70" t="s">
        <v>1029</v>
      </c>
      <c r="BB94" s="60" t="s">
        <v>154</v>
      </c>
      <c r="BC94" s="74">
        <v>36135</v>
      </c>
      <c r="BD94" s="75">
        <f ca="1">(TODAY()-Tabla1[[#This Row],[FECHA DE NACIMIENTO]])/365</f>
        <v>25.263013698630136</v>
      </c>
      <c r="BE94" s="70" t="s">
        <v>170</v>
      </c>
      <c r="BF94" s="70" t="s">
        <v>181</v>
      </c>
      <c r="BG94" s="70" t="s">
        <v>157</v>
      </c>
      <c r="BH94" s="76" t="s">
        <v>158</v>
      </c>
      <c r="BI94" s="120" t="s">
        <v>159</v>
      </c>
      <c r="BJ94" s="120" t="s">
        <v>160</v>
      </c>
      <c r="BK94" s="77" t="s">
        <v>1030</v>
      </c>
      <c r="BL94" s="70">
        <v>3132944605</v>
      </c>
      <c r="BM94" s="119" t="s">
        <v>1031</v>
      </c>
      <c r="BN94" s="70" t="s">
        <v>163</v>
      </c>
      <c r="BO94" s="71">
        <v>45422</v>
      </c>
      <c r="BP94" s="71">
        <v>45546</v>
      </c>
      <c r="BQ94" s="71" t="s">
        <v>902</v>
      </c>
      <c r="BR94" s="122">
        <v>1019127835</v>
      </c>
      <c r="BS94" s="121">
        <v>1</v>
      </c>
      <c r="BT94" s="70" t="s">
        <v>862</v>
      </c>
      <c r="BU94" s="128" t="s">
        <v>1032</v>
      </c>
      <c r="BV94" s="80" t="s">
        <v>374</v>
      </c>
      <c r="BW94" s="97" t="s">
        <v>168</v>
      </c>
      <c r="BX94" s="99" t="s">
        <v>355</v>
      </c>
      <c r="BY94" s="98" t="s">
        <v>170</v>
      </c>
      <c r="BZ94" s="93" t="s">
        <v>170</v>
      </c>
      <c r="CA94" s="93" t="s">
        <v>170</v>
      </c>
      <c r="CB94" s="93" t="s">
        <v>170</v>
      </c>
      <c r="CC94" s="93" t="s">
        <v>170</v>
      </c>
      <c r="CD94" s="93" t="s">
        <v>170</v>
      </c>
      <c r="CE94" s="93" t="s">
        <v>170</v>
      </c>
      <c r="CF94" s="93" t="s">
        <v>170</v>
      </c>
      <c r="CG94" s="93" t="s">
        <v>170</v>
      </c>
      <c r="CH94" s="93" t="s">
        <v>170</v>
      </c>
      <c r="CI94" s="81" t="s">
        <v>170</v>
      </c>
      <c r="CJ94" s="81" t="s">
        <v>170</v>
      </c>
      <c r="CK94" s="81" t="s">
        <v>170</v>
      </c>
      <c r="CL94" s="81" t="s">
        <v>170</v>
      </c>
      <c r="CM94" s="81" t="s">
        <v>170</v>
      </c>
      <c r="CN94" s="81" t="s">
        <v>170</v>
      </c>
      <c r="CO94" s="81" t="s">
        <v>170</v>
      </c>
      <c r="CP94" s="81" t="s">
        <v>170</v>
      </c>
      <c r="CQ94" s="81" t="s">
        <v>170</v>
      </c>
      <c r="CR94" s="82" t="s">
        <v>170</v>
      </c>
      <c r="CS94" s="100">
        <v>45188</v>
      </c>
      <c r="CT94" s="83">
        <v>120</v>
      </c>
      <c r="CU94" s="83"/>
      <c r="CV94" s="83"/>
      <c r="CW94" s="83"/>
      <c r="CX94" s="83"/>
      <c r="CY94" s="83"/>
      <c r="CZ94" s="83"/>
      <c r="DA94" s="83">
        <v>1</v>
      </c>
      <c r="DB94" s="84">
        <f t="shared" si="15"/>
        <v>120</v>
      </c>
      <c r="DC94" s="100">
        <v>45345</v>
      </c>
      <c r="DD94" s="101">
        <v>45188</v>
      </c>
      <c r="DE94" s="86">
        <v>9600000</v>
      </c>
      <c r="DF94" s="85"/>
      <c r="DG94" s="86"/>
      <c r="DH94" s="85"/>
      <c r="DI94" s="86"/>
      <c r="DJ94" s="86"/>
      <c r="DK94" s="86"/>
      <c r="DL94" s="86"/>
      <c r="DM94" s="86"/>
      <c r="DN94" s="87">
        <v>1</v>
      </c>
      <c r="DO94" s="325">
        <f t="shared" si="19"/>
        <v>9600000</v>
      </c>
      <c r="DP94" s="111"/>
      <c r="DQ94" s="112"/>
      <c r="DR94" s="111"/>
      <c r="DS94" s="111"/>
      <c r="DT94" s="111"/>
      <c r="DU94" s="111"/>
      <c r="DV94" s="113"/>
      <c r="DW94" s="113"/>
      <c r="DX94" s="113"/>
      <c r="DY94" s="113"/>
      <c r="DZ94" s="114"/>
      <c r="EA94" s="115">
        <f t="shared" si="16"/>
        <v>2400000</v>
      </c>
      <c r="EB94" s="116">
        <f t="shared" si="17"/>
        <v>2400000</v>
      </c>
      <c r="EC94" s="117" t="s">
        <v>1033</v>
      </c>
    </row>
    <row r="95" spans="1:133" s="118" customFormat="1" ht="48" x14ac:dyDescent="0.2">
      <c r="A95" s="61">
        <v>94</v>
      </c>
      <c r="B95" s="61">
        <v>2023</v>
      </c>
      <c r="C95" s="363" t="s">
        <v>1034</v>
      </c>
      <c r="D95" s="364" t="s">
        <v>1035</v>
      </c>
      <c r="E95" s="62" t="s">
        <v>135</v>
      </c>
      <c r="F95" s="62" t="s">
        <v>136</v>
      </c>
      <c r="G95" s="61" t="s">
        <v>137</v>
      </c>
      <c r="H95" s="61" t="s">
        <v>138</v>
      </c>
      <c r="I95" s="63">
        <v>53000000</v>
      </c>
      <c r="J95" s="126">
        <f t="shared" si="13"/>
        <v>65366667</v>
      </c>
      <c r="K95" s="64" t="s">
        <v>139</v>
      </c>
      <c r="L95" s="65">
        <v>40057</v>
      </c>
      <c r="M95" s="76">
        <v>6</v>
      </c>
      <c r="N95" s="69" t="s">
        <v>511</v>
      </c>
      <c r="O95" s="69" t="s">
        <v>266</v>
      </c>
      <c r="P95" s="88" t="s">
        <v>1036</v>
      </c>
      <c r="Q95" s="88">
        <v>1855</v>
      </c>
      <c r="R95" s="95" t="s">
        <v>1037</v>
      </c>
      <c r="S95" s="102">
        <v>478</v>
      </c>
      <c r="T95" s="103">
        <v>44977</v>
      </c>
      <c r="U95" s="89">
        <v>782</v>
      </c>
      <c r="V95" s="90">
        <v>45247</v>
      </c>
      <c r="W95" s="89"/>
      <c r="X95" s="104"/>
      <c r="Y95" s="105"/>
      <c r="Z95" s="91"/>
      <c r="AA95" s="92"/>
      <c r="AB95" s="92"/>
      <c r="AC95" s="92"/>
      <c r="AD95" s="106"/>
      <c r="AE95" s="96" t="s">
        <v>144</v>
      </c>
      <c r="AF95" s="66" t="s">
        <v>145</v>
      </c>
      <c r="AG95" s="66" t="s">
        <v>254</v>
      </c>
      <c r="AH95" s="66" t="s">
        <v>147</v>
      </c>
      <c r="AI95" s="67" t="s">
        <v>255</v>
      </c>
      <c r="AJ95" s="68">
        <v>5</v>
      </c>
      <c r="AK95" s="123" t="s">
        <v>1038</v>
      </c>
      <c r="AL95" s="70" t="s">
        <v>150</v>
      </c>
      <c r="AM95" s="70">
        <v>10</v>
      </c>
      <c r="AN95" s="70">
        <v>2</v>
      </c>
      <c r="AO95" s="70">
        <f t="shared" si="14"/>
        <v>12</v>
      </c>
      <c r="AP95" s="70">
        <v>10</v>
      </c>
      <c r="AQ95" s="107">
        <v>44978</v>
      </c>
      <c r="AR95" s="108">
        <v>44979</v>
      </c>
      <c r="AS95" s="108">
        <v>44980</v>
      </c>
      <c r="AT95" s="108">
        <v>45282</v>
      </c>
      <c r="AU95" s="108">
        <v>45354</v>
      </c>
      <c r="AV95" s="109"/>
      <c r="AW95" s="94" t="s">
        <v>195</v>
      </c>
      <c r="AX95" s="70" t="s">
        <v>152</v>
      </c>
      <c r="AY95" s="72">
        <v>1110505182</v>
      </c>
      <c r="AZ95" s="73">
        <v>0</v>
      </c>
      <c r="BA95" s="70" t="s">
        <v>1039</v>
      </c>
      <c r="BB95" s="60" t="s">
        <v>1040</v>
      </c>
      <c r="BC95" s="74">
        <v>33134</v>
      </c>
      <c r="BD95" s="75">
        <f ca="1">(TODAY()-Tabla1[[#This Row],[FECHA DE NACIMIENTO]])/365</f>
        <v>33.484931506849314</v>
      </c>
      <c r="BE95" s="70" t="s">
        <v>198</v>
      </c>
      <c r="BF95" s="70" t="s">
        <v>156</v>
      </c>
      <c r="BG95" s="70" t="s">
        <v>258</v>
      </c>
      <c r="BH95" s="76" t="s">
        <v>158</v>
      </c>
      <c r="BI95" s="120" t="s">
        <v>159</v>
      </c>
      <c r="BJ95" s="120" t="s">
        <v>160</v>
      </c>
      <c r="BK95" s="77" t="s">
        <v>1041</v>
      </c>
      <c r="BL95" s="70">
        <v>3167480090</v>
      </c>
      <c r="BM95" s="119" t="s">
        <v>1042</v>
      </c>
      <c r="BN95" s="70" t="s">
        <v>163</v>
      </c>
      <c r="BO95" s="71">
        <v>45468</v>
      </c>
      <c r="BP95" s="235"/>
      <c r="BQ95" s="71" t="s">
        <v>1043</v>
      </c>
      <c r="BR95" s="122">
        <v>53108000</v>
      </c>
      <c r="BS95" s="121">
        <v>9</v>
      </c>
      <c r="BT95" s="70" t="s">
        <v>1044</v>
      </c>
      <c r="BU95" s="128" t="s">
        <v>1045</v>
      </c>
      <c r="BV95" s="80" t="s">
        <v>436</v>
      </c>
      <c r="BW95" s="97" t="s">
        <v>168</v>
      </c>
      <c r="BX95" s="99" t="s">
        <v>355</v>
      </c>
      <c r="BY95" s="98" t="s">
        <v>170</v>
      </c>
      <c r="BZ95" s="93" t="s">
        <v>170</v>
      </c>
      <c r="CA95" s="93" t="s">
        <v>170</v>
      </c>
      <c r="CB95" s="93" t="s">
        <v>170</v>
      </c>
      <c r="CC95" s="93" t="s">
        <v>170</v>
      </c>
      <c r="CD95" s="93" t="s">
        <v>170</v>
      </c>
      <c r="CE95" s="93" t="s">
        <v>170</v>
      </c>
      <c r="CF95" s="93" t="s">
        <v>170</v>
      </c>
      <c r="CG95" s="93" t="s">
        <v>170</v>
      </c>
      <c r="CH95" s="93" t="s">
        <v>170</v>
      </c>
      <c r="CI95" s="81" t="s">
        <v>170</v>
      </c>
      <c r="CJ95" s="81" t="s">
        <v>170</v>
      </c>
      <c r="CK95" s="81" t="s">
        <v>170</v>
      </c>
      <c r="CL95" s="81" t="s">
        <v>170</v>
      </c>
      <c r="CM95" s="81" t="s">
        <v>170</v>
      </c>
      <c r="CN95" s="81" t="s">
        <v>170</v>
      </c>
      <c r="CO95" s="81" t="s">
        <v>170</v>
      </c>
      <c r="CP95" s="81" t="s">
        <v>170</v>
      </c>
      <c r="CQ95" s="81" t="s">
        <v>170</v>
      </c>
      <c r="CR95" s="82" t="s">
        <v>170</v>
      </c>
      <c r="CS95" s="100">
        <v>45265</v>
      </c>
      <c r="CT95" s="83">
        <v>70</v>
      </c>
      <c r="CU95" s="83"/>
      <c r="CV95" s="83"/>
      <c r="CW95" s="83"/>
      <c r="CX95" s="83"/>
      <c r="CY95" s="83"/>
      <c r="CZ95" s="83"/>
      <c r="DA95" s="83">
        <v>1</v>
      </c>
      <c r="DB95" s="84">
        <f t="shared" si="15"/>
        <v>70</v>
      </c>
      <c r="DC95" s="100">
        <v>45354</v>
      </c>
      <c r="DD95" s="101">
        <v>45265</v>
      </c>
      <c r="DE95" s="86">
        <v>12366667</v>
      </c>
      <c r="DF95" s="85"/>
      <c r="DG95" s="86"/>
      <c r="DH95" s="85"/>
      <c r="DI95" s="86"/>
      <c r="DJ95" s="86"/>
      <c r="DK95" s="86"/>
      <c r="DL95" s="86"/>
      <c r="DM95" s="86"/>
      <c r="DN95" s="87">
        <v>1</v>
      </c>
      <c r="DO95" s="325">
        <f t="shared" si="19"/>
        <v>12366667</v>
      </c>
      <c r="DP95" s="111"/>
      <c r="DQ95" s="112"/>
      <c r="DR95" s="111"/>
      <c r="DS95" s="111"/>
      <c r="DT95" s="111"/>
      <c r="DU95" s="111"/>
      <c r="DV95" s="113"/>
      <c r="DW95" s="113"/>
      <c r="DX95" s="113"/>
      <c r="DY95" s="113"/>
      <c r="DZ95" s="114"/>
      <c r="EA95" s="115">
        <f t="shared" si="16"/>
        <v>5447222.25</v>
      </c>
      <c r="EB95" s="116">
        <f t="shared" si="17"/>
        <v>5447222.25</v>
      </c>
      <c r="EC95" s="117" t="s">
        <v>1046</v>
      </c>
    </row>
    <row r="96" spans="1:133" s="118" customFormat="1" ht="36" x14ac:dyDescent="0.2">
      <c r="A96" s="61">
        <v>95</v>
      </c>
      <c r="B96" s="61">
        <v>2023</v>
      </c>
      <c r="C96" s="363" t="s">
        <v>1047</v>
      </c>
      <c r="D96" s="364" t="s">
        <v>1048</v>
      </c>
      <c r="E96" s="62" t="s">
        <v>135</v>
      </c>
      <c r="F96" s="62" t="s">
        <v>136</v>
      </c>
      <c r="G96" s="61" t="s">
        <v>137</v>
      </c>
      <c r="H96" s="61" t="s">
        <v>138</v>
      </c>
      <c r="I96" s="63">
        <v>18400000</v>
      </c>
      <c r="J96" s="126">
        <f t="shared" si="13"/>
        <v>18400000</v>
      </c>
      <c r="K96" s="64" t="s">
        <v>139</v>
      </c>
      <c r="L96" s="65">
        <v>39800</v>
      </c>
      <c r="M96" s="76">
        <v>48</v>
      </c>
      <c r="N96" s="69" t="s">
        <v>191</v>
      </c>
      <c r="O96" s="69" t="s">
        <v>175</v>
      </c>
      <c r="P96" s="88" t="s">
        <v>1049</v>
      </c>
      <c r="Q96" s="88">
        <v>1740</v>
      </c>
      <c r="R96" s="95" t="s">
        <v>1050</v>
      </c>
      <c r="S96" s="102">
        <v>464</v>
      </c>
      <c r="T96" s="103">
        <v>44967</v>
      </c>
      <c r="U96" s="89"/>
      <c r="V96" s="90"/>
      <c r="W96" s="89"/>
      <c r="X96" s="104"/>
      <c r="Y96" s="105"/>
      <c r="Z96" s="91"/>
      <c r="AA96" s="92"/>
      <c r="AB96" s="92"/>
      <c r="AC96" s="92"/>
      <c r="AD96" s="106"/>
      <c r="AE96" s="96" t="s">
        <v>144</v>
      </c>
      <c r="AF96" s="66" t="s">
        <v>145</v>
      </c>
      <c r="AG96" s="66" t="s">
        <v>254</v>
      </c>
      <c r="AH96" s="66" t="s">
        <v>147</v>
      </c>
      <c r="AI96" s="67" t="s">
        <v>255</v>
      </c>
      <c r="AJ96" s="68">
        <v>5</v>
      </c>
      <c r="AK96" s="123" t="s">
        <v>1051</v>
      </c>
      <c r="AL96" s="70" t="s">
        <v>150</v>
      </c>
      <c r="AM96" s="70">
        <v>4</v>
      </c>
      <c r="AN96" s="70">
        <v>0</v>
      </c>
      <c r="AO96" s="70">
        <f t="shared" si="14"/>
        <v>4</v>
      </c>
      <c r="AP96" s="70">
        <v>0</v>
      </c>
      <c r="AQ96" s="107">
        <v>44978</v>
      </c>
      <c r="AR96" s="108">
        <v>44978</v>
      </c>
      <c r="AS96" s="108">
        <v>44979</v>
      </c>
      <c r="AT96" s="108">
        <v>45098</v>
      </c>
      <c r="AU96" s="108"/>
      <c r="AV96" s="109"/>
      <c r="AW96" s="94" t="s">
        <v>472</v>
      </c>
      <c r="AX96" s="70" t="s">
        <v>152</v>
      </c>
      <c r="AY96" s="72">
        <v>1102820905</v>
      </c>
      <c r="AZ96" s="73">
        <v>1</v>
      </c>
      <c r="BA96" s="70" t="s">
        <v>1052</v>
      </c>
      <c r="BB96" s="60" t="s">
        <v>1053</v>
      </c>
      <c r="BC96" s="74">
        <v>32465</v>
      </c>
      <c r="BD96" s="75">
        <f ca="1">(TODAY()-Tabla1[[#This Row],[FECHA DE NACIMIENTO]])/365</f>
        <v>35.317808219178083</v>
      </c>
      <c r="BE96" s="70" t="s">
        <v>170</v>
      </c>
      <c r="BF96" s="70" t="s">
        <v>181</v>
      </c>
      <c r="BG96" s="70" t="s">
        <v>258</v>
      </c>
      <c r="BH96" s="76" t="s">
        <v>158</v>
      </c>
      <c r="BI96" s="120" t="s">
        <v>159</v>
      </c>
      <c r="BJ96" s="120" t="s">
        <v>160</v>
      </c>
      <c r="BK96" s="77" t="s">
        <v>1054</v>
      </c>
      <c r="BL96" s="70">
        <v>3167433822</v>
      </c>
      <c r="BM96" s="119" t="s">
        <v>1055</v>
      </c>
      <c r="BN96" s="70" t="s">
        <v>163</v>
      </c>
      <c r="BO96" s="71">
        <v>45282</v>
      </c>
      <c r="BP96" s="71"/>
      <c r="BQ96" s="69" t="s">
        <v>184</v>
      </c>
      <c r="BR96" s="223">
        <v>79720862</v>
      </c>
      <c r="BS96" s="224">
        <v>9</v>
      </c>
      <c r="BT96" s="70" t="s">
        <v>1056</v>
      </c>
      <c r="BU96" s="128" t="s">
        <v>1057</v>
      </c>
      <c r="BV96" s="80" t="s">
        <v>211</v>
      </c>
      <c r="BW96" s="97" t="s">
        <v>187</v>
      </c>
      <c r="BX96" s="99" t="s">
        <v>355</v>
      </c>
      <c r="BY96" s="98" t="s">
        <v>170</v>
      </c>
      <c r="BZ96" s="93" t="s">
        <v>170</v>
      </c>
      <c r="CA96" s="93" t="s">
        <v>170</v>
      </c>
      <c r="CB96" s="93" t="s">
        <v>170</v>
      </c>
      <c r="CC96" s="93" t="s">
        <v>170</v>
      </c>
      <c r="CD96" s="93" t="s">
        <v>170</v>
      </c>
      <c r="CE96" s="93" t="s">
        <v>170</v>
      </c>
      <c r="CF96" s="93" t="s">
        <v>170</v>
      </c>
      <c r="CG96" s="93" t="s">
        <v>170</v>
      </c>
      <c r="CH96" s="93" t="s">
        <v>170</v>
      </c>
      <c r="CI96" s="81" t="s">
        <v>170</v>
      </c>
      <c r="CJ96" s="81" t="s">
        <v>170</v>
      </c>
      <c r="CK96" s="81" t="s">
        <v>170</v>
      </c>
      <c r="CL96" s="81" t="s">
        <v>170</v>
      </c>
      <c r="CM96" s="81" t="s">
        <v>170</v>
      </c>
      <c r="CN96" s="81" t="s">
        <v>170</v>
      </c>
      <c r="CO96" s="81" t="s">
        <v>170</v>
      </c>
      <c r="CP96" s="81" t="s">
        <v>170</v>
      </c>
      <c r="CQ96" s="81" t="s">
        <v>170</v>
      </c>
      <c r="CR96" s="82" t="s">
        <v>170</v>
      </c>
      <c r="CS96" s="100"/>
      <c r="CT96" s="83"/>
      <c r="CU96" s="83"/>
      <c r="CV96" s="83"/>
      <c r="CW96" s="83"/>
      <c r="CX96" s="83"/>
      <c r="CY96" s="83"/>
      <c r="CZ96" s="83"/>
      <c r="DA96" s="83"/>
      <c r="DB96" s="84">
        <f t="shared" si="15"/>
        <v>0</v>
      </c>
      <c r="DC96" s="100">
        <v>45098</v>
      </c>
      <c r="DD96" s="101"/>
      <c r="DE96" s="86"/>
      <c r="DF96" s="85"/>
      <c r="DG96" s="86"/>
      <c r="DH96" s="85"/>
      <c r="DI96" s="86"/>
      <c r="DJ96" s="86"/>
      <c r="DK96" s="86"/>
      <c r="DL96" s="86"/>
      <c r="DM96" s="86"/>
      <c r="DN96" s="87"/>
      <c r="DO96" s="325">
        <f t="shared" si="19"/>
        <v>0</v>
      </c>
      <c r="DP96" s="111"/>
      <c r="DQ96" s="112"/>
      <c r="DR96" s="111"/>
      <c r="DS96" s="111"/>
      <c r="DT96" s="111"/>
      <c r="DU96" s="111"/>
      <c r="DV96" s="113"/>
      <c r="DW96" s="113"/>
      <c r="DX96" s="113"/>
      <c r="DY96" s="113"/>
      <c r="DZ96" s="114"/>
      <c r="EA96" s="115">
        <f t="shared" si="16"/>
        <v>4600000</v>
      </c>
      <c r="EB96" s="116">
        <f t="shared" si="17"/>
        <v>4600000</v>
      </c>
      <c r="EC96" s="117" t="s">
        <v>1058</v>
      </c>
    </row>
    <row r="97" spans="1:133" s="118" customFormat="1" ht="60" x14ac:dyDescent="0.2">
      <c r="A97" s="129">
        <v>96</v>
      </c>
      <c r="B97" s="129">
        <v>2023</v>
      </c>
      <c r="C97" s="363" t="s">
        <v>1059</v>
      </c>
      <c r="D97" s="364" t="s">
        <v>1060</v>
      </c>
      <c r="E97" s="62" t="s">
        <v>135</v>
      </c>
      <c r="F97" s="62" t="s">
        <v>136</v>
      </c>
      <c r="G97" s="61" t="s">
        <v>137</v>
      </c>
      <c r="H97" s="61" t="s">
        <v>138</v>
      </c>
      <c r="I97" s="63">
        <v>62000000</v>
      </c>
      <c r="J97" s="126">
        <f t="shared" si="13"/>
        <v>76880000</v>
      </c>
      <c r="K97" s="64" t="s">
        <v>139</v>
      </c>
      <c r="L97" s="65">
        <v>40056</v>
      </c>
      <c r="M97" s="76">
        <v>40</v>
      </c>
      <c r="N97" s="69" t="s">
        <v>1061</v>
      </c>
      <c r="O97" s="69" t="s">
        <v>175</v>
      </c>
      <c r="P97" s="88" t="s">
        <v>1062</v>
      </c>
      <c r="Q97" s="88">
        <v>2035</v>
      </c>
      <c r="R97" s="95" t="s">
        <v>1063</v>
      </c>
      <c r="S97" s="102">
        <v>480</v>
      </c>
      <c r="T97" s="103">
        <v>44977</v>
      </c>
      <c r="U97" s="89">
        <v>781</v>
      </c>
      <c r="V97" s="90">
        <v>45246</v>
      </c>
      <c r="W97" s="89"/>
      <c r="X97" s="104"/>
      <c r="Y97" s="105"/>
      <c r="Z97" s="91"/>
      <c r="AA97" s="92"/>
      <c r="AB97" s="92"/>
      <c r="AC97" s="92"/>
      <c r="AD97" s="106"/>
      <c r="AE97" s="96" t="s">
        <v>144</v>
      </c>
      <c r="AF97" s="66" t="s">
        <v>145</v>
      </c>
      <c r="AG97" s="66" t="s">
        <v>254</v>
      </c>
      <c r="AH97" s="66" t="s">
        <v>147</v>
      </c>
      <c r="AI97" s="67" t="s">
        <v>255</v>
      </c>
      <c r="AJ97" s="68">
        <v>5</v>
      </c>
      <c r="AK97" s="123" t="s">
        <v>1064</v>
      </c>
      <c r="AL97" s="70" t="s">
        <v>150</v>
      </c>
      <c r="AM97" s="70">
        <v>10</v>
      </c>
      <c r="AN97" s="70">
        <v>2</v>
      </c>
      <c r="AO97" s="70">
        <f t="shared" si="14"/>
        <v>12</v>
      </c>
      <c r="AP97" s="70">
        <v>12</v>
      </c>
      <c r="AQ97" s="107">
        <v>44981</v>
      </c>
      <c r="AR97" s="108">
        <v>44984</v>
      </c>
      <c r="AS97" s="108">
        <v>44984</v>
      </c>
      <c r="AT97" s="108">
        <v>45286</v>
      </c>
      <c r="AU97" s="108">
        <v>45360</v>
      </c>
      <c r="AV97" s="109"/>
      <c r="AW97" s="94" t="s">
        <v>195</v>
      </c>
      <c r="AX97" s="70" t="s">
        <v>152</v>
      </c>
      <c r="AY97" s="72">
        <v>53108000</v>
      </c>
      <c r="AZ97" s="73">
        <v>9</v>
      </c>
      <c r="BA97" s="70" t="s">
        <v>1043</v>
      </c>
      <c r="BB97" s="60" t="s">
        <v>496</v>
      </c>
      <c r="BC97" s="74">
        <v>31366</v>
      </c>
      <c r="BD97" s="75">
        <f ca="1">(TODAY()-Tabla1[[#This Row],[FECHA DE NACIMIENTO]])/365</f>
        <v>38.328767123287669</v>
      </c>
      <c r="BE97" s="70" t="s">
        <v>155</v>
      </c>
      <c r="BF97" s="70" t="s">
        <v>156</v>
      </c>
      <c r="BG97" s="70" t="s">
        <v>258</v>
      </c>
      <c r="BH97" s="76" t="s">
        <v>158</v>
      </c>
      <c r="BI97" s="70" t="s">
        <v>159</v>
      </c>
      <c r="BJ97" s="70" t="s">
        <v>160</v>
      </c>
      <c r="BK97" s="77" t="s">
        <v>1065</v>
      </c>
      <c r="BL97" s="70">
        <v>30003465144</v>
      </c>
      <c r="BM97" s="119" t="s">
        <v>1066</v>
      </c>
      <c r="BN97" s="70" t="s">
        <v>163</v>
      </c>
      <c r="BO97" s="71">
        <v>45483</v>
      </c>
      <c r="BP97" s="235"/>
      <c r="BQ97" s="71" t="s">
        <v>274</v>
      </c>
      <c r="BR97" s="210">
        <v>1032436255</v>
      </c>
      <c r="BS97" s="211">
        <v>0</v>
      </c>
      <c r="BT97" s="70" t="s">
        <v>1044</v>
      </c>
      <c r="BU97" s="128" t="s">
        <v>1067</v>
      </c>
      <c r="BV97" s="80" t="s">
        <v>167</v>
      </c>
      <c r="BW97" s="97" t="s">
        <v>168</v>
      </c>
      <c r="BX97" s="99" t="s">
        <v>355</v>
      </c>
      <c r="BY97" s="98" t="s">
        <v>170</v>
      </c>
      <c r="BZ97" s="93" t="s">
        <v>170</v>
      </c>
      <c r="CA97" s="93" t="s">
        <v>170</v>
      </c>
      <c r="CB97" s="93" t="s">
        <v>170</v>
      </c>
      <c r="CC97" s="93" t="s">
        <v>170</v>
      </c>
      <c r="CD97" s="93" t="s">
        <v>170</v>
      </c>
      <c r="CE97" s="93" t="s">
        <v>170</v>
      </c>
      <c r="CF97" s="93" t="s">
        <v>170</v>
      </c>
      <c r="CG97" s="93" t="s">
        <v>170</v>
      </c>
      <c r="CH97" s="93" t="s">
        <v>170</v>
      </c>
      <c r="CI97" s="81" t="s">
        <v>170</v>
      </c>
      <c r="CJ97" s="81" t="s">
        <v>170</v>
      </c>
      <c r="CK97" s="81" t="s">
        <v>170</v>
      </c>
      <c r="CL97" s="81" t="s">
        <v>170</v>
      </c>
      <c r="CM97" s="81" t="s">
        <v>170</v>
      </c>
      <c r="CN97" s="81" t="s">
        <v>170</v>
      </c>
      <c r="CO97" s="81" t="s">
        <v>170</v>
      </c>
      <c r="CP97" s="81" t="s">
        <v>170</v>
      </c>
      <c r="CQ97" s="81" t="s">
        <v>170</v>
      </c>
      <c r="CR97" s="82" t="s">
        <v>170</v>
      </c>
      <c r="CS97" s="100">
        <v>45265</v>
      </c>
      <c r="CT97" s="83">
        <v>72</v>
      </c>
      <c r="CU97" s="83"/>
      <c r="CV97" s="83"/>
      <c r="CW97" s="83"/>
      <c r="CX97" s="83"/>
      <c r="CY97" s="83"/>
      <c r="CZ97" s="83"/>
      <c r="DA97" s="83"/>
      <c r="DB97" s="84">
        <v>1</v>
      </c>
      <c r="DC97" s="100">
        <v>45360</v>
      </c>
      <c r="DD97" s="101">
        <v>45265</v>
      </c>
      <c r="DE97" s="86">
        <v>14880000</v>
      </c>
      <c r="DF97" s="85"/>
      <c r="DG97" s="86"/>
      <c r="DH97" s="85"/>
      <c r="DI97" s="86"/>
      <c r="DJ97" s="86"/>
      <c r="DK97" s="86"/>
      <c r="DL97" s="86"/>
      <c r="DM97" s="86"/>
      <c r="DN97" s="87">
        <v>1</v>
      </c>
      <c r="DO97" s="325">
        <f t="shared" si="19"/>
        <v>14880000</v>
      </c>
      <c r="DP97" s="111"/>
      <c r="DQ97" s="112"/>
      <c r="DR97" s="111"/>
      <c r="DS97" s="111"/>
      <c r="DT97" s="111"/>
      <c r="DU97" s="111"/>
      <c r="DV97" s="113"/>
      <c r="DW97" s="113"/>
      <c r="DX97" s="113"/>
      <c r="DY97" s="113"/>
      <c r="DZ97" s="114"/>
      <c r="EA97" s="115">
        <f t="shared" si="16"/>
        <v>6406666.666666667</v>
      </c>
      <c r="EB97" s="116">
        <f t="shared" si="17"/>
        <v>6406666.666666667</v>
      </c>
      <c r="EC97" s="117" t="s">
        <v>1068</v>
      </c>
    </row>
    <row r="98" spans="1:133" s="118" customFormat="1" ht="36" x14ac:dyDescent="0.2">
      <c r="A98" s="129">
        <v>97</v>
      </c>
      <c r="B98" s="129">
        <v>2023</v>
      </c>
      <c r="C98" s="363" t="s">
        <v>1069</v>
      </c>
      <c r="D98" s="364" t="s">
        <v>1070</v>
      </c>
      <c r="E98" s="62" t="s">
        <v>135</v>
      </c>
      <c r="F98" s="62" t="s">
        <v>136</v>
      </c>
      <c r="G98" s="61" t="s">
        <v>137</v>
      </c>
      <c r="H98" s="61" t="s">
        <v>138</v>
      </c>
      <c r="I98" s="63">
        <v>38400000</v>
      </c>
      <c r="J98" s="126">
        <f t="shared" si="13"/>
        <v>38400000</v>
      </c>
      <c r="K98" s="64" t="s">
        <v>139</v>
      </c>
      <c r="L98" s="65">
        <v>38624</v>
      </c>
      <c r="M98" s="76">
        <v>57</v>
      </c>
      <c r="N98" s="69" t="s">
        <v>140</v>
      </c>
      <c r="O98" s="69" t="s">
        <v>141</v>
      </c>
      <c r="P98" s="88" t="s">
        <v>378</v>
      </c>
      <c r="Q98" s="88">
        <v>1841</v>
      </c>
      <c r="R98" s="95" t="s">
        <v>379</v>
      </c>
      <c r="S98" s="102">
        <v>410</v>
      </c>
      <c r="T98" s="103">
        <v>44949</v>
      </c>
      <c r="U98" s="89"/>
      <c r="V98" s="90"/>
      <c r="W98" s="89"/>
      <c r="X98" s="104"/>
      <c r="Y98" s="105"/>
      <c r="Z98" s="91"/>
      <c r="AA98" s="92"/>
      <c r="AB98" s="92"/>
      <c r="AC98" s="92"/>
      <c r="AD98" s="106"/>
      <c r="AE98" s="96" t="s">
        <v>144</v>
      </c>
      <c r="AF98" s="66" t="s">
        <v>145</v>
      </c>
      <c r="AG98" s="66" t="s">
        <v>254</v>
      </c>
      <c r="AH98" s="66" t="s">
        <v>147</v>
      </c>
      <c r="AI98" s="67" t="s">
        <v>255</v>
      </c>
      <c r="AJ98" s="68">
        <v>5</v>
      </c>
      <c r="AK98" s="123" t="s">
        <v>674</v>
      </c>
      <c r="AL98" s="70" t="s">
        <v>150</v>
      </c>
      <c r="AM98" s="70">
        <v>8</v>
      </c>
      <c r="AN98" s="70">
        <v>0</v>
      </c>
      <c r="AO98" s="70">
        <f t="shared" si="14"/>
        <v>8</v>
      </c>
      <c r="AP98" s="70">
        <v>0</v>
      </c>
      <c r="AQ98" s="107">
        <v>44980</v>
      </c>
      <c r="AR98" s="108">
        <v>44981</v>
      </c>
      <c r="AS98" s="108">
        <v>44984</v>
      </c>
      <c r="AT98" s="108">
        <v>45225</v>
      </c>
      <c r="AU98" s="108">
        <v>45083</v>
      </c>
      <c r="AV98" s="109"/>
      <c r="AW98" s="94" t="s">
        <v>1071</v>
      </c>
      <c r="AX98" s="70" t="s">
        <v>152</v>
      </c>
      <c r="AY98" s="72">
        <v>1022362455</v>
      </c>
      <c r="AZ98" s="73">
        <v>1</v>
      </c>
      <c r="BA98" s="70" t="s">
        <v>1072</v>
      </c>
      <c r="BB98" s="60" t="s">
        <v>284</v>
      </c>
      <c r="BC98" s="74">
        <v>33022</v>
      </c>
      <c r="BD98" s="75">
        <f ca="1">(TODAY()-Tabla1[[#This Row],[FECHA DE NACIMIENTO]])/365</f>
        <v>33.791780821917811</v>
      </c>
      <c r="BE98" s="70" t="s">
        <v>170</v>
      </c>
      <c r="BF98" s="70" t="s">
        <v>181</v>
      </c>
      <c r="BG98" s="70" t="s">
        <v>258</v>
      </c>
      <c r="BH98" s="76" t="s">
        <v>158</v>
      </c>
      <c r="BI98" s="120" t="s">
        <v>159</v>
      </c>
      <c r="BJ98" s="120" t="s">
        <v>160</v>
      </c>
      <c r="BK98" s="77" t="s">
        <v>1073</v>
      </c>
      <c r="BL98" s="70">
        <v>6013821640</v>
      </c>
      <c r="BM98" s="119" t="s">
        <v>1074</v>
      </c>
      <c r="BN98" s="70" t="s">
        <v>163</v>
      </c>
      <c r="BO98" s="71">
        <v>45392</v>
      </c>
      <c r="BP98" s="71"/>
      <c r="BQ98" s="71" t="s">
        <v>353</v>
      </c>
      <c r="BR98" s="122">
        <v>80048265</v>
      </c>
      <c r="BS98" s="121">
        <v>3</v>
      </c>
      <c r="BT98" s="70" t="s">
        <v>973</v>
      </c>
      <c r="BU98" s="128" t="s">
        <v>1075</v>
      </c>
      <c r="BV98" s="80" t="s">
        <v>167</v>
      </c>
      <c r="BW98" s="97" t="s">
        <v>250</v>
      </c>
      <c r="BX98" s="99" t="s">
        <v>355</v>
      </c>
      <c r="BY98" s="98" t="s">
        <v>170</v>
      </c>
      <c r="BZ98" s="93" t="s">
        <v>170</v>
      </c>
      <c r="CA98" s="93" t="s">
        <v>170</v>
      </c>
      <c r="CB98" s="93" t="s">
        <v>170</v>
      </c>
      <c r="CC98" s="93" t="s">
        <v>170</v>
      </c>
      <c r="CD98" s="93" t="s">
        <v>170</v>
      </c>
      <c r="CE98" s="93" t="s">
        <v>170</v>
      </c>
      <c r="CF98" s="93" t="s">
        <v>170</v>
      </c>
      <c r="CG98" s="93" t="s">
        <v>170</v>
      </c>
      <c r="CH98" s="93" t="s">
        <v>170</v>
      </c>
      <c r="CI98" s="81" t="s">
        <v>170</v>
      </c>
      <c r="CJ98" s="81" t="s">
        <v>170</v>
      </c>
      <c r="CK98" s="81" t="s">
        <v>170</v>
      </c>
      <c r="CL98" s="81" t="s">
        <v>170</v>
      </c>
      <c r="CM98" s="81" t="s">
        <v>170</v>
      </c>
      <c r="CN98" s="81" t="s">
        <v>170</v>
      </c>
      <c r="CO98" s="81" t="s">
        <v>170</v>
      </c>
      <c r="CP98" s="81" t="s">
        <v>170</v>
      </c>
      <c r="CQ98" s="81" t="s">
        <v>170</v>
      </c>
      <c r="CR98" s="82" t="s">
        <v>170</v>
      </c>
      <c r="CS98" s="100"/>
      <c r="CT98" s="83"/>
      <c r="CU98" s="83"/>
      <c r="CV98" s="83"/>
      <c r="CW98" s="83"/>
      <c r="CX98" s="83"/>
      <c r="CY98" s="83"/>
      <c r="CZ98" s="83"/>
      <c r="DA98" s="83"/>
      <c r="DB98" s="84">
        <f t="shared" si="15"/>
        <v>0</v>
      </c>
      <c r="DC98" s="100">
        <v>45225</v>
      </c>
      <c r="DD98" s="101"/>
      <c r="DE98" s="86"/>
      <c r="DF98" s="85"/>
      <c r="DG98" s="86"/>
      <c r="DH98" s="85"/>
      <c r="DI98" s="86"/>
      <c r="DJ98" s="86"/>
      <c r="DK98" s="86"/>
      <c r="DL98" s="86"/>
      <c r="DM98" s="86"/>
      <c r="DN98" s="87"/>
      <c r="DO98" s="325">
        <f t="shared" si="19"/>
        <v>0</v>
      </c>
      <c r="DP98" s="111"/>
      <c r="DQ98" s="112"/>
      <c r="DR98" s="111"/>
      <c r="DS98" s="111"/>
      <c r="DT98" s="111"/>
      <c r="DU98" s="111"/>
      <c r="DV98" s="113"/>
      <c r="DW98" s="113"/>
      <c r="DX98" s="113"/>
      <c r="DY98" s="113"/>
      <c r="DZ98" s="114"/>
      <c r="EA98" s="115">
        <f t="shared" si="16"/>
        <v>4800000</v>
      </c>
      <c r="EB98" s="116">
        <f t="shared" si="17"/>
        <v>4800000</v>
      </c>
      <c r="EC98" s="117" t="s">
        <v>1076</v>
      </c>
    </row>
    <row r="99" spans="1:133" s="118" customFormat="1" ht="44.25" customHeight="1" x14ac:dyDescent="0.2">
      <c r="A99" s="129">
        <v>98</v>
      </c>
      <c r="B99" s="129">
        <v>2023</v>
      </c>
      <c r="C99" s="363" t="s">
        <v>1077</v>
      </c>
      <c r="D99" s="364" t="s">
        <v>1078</v>
      </c>
      <c r="E99" s="62" t="s">
        <v>135</v>
      </c>
      <c r="F99" s="62" t="s">
        <v>136</v>
      </c>
      <c r="G99" s="61" t="s">
        <v>137</v>
      </c>
      <c r="H99" s="61" t="s">
        <v>138</v>
      </c>
      <c r="I99" s="63">
        <v>38400000</v>
      </c>
      <c r="J99" s="126">
        <f t="shared" si="13"/>
        <v>48000000</v>
      </c>
      <c r="K99" s="64" t="s">
        <v>139</v>
      </c>
      <c r="L99" s="65">
        <v>39695</v>
      </c>
      <c r="M99" s="76">
        <v>6</v>
      </c>
      <c r="N99" s="69" t="s">
        <v>511</v>
      </c>
      <c r="O99" s="69" t="s">
        <v>266</v>
      </c>
      <c r="P99" s="88" t="s">
        <v>908</v>
      </c>
      <c r="Q99" s="88">
        <v>2024</v>
      </c>
      <c r="R99" s="95" t="s">
        <v>1079</v>
      </c>
      <c r="S99" s="102">
        <v>470</v>
      </c>
      <c r="T99" s="103">
        <v>44967</v>
      </c>
      <c r="U99" s="89">
        <v>712</v>
      </c>
      <c r="V99" s="90">
        <v>45222</v>
      </c>
      <c r="W99" s="89"/>
      <c r="X99" s="104"/>
      <c r="Y99" s="105"/>
      <c r="Z99" s="91"/>
      <c r="AA99" s="92"/>
      <c r="AB99" s="92"/>
      <c r="AC99" s="92"/>
      <c r="AD99" s="106"/>
      <c r="AE99" s="96" t="s">
        <v>144</v>
      </c>
      <c r="AF99" s="66" t="s">
        <v>145</v>
      </c>
      <c r="AG99" s="66" t="s">
        <v>254</v>
      </c>
      <c r="AH99" s="66" t="s">
        <v>147</v>
      </c>
      <c r="AI99" s="67" t="s">
        <v>255</v>
      </c>
      <c r="AJ99" s="68">
        <v>5</v>
      </c>
      <c r="AK99" s="203" t="s">
        <v>1080</v>
      </c>
      <c r="AL99" s="70" t="s">
        <v>150</v>
      </c>
      <c r="AM99" s="70">
        <v>8</v>
      </c>
      <c r="AN99" s="70">
        <v>2</v>
      </c>
      <c r="AO99" s="70">
        <f t="shared" si="14"/>
        <v>10</v>
      </c>
      <c r="AP99" s="70">
        <v>0</v>
      </c>
      <c r="AQ99" s="107">
        <v>44981</v>
      </c>
      <c r="AR99" s="108">
        <v>44985</v>
      </c>
      <c r="AS99" s="108">
        <v>44988</v>
      </c>
      <c r="AT99" s="108">
        <v>45232</v>
      </c>
      <c r="AU99" s="108">
        <v>45293</v>
      </c>
      <c r="AV99" s="109"/>
      <c r="AW99" s="94" t="s">
        <v>215</v>
      </c>
      <c r="AX99" s="70" t="s">
        <v>152</v>
      </c>
      <c r="AY99" s="72">
        <v>52035792</v>
      </c>
      <c r="AZ99" s="73">
        <v>5</v>
      </c>
      <c r="BA99" s="70" t="s">
        <v>1081</v>
      </c>
      <c r="BB99" s="60" t="s">
        <v>998</v>
      </c>
      <c r="BC99" s="74">
        <v>26048</v>
      </c>
      <c r="BD99" s="75">
        <f ca="1">(TODAY()-Tabla1[[#This Row],[FECHA DE NACIMIENTO]])/365</f>
        <v>52.898630136986299</v>
      </c>
      <c r="BE99" s="70" t="s">
        <v>198</v>
      </c>
      <c r="BF99" s="70" t="s">
        <v>156</v>
      </c>
      <c r="BG99" s="70" t="s">
        <v>258</v>
      </c>
      <c r="BH99" s="76" t="s">
        <v>158</v>
      </c>
      <c r="BI99" s="70" t="s">
        <v>159</v>
      </c>
      <c r="BJ99" s="70" t="s">
        <v>160</v>
      </c>
      <c r="BK99" s="77" t="s">
        <v>1082</v>
      </c>
      <c r="BL99" s="70">
        <v>3204110499</v>
      </c>
      <c r="BM99" s="119" t="s">
        <v>1083</v>
      </c>
      <c r="BN99" s="70" t="s">
        <v>163</v>
      </c>
      <c r="BO99" s="71">
        <v>45422</v>
      </c>
      <c r="BP99" s="71">
        <v>45485</v>
      </c>
      <c r="BQ99" s="71" t="s">
        <v>911</v>
      </c>
      <c r="BR99" s="122">
        <v>53037864</v>
      </c>
      <c r="BS99" s="121">
        <v>1</v>
      </c>
      <c r="BT99" s="70" t="s">
        <v>519</v>
      </c>
      <c r="BU99" s="128" t="s">
        <v>1084</v>
      </c>
      <c r="BV99" s="80" t="s">
        <v>374</v>
      </c>
      <c r="BW99" s="97" t="s">
        <v>187</v>
      </c>
      <c r="BX99" s="99" t="s">
        <v>1085</v>
      </c>
      <c r="BY99" s="98" t="s">
        <v>170</v>
      </c>
      <c r="BZ99" s="93" t="s">
        <v>170</v>
      </c>
      <c r="CA99" s="93" t="s">
        <v>170</v>
      </c>
      <c r="CB99" s="93" t="s">
        <v>170</v>
      </c>
      <c r="CC99" s="93" t="s">
        <v>170</v>
      </c>
      <c r="CD99" s="93" t="s">
        <v>170</v>
      </c>
      <c r="CE99" s="93" t="s">
        <v>170</v>
      </c>
      <c r="CF99" s="93" t="s">
        <v>170</v>
      </c>
      <c r="CG99" s="93" t="s">
        <v>170</v>
      </c>
      <c r="CH99" s="93" t="s">
        <v>170</v>
      </c>
      <c r="CI99" s="81" t="s">
        <v>170</v>
      </c>
      <c r="CJ99" s="81" t="s">
        <v>170</v>
      </c>
      <c r="CK99" s="81" t="s">
        <v>170</v>
      </c>
      <c r="CL99" s="81" t="s">
        <v>170</v>
      </c>
      <c r="CM99" s="81" t="s">
        <v>170</v>
      </c>
      <c r="CN99" s="81" t="s">
        <v>170</v>
      </c>
      <c r="CO99" s="81" t="s">
        <v>170</v>
      </c>
      <c r="CP99" s="81" t="s">
        <v>170</v>
      </c>
      <c r="CQ99" s="81" t="s">
        <v>170</v>
      </c>
      <c r="CR99" s="82" t="s">
        <v>170</v>
      </c>
      <c r="CS99" s="100">
        <v>45226</v>
      </c>
      <c r="CT99" s="83">
        <v>60</v>
      </c>
      <c r="CU99" s="83"/>
      <c r="CV99" s="83"/>
      <c r="CW99" s="83"/>
      <c r="CX99" s="83"/>
      <c r="CY99" s="83"/>
      <c r="CZ99" s="83"/>
      <c r="DA99" s="83">
        <v>1</v>
      </c>
      <c r="DB99" s="84">
        <f t="shared" si="15"/>
        <v>60</v>
      </c>
      <c r="DC99" s="100">
        <v>45293</v>
      </c>
      <c r="DD99" s="101">
        <v>45226</v>
      </c>
      <c r="DE99" s="86">
        <v>9600000</v>
      </c>
      <c r="DF99" s="85"/>
      <c r="DG99" s="86"/>
      <c r="DH99" s="85"/>
      <c r="DI99" s="86"/>
      <c r="DJ99" s="86"/>
      <c r="DK99" s="86"/>
      <c r="DL99" s="86"/>
      <c r="DM99" s="86"/>
      <c r="DN99" s="87">
        <v>1</v>
      </c>
      <c r="DO99" s="325">
        <f t="shared" si="19"/>
        <v>9600000</v>
      </c>
      <c r="DP99" s="111"/>
      <c r="DQ99" s="112"/>
      <c r="DR99" s="111"/>
      <c r="DS99" s="111"/>
      <c r="DT99" s="111"/>
      <c r="DU99" s="111"/>
      <c r="DV99" s="113"/>
      <c r="DW99" s="113"/>
      <c r="DX99" s="113"/>
      <c r="DY99" s="113"/>
      <c r="DZ99" s="114"/>
      <c r="EA99" s="115">
        <f t="shared" si="16"/>
        <v>4800000</v>
      </c>
      <c r="EB99" s="116">
        <f t="shared" si="17"/>
        <v>4800000</v>
      </c>
      <c r="EC99" s="117" t="s">
        <v>1086</v>
      </c>
    </row>
    <row r="100" spans="1:133" s="118" customFormat="1" ht="60" x14ac:dyDescent="0.2">
      <c r="A100" s="129">
        <v>99</v>
      </c>
      <c r="B100" s="129">
        <v>2023</v>
      </c>
      <c r="C100" s="129" t="s">
        <v>1087</v>
      </c>
      <c r="D100" s="130" t="s">
        <v>1088</v>
      </c>
      <c r="E100" s="62" t="s">
        <v>1089</v>
      </c>
      <c r="F100" s="62" t="s">
        <v>1090</v>
      </c>
      <c r="G100" s="61" t="s">
        <v>1091</v>
      </c>
      <c r="H100" s="61" t="s">
        <v>1092</v>
      </c>
      <c r="I100" s="63">
        <v>32400000</v>
      </c>
      <c r="J100" s="126">
        <f t="shared" si="13"/>
        <v>32400000</v>
      </c>
      <c r="K100" s="64" t="s">
        <v>139</v>
      </c>
      <c r="L100" s="65" t="s">
        <v>170</v>
      </c>
      <c r="M100" s="76">
        <v>57</v>
      </c>
      <c r="N100" s="69" t="s">
        <v>140</v>
      </c>
      <c r="O100" s="69" t="s">
        <v>141</v>
      </c>
      <c r="P100" s="88" t="s">
        <v>142</v>
      </c>
      <c r="Q100" s="88">
        <v>1741</v>
      </c>
      <c r="R100" s="95" t="s">
        <v>143</v>
      </c>
      <c r="S100" s="102">
        <v>471</v>
      </c>
      <c r="T100" s="103">
        <v>44967</v>
      </c>
      <c r="U100" s="89"/>
      <c r="V100" s="90"/>
      <c r="W100" s="89"/>
      <c r="X100" s="104"/>
      <c r="Y100" s="105"/>
      <c r="Z100" s="91"/>
      <c r="AA100" s="92"/>
      <c r="AB100" s="92"/>
      <c r="AC100" s="92"/>
      <c r="AD100" s="106"/>
      <c r="AE100" s="96" t="s">
        <v>144</v>
      </c>
      <c r="AF100" s="66" t="s">
        <v>145</v>
      </c>
      <c r="AG100" s="66" t="s">
        <v>1093</v>
      </c>
      <c r="AH100" s="66" t="s">
        <v>1094</v>
      </c>
      <c r="AI100" s="67" t="s">
        <v>1095</v>
      </c>
      <c r="AJ100" s="222">
        <v>6</v>
      </c>
      <c r="AK100" s="123" t="s">
        <v>1096</v>
      </c>
      <c r="AL100" s="70" t="s">
        <v>150</v>
      </c>
      <c r="AM100" s="70">
        <v>3</v>
      </c>
      <c r="AN100" s="70">
        <v>0</v>
      </c>
      <c r="AO100" s="70">
        <f t="shared" si="14"/>
        <v>3</v>
      </c>
      <c r="AP100" s="70">
        <v>0</v>
      </c>
      <c r="AQ100" s="107">
        <v>44981</v>
      </c>
      <c r="AR100" s="107">
        <v>44981</v>
      </c>
      <c r="AS100" s="108">
        <v>44992</v>
      </c>
      <c r="AT100" s="108">
        <v>45083</v>
      </c>
      <c r="AU100" s="108"/>
      <c r="AV100" s="109"/>
      <c r="AW100" s="94" t="s">
        <v>472</v>
      </c>
      <c r="AX100" s="70" t="s">
        <v>1097</v>
      </c>
      <c r="AY100" s="72">
        <v>900813511</v>
      </c>
      <c r="AZ100" s="73">
        <v>6</v>
      </c>
      <c r="BA100" s="70" t="s">
        <v>1098</v>
      </c>
      <c r="BB100" s="60" t="s">
        <v>170</v>
      </c>
      <c r="BC100" s="60" t="s">
        <v>170</v>
      </c>
      <c r="BD100" s="60" t="s">
        <v>170</v>
      </c>
      <c r="BE100" s="193" t="s">
        <v>170</v>
      </c>
      <c r="BF100" s="193" t="s">
        <v>1099</v>
      </c>
      <c r="BG100" s="70" t="s">
        <v>170</v>
      </c>
      <c r="BH100" s="76" t="s">
        <v>1100</v>
      </c>
      <c r="BI100" s="73" t="s">
        <v>1101</v>
      </c>
      <c r="BJ100" s="70" t="s">
        <v>160</v>
      </c>
      <c r="BK100" s="77" t="s">
        <v>1102</v>
      </c>
      <c r="BL100" s="70">
        <v>6017571424</v>
      </c>
      <c r="BM100" s="119" t="s">
        <v>1103</v>
      </c>
      <c r="BN100" s="70" t="s">
        <v>163</v>
      </c>
      <c r="BO100" s="71">
        <v>46166</v>
      </c>
      <c r="BP100" s="71"/>
      <c r="BQ100" s="71" t="s">
        <v>1104</v>
      </c>
      <c r="BR100" s="122">
        <v>1016059999</v>
      </c>
      <c r="BS100" s="121">
        <v>6</v>
      </c>
      <c r="BT100" s="70" t="s">
        <v>1105</v>
      </c>
      <c r="BU100" s="128" t="s">
        <v>1106</v>
      </c>
      <c r="BV100" s="80" t="s">
        <v>436</v>
      </c>
      <c r="BW100" s="97" t="s">
        <v>187</v>
      </c>
      <c r="BX100" s="99" t="s">
        <v>1085</v>
      </c>
      <c r="BY100" s="98" t="s">
        <v>170</v>
      </c>
      <c r="BZ100" s="93" t="s">
        <v>170</v>
      </c>
      <c r="CA100" s="93" t="s">
        <v>170</v>
      </c>
      <c r="CB100" s="93" t="s">
        <v>170</v>
      </c>
      <c r="CC100" s="93" t="s">
        <v>170</v>
      </c>
      <c r="CD100" s="93" t="s">
        <v>170</v>
      </c>
      <c r="CE100" s="93" t="s">
        <v>170</v>
      </c>
      <c r="CF100" s="93" t="s">
        <v>170</v>
      </c>
      <c r="CG100" s="93" t="s">
        <v>170</v>
      </c>
      <c r="CH100" s="93" t="s">
        <v>170</v>
      </c>
      <c r="CI100" s="81" t="s">
        <v>170</v>
      </c>
      <c r="CJ100" s="81" t="s">
        <v>170</v>
      </c>
      <c r="CK100" s="81" t="s">
        <v>170</v>
      </c>
      <c r="CL100" s="81" t="s">
        <v>170</v>
      </c>
      <c r="CM100" s="81" t="s">
        <v>170</v>
      </c>
      <c r="CN100" s="81" t="s">
        <v>170</v>
      </c>
      <c r="CO100" s="81" t="s">
        <v>170</v>
      </c>
      <c r="CP100" s="81" t="s">
        <v>170</v>
      </c>
      <c r="CQ100" s="81" t="s">
        <v>170</v>
      </c>
      <c r="CR100" s="82" t="s">
        <v>170</v>
      </c>
      <c r="CS100" s="100"/>
      <c r="CT100" s="83"/>
      <c r="CU100" s="83"/>
      <c r="CV100" s="83"/>
      <c r="CW100" s="83"/>
      <c r="CX100" s="83"/>
      <c r="CY100" s="83"/>
      <c r="CZ100" s="83"/>
      <c r="DA100" s="83"/>
      <c r="DB100" s="84">
        <f t="shared" si="15"/>
        <v>0</v>
      </c>
      <c r="DC100" s="100">
        <v>45083</v>
      </c>
      <c r="DD100" s="101"/>
      <c r="DE100" s="86"/>
      <c r="DF100" s="85"/>
      <c r="DG100" s="86"/>
      <c r="DH100" s="85"/>
      <c r="DI100" s="86"/>
      <c r="DJ100" s="86"/>
      <c r="DK100" s="86"/>
      <c r="DL100" s="86"/>
      <c r="DM100" s="86"/>
      <c r="DN100" s="87"/>
      <c r="DO100" s="325">
        <f t="shared" si="19"/>
        <v>0</v>
      </c>
      <c r="DP100" s="111"/>
      <c r="DQ100" s="112"/>
      <c r="DR100" s="111"/>
      <c r="DS100" s="111"/>
      <c r="DT100" s="111"/>
      <c r="DU100" s="111"/>
      <c r="DV100" s="113"/>
      <c r="DW100" s="113"/>
      <c r="DX100" s="113"/>
      <c r="DY100" s="113"/>
      <c r="DZ100" s="226" t="s">
        <v>1107</v>
      </c>
      <c r="EA100" s="115">
        <f t="shared" si="16"/>
        <v>10800000</v>
      </c>
      <c r="EB100" s="116">
        <f t="shared" si="17"/>
        <v>10800000</v>
      </c>
      <c r="EC100" s="117" t="s">
        <v>1108</v>
      </c>
    </row>
    <row r="101" spans="1:133" s="118" customFormat="1" ht="35.25" customHeight="1" x14ac:dyDescent="0.2">
      <c r="A101" s="129">
        <v>100</v>
      </c>
      <c r="B101" s="129">
        <v>2023</v>
      </c>
      <c r="C101" s="360" t="s">
        <v>1109</v>
      </c>
      <c r="D101" s="366" t="s">
        <v>1110</v>
      </c>
      <c r="E101" s="62" t="s">
        <v>135</v>
      </c>
      <c r="F101" s="62" t="s">
        <v>136</v>
      </c>
      <c r="G101" s="61" t="s">
        <v>137</v>
      </c>
      <c r="H101" s="61" t="s">
        <v>138</v>
      </c>
      <c r="I101" s="63">
        <v>18900000</v>
      </c>
      <c r="J101" s="126">
        <f t="shared" si="13"/>
        <v>28350000</v>
      </c>
      <c r="K101" s="64" t="s">
        <v>139</v>
      </c>
      <c r="L101" s="65">
        <v>40214</v>
      </c>
      <c r="M101" s="76">
        <v>57</v>
      </c>
      <c r="N101" s="69" t="s">
        <v>140</v>
      </c>
      <c r="O101" s="69" t="s">
        <v>141</v>
      </c>
      <c r="P101" s="88" t="s">
        <v>142</v>
      </c>
      <c r="Q101" s="88">
        <v>1741</v>
      </c>
      <c r="R101" s="95" t="s">
        <v>143</v>
      </c>
      <c r="S101" s="102">
        <v>496</v>
      </c>
      <c r="T101" s="103">
        <v>44984</v>
      </c>
      <c r="U101" s="89">
        <v>681</v>
      </c>
      <c r="V101" s="90">
        <v>45188</v>
      </c>
      <c r="W101" s="89">
        <v>838</v>
      </c>
      <c r="X101" s="104">
        <v>45273</v>
      </c>
      <c r="Y101" s="105"/>
      <c r="Z101" s="91"/>
      <c r="AA101" s="92"/>
      <c r="AB101" s="92"/>
      <c r="AC101" s="92"/>
      <c r="AD101" s="106"/>
      <c r="AE101" s="96" t="s">
        <v>144</v>
      </c>
      <c r="AF101" s="66" t="s">
        <v>145</v>
      </c>
      <c r="AG101" s="66" t="s">
        <v>146</v>
      </c>
      <c r="AH101" s="66" t="s">
        <v>147</v>
      </c>
      <c r="AI101" s="67" t="s">
        <v>148</v>
      </c>
      <c r="AJ101" s="222">
        <v>4</v>
      </c>
      <c r="AK101" s="123" t="s">
        <v>1111</v>
      </c>
      <c r="AL101" s="70" t="s">
        <v>150</v>
      </c>
      <c r="AM101" s="70">
        <v>7</v>
      </c>
      <c r="AN101" s="70">
        <v>3</v>
      </c>
      <c r="AO101" s="70">
        <f t="shared" si="14"/>
        <v>10</v>
      </c>
      <c r="AP101" s="70">
        <v>15</v>
      </c>
      <c r="AQ101" s="107">
        <v>44992</v>
      </c>
      <c r="AR101" s="108">
        <v>44992</v>
      </c>
      <c r="AS101" s="108">
        <v>44993</v>
      </c>
      <c r="AT101" s="108">
        <v>45206</v>
      </c>
      <c r="AU101" s="108">
        <v>45313</v>
      </c>
      <c r="AV101" s="109"/>
      <c r="AW101" s="94" t="s">
        <v>215</v>
      </c>
      <c r="AX101" s="70" t="s">
        <v>152</v>
      </c>
      <c r="AY101" s="72">
        <v>1070607680</v>
      </c>
      <c r="AZ101" s="73">
        <v>0</v>
      </c>
      <c r="BA101" s="70" t="s">
        <v>1112</v>
      </c>
      <c r="BB101" s="60" t="s">
        <v>154</v>
      </c>
      <c r="BC101" s="74">
        <v>33853</v>
      </c>
      <c r="BD101" s="75">
        <f ca="1">(TODAY()-Tabla1[[#This Row],[FECHA DE NACIMIENTO]])/365</f>
        <v>31.515068493150686</v>
      </c>
      <c r="BE101" s="70" t="s">
        <v>170</v>
      </c>
      <c r="BF101" s="70" t="s">
        <v>181</v>
      </c>
      <c r="BG101" s="70" t="s">
        <v>157</v>
      </c>
      <c r="BH101" s="76" t="s">
        <v>158</v>
      </c>
      <c r="BI101" s="120" t="s">
        <v>159</v>
      </c>
      <c r="BJ101" s="120" t="s">
        <v>160</v>
      </c>
      <c r="BK101" s="77" t="s">
        <v>1113</v>
      </c>
      <c r="BL101" s="70">
        <v>3006974129</v>
      </c>
      <c r="BM101" s="119" t="s">
        <v>1114</v>
      </c>
      <c r="BN101" s="70" t="s">
        <v>163</v>
      </c>
      <c r="BO101" s="71">
        <v>45398</v>
      </c>
      <c r="BP101" s="71">
        <v>45490</v>
      </c>
      <c r="BQ101" s="70" t="s">
        <v>1115</v>
      </c>
      <c r="BR101" s="257">
        <v>1057590689</v>
      </c>
      <c r="BS101" s="73">
        <v>2</v>
      </c>
      <c r="BT101" s="70" t="s">
        <v>227</v>
      </c>
      <c r="BU101" s="128" t="s">
        <v>1116</v>
      </c>
      <c r="BV101" s="80" t="s">
        <v>374</v>
      </c>
      <c r="BW101" s="97" t="s">
        <v>187</v>
      </c>
      <c r="BX101" s="99" t="s">
        <v>1085</v>
      </c>
      <c r="BY101" s="98" t="s">
        <v>170</v>
      </c>
      <c r="BZ101" s="93" t="s">
        <v>170</v>
      </c>
      <c r="CA101" s="93" t="s">
        <v>170</v>
      </c>
      <c r="CB101" s="93" t="s">
        <v>170</v>
      </c>
      <c r="CC101" s="93" t="s">
        <v>170</v>
      </c>
      <c r="CD101" s="93" t="s">
        <v>170</v>
      </c>
      <c r="CE101" s="93" t="s">
        <v>170</v>
      </c>
      <c r="CF101" s="93" t="s">
        <v>170</v>
      </c>
      <c r="CG101" s="93" t="s">
        <v>170</v>
      </c>
      <c r="CH101" s="93" t="s">
        <v>170</v>
      </c>
      <c r="CI101" s="81" t="s">
        <v>170</v>
      </c>
      <c r="CJ101" s="81" t="s">
        <v>170</v>
      </c>
      <c r="CK101" s="81" t="s">
        <v>170</v>
      </c>
      <c r="CL101" s="81" t="s">
        <v>170</v>
      </c>
      <c r="CM101" s="81" t="s">
        <v>170</v>
      </c>
      <c r="CN101" s="81" t="s">
        <v>170</v>
      </c>
      <c r="CO101" s="81" t="s">
        <v>170</v>
      </c>
      <c r="CP101" s="81" t="s">
        <v>170</v>
      </c>
      <c r="CQ101" s="81" t="s">
        <v>170</v>
      </c>
      <c r="CR101" s="82" t="s">
        <v>170</v>
      </c>
      <c r="CS101" s="100">
        <v>45202</v>
      </c>
      <c r="CT101" s="83">
        <v>90</v>
      </c>
      <c r="CU101" s="225">
        <v>45287</v>
      </c>
      <c r="CV101" s="83">
        <v>15</v>
      </c>
      <c r="CW101" s="83"/>
      <c r="CX101" s="83"/>
      <c r="CY101" s="83"/>
      <c r="CZ101" s="83"/>
      <c r="DA101" s="83">
        <v>2</v>
      </c>
      <c r="DB101" s="84">
        <f t="shared" si="15"/>
        <v>105</v>
      </c>
      <c r="DC101" s="100">
        <v>45313</v>
      </c>
      <c r="DD101" s="101">
        <v>45202</v>
      </c>
      <c r="DE101" s="86">
        <v>8100000</v>
      </c>
      <c r="DF101" s="85">
        <v>45287</v>
      </c>
      <c r="DG101" s="86">
        <v>1350000</v>
      </c>
      <c r="DH101" s="85"/>
      <c r="DI101" s="86"/>
      <c r="DJ101" s="86"/>
      <c r="DK101" s="86"/>
      <c r="DL101" s="86"/>
      <c r="DM101" s="86"/>
      <c r="DN101" s="87">
        <v>2</v>
      </c>
      <c r="DO101" s="325">
        <f t="shared" si="19"/>
        <v>9450000</v>
      </c>
      <c r="DP101" s="111"/>
      <c r="DQ101" s="112"/>
      <c r="DR101" s="111"/>
      <c r="DS101" s="111"/>
      <c r="DT101" s="111"/>
      <c r="DU101" s="111"/>
      <c r="DV101" s="113"/>
      <c r="DW101" s="113"/>
      <c r="DX101" s="113"/>
      <c r="DY101" s="113"/>
      <c r="DZ101" s="114"/>
      <c r="EA101" s="115">
        <f t="shared" si="16"/>
        <v>2835000</v>
      </c>
      <c r="EB101" s="116">
        <f t="shared" si="17"/>
        <v>2835000</v>
      </c>
      <c r="EC101" s="322" t="s">
        <v>1117</v>
      </c>
    </row>
    <row r="102" spans="1:133" s="118" customFormat="1" ht="41.25" customHeight="1" x14ac:dyDescent="0.2">
      <c r="A102" s="129">
        <v>101</v>
      </c>
      <c r="B102" s="129">
        <v>2023</v>
      </c>
      <c r="C102" s="363" t="s">
        <v>1118</v>
      </c>
      <c r="D102" s="364" t="s">
        <v>1119</v>
      </c>
      <c r="E102" s="62" t="s">
        <v>135</v>
      </c>
      <c r="F102" s="62" t="s">
        <v>136</v>
      </c>
      <c r="G102" s="61" t="s">
        <v>137</v>
      </c>
      <c r="H102" s="61" t="s">
        <v>138</v>
      </c>
      <c r="I102" s="63">
        <v>16800000</v>
      </c>
      <c r="J102" s="126">
        <f t="shared" si="13"/>
        <v>25200000</v>
      </c>
      <c r="K102" s="64" t="s">
        <v>139</v>
      </c>
      <c r="L102" s="65">
        <v>40533</v>
      </c>
      <c r="M102" s="76">
        <v>34</v>
      </c>
      <c r="N102" s="69" t="s">
        <v>822</v>
      </c>
      <c r="O102" s="69" t="s">
        <v>823</v>
      </c>
      <c r="P102" s="88" t="s">
        <v>824</v>
      </c>
      <c r="Q102" s="88">
        <v>1731</v>
      </c>
      <c r="R102" s="95" t="s">
        <v>825</v>
      </c>
      <c r="S102" s="102">
        <v>505</v>
      </c>
      <c r="T102" s="103">
        <v>44991</v>
      </c>
      <c r="U102" s="89"/>
      <c r="V102" s="90"/>
      <c r="W102" s="89"/>
      <c r="X102" s="104"/>
      <c r="Y102" s="105"/>
      <c r="Z102" s="91"/>
      <c r="AA102" s="92"/>
      <c r="AB102" s="92"/>
      <c r="AC102" s="92"/>
      <c r="AD102" s="106"/>
      <c r="AE102" s="96" t="s">
        <v>144</v>
      </c>
      <c r="AF102" s="66" t="s">
        <v>145</v>
      </c>
      <c r="AG102" s="66" t="s">
        <v>146</v>
      </c>
      <c r="AH102" s="66" t="s">
        <v>147</v>
      </c>
      <c r="AI102" s="67" t="s">
        <v>148</v>
      </c>
      <c r="AJ102" s="222">
        <v>4</v>
      </c>
      <c r="AK102" s="123" t="s">
        <v>1120</v>
      </c>
      <c r="AL102" s="70" t="s">
        <v>150</v>
      </c>
      <c r="AM102" s="70">
        <v>7</v>
      </c>
      <c r="AN102" s="70">
        <v>3</v>
      </c>
      <c r="AO102" s="70">
        <f t="shared" si="14"/>
        <v>10</v>
      </c>
      <c r="AP102" s="70">
        <v>15</v>
      </c>
      <c r="AQ102" s="107">
        <v>44994</v>
      </c>
      <c r="AR102" s="108">
        <v>44995</v>
      </c>
      <c r="AS102" s="108">
        <v>44998</v>
      </c>
      <c r="AT102" s="108">
        <v>45211</v>
      </c>
      <c r="AU102" s="108">
        <v>45318</v>
      </c>
      <c r="AV102" s="109"/>
      <c r="AW102" s="94" t="s">
        <v>215</v>
      </c>
      <c r="AX102" s="70" t="s">
        <v>152</v>
      </c>
      <c r="AY102" s="72">
        <v>1033739386</v>
      </c>
      <c r="AZ102" s="73">
        <v>1</v>
      </c>
      <c r="BA102" s="70" t="s">
        <v>1121</v>
      </c>
      <c r="BB102" s="60" t="s">
        <v>154</v>
      </c>
      <c r="BC102" s="74">
        <v>33556</v>
      </c>
      <c r="BD102" s="75">
        <f ca="1">(TODAY()-Tabla1[[#This Row],[FECHA DE NACIMIENTO]])/365</f>
        <v>32.328767123287669</v>
      </c>
      <c r="BE102" s="70" t="s">
        <v>155</v>
      </c>
      <c r="BF102" s="70" t="s">
        <v>156</v>
      </c>
      <c r="BG102" s="70" t="s">
        <v>157</v>
      </c>
      <c r="BH102" s="76" t="s">
        <v>158</v>
      </c>
      <c r="BI102" s="120" t="s">
        <v>159</v>
      </c>
      <c r="BJ102" s="120" t="s">
        <v>160</v>
      </c>
      <c r="BK102" s="77" t="s">
        <v>1122</v>
      </c>
      <c r="BL102" s="70">
        <v>3214509236</v>
      </c>
      <c r="BM102" s="119" t="s">
        <v>1123</v>
      </c>
      <c r="BN102" s="70" t="s">
        <v>163</v>
      </c>
      <c r="BO102" s="71">
        <v>45394</v>
      </c>
      <c r="BP102" s="71">
        <v>45500</v>
      </c>
      <c r="BQ102" s="69" t="s">
        <v>415</v>
      </c>
      <c r="BR102" s="223">
        <v>79739723</v>
      </c>
      <c r="BS102" s="224">
        <v>7</v>
      </c>
      <c r="BT102" s="70" t="s">
        <v>831</v>
      </c>
      <c r="BU102" s="128" t="s">
        <v>1124</v>
      </c>
      <c r="BV102" s="80" t="s">
        <v>374</v>
      </c>
      <c r="BW102" s="97" t="s">
        <v>187</v>
      </c>
      <c r="BX102" s="99" t="s">
        <v>1085</v>
      </c>
      <c r="BY102" s="98" t="s">
        <v>170</v>
      </c>
      <c r="BZ102" s="93" t="s">
        <v>170</v>
      </c>
      <c r="CA102" s="93" t="s">
        <v>170</v>
      </c>
      <c r="CB102" s="93" t="s">
        <v>170</v>
      </c>
      <c r="CC102" s="93" t="s">
        <v>170</v>
      </c>
      <c r="CD102" s="93" t="s">
        <v>170</v>
      </c>
      <c r="CE102" s="93" t="s">
        <v>170</v>
      </c>
      <c r="CF102" s="93" t="s">
        <v>170</v>
      </c>
      <c r="CG102" s="93" t="s">
        <v>170</v>
      </c>
      <c r="CH102" s="93" t="s">
        <v>170</v>
      </c>
      <c r="CI102" s="81" t="s">
        <v>170</v>
      </c>
      <c r="CJ102" s="81" t="s">
        <v>170</v>
      </c>
      <c r="CK102" s="81" t="s">
        <v>170</v>
      </c>
      <c r="CL102" s="81" t="s">
        <v>170</v>
      </c>
      <c r="CM102" s="81" t="s">
        <v>170</v>
      </c>
      <c r="CN102" s="81" t="s">
        <v>170</v>
      </c>
      <c r="CO102" s="81" t="s">
        <v>170</v>
      </c>
      <c r="CP102" s="81" t="s">
        <v>170</v>
      </c>
      <c r="CQ102" s="81" t="s">
        <v>170</v>
      </c>
      <c r="CR102" s="82" t="s">
        <v>170</v>
      </c>
      <c r="CS102" s="100">
        <v>45188</v>
      </c>
      <c r="CT102" s="83">
        <v>105</v>
      </c>
      <c r="CU102" s="83"/>
      <c r="CV102" s="83"/>
      <c r="CW102" s="83"/>
      <c r="CX102" s="83"/>
      <c r="CY102" s="83"/>
      <c r="CZ102" s="83"/>
      <c r="DA102" s="83">
        <v>1</v>
      </c>
      <c r="DB102" s="84">
        <f t="shared" si="15"/>
        <v>105</v>
      </c>
      <c r="DC102" s="100">
        <v>45318</v>
      </c>
      <c r="DD102" s="101">
        <v>45188</v>
      </c>
      <c r="DE102" s="86">
        <v>8400000</v>
      </c>
      <c r="DF102" s="85"/>
      <c r="DG102" s="86"/>
      <c r="DH102" s="85"/>
      <c r="DI102" s="86"/>
      <c r="DJ102" s="86"/>
      <c r="DK102" s="86"/>
      <c r="DL102" s="86"/>
      <c r="DM102" s="86"/>
      <c r="DN102" s="87">
        <v>1</v>
      </c>
      <c r="DO102" s="325">
        <f t="shared" si="19"/>
        <v>8400000</v>
      </c>
      <c r="DP102" s="111"/>
      <c r="DQ102" s="112"/>
      <c r="DR102" s="111"/>
      <c r="DS102" s="111"/>
      <c r="DT102" s="111"/>
      <c r="DU102" s="111"/>
      <c r="DV102" s="113"/>
      <c r="DW102" s="113"/>
      <c r="DX102" s="113"/>
      <c r="DY102" s="113"/>
      <c r="DZ102" s="114"/>
      <c r="EA102" s="115">
        <f t="shared" si="16"/>
        <v>2520000</v>
      </c>
      <c r="EB102" s="116">
        <f t="shared" si="17"/>
        <v>2520000</v>
      </c>
      <c r="EC102" s="117" t="s">
        <v>1125</v>
      </c>
    </row>
    <row r="103" spans="1:133" s="118" customFormat="1" ht="36" x14ac:dyDescent="0.2">
      <c r="A103" s="129">
        <v>102</v>
      </c>
      <c r="B103" s="61">
        <v>2023</v>
      </c>
      <c r="C103" s="363" t="s">
        <v>1126</v>
      </c>
      <c r="D103" s="364" t="s">
        <v>1127</v>
      </c>
      <c r="E103" s="62" t="s">
        <v>135</v>
      </c>
      <c r="F103" s="62" t="s">
        <v>136</v>
      </c>
      <c r="G103" s="61" t="s">
        <v>137</v>
      </c>
      <c r="H103" s="61" t="s">
        <v>138</v>
      </c>
      <c r="I103" s="63">
        <v>42400000</v>
      </c>
      <c r="J103" s="126">
        <f t="shared" si="13"/>
        <v>63600000</v>
      </c>
      <c r="K103" s="64" t="s">
        <v>139</v>
      </c>
      <c r="L103" s="65">
        <v>40219</v>
      </c>
      <c r="M103" s="76">
        <v>57</v>
      </c>
      <c r="N103" s="69" t="s">
        <v>140</v>
      </c>
      <c r="O103" s="69" t="s">
        <v>141</v>
      </c>
      <c r="P103" s="88" t="s">
        <v>378</v>
      </c>
      <c r="Q103" s="88">
        <v>1841</v>
      </c>
      <c r="R103" s="95" t="s">
        <v>379</v>
      </c>
      <c r="S103" s="102">
        <v>486</v>
      </c>
      <c r="T103" s="103">
        <v>44980</v>
      </c>
      <c r="U103" s="89"/>
      <c r="V103" s="90"/>
      <c r="W103" s="89"/>
      <c r="X103" s="104"/>
      <c r="Y103" s="105"/>
      <c r="Z103" s="91"/>
      <c r="AA103" s="92"/>
      <c r="AB103" s="92"/>
      <c r="AC103" s="92"/>
      <c r="AD103" s="106"/>
      <c r="AE103" s="96" t="s">
        <v>144</v>
      </c>
      <c r="AF103" s="66" t="s">
        <v>145</v>
      </c>
      <c r="AG103" s="66" t="s">
        <v>254</v>
      </c>
      <c r="AH103" s="66" t="s">
        <v>147</v>
      </c>
      <c r="AI103" s="67" t="s">
        <v>255</v>
      </c>
      <c r="AJ103" s="68">
        <v>5</v>
      </c>
      <c r="AK103" s="203" t="s">
        <v>1128</v>
      </c>
      <c r="AL103" s="70" t="s">
        <v>150</v>
      </c>
      <c r="AM103" s="70">
        <v>8</v>
      </c>
      <c r="AN103" s="70">
        <v>4</v>
      </c>
      <c r="AO103" s="70">
        <f t="shared" si="14"/>
        <v>12</v>
      </c>
      <c r="AP103" s="70">
        <v>0</v>
      </c>
      <c r="AQ103" s="71">
        <v>44984</v>
      </c>
      <c r="AR103" s="71">
        <v>44985</v>
      </c>
      <c r="AS103" s="71">
        <v>44986</v>
      </c>
      <c r="AT103" s="71">
        <v>45230</v>
      </c>
      <c r="AU103" s="371">
        <v>45351</v>
      </c>
      <c r="AV103" s="109"/>
      <c r="AW103" s="94" t="s">
        <v>179</v>
      </c>
      <c r="AX103" s="70" t="s">
        <v>152</v>
      </c>
      <c r="AY103" s="72">
        <v>1010190690</v>
      </c>
      <c r="AZ103" s="73">
        <v>3</v>
      </c>
      <c r="BA103" s="70" t="s">
        <v>1129</v>
      </c>
      <c r="BB103" s="60" t="s">
        <v>526</v>
      </c>
      <c r="BC103" s="230">
        <v>33019</v>
      </c>
      <c r="BD103" s="75">
        <f ca="1">(TODAY()-Tabla1[[#This Row],[FECHA DE NACIMIENTO]])/365</f>
        <v>33.799999999999997</v>
      </c>
      <c r="BE103" s="70" t="s">
        <v>198</v>
      </c>
      <c r="BF103" s="70" t="s">
        <v>156</v>
      </c>
      <c r="BG103" s="70" t="s">
        <v>258</v>
      </c>
      <c r="BH103" s="76" t="s">
        <v>158</v>
      </c>
      <c r="BI103" s="73" t="s">
        <v>159</v>
      </c>
      <c r="BJ103" s="70" t="s">
        <v>160</v>
      </c>
      <c r="BK103" s="77" t="s">
        <v>1130</v>
      </c>
      <c r="BL103" s="70">
        <v>3008256313</v>
      </c>
      <c r="BM103" s="119" t="s">
        <v>1131</v>
      </c>
      <c r="BN103" s="70" t="s">
        <v>163</v>
      </c>
      <c r="BO103" s="71">
        <v>45414</v>
      </c>
      <c r="BP103" s="71">
        <v>45537</v>
      </c>
      <c r="BQ103" s="71" t="s">
        <v>353</v>
      </c>
      <c r="BR103" s="122">
        <v>80048265</v>
      </c>
      <c r="BS103" s="121">
        <v>3</v>
      </c>
      <c r="BT103" s="70" t="s">
        <v>1132</v>
      </c>
      <c r="BU103" s="128" t="s">
        <v>1133</v>
      </c>
      <c r="BV103" s="80" t="s">
        <v>374</v>
      </c>
      <c r="BW103" s="97" t="s">
        <v>168</v>
      </c>
      <c r="BX103" s="99" t="s">
        <v>1085</v>
      </c>
      <c r="BY103" s="98" t="s">
        <v>170</v>
      </c>
      <c r="BZ103" s="93" t="s">
        <v>170</v>
      </c>
      <c r="CA103" s="93" t="s">
        <v>170</v>
      </c>
      <c r="CB103" s="93" t="s">
        <v>170</v>
      </c>
      <c r="CC103" s="93" t="s">
        <v>170</v>
      </c>
      <c r="CD103" s="93" t="s">
        <v>170</v>
      </c>
      <c r="CE103" s="93" t="s">
        <v>170</v>
      </c>
      <c r="CF103" s="93" t="s">
        <v>170</v>
      </c>
      <c r="CG103" s="93" t="s">
        <v>170</v>
      </c>
      <c r="CH103" s="93" t="s">
        <v>170</v>
      </c>
      <c r="CI103" s="81" t="s">
        <v>170</v>
      </c>
      <c r="CJ103" s="81" t="s">
        <v>170</v>
      </c>
      <c r="CK103" s="81" t="s">
        <v>170</v>
      </c>
      <c r="CL103" s="81" t="s">
        <v>170</v>
      </c>
      <c r="CM103" s="81" t="s">
        <v>170</v>
      </c>
      <c r="CN103" s="81" t="s">
        <v>170</v>
      </c>
      <c r="CO103" s="81" t="s">
        <v>170</v>
      </c>
      <c r="CP103" s="81" t="s">
        <v>170</v>
      </c>
      <c r="CQ103" s="81" t="s">
        <v>170</v>
      </c>
      <c r="CR103" s="82" t="s">
        <v>170</v>
      </c>
      <c r="CS103" s="100">
        <v>45180</v>
      </c>
      <c r="CT103" s="83">
        <v>120</v>
      </c>
      <c r="CU103" s="83"/>
      <c r="CV103" s="83"/>
      <c r="CW103" s="83"/>
      <c r="CX103" s="83"/>
      <c r="CY103" s="83"/>
      <c r="CZ103" s="83"/>
      <c r="DA103" s="83">
        <v>1</v>
      </c>
      <c r="DB103" s="84">
        <f t="shared" si="15"/>
        <v>120</v>
      </c>
      <c r="DC103" s="100">
        <v>45351</v>
      </c>
      <c r="DD103" s="101">
        <v>45180</v>
      </c>
      <c r="DE103" s="86">
        <v>21200000</v>
      </c>
      <c r="DF103" s="85"/>
      <c r="DG103" s="86"/>
      <c r="DH103" s="85"/>
      <c r="DI103" s="86"/>
      <c r="DJ103" s="86"/>
      <c r="DK103" s="86"/>
      <c r="DL103" s="86"/>
      <c r="DM103" s="86"/>
      <c r="DN103" s="87">
        <v>1</v>
      </c>
      <c r="DO103" s="325">
        <f t="shared" si="19"/>
        <v>21200000</v>
      </c>
      <c r="DP103" s="111"/>
      <c r="DQ103" s="112"/>
      <c r="DR103" s="111"/>
      <c r="DS103" s="111"/>
      <c r="DT103" s="111"/>
      <c r="DU103" s="111"/>
      <c r="DV103" s="113"/>
      <c r="DW103" s="113"/>
      <c r="DX103" s="113"/>
      <c r="DY103" s="113"/>
      <c r="DZ103" s="114"/>
      <c r="EA103" s="115">
        <f t="shared" si="16"/>
        <v>5300000</v>
      </c>
      <c r="EB103" s="116">
        <f t="shared" si="17"/>
        <v>5300000</v>
      </c>
      <c r="EC103" s="117" t="s">
        <v>1134</v>
      </c>
    </row>
    <row r="104" spans="1:133" s="118" customFormat="1" ht="60" x14ac:dyDescent="0.2">
      <c r="A104" s="129">
        <v>103</v>
      </c>
      <c r="B104" s="61">
        <v>2023</v>
      </c>
      <c r="C104" s="363" t="s">
        <v>1135</v>
      </c>
      <c r="D104" s="364" t="s">
        <v>1136</v>
      </c>
      <c r="E104" s="62" t="s">
        <v>135</v>
      </c>
      <c r="F104" s="62" t="s">
        <v>136</v>
      </c>
      <c r="G104" s="61" t="s">
        <v>137</v>
      </c>
      <c r="H104" s="61" t="s">
        <v>138</v>
      </c>
      <c r="I104" s="63">
        <v>36800000</v>
      </c>
      <c r="J104" s="126">
        <f t="shared" si="13"/>
        <v>55200000</v>
      </c>
      <c r="K104" s="64" t="s">
        <v>139</v>
      </c>
      <c r="L104" s="65">
        <v>40221</v>
      </c>
      <c r="M104" s="76">
        <v>57</v>
      </c>
      <c r="N104" s="69" t="s">
        <v>140</v>
      </c>
      <c r="O104" s="69" t="s">
        <v>141</v>
      </c>
      <c r="P104" s="88" t="s">
        <v>142</v>
      </c>
      <c r="Q104" s="88">
        <v>1741</v>
      </c>
      <c r="R104" s="95" t="s">
        <v>143</v>
      </c>
      <c r="S104" s="102">
        <v>483</v>
      </c>
      <c r="T104" s="103">
        <v>44980</v>
      </c>
      <c r="U104" s="89"/>
      <c r="V104" s="90"/>
      <c r="W104" s="89">
        <v>837</v>
      </c>
      <c r="X104" s="104">
        <v>45273</v>
      </c>
      <c r="Y104" s="105"/>
      <c r="Z104" s="91"/>
      <c r="AA104" s="92"/>
      <c r="AB104" s="92"/>
      <c r="AC104" s="92"/>
      <c r="AD104" s="106"/>
      <c r="AE104" s="96" t="s">
        <v>144</v>
      </c>
      <c r="AF104" s="66" t="s">
        <v>145</v>
      </c>
      <c r="AG104" s="66" t="s">
        <v>254</v>
      </c>
      <c r="AH104" s="66" t="s">
        <v>147</v>
      </c>
      <c r="AI104" s="67" t="s">
        <v>255</v>
      </c>
      <c r="AJ104" s="68">
        <v>5</v>
      </c>
      <c r="AK104" s="123" t="s">
        <v>1137</v>
      </c>
      <c r="AL104" s="70" t="s">
        <v>150</v>
      </c>
      <c r="AM104" s="70">
        <v>8</v>
      </c>
      <c r="AN104" s="70">
        <f>2+2</f>
        <v>4</v>
      </c>
      <c r="AO104" s="70">
        <f t="shared" si="14"/>
        <v>12</v>
      </c>
      <c r="AP104" s="70">
        <v>0</v>
      </c>
      <c r="AQ104" s="71">
        <v>44984</v>
      </c>
      <c r="AR104" s="71">
        <v>44984</v>
      </c>
      <c r="AS104" s="71">
        <v>44986</v>
      </c>
      <c r="AT104" s="71">
        <v>45230</v>
      </c>
      <c r="AU104" s="371">
        <v>45351</v>
      </c>
      <c r="AV104" s="109"/>
      <c r="AW104" s="94" t="s">
        <v>179</v>
      </c>
      <c r="AX104" s="70" t="s">
        <v>152</v>
      </c>
      <c r="AY104" s="72">
        <v>1030656481</v>
      </c>
      <c r="AZ104" s="73">
        <v>5</v>
      </c>
      <c r="BA104" s="70" t="s">
        <v>1138</v>
      </c>
      <c r="BB104" s="60" t="s">
        <v>1139</v>
      </c>
      <c r="BC104" s="74">
        <v>34913</v>
      </c>
      <c r="BD104" s="75">
        <f ca="1">(TODAY()-Tabla1[[#This Row],[FECHA DE NACIMIENTO]])/365</f>
        <v>28.610958904109587</v>
      </c>
      <c r="BE104" s="120" t="s">
        <v>170</v>
      </c>
      <c r="BF104" s="120" t="s">
        <v>181</v>
      </c>
      <c r="BG104" s="70" t="s">
        <v>258</v>
      </c>
      <c r="BH104" s="76" t="s">
        <v>158</v>
      </c>
      <c r="BI104" s="70" t="s">
        <v>159</v>
      </c>
      <c r="BJ104" s="70" t="s">
        <v>160</v>
      </c>
      <c r="BK104" s="77" t="s">
        <v>1140</v>
      </c>
      <c r="BL104" s="70">
        <v>3004593243</v>
      </c>
      <c r="BM104" s="119" t="s">
        <v>1141</v>
      </c>
      <c r="BN104" s="70" t="s">
        <v>163</v>
      </c>
      <c r="BO104" s="71">
        <v>45417</v>
      </c>
      <c r="BP104" s="71">
        <v>45483</v>
      </c>
      <c r="BQ104" s="71" t="s">
        <v>247</v>
      </c>
      <c r="BR104" s="122">
        <v>1016059999</v>
      </c>
      <c r="BS104" s="121">
        <v>6</v>
      </c>
      <c r="BT104" s="70" t="s">
        <v>1142</v>
      </c>
      <c r="BU104" s="128" t="s">
        <v>1143</v>
      </c>
      <c r="BV104" s="80" t="s">
        <v>374</v>
      </c>
      <c r="BW104" s="97" t="s">
        <v>168</v>
      </c>
      <c r="BX104" s="99" t="s">
        <v>1085</v>
      </c>
      <c r="BY104" s="98" t="s">
        <v>170</v>
      </c>
      <c r="BZ104" s="93" t="s">
        <v>170</v>
      </c>
      <c r="CA104" s="93" t="s">
        <v>170</v>
      </c>
      <c r="CB104" s="93" t="s">
        <v>170</v>
      </c>
      <c r="CC104" s="93" t="s">
        <v>170</v>
      </c>
      <c r="CD104" s="93" t="s">
        <v>170</v>
      </c>
      <c r="CE104" s="93" t="s">
        <v>170</v>
      </c>
      <c r="CF104" s="93" t="s">
        <v>170</v>
      </c>
      <c r="CG104" s="93" t="s">
        <v>170</v>
      </c>
      <c r="CH104" s="93" t="s">
        <v>170</v>
      </c>
      <c r="CI104" s="81" t="s">
        <v>170</v>
      </c>
      <c r="CJ104" s="81" t="s">
        <v>170</v>
      </c>
      <c r="CK104" s="81" t="s">
        <v>170</v>
      </c>
      <c r="CL104" s="81" t="s">
        <v>170</v>
      </c>
      <c r="CM104" s="81" t="s">
        <v>170</v>
      </c>
      <c r="CN104" s="81" t="s">
        <v>170</v>
      </c>
      <c r="CO104" s="81" t="s">
        <v>170</v>
      </c>
      <c r="CP104" s="81" t="s">
        <v>170</v>
      </c>
      <c r="CQ104" s="81" t="s">
        <v>170</v>
      </c>
      <c r="CR104" s="82" t="s">
        <v>170</v>
      </c>
      <c r="CS104" s="100">
        <v>45202</v>
      </c>
      <c r="CT104" s="83">
        <v>60</v>
      </c>
      <c r="CU104" s="225">
        <v>45282</v>
      </c>
      <c r="CV104" s="83">
        <v>60</v>
      </c>
      <c r="CW104" s="83"/>
      <c r="CX104" s="83"/>
      <c r="CY104" s="83"/>
      <c r="CZ104" s="83"/>
      <c r="DA104" s="83">
        <v>2</v>
      </c>
      <c r="DB104" s="84">
        <f t="shared" si="15"/>
        <v>120</v>
      </c>
      <c r="DC104" s="100">
        <v>45351</v>
      </c>
      <c r="DD104" s="101">
        <v>45202</v>
      </c>
      <c r="DE104" s="86">
        <v>9200000</v>
      </c>
      <c r="DF104" s="85">
        <v>45282</v>
      </c>
      <c r="DG104" s="86">
        <v>9200000</v>
      </c>
      <c r="DH104" s="85"/>
      <c r="DI104" s="86"/>
      <c r="DJ104" s="86"/>
      <c r="DK104" s="86"/>
      <c r="DL104" s="86"/>
      <c r="DM104" s="86"/>
      <c r="DN104" s="87">
        <v>2</v>
      </c>
      <c r="DO104" s="325">
        <f t="shared" si="19"/>
        <v>18400000</v>
      </c>
      <c r="DP104" s="111"/>
      <c r="DQ104" s="112"/>
      <c r="DR104" s="111"/>
      <c r="DS104" s="111"/>
      <c r="DT104" s="111"/>
      <c r="DU104" s="111"/>
      <c r="DV104" s="113"/>
      <c r="DW104" s="113"/>
      <c r="DX104" s="113"/>
      <c r="DY104" s="113"/>
      <c r="DZ104" s="114"/>
      <c r="EA104" s="115">
        <f t="shared" si="16"/>
        <v>4600000</v>
      </c>
      <c r="EB104" s="116">
        <f t="shared" si="17"/>
        <v>4600000</v>
      </c>
      <c r="EC104" s="117" t="s">
        <v>1144</v>
      </c>
    </row>
    <row r="105" spans="1:133" s="118" customFormat="1" ht="36" x14ac:dyDescent="0.2">
      <c r="A105" s="129">
        <v>104</v>
      </c>
      <c r="B105" s="129">
        <v>2023</v>
      </c>
      <c r="C105" s="363" t="s">
        <v>1145</v>
      </c>
      <c r="D105" s="364" t="s">
        <v>1146</v>
      </c>
      <c r="E105" s="62" t="s">
        <v>135</v>
      </c>
      <c r="F105" s="62" t="s">
        <v>136</v>
      </c>
      <c r="G105" s="61" t="s">
        <v>137</v>
      </c>
      <c r="H105" s="61" t="s">
        <v>138</v>
      </c>
      <c r="I105" s="63">
        <v>19200000</v>
      </c>
      <c r="J105" s="126">
        <f t="shared" si="13"/>
        <v>28800000</v>
      </c>
      <c r="K105" s="64" t="s">
        <v>139</v>
      </c>
      <c r="L105" s="65">
        <v>39798</v>
      </c>
      <c r="M105" s="76">
        <v>23</v>
      </c>
      <c r="N105" s="69" t="s">
        <v>742</v>
      </c>
      <c r="O105" s="69" t="s">
        <v>266</v>
      </c>
      <c r="P105" s="88" t="s">
        <v>1147</v>
      </c>
      <c r="Q105" s="88">
        <v>1827</v>
      </c>
      <c r="R105" s="95" t="s">
        <v>1148</v>
      </c>
      <c r="S105" s="102">
        <v>469</v>
      </c>
      <c r="T105" s="103">
        <v>44967</v>
      </c>
      <c r="U105" s="89"/>
      <c r="V105" s="90"/>
      <c r="W105" s="89"/>
      <c r="X105" s="104"/>
      <c r="Y105" s="105"/>
      <c r="Z105" s="91"/>
      <c r="AA105" s="92"/>
      <c r="AB105" s="92"/>
      <c r="AC105" s="92"/>
      <c r="AD105" s="106"/>
      <c r="AE105" s="96" t="s">
        <v>144</v>
      </c>
      <c r="AF105" s="66" t="s">
        <v>145</v>
      </c>
      <c r="AG105" s="66" t="s">
        <v>146</v>
      </c>
      <c r="AH105" s="66" t="s">
        <v>147</v>
      </c>
      <c r="AI105" s="67" t="s">
        <v>148</v>
      </c>
      <c r="AJ105" s="68">
        <v>4</v>
      </c>
      <c r="AK105" s="123" t="s">
        <v>1149</v>
      </c>
      <c r="AL105" s="70" t="s">
        <v>150</v>
      </c>
      <c r="AM105" s="70">
        <v>8</v>
      </c>
      <c r="AN105" s="70">
        <v>4</v>
      </c>
      <c r="AO105" s="70">
        <f t="shared" si="14"/>
        <v>12</v>
      </c>
      <c r="AP105" s="70">
        <v>0</v>
      </c>
      <c r="AQ105" s="107">
        <v>44984</v>
      </c>
      <c r="AR105" s="107">
        <v>44985</v>
      </c>
      <c r="AS105" s="107">
        <v>44987</v>
      </c>
      <c r="AT105" s="107">
        <v>45231</v>
      </c>
      <c r="AU105" s="108">
        <v>45352</v>
      </c>
      <c r="AV105" s="109"/>
      <c r="AW105" s="94" t="s">
        <v>195</v>
      </c>
      <c r="AX105" s="70" t="s">
        <v>152</v>
      </c>
      <c r="AY105" s="72">
        <v>52425987</v>
      </c>
      <c r="AZ105" s="73">
        <v>8</v>
      </c>
      <c r="BA105" s="70" t="s">
        <v>1150</v>
      </c>
      <c r="BB105" s="60" t="s">
        <v>1151</v>
      </c>
      <c r="BC105" s="74">
        <v>28596</v>
      </c>
      <c r="BD105" s="75">
        <f ca="1">(TODAY()-Tabla1[[#This Row],[FECHA DE NACIMIENTO]])/365</f>
        <v>45.917808219178085</v>
      </c>
      <c r="BE105" s="70" t="s">
        <v>198</v>
      </c>
      <c r="BF105" s="70" t="s">
        <v>156</v>
      </c>
      <c r="BG105" s="70" t="s">
        <v>157</v>
      </c>
      <c r="BH105" s="76" t="s">
        <v>158</v>
      </c>
      <c r="BI105" s="70" t="s">
        <v>159</v>
      </c>
      <c r="BJ105" s="70" t="s">
        <v>160</v>
      </c>
      <c r="BK105" s="77" t="s">
        <v>1152</v>
      </c>
      <c r="BL105" s="70">
        <v>3153579205</v>
      </c>
      <c r="BM105" s="119" t="s">
        <v>1153</v>
      </c>
      <c r="BN105" s="70" t="s">
        <v>163</v>
      </c>
      <c r="BO105" s="71">
        <v>45483</v>
      </c>
      <c r="BP105" s="71">
        <v>45545</v>
      </c>
      <c r="BQ105" s="71" t="s">
        <v>746</v>
      </c>
      <c r="BR105" s="210">
        <v>1024531062</v>
      </c>
      <c r="BS105" s="211">
        <v>3</v>
      </c>
      <c r="BT105" s="70" t="s">
        <v>862</v>
      </c>
      <c r="BU105" s="128" t="s">
        <v>1154</v>
      </c>
      <c r="BV105" s="80" t="s">
        <v>436</v>
      </c>
      <c r="BW105" s="97" t="s">
        <v>168</v>
      </c>
      <c r="BX105" s="99" t="s">
        <v>1085</v>
      </c>
      <c r="BY105" s="98" t="s">
        <v>170</v>
      </c>
      <c r="BZ105" s="93" t="s">
        <v>170</v>
      </c>
      <c r="CA105" s="93" t="s">
        <v>170</v>
      </c>
      <c r="CB105" s="93" t="s">
        <v>170</v>
      </c>
      <c r="CC105" s="93" t="s">
        <v>170</v>
      </c>
      <c r="CD105" s="93" t="s">
        <v>170</v>
      </c>
      <c r="CE105" s="93" t="s">
        <v>170</v>
      </c>
      <c r="CF105" s="93" t="s">
        <v>170</v>
      </c>
      <c r="CG105" s="93" t="s">
        <v>170</v>
      </c>
      <c r="CH105" s="93" t="s">
        <v>170</v>
      </c>
      <c r="CI105" s="81" t="s">
        <v>170</v>
      </c>
      <c r="CJ105" s="81" t="s">
        <v>170</v>
      </c>
      <c r="CK105" s="81" t="s">
        <v>170</v>
      </c>
      <c r="CL105" s="81" t="s">
        <v>170</v>
      </c>
      <c r="CM105" s="81" t="s">
        <v>170</v>
      </c>
      <c r="CN105" s="81" t="s">
        <v>170</v>
      </c>
      <c r="CO105" s="81" t="s">
        <v>170</v>
      </c>
      <c r="CP105" s="81" t="s">
        <v>170</v>
      </c>
      <c r="CQ105" s="81" t="s">
        <v>170</v>
      </c>
      <c r="CR105" s="82" t="s">
        <v>170</v>
      </c>
      <c r="CS105" s="100">
        <v>45217</v>
      </c>
      <c r="CT105" s="83">
        <v>120</v>
      </c>
      <c r="CU105" s="83"/>
      <c r="CV105" s="83"/>
      <c r="CW105" s="83"/>
      <c r="CX105" s="83"/>
      <c r="CY105" s="83"/>
      <c r="CZ105" s="83"/>
      <c r="DA105" s="83">
        <v>1</v>
      </c>
      <c r="DB105" s="84">
        <f t="shared" si="15"/>
        <v>120</v>
      </c>
      <c r="DC105" s="100">
        <v>45352</v>
      </c>
      <c r="DD105" s="101">
        <v>45217</v>
      </c>
      <c r="DE105" s="86">
        <v>9600000</v>
      </c>
      <c r="DF105" s="85"/>
      <c r="DG105" s="86"/>
      <c r="DH105" s="85"/>
      <c r="DI105" s="86"/>
      <c r="DJ105" s="86"/>
      <c r="DK105" s="86"/>
      <c r="DL105" s="86"/>
      <c r="DM105" s="86"/>
      <c r="DN105" s="87">
        <v>1</v>
      </c>
      <c r="DO105" s="325">
        <f t="shared" si="19"/>
        <v>9600000</v>
      </c>
      <c r="DP105" s="111"/>
      <c r="DQ105" s="112"/>
      <c r="DR105" s="111"/>
      <c r="DS105" s="111"/>
      <c r="DT105" s="111"/>
      <c r="DU105" s="111"/>
      <c r="DV105" s="113"/>
      <c r="DW105" s="113"/>
      <c r="DX105" s="113"/>
      <c r="DY105" s="113"/>
      <c r="DZ105" s="114"/>
      <c r="EA105" s="115">
        <f t="shared" si="16"/>
        <v>2400000</v>
      </c>
      <c r="EB105" s="116">
        <f t="shared" si="17"/>
        <v>2400000</v>
      </c>
      <c r="EC105" s="117" t="s">
        <v>1155</v>
      </c>
    </row>
    <row r="106" spans="1:133" s="118" customFormat="1" ht="60" x14ac:dyDescent="0.2">
      <c r="A106" s="129">
        <v>105</v>
      </c>
      <c r="B106" s="129">
        <v>2023</v>
      </c>
      <c r="C106" s="363" t="s">
        <v>1156</v>
      </c>
      <c r="D106" s="364" t="s">
        <v>1157</v>
      </c>
      <c r="E106" s="62" t="s">
        <v>135</v>
      </c>
      <c r="F106" s="62" t="s">
        <v>136</v>
      </c>
      <c r="G106" s="61" t="s">
        <v>137</v>
      </c>
      <c r="H106" s="61" t="s">
        <v>138</v>
      </c>
      <c r="I106" s="63">
        <v>38400000</v>
      </c>
      <c r="J106" s="126">
        <f t="shared" si="13"/>
        <v>57600000</v>
      </c>
      <c r="K106" s="64" t="s">
        <v>139</v>
      </c>
      <c r="L106" s="65">
        <v>40058</v>
      </c>
      <c r="M106" s="76">
        <v>40</v>
      </c>
      <c r="N106" s="69" t="s">
        <v>1061</v>
      </c>
      <c r="O106" s="69" t="s">
        <v>175</v>
      </c>
      <c r="P106" s="88" t="s">
        <v>1062</v>
      </c>
      <c r="Q106" s="88">
        <v>2035</v>
      </c>
      <c r="R106" s="95" t="s">
        <v>1063</v>
      </c>
      <c r="S106" s="102">
        <v>479</v>
      </c>
      <c r="T106" s="103">
        <v>44977</v>
      </c>
      <c r="U106" s="89"/>
      <c r="V106" s="90"/>
      <c r="W106" s="89"/>
      <c r="X106" s="104"/>
      <c r="Y106" s="105"/>
      <c r="Z106" s="91"/>
      <c r="AA106" s="92"/>
      <c r="AB106" s="92"/>
      <c r="AC106" s="92"/>
      <c r="AD106" s="106"/>
      <c r="AE106" s="96" t="s">
        <v>144</v>
      </c>
      <c r="AF106" s="66" t="s">
        <v>145</v>
      </c>
      <c r="AG106" s="66" t="s">
        <v>254</v>
      </c>
      <c r="AH106" s="66" t="s">
        <v>147</v>
      </c>
      <c r="AI106" s="67" t="s">
        <v>255</v>
      </c>
      <c r="AJ106" s="68">
        <v>5</v>
      </c>
      <c r="AK106" s="123" t="s">
        <v>1158</v>
      </c>
      <c r="AL106" s="70" t="s">
        <v>150</v>
      </c>
      <c r="AM106" s="70">
        <v>8</v>
      </c>
      <c r="AN106" s="70">
        <v>4</v>
      </c>
      <c r="AO106" s="70">
        <f t="shared" si="14"/>
        <v>12</v>
      </c>
      <c r="AP106" s="70">
        <v>0</v>
      </c>
      <c r="AQ106" s="107">
        <v>44985</v>
      </c>
      <c r="AR106" s="107">
        <v>44986</v>
      </c>
      <c r="AS106" s="107">
        <v>44987</v>
      </c>
      <c r="AT106" s="107">
        <v>45231</v>
      </c>
      <c r="AU106" s="108">
        <v>45352</v>
      </c>
      <c r="AV106" s="109"/>
      <c r="AW106" s="94" t="s">
        <v>195</v>
      </c>
      <c r="AX106" s="70" t="s">
        <v>152</v>
      </c>
      <c r="AY106" s="72">
        <v>1015411319</v>
      </c>
      <c r="AZ106" s="73">
        <v>3</v>
      </c>
      <c r="BA106" s="70" t="s">
        <v>1159</v>
      </c>
      <c r="BB106" s="60" t="s">
        <v>1160</v>
      </c>
      <c r="BC106" s="74">
        <v>32582</v>
      </c>
      <c r="BD106" s="75">
        <f ca="1">(TODAY()-Tabla1[[#This Row],[FECHA DE NACIMIENTO]])/365</f>
        <v>34.9972602739726</v>
      </c>
      <c r="BE106" s="70" t="s">
        <v>198</v>
      </c>
      <c r="BF106" s="74" t="s">
        <v>1161</v>
      </c>
      <c r="BG106" s="70" t="s">
        <v>258</v>
      </c>
      <c r="BH106" s="76" t="s">
        <v>158</v>
      </c>
      <c r="BI106" s="73" t="s">
        <v>159</v>
      </c>
      <c r="BJ106" s="70" t="s">
        <v>160</v>
      </c>
      <c r="BK106" s="77" t="s">
        <v>1162</v>
      </c>
      <c r="BL106" s="70">
        <v>3165232820</v>
      </c>
      <c r="BM106" s="119" t="s">
        <v>1163</v>
      </c>
      <c r="BN106" s="70" t="s">
        <v>163</v>
      </c>
      <c r="BO106" s="71">
        <v>45418</v>
      </c>
      <c r="BP106" s="71">
        <v>45541</v>
      </c>
      <c r="BQ106" s="71" t="s">
        <v>1043</v>
      </c>
      <c r="BR106" s="210">
        <v>53108000</v>
      </c>
      <c r="BS106" s="211">
        <v>9</v>
      </c>
      <c r="BT106" s="70" t="s">
        <v>1044</v>
      </c>
      <c r="BU106" s="128" t="s">
        <v>1164</v>
      </c>
      <c r="BV106" s="80" t="s">
        <v>374</v>
      </c>
      <c r="BW106" s="97" t="s">
        <v>168</v>
      </c>
      <c r="BX106" s="99" t="s">
        <v>1085</v>
      </c>
      <c r="BY106" s="98" t="s">
        <v>170</v>
      </c>
      <c r="BZ106" s="93" t="s">
        <v>170</v>
      </c>
      <c r="CA106" s="93" t="s">
        <v>170</v>
      </c>
      <c r="CB106" s="93" t="s">
        <v>170</v>
      </c>
      <c r="CC106" s="93" t="s">
        <v>170</v>
      </c>
      <c r="CD106" s="93" t="s">
        <v>170</v>
      </c>
      <c r="CE106" s="93" t="s">
        <v>170</v>
      </c>
      <c r="CF106" s="93" t="s">
        <v>170</v>
      </c>
      <c r="CG106" s="93" t="s">
        <v>170</v>
      </c>
      <c r="CH106" s="93" t="s">
        <v>170</v>
      </c>
      <c r="CI106" s="81" t="s">
        <v>170</v>
      </c>
      <c r="CJ106" s="81" t="s">
        <v>170</v>
      </c>
      <c r="CK106" s="81" t="s">
        <v>170</v>
      </c>
      <c r="CL106" s="81" t="s">
        <v>170</v>
      </c>
      <c r="CM106" s="81" t="s">
        <v>170</v>
      </c>
      <c r="CN106" s="81" t="s">
        <v>170</v>
      </c>
      <c r="CO106" s="81" t="s">
        <v>170</v>
      </c>
      <c r="CP106" s="81" t="s">
        <v>170</v>
      </c>
      <c r="CQ106" s="81" t="s">
        <v>170</v>
      </c>
      <c r="CR106" s="82" t="s">
        <v>170</v>
      </c>
      <c r="CS106" s="100">
        <v>45218</v>
      </c>
      <c r="CT106" s="83">
        <v>120</v>
      </c>
      <c r="CU106" s="83"/>
      <c r="CV106" s="83"/>
      <c r="CW106" s="83"/>
      <c r="CX106" s="83"/>
      <c r="CY106" s="83"/>
      <c r="CZ106" s="83"/>
      <c r="DA106" s="83">
        <v>1</v>
      </c>
      <c r="DB106" s="84">
        <f t="shared" si="15"/>
        <v>120</v>
      </c>
      <c r="DC106" s="100">
        <v>45352</v>
      </c>
      <c r="DD106" s="101">
        <v>45218</v>
      </c>
      <c r="DE106" s="86">
        <v>19200000</v>
      </c>
      <c r="DF106" s="85"/>
      <c r="DG106" s="86"/>
      <c r="DH106" s="85"/>
      <c r="DI106" s="86"/>
      <c r="DJ106" s="86"/>
      <c r="DK106" s="86"/>
      <c r="DL106" s="86"/>
      <c r="DM106" s="86"/>
      <c r="DN106" s="87">
        <v>1</v>
      </c>
      <c r="DO106" s="325">
        <f t="shared" si="19"/>
        <v>19200000</v>
      </c>
      <c r="DP106" s="111"/>
      <c r="DQ106" s="112"/>
      <c r="DR106" s="111"/>
      <c r="DS106" s="111"/>
      <c r="DT106" s="111"/>
      <c r="DU106" s="111"/>
      <c r="DV106" s="113"/>
      <c r="DW106" s="113"/>
      <c r="DX106" s="113"/>
      <c r="DY106" s="113"/>
      <c r="DZ106" s="114"/>
      <c r="EA106" s="115">
        <f t="shared" si="16"/>
        <v>4800000</v>
      </c>
      <c r="EB106" s="116">
        <f t="shared" si="17"/>
        <v>4800000</v>
      </c>
      <c r="EC106" s="117" t="s">
        <v>1165</v>
      </c>
    </row>
    <row r="107" spans="1:133" s="118" customFormat="1" ht="48" x14ac:dyDescent="0.2">
      <c r="A107" s="129">
        <v>106</v>
      </c>
      <c r="B107" s="129">
        <v>2023</v>
      </c>
      <c r="C107" s="363" t="s">
        <v>1166</v>
      </c>
      <c r="D107" s="363" t="s">
        <v>1167</v>
      </c>
      <c r="E107" s="62" t="s">
        <v>135</v>
      </c>
      <c r="F107" s="62" t="s">
        <v>136</v>
      </c>
      <c r="G107" s="61" t="s">
        <v>137</v>
      </c>
      <c r="H107" s="61" t="s">
        <v>138</v>
      </c>
      <c r="I107" s="63">
        <v>36800000</v>
      </c>
      <c r="J107" s="126">
        <f t="shared" si="13"/>
        <v>55200000</v>
      </c>
      <c r="K107" s="64" t="s">
        <v>139</v>
      </c>
      <c r="L107" s="65">
        <v>40224</v>
      </c>
      <c r="M107" s="76">
        <v>49</v>
      </c>
      <c r="N107" s="69" t="s">
        <v>569</v>
      </c>
      <c r="O107" s="69" t="s">
        <v>570</v>
      </c>
      <c r="P107" s="88" t="s">
        <v>571</v>
      </c>
      <c r="Q107" s="88">
        <v>1734</v>
      </c>
      <c r="R107" s="95" t="s">
        <v>572</v>
      </c>
      <c r="S107" s="102">
        <v>487</v>
      </c>
      <c r="T107" s="103">
        <v>44981</v>
      </c>
      <c r="U107" s="89">
        <v>732</v>
      </c>
      <c r="V107" s="90">
        <v>45222</v>
      </c>
      <c r="W107" s="89"/>
      <c r="X107" s="104"/>
      <c r="Y107" s="105"/>
      <c r="Z107" s="91"/>
      <c r="AA107" s="92"/>
      <c r="AB107" s="92"/>
      <c r="AC107" s="92"/>
      <c r="AD107" s="106"/>
      <c r="AE107" s="96" t="s">
        <v>144</v>
      </c>
      <c r="AF107" s="66" t="s">
        <v>145</v>
      </c>
      <c r="AG107" s="66" t="s">
        <v>254</v>
      </c>
      <c r="AH107" s="66" t="s">
        <v>147</v>
      </c>
      <c r="AI107" s="67" t="s">
        <v>255</v>
      </c>
      <c r="AJ107" s="68">
        <v>5</v>
      </c>
      <c r="AK107" s="123" t="s">
        <v>1168</v>
      </c>
      <c r="AL107" s="70" t="s">
        <v>150</v>
      </c>
      <c r="AM107" s="70">
        <v>8</v>
      </c>
      <c r="AN107" s="70">
        <v>4</v>
      </c>
      <c r="AO107" s="70">
        <f t="shared" si="14"/>
        <v>12</v>
      </c>
      <c r="AP107" s="70">
        <v>0</v>
      </c>
      <c r="AQ107" s="107">
        <v>44985</v>
      </c>
      <c r="AR107" s="107">
        <v>44987</v>
      </c>
      <c r="AS107" s="107">
        <v>44988</v>
      </c>
      <c r="AT107" s="107">
        <v>45232</v>
      </c>
      <c r="AU107" s="108">
        <v>45353</v>
      </c>
      <c r="AV107" s="109"/>
      <c r="AW107" s="94" t="s">
        <v>195</v>
      </c>
      <c r="AX107" s="70" t="s">
        <v>152</v>
      </c>
      <c r="AY107" s="72">
        <v>1019077311</v>
      </c>
      <c r="AZ107" s="73">
        <v>7</v>
      </c>
      <c r="BA107" s="70" t="s">
        <v>1169</v>
      </c>
      <c r="BB107" s="60" t="s">
        <v>640</v>
      </c>
      <c r="BC107" s="194">
        <v>33950</v>
      </c>
      <c r="BD107" s="75">
        <f ca="1">(TODAY()-Tabla1[[#This Row],[FECHA DE NACIMIENTO]])/365</f>
        <v>31.24931506849315</v>
      </c>
      <c r="BE107" s="70" t="s">
        <v>170</v>
      </c>
      <c r="BF107" s="70" t="s">
        <v>181</v>
      </c>
      <c r="BG107" s="70" t="s">
        <v>258</v>
      </c>
      <c r="BH107" s="76" t="s">
        <v>158</v>
      </c>
      <c r="BI107" s="70" t="s">
        <v>159</v>
      </c>
      <c r="BJ107" s="70" t="s">
        <v>160</v>
      </c>
      <c r="BK107" s="77" t="s">
        <v>1170</v>
      </c>
      <c r="BL107" s="70">
        <v>3013368992</v>
      </c>
      <c r="BM107" s="119" t="s">
        <v>1171</v>
      </c>
      <c r="BN107" s="70" t="s">
        <v>163</v>
      </c>
      <c r="BO107" s="71">
        <v>45453</v>
      </c>
      <c r="BP107" s="71">
        <v>45575</v>
      </c>
      <c r="BQ107" s="71" t="s">
        <v>575</v>
      </c>
      <c r="BR107" s="122">
        <v>1073533479</v>
      </c>
      <c r="BS107" s="121">
        <v>8</v>
      </c>
      <c r="BT107" s="70" t="s">
        <v>579</v>
      </c>
      <c r="BU107" s="128" t="s">
        <v>1172</v>
      </c>
      <c r="BV107" s="80" t="s">
        <v>167</v>
      </c>
      <c r="BW107" s="97" t="s">
        <v>168</v>
      </c>
      <c r="BX107" s="99" t="s">
        <v>1085</v>
      </c>
      <c r="BY107" s="98" t="s">
        <v>170</v>
      </c>
      <c r="BZ107" s="93" t="s">
        <v>170</v>
      </c>
      <c r="CA107" s="93" t="s">
        <v>170</v>
      </c>
      <c r="CB107" s="93" t="s">
        <v>170</v>
      </c>
      <c r="CC107" s="93" t="s">
        <v>170</v>
      </c>
      <c r="CD107" s="93" t="s">
        <v>170</v>
      </c>
      <c r="CE107" s="93" t="s">
        <v>170</v>
      </c>
      <c r="CF107" s="93" t="s">
        <v>170</v>
      </c>
      <c r="CG107" s="93" t="s">
        <v>170</v>
      </c>
      <c r="CH107" s="93" t="s">
        <v>170</v>
      </c>
      <c r="CI107" s="81" t="s">
        <v>170</v>
      </c>
      <c r="CJ107" s="81" t="s">
        <v>170</v>
      </c>
      <c r="CK107" s="81" t="s">
        <v>170</v>
      </c>
      <c r="CL107" s="81" t="s">
        <v>170</v>
      </c>
      <c r="CM107" s="81" t="s">
        <v>170</v>
      </c>
      <c r="CN107" s="81" t="s">
        <v>170</v>
      </c>
      <c r="CO107" s="81" t="s">
        <v>170</v>
      </c>
      <c r="CP107" s="81" t="s">
        <v>170</v>
      </c>
      <c r="CQ107" s="81" t="s">
        <v>170</v>
      </c>
      <c r="CR107" s="82" t="s">
        <v>170</v>
      </c>
      <c r="CS107" s="100">
        <v>45230</v>
      </c>
      <c r="CT107" s="83">
        <v>120</v>
      </c>
      <c r="CU107" s="83"/>
      <c r="CV107" s="83"/>
      <c r="CW107" s="83"/>
      <c r="CX107" s="83"/>
      <c r="CY107" s="83"/>
      <c r="CZ107" s="83"/>
      <c r="DA107" s="83">
        <v>1</v>
      </c>
      <c r="DB107" s="84">
        <f t="shared" si="15"/>
        <v>120</v>
      </c>
      <c r="DC107" s="100">
        <v>45353</v>
      </c>
      <c r="DD107" s="101">
        <v>45230</v>
      </c>
      <c r="DE107" s="86">
        <v>18400000</v>
      </c>
      <c r="DF107" s="85"/>
      <c r="DG107" s="86"/>
      <c r="DH107" s="85"/>
      <c r="DI107" s="86"/>
      <c r="DJ107" s="86"/>
      <c r="DK107" s="86"/>
      <c r="DL107" s="86"/>
      <c r="DM107" s="86"/>
      <c r="DN107" s="87">
        <v>1</v>
      </c>
      <c r="DO107" s="325">
        <f t="shared" si="19"/>
        <v>18400000</v>
      </c>
      <c r="DP107" s="111"/>
      <c r="DQ107" s="112"/>
      <c r="DR107" s="111"/>
      <c r="DS107" s="111"/>
      <c r="DT107" s="111"/>
      <c r="DU107" s="111"/>
      <c r="DV107" s="113"/>
      <c r="DW107" s="113"/>
      <c r="DX107" s="113"/>
      <c r="DY107" s="113"/>
      <c r="DZ107" s="114"/>
      <c r="EA107" s="115">
        <f t="shared" si="16"/>
        <v>4600000</v>
      </c>
      <c r="EB107" s="116">
        <f t="shared" si="17"/>
        <v>4600000</v>
      </c>
      <c r="EC107" s="227"/>
    </row>
    <row r="108" spans="1:133" s="118" customFormat="1" ht="48" x14ac:dyDescent="0.2">
      <c r="A108" s="129">
        <v>107</v>
      </c>
      <c r="B108" s="129">
        <v>2023</v>
      </c>
      <c r="C108" s="363" t="s">
        <v>1173</v>
      </c>
      <c r="D108" s="364" t="s">
        <v>1174</v>
      </c>
      <c r="E108" s="62" t="s">
        <v>135</v>
      </c>
      <c r="F108" s="62" t="s">
        <v>136</v>
      </c>
      <c r="G108" s="61" t="s">
        <v>137</v>
      </c>
      <c r="H108" s="61" t="s">
        <v>138</v>
      </c>
      <c r="I108" s="63">
        <v>33600000</v>
      </c>
      <c r="J108" s="126">
        <f t="shared" si="13"/>
        <v>50400000</v>
      </c>
      <c r="K108" s="64" t="s">
        <v>139</v>
      </c>
      <c r="L108" s="65">
        <v>38620</v>
      </c>
      <c r="M108" s="76">
        <v>57</v>
      </c>
      <c r="N108" s="69" t="s">
        <v>140</v>
      </c>
      <c r="O108" s="69" t="s">
        <v>141</v>
      </c>
      <c r="P108" s="88" t="s">
        <v>378</v>
      </c>
      <c r="Q108" s="88">
        <v>1841</v>
      </c>
      <c r="R108" s="95" t="s">
        <v>379</v>
      </c>
      <c r="S108" s="102">
        <v>424</v>
      </c>
      <c r="T108" s="103">
        <v>44950</v>
      </c>
      <c r="U108" s="89"/>
      <c r="V108" s="90"/>
      <c r="W108" s="89"/>
      <c r="X108" s="104"/>
      <c r="Y108" s="105"/>
      <c r="Z108" s="91"/>
      <c r="AA108" s="92"/>
      <c r="AB108" s="92"/>
      <c r="AC108" s="92"/>
      <c r="AD108" s="106"/>
      <c r="AE108" s="96" t="s">
        <v>144</v>
      </c>
      <c r="AF108" s="66" t="s">
        <v>145</v>
      </c>
      <c r="AG108" s="66" t="s">
        <v>254</v>
      </c>
      <c r="AH108" s="66" t="s">
        <v>147</v>
      </c>
      <c r="AI108" s="67" t="s">
        <v>255</v>
      </c>
      <c r="AJ108" s="68">
        <v>5</v>
      </c>
      <c r="AK108" s="123" t="s">
        <v>524</v>
      </c>
      <c r="AL108" s="70" t="s">
        <v>150</v>
      </c>
      <c r="AM108" s="70">
        <v>7</v>
      </c>
      <c r="AN108" s="70">
        <v>3</v>
      </c>
      <c r="AO108" s="70">
        <f t="shared" si="14"/>
        <v>10</v>
      </c>
      <c r="AP108" s="70">
        <v>15</v>
      </c>
      <c r="AQ108" s="107">
        <v>44985</v>
      </c>
      <c r="AR108" s="107">
        <v>44986</v>
      </c>
      <c r="AS108" s="107">
        <v>44987</v>
      </c>
      <c r="AT108" s="107">
        <v>45200</v>
      </c>
      <c r="AU108" s="108">
        <v>45286</v>
      </c>
      <c r="AV108" s="109"/>
      <c r="AW108" s="94" t="s">
        <v>638</v>
      </c>
      <c r="AX108" s="70" t="s">
        <v>152</v>
      </c>
      <c r="AY108" s="72">
        <v>52536966</v>
      </c>
      <c r="AZ108" s="73">
        <v>1</v>
      </c>
      <c r="BA108" s="70" t="s">
        <v>1175</v>
      </c>
      <c r="BB108" s="60" t="s">
        <v>526</v>
      </c>
      <c r="BC108" s="74">
        <v>29105</v>
      </c>
      <c r="BD108" s="75">
        <f ca="1">(TODAY()-Tabla1[[#This Row],[FECHA DE NACIMIENTO]])/365</f>
        <v>44.523287671232879</v>
      </c>
      <c r="BE108" s="70" t="s">
        <v>198</v>
      </c>
      <c r="BF108" s="70" t="s">
        <v>156</v>
      </c>
      <c r="BG108" s="70" t="s">
        <v>258</v>
      </c>
      <c r="BH108" s="76" t="s">
        <v>158</v>
      </c>
      <c r="BI108" s="70" t="s">
        <v>159</v>
      </c>
      <c r="BJ108" s="70" t="s">
        <v>160</v>
      </c>
      <c r="BK108" s="77" t="s">
        <v>1176</v>
      </c>
      <c r="BL108" s="70">
        <v>3008191000</v>
      </c>
      <c r="BM108" s="119" t="s">
        <v>1177</v>
      </c>
      <c r="BN108" s="70" t="s">
        <v>163</v>
      </c>
      <c r="BO108" s="71">
        <v>45387</v>
      </c>
      <c r="BP108" s="71">
        <v>45489</v>
      </c>
      <c r="BQ108" s="71" t="s">
        <v>353</v>
      </c>
      <c r="BR108" s="122">
        <v>80048265</v>
      </c>
      <c r="BS108" s="121">
        <v>3</v>
      </c>
      <c r="BT108" s="70" t="s">
        <v>529</v>
      </c>
      <c r="BU108" s="128" t="s">
        <v>1178</v>
      </c>
      <c r="BV108" s="80" t="s">
        <v>436</v>
      </c>
      <c r="BW108" s="97" t="s">
        <v>250</v>
      </c>
      <c r="BX108" s="99" t="s">
        <v>1085</v>
      </c>
      <c r="BY108" s="98" t="s">
        <v>170</v>
      </c>
      <c r="BZ108" s="93" t="s">
        <v>170</v>
      </c>
      <c r="CA108" s="93" t="s">
        <v>170</v>
      </c>
      <c r="CB108" s="93" t="s">
        <v>170</v>
      </c>
      <c r="CC108" s="93" t="s">
        <v>170</v>
      </c>
      <c r="CD108" s="93" t="s">
        <v>170</v>
      </c>
      <c r="CE108" s="93" t="s">
        <v>170</v>
      </c>
      <c r="CF108" s="93" t="s">
        <v>170</v>
      </c>
      <c r="CG108" s="93" t="s">
        <v>170</v>
      </c>
      <c r="CH108" s="93" t="s">
        <v>170</v>
      </c>
      <c r="CI108" s="81" t="s">
        <v>170</v>
      </c>
      <c r="CJ108" s="81" t="s">
        <v>170</v>
      </c>
      <c r="CK108" s="81" t="s">
        <v>170</v>
      </c>
      <c r="CL108" s="81" t="s">
        <v>170</v>
      </c>
      <c r="CM108" s="81" t="s">
        <v>170</v>
      </c>
      <c r="CN108" s="81" t="s">
        <v>170</v>
      </c>
      <c r="CO108" s="81" t="s">
        <v>170</v>
      </c>
      <c r="CP108" s="81" t="s">
        <v>170</v>
      </c>
      <c r="CQ108" s="81" t="s">
        <v>170</v>
      </c>
      <c r="CR108" s="82" t="s">
        <v>170</v>
      </c>
      <c r="CS108" s="100">
        <v>45181</v>
      </c>
      <c r="CT108" s="83">
        <v>105</v>
      </c>
      <c r="CU108" s="83"/>
      <c r="CV108" s="83"/>
      <c r="CW108" s="83"/>
      <c r="CX108" s="83"/>
      <c r="CY108" s="83"/>
      <c r="CZ108" s="83"/>
      <c r="DA108" s="83">
        <v>1</v>
      </c>
      <c r="DB108" s="84">
        <f t="shared" si="15"/>
        <v>105</v>
      </c>
      <c r="DC108" s="100">
        <v>45307</v>
      </c>
      <c r="DD108" s="101">
        <v>45181</v>
      </c>
      <c r="DE108" s="86">
        <v>16800000</v>
      </c>
      <c r="DF108" s="85"/>
      <c r="DG108" s="86"/>
      <c r="DH108" s="85"/>
      <c r="DI108" s="86"/>
      <c r="DJ108" s="86"/>
      <c r="DK108" s="86"/>
      <c r="DL108" s="86"/>
      <c r="DM108" s="86"/>
      <c r="DN108" s="87">
        <v>1</v>
      </c>
      <c r="DO108" s="325">
        <f t="shared" si="19"/>
        <v>16800000</v>
      </c>
      <c r="DP108" s="111"/>
      <c r="DQ108" s="112"/>
      <c r="DR108" s="111"/>
      <c r="DS108" s="111"/>
      <c r="DT108" s="111"/>
      <c r="DU108" s="111"/>
      <c r="DV108" s="113"/>
      <c r="DW108" s="113"/>
      <c r="DX108" s="113"/>
      <c r="DY108" s="113"/>
      <c r="DZ108" s="114"/>
      <c r="EA108" s="115">
        <f t="shared" si="16"/>
        <v>5040000</v>
      </c>
      <c r="EB108" s="116">
        <f t="shared" si="17"/>
        <v>5040000</v>
      </c>
      <c r="EC108" s="117" t="s">
        <v>531</v>
      </c>
    </row>
    <row r="109" spans="1:133" s="118" customFormat="1" ht="48" x14ac:dyDescent="0.2">
      <c r="A109" s="129">
        <v>108</v>
      </c>
      <c r="B109" s="129">
        <v>2023</v>
      </c>
      <c r="C109" s="363" t="s">
        <v>1179</v>
      </c>
      <c r="D109" s="364" t="s">
        <v>1180</v>
      </c>
      <c r="E109" s="62" t="s">
        <v>135</v>
      </c>
      <c r="F109" s="62" t="s">
        <v>136</v>
      </c>
      <c r="G109" s="61" t="s">
        <v>137</v>
      </c>
      <c r="H109" s="61" t="s">
        <v>138</v>
      </c>
      <c r="I109" s="63">
        <v>42400000</v>
      </c>
      <c r="J109" s="126">
        <f t="shared" si="13"/>
        <v>63600000</v>
      </c>
      <c r="K109" s="64" t="s">
        <v>139</v>
      </c>
      <c r="L109" s="65">
        <v>40382</v>
      </c>
      <c r="M109" s="76">
        <v>57</v>
      </c>
      <c r="N109" s="69" t="s">
        <v>140</v>
      </c>
      <c r="O109" s="69" t="s">
        <v>141</v>
      </c>
      <c r="P109" s="88" t="s">
        <v>378</v>
      </c>
      <c r="Q109" s="88">
        <v>1841</v>
      </c>
      <c r="R109" s="95" t="s">
        <v>379</v>
      </c>
      <c r="S109" s="102">
        <v>494</v>
      </c>
      <c r="T109" s="103">
        <v>44984</v>
      </c>
      <c r="U109" s="89"/>
      <c r="V109" s="90"/>
      <c r="W109" s="89">
        <v>842</v>
      </c>
      <c r="X109" s="104">
        <v>45273</v>
      </c>
      <c r="Y109" s="105"/>
      <c r="Z109" s="91"/>
      <c r="AA109" s="92"/>
      <c r="AB109" s="92"/>
      <c r="AC109" s="92"/>
      <c r="AD109" s="106"/>
      <c r="AE109" s="96" t="s">
        <v>144</v>
      </c>
      <c r="AF109" s="66" t="s">
        <v>145</v>
      </c>
      <c r="AG109" s="66" t="s">
        <v>254</v>
      </c>
      <c r="AH109" s="66" t="s">
        <v>147</v>
      </c>
      <c r="AI109" s="67" t="s">
        <v>255</v>
      </c>
      <c r="AJ109" s="68">
        <v>5</v>
      </c>
      <c r="AK109" s="123" t="s">
        <v>1181</v>
      </c>
      <c r="AL109" s="70" t="s">
        <v>150</v>
      </c>
      <c r="AM109" s="70">
        <v>8</v>
      </c>
      <c r="AN109" s="70">
        <f>2+2</f>
        <v>4</v>
      </c>
      <c r="AO109" s="70">
        <f t="shared" si="14"/>
        <v>12</v>
      </c>
      <c r="AP109" s="70">
        <v>0</v>
      </c>
      <c r="AQ109" s="107">
        <v>44985</v>
      </c>
      <c r="AR109" s="107">
        <v>44988</v>
      </c>
      <c r="AS109" s="107">
        <v>44988</v>
      </c>
      <c r="AT109" s="107">
        <v>45232</v>
      </c>
      <c r="AU109" s="108">
        <v>45353</v>
      </c>
      <c r="AV109" s="109"/>
      <c r="AW109" s="94" t="s">
        <v>195</v>
      </c>
      <c r="AX109" s="70" t="s">
        <v>152</v>
      </c>
      <c r="AY109" s="72">
        <v>52914116</v>
      </c>
      <c r="AZ109" s="73">
        <v>8</v>
      </c>
      <c r="BA109" s="70" t="s">
        <v>1182</v>
      </c>
      <c r="BB109" s="60" t="s">
        <v>828</v>
      </c>
      <c r="BC109" s="74">
        <v>30480</v>
      </c>
      <c r="BD109" s="75">
        <f ca="1">(TODAY()-Tabla1[[#This Row],[FECHA DE NACIMIENTO]])/365</f>
        <v>40.756164383561647</v>
      </c>
      <c r="BE109" s="70" t="s">
        <v>198</v>
      </c>
      <c r="BF109" s="70" t="s">
        <v>156</v>
      </c>
      <c r="BG109" s="70" t="s">
        <v>258</v>
      </c>
      <c r="BH109" s="76" t="s">
        <v>158</v>
      </c>
      <c r="BI109" s="70" t="s">
        <v>159</v>
      </c>
      <c r="BJ109" s="70" t="s">
        <v>160</v>
      </c>
      <c r="BK109" s="77" t="s">
        <v>1183</v>
      </c>
      <c r="BL109" s="70">
        <v>3057002892</v>
      </c>
      <c r="BM109" s="119" t="s">
        <v>1184</v>
      </c>
      <c r="BN109" s="70" t="s">
        <v>163</v>
      </c>
      <c r="BO109" s="71">
        <v>45473</v>
      </c>
      <c r="BP109" s="235"/>
      <c r="BQ109" s="71" t="s">
        <v>353</v>
      </c>
      <c r="BR109" s="122">
        <v>80048265</v>
      </c>
      <c r="BS109" s="121">
        <v>3</v>
      </c>
      <c r="BT109" s="70" t="s">
        <v>1185</v>
      </c>
      <c r="BU109" s="128" t="s">
        <v>1186</v>
      </c>
      <c r="BV109" s="80" t="s">
        <v>167</v>
      </c>
      <c r="BW109" s="97" t="s">
        <v>168</v>
      </c>
      <c r="BX109" s="99" t="s">
        <v>1085</v>
      </c>
      <c r="BY109" s="98" t="s">
        <v>170</v>
      </c>
      <c r="BZ109" s="93" t="s">
        <v>170</v>
      </c>
      <c r="CA109" s="93" t="s">
        <v>170</v>
      </c>
      <c r="CB109" s="93" t="s">
        <v>170</v>
      </c>
      <c r="CC109" s="93" t="s">
        <v>170</v>
      </c>
      <c r="CD109" s="93" t="s">
        <v>170</v>
      </c>
      <c r="CE109" s="93" t="s">
        <v>170</v>
      </c>
      <c r="CF109" s="93" t="s">
        <v>170</v>
      </c>
      <c r="CG109" s="93" t="s">
        <v>170</v>
      </c>
      <c r="CH109" s="93" t="s">
        <v>170</v>
      </c>
      <c r="CI109" s="81" t="s">
        <v>170</v>
      </c>
      <c r="CJ109" s="81" t="s">
        <v>170</v>
      </c>
      <c r="CK109" s="81" t="s">
        <v>170</v>
      </c>
      <c r="CL109" s="81" t="s">
        <v>170</v>
      </c>
      <c r="CM109" s="81" t="s">
        <v>170</v>
      </c>
      <c r="CN109" s="81" t="s">
        <v>170</v>
      </c>
      <c r="CO109" s="81" t="s">
        <v>170</v>
      </c>
      <c r="CP109" s="81" t="s">
        <v>170</v>
      </c>
      <c r="CQ109" s="81" t="s">
        <v>170</v>
      </c>
      <c r="CR109" s="82" t="s">
        <v>170</v>
      </c>
      <c r="CS109" s="100">
        <v>45217</v>
      </c>
      <c r="CT109" s="83">
        <v>60</v>
      </c>
      <c r="CU109" s="225">
        <v>45286</v>
      </c>
      <c r="CV109" s="83">
        <v>60</v>
      </c>
      <c r="CW109" s="83"/>
      <c r="CX109" s="83"/>
      <c r="CY109" s="83"/>
      <c r="CZ109" s="83"/>
      <c r="DA109" s="83">
        <v>2</v>
      </c>
      <c r="DB109" s="84">
        <f t="shared" si="15"/>
        <v>120</v>
      </c>
      <c r="DC109" s="100">
        <v>45353</v>
      </c>
      <c r="DD109" s="101">
        <v>45217</v>
      </c>
      <c r="DE109" s="86">
        <v>10600000</v>
      </c>
      <c r="DF109" s="85">
        <v>45286</v>
      </c>
      <c r="DG109" s="86">
        <v>10600000</v>
      </c>
      <c r="DH109" s="85"/>
      <c r="DI109" s="86"/>
      <c r="DJ109" s="86"/>
      <c r="DK109" s="86"/>
      <c r="DL109" s="86"/>
      <c r="DM109" s="86"/>
      <c r="DN109" s="87">
        <v>2</v>
      </c>
      <c r="DO109" s="325">
        <f t="shared" si="19"/>
        <v>21200000</v>
      </c>
      <c r="DP109" s="111"/>
      <c r="DQ109" s="112"/>
      <c r="DR109" s="111"/>
      <c r="DS109" s="111"/>
      <c r="DT109" s="111"/>
      <c r="DU109" s="111"/>
      <c r="DV109" s="113"/>
      <c r="DW109" s="113"/>
      <c r="DX109" s="113"/>
      <c r="DY109" s="113"/>
      <c r="DZ109" s="114"/>
      <c r="EA109" s="115">
        <f t="shared" si="16"/>
        <v>5300000</v>
      </c>
      <c r="EB109" s="116">
        <f t="shared" si="17"/>
        <v>5300000</v>
      </c>
      <c r="EC109" s="227"/>
    </row>
    <row r="110" spans="1:133" s="118" customFormat="1" ht="48" x14ac:dyDescent="0.2">
      <c r="A110" s="129">
        <v>109</v>
      </c>
      <c r="B110" s="129">
        <v>2023</v>
      </c>
      <c r="C110" s="363" t="s">
        <v>1187</v>
      </c>
      <c r="D110" s="364" t="s">
        <v>1188</v>
      </c>
      <c r="E110" s="62" t="s">
        <v>135</v>
      </c>
      <c r="F110" s="62" t="s">
        <v>136</v>
      </c>
      <c r="G110" s="61" t="s">
        <v>137</v>
      </c>
      <c r="H110" s="61" t="s">
        <v>138</v>
      </c>
      <c r="I110" s="63">
        <v>36800000</v>
      </c>
      <c r="J110" s="126">
        <f t="shared" si="13"/>
        <v>55200000</v>
      </c>
      <c r="K110" s="64" t="s">
        <v>139</v>
      </c>
      <c r="L110" s="65">
        <v>40284</v>
      </c>
      <c r="M110" s="76">
        <v>21</v>
      </c>
      <c r="N110" s="69" t="s">
        <v>265</v>
      </c>
      <c r="O110" s="69" t="s">
        <v>266</v>
      </c>
      <c r="P110" s="88" t="s">
        <v>267</v>
      </c>
      <c r="Q110" s="88">
        <v>1848</v>
      </c>
      <c r="R110" s="95" t="s">
        <v>390</v>
      </c>
      <c r="S110" s="102">
        <v>493</v>
      </c>
      <c r="T110" s="103">
        <v>44981</v>
      </c>
      <c r="U110" s="89"/>
      <c r="V110" s="90"/>
      <c r="W110" s="89"/>
      <c r="X110" s="104"/>
      <c r="Y110" s="105"/>
      <c r="Z110" s="91"/>
      <c r="AA110" s="92"/>
      <c r="AB110" s="92"/>
      <c r="AC110" s="92"/>
      <c r="AD110" s="106"/>
      <c r="AE110" s="96" t="s">
        <v>144</v>
      </c>
      <c r="AF110" s="66" t="s">
        <v>145</v>
      </c>
      <c r="AG110" s="66" t="s">
        <v>254</v>
      </c>
      <c r="AH110" s="66" t="s">
        <v>147</v>
      </c>
      <c r="AI110" s="67" t="s">
        <v>255</v>
      </c>
      <c r="AJ110" s="68">
        <v>5</v>
      </c>
      <c r="AK110" s="123" t="s">
        <v>1189</v>
      </c>
      <c r="AL110" s="70" t="s">
        <v>150</v>
      </c>
      <c r="AM110" s="70">
        <v>8</v>
      </c>
      <c r="AN110" s="70">
        <v>4</v>
      </c>
      <c r="AO110" s="70">
        <f t="shared" si="14"/>
        <v>12</v>
      </c>
      <c r="AP110" s="70">
        <v>0</v>
      </c>
      <c r="AQ110" s="107">
        <v>44988</v>
      </c>
      <c r="AR110" s="108">
        <v>44991</v>
      </c>
      <c r="AS110" s="108">
        <v>44991</v>
      </c>
      <c r="AT110" s="108">
        <v>45235</v>
      </c>
      <c r="AU110" s="108">
        <v>45356</v>
      </c>
      <c r="AV110" s="109"/>
      <c r="AW110" s="94" t="s">
        <v>195</v>
      </c>
      <c r="AX110" s="70" t="s">
        <v>152</v>
      </c>
      <c r="AY110" s="72">
        <v>1023945934</v>
      </c>
      <c r="AZ110" s="73">
        <v>4</v>
      </c>
      <c r="BA110" s="70" t="s">
        <v>1190</v>
      </c>
      <c r="BB110" s="60" t="s">
        <v>935</v>
      </c>
      <c r="BC110" s="74">
        <v>34974</v>
      </c>
      <c r="BD110" s="75">
        <f ca="1">(TODAY()-Tabla1[[#This Row],[FECHA DE NACIMIENTO]])/365</f>
        <v>28.443835616438356</v>
      </c>
      <c r="BE110" s="70" t="s">
        <v>198</v>
      </c>
      <c r="BF110" s="70" t="s">
        <v>156</v>
      </c>
      <c r="BG110" s="70" t="s">
        <v>258</v>
      </c>
      <c r="BH110" s="76" t="s">
        <v>158</v>
      </c>
      <c r="BI110" s="70" t="s">
        <v>159</v>
      </c>
      <c r="BJ110" s="70" t="s">
        <v>160</v>
      </c>
      <c r="BK110" s="77" t="s">
        <v>1191</v>
      </c>
      <c r="BL110" s="70">
        <v>3118128043</v>
      </c>
      <c r="BM110" s="119" t="s">
        <v>1192</v>
      </c>
      <c r="BN110" s="70" t="s">
        <v>163</v>
      </c>
      <c r="BO110" s="71">
        <v>45545</v>
      </c>
      <c r="BP110" s="71"/>
      <c r="BQ110" s="70" t="s">
        <v>270</v>
      </c>
      <c r="BR110" s="72">
        <v>79728807</v>
      </c>
      <c r="BS110" s="73">
        <v>1</v>
      </c>
      <c r="BT110" s="70" t="s">
        <v>275</v>
      </c>
      <c r="BU110" s="128" t="s">
        <v>1193</v>
      </c>
      <c r="BV110" s="80" t="s">
        <v>167</v>
      </c>
      <c r="BW110" s="97" t="s">
        <v>168</v>
      </c>
      <c r="BX110" s="99" t="s">
        <v>1085</v>
      </c>
      <c r="BY110" s="98" t="s">
        <v>170</v>
      </c>
      <c r="BZ110" s="93" t="s">
        <v>170</v>
      </c>
      <c r="CA110" s="93" t="s">
        <v>170</v>
      </c>
      <c r="CB110" s="93" t="s">
        <v>170</v>
      </c>
      <c r="CC110" s="93" t="s">
        <v>170</v>
      </c>
      <c r="CD110" s="93" t="s">
        <v>170</v>
      </c>
      <c r="CE110" s="93" t="s">
        <v>170</v>
      </c>
      <c r="CF110" s="93" t="s">
        <v>170</v>
      </c>
      <c r="CG110" s="93" t="s">
        <v>170</v>
      </c>
      <c r="CH110" s="93" t="s">
        <v>170</v>
      </c>
      <c r="CI110" s="81" t="s">
        <v>170</v>
      </c>
      <c r="CJ110" s="81" t="s">
        <v>170</v>
      </c>
      <c r="CK110" s="81" t="s">
        <v>170</v>
      </c>
      <c r="CL110" s="81" t="s">
        <v>170</v>
      </c>
      <c r="CM110" s="81" t="s">
        <v>170</v>
      </c>
      <c r="CN110" s="81" t="s">
        <v>170</v>
      </c>
      <c r="CO110" s="81" t="s">
        <v>170</v>
      </c>
      <c r="CP110" s="81" t="s">
        <v>170</v>
      </c>
      <c r="CQ110" s="81" t="s">
        <v>170</v>
      </c>
      <c r="CR110" s="82" t="s">
        <v>170</v>
      </c>
      <c r="CS110" s="100">
        <v>45188</v>
      </c>
      <c r="CT110" s="83">
        <v>120</v>
      </c>
      <c r="CU110" s="83"/>
      <c r="CV110" s="83"/>
      <c r="CW110" s="83"/>
      <c r="CX110" s="83"/>
      <c r="CY110" s="83"/>
      <c r="CZ110" s="83"/>
      <c r="DA110" s="83">
        <v>1</v>
      </c>
      <c r="DB110" s="84">
        <f t="shared" si="15"/>
        <v>120</v>
      </c>
      <c r="DC110" s="100">
        <v>45356</v>
      </c>
      <c r="DD110" s="101">
        <v>45188</v>
      </c>
      <c r="DE110" s="86">
        <v>18400000</v>
      </c>
      <c r="DF110" s="85"/>
      <c r="DG110" s="86"/>
      <c r="DH110" s="85"/>
      <c r="DI110" s="86"/>
      <c r="DJ110" s="86"/>
      <c r="DK110" s="86"/>
      <c r="DL110" s="86"/>
      <c r="DM110" s="86"/>
      <c r="DN110" s="87">
        <v>1</v>
      </c>
      <c r="DO110" s="325">
        <f t="shared" si="19"/>
        <v>18400000</v>
      </c>
      <c r="DP110" s="111"/>
      <c r="DQ110" s="112"/>
      <c r="DR110" s="111"/>
      <c r="DS110" s="111"/>
      <c r="DT110" s="111"/>
      <c r="DU110" s="111"/>
      <c r="DV110" s="113"/>
      <c r="DW110" s="113"/>
      <c r="DX110" s="113"/>
      <c r="DY110" s="113"/>
      <c r="DZ110" s="114"/>
      <c r="EA110" s="115">
        <f t="shared" si="16"/>
        <v>4600000</v>
      </c>
      <c r="EB110" s="116">
        <f t="shared" si="17"/>
        <v>4600000</v>
      </c>
      <c r="EC110" s="227"/>
    </row>
    <row r="111" spans="1:133" s="118" customFormat="1" ht="48" x14ac:dyDescent="0.2">
      <c r="A111" s="61">
        <v>110</v>
      </c>
      <c r="B111" s="61">
        <v>2023</v>
      </c>
      <c r="C111" s="360" t="s">
        <v>1194</v>
      </c>
      <c r="D111" s="366" t="s">
        <v>1195</v>
      </c>
      <c r="E111" s="62" t="s">
        <v>135</v>
      </c>
      <c r="F111" s="62" t="s">
        <v>136</v>
      </c>
      <c r="G111" s="61" t="s">
        <v>137</v>
      </c>
      <c r="H111" s="61" t="s">
        <v>138</v>
      </c>
      <c r="I111" s="63">
        <v>45600000</v>
      </c>
      <c r="J111" s="126">
        <f t="shared" si="13"/>
        <v>68400000</v>
      </c>
      <c r="K111" s="64" t="s">
        <v>139</v>
      </c>
      <c r="L111" s="65">
        <v>40283</v>
      </c>
      <c r="M111" s="76">
        <v>49</v>
      </c>
      <c r="N111" s="69" t="s">
        <v>569</v>
      </c>
      <c r="O111" s="69" t="s">
        <v>570</v>
      </c>
      <c r="P111" s="88" t="s">
        <v>571</v>
      </c>
      <c r="Q111" s="88">
        <v>1734</v>
      </c>
      <c r="R111" s="95" t="s">
        <v>572</v>
      </c>
      <c r="S111" s="102">
        <v>488</v>
      </c>
      <c r="T111" s="103">
        <v>44981</v>
      </c>
      <c r="U111" s="89">
        <v>731</v>
      </c>
      <c r="V111" s="90">
        <v>45222</v>
      </c>
      <c r="W111" s="89"/>
      <c r="X111" s="104"/>
      <c r="Y111" s="105"/>
      <c r="Z111" s="91"/>
      <c r="AA111" s="92"/>
      <c r="AB111" s="92"/>
      <c r="AC111" s="92"/>
      <c r="AD111" s="106"/>
      <c r="AE111" s="96" t="s">
        <v>144</v>
      </c>
      <c r="AF111" s="66" t="s">
        <v>145</v>
      </c>
      <c r="AG111" s="66" t="s">
        <v>254</v>
      </c>
      <c r="AH111" s="66" t="s">
        <v>147</v>
      </c>
      <c r="AI111" s="67" t="s">
        <v>255</v>
      </c>
      <c r="AJ111" s="68">
        <v>5</v>
      </c>
      <c r="AK111" s="123" t="s">
        <v>1196</v>
      </c>
      <c r="AL111" s="70" t="s">
        <v>150</v>
      </c>
      <c r="AM111" s="70">
        <v>8</v>
      </c>
      <c r="AN111" s="70">
        <v>4</v>
      </c>
      <c r="AO111" s="70">
        <f t="shared" si="14"/>
        <v>12</v>
      </c>
      <c r="AP111" s="70">
        <v>0</v>
      </c>
      <c r="AQ111" s="107">
        <v>44987</v>
      </c>
      <c r="AR111" s="108">
        <v>44988</v>
      </c>
      <c r="AS111" s="108">
        <v>44991</v>
      </c>
      <c r="AT111" s="108">
        <v>45235</v>
      </c>
      <c r="AU111" s="108">
        <v>45356</v>
      </c>
      <c r="AV111" s="109"/>
      <c r="AW111" s="94" t="s">
        <v>195</v>
      </c>
      <c r="AX111" s="70" t="s">
        <v>152</v>
      </c>
      <c r="AY111" s="72">
        <v>1070011854</v>
      </c>
      <c r="AZ111" s="73">
        <v>6</v>
      </c>
      <c r="BA111" s="70" t="s">
        <v>1197</v>
      </c>
      <c r="BB111" s="60" t="s">
        <v>944</v>
      </c>
      <c r="BC111" s="74">
        <v>33768</v>
      </c>
      <c r="BD111" s="75">
        <f ca="1">(TODAY()-Tabla1[[#This Row],[FECHA DE NACIMIENTO]])/365</f>
        <v>31.747945205479454</v>
      </c>
      <c r="BE111" s="70" t="s">
        <v>198</v>
      </c>
      <c r="BF111" s="70" t="s">
        <v>156</v>
      </c>
      <c r="BG111" s="70" t="s">
        <v>258</v>
      </c>
      <c r="BH111" s="76" t="s">
        <v>158</v>
      </c>
      <c r="BI111" s="70" t="s">
        <v>159</v>
      </c>
      <c r="BJ111" s="70" t="s">
        <v>160</v>
      </c>
      <c r="BK111" s="77" t="s">
        <v>1198</v>
      </c>
      <c r="BL111" s="70">
        <v>3132076837</v>
      </c>
      <c r="BM111" s="119" t="s">
        <v>1199</v>
      </c>
      <c r="BN111" s="70" t="s">
        <v>163</v>
      </c>
      <c r="BO111" s="71">
        <v>45419</v>
      </c>
      <c r="BP111" s="71">
        <v>45540</v>
      </c>
      <c r="BQ111" s="71" t="s">
        <v>769</v>
      </c>
      <c r="BR111" s="122">
        <v>1090435721</v>
      </c>
      <c r="BS111" s="121">
        <v>8</v>
      </c>
      <c r="BT111" s="70" t="s">
        <v>579</v>
      </c>
      <c r="BU111" s="128" t="s">
        <v>1200</v>
      </c>
      <c r="BV111" s="80" t="s">
        <v>436</v>
      </c>
      <c r="BW111" s="97" t="s">
        <v>168</v>
      </c>
      <c r="BX111" s="99" t="s">
        <v>1085</v>
      </c>
      <c r="BY111" s="98" t="s">
        <v>170</v>
      </c>
      <c r="BZ111" s="93" t="s">
        <v>170</v>
      </c>
      <c r="CA111" s="93" t="s">
        <v>170</v>
      </c>
      <c r="CB111" s="93" t="s">
        <v>170</v>
      </c>
      <c r="CC111" s="93" t="s">
        <v>170</v>
      </c>
      <c r="CD111" s="93" t="s">
        <v>170</v>
      </c>
      <c r="CE111" s="93" t="s">
        <v>170</v>
      </c>
      <c r="CF111" s="93" t="s">
        <v>170</v>
      </c>
      <c r="CG111" s="93" t="s">
        <v>170</v>
      </c>
      <c r="CH111" s="93" t="s">
        <v>170</v>
      </c>
      <c r="CI111" s="81" t="s">
        <v>170</v>
      </c>
      <c r="CJ111" s="81" t="s">
        <v>170</v>
      </c>
      <c r="CK111" s="81" t="s">
        <v>170</v>
      </c>
      <c r="CL111" s="81" t="s">
        <v>170</v>
      </c>
      <c r="CM111" s="81" t="s">
        <v>170</v>
      </c>
      <c r="CN111" s="81" t="s">
        <v>170</v>
      </c>
      <c r="CO111" s="81" t="s">
        <v>170</v>
      </c>
      <c r="CP111" s="81" t="s">
        <v>170</v>
      </c>
      <c r="CQ111" s="81" t="s">
        <v>170</v>
      </c>
      <c r="CR111" s="82" t="s">
        <v>170</v>
      </c>
      <c r="CS111" s="100">
        <v>45233</v>
      </c>
      <c r="CT111" s="83">
        <v>120</v>
      </c>
      <c r="CU111" s="83"/>
      <c r="CV111" s="83"/>
      <c r="CW111" s="83"/>
      <c r="CX111" s="83"/>
      <c r="CY111" s="83"/>
      <c r="CZ111" s="83"/>
      <c r="DA111" s="83">
        <v>1</v>
      </c>
      <c r="DB111" s="84">
        <f t="shared" si="15"/>
        <v>120</v>
      </c>
      <c r="DC111" s="100">
        <v>45356</v>
      </c>
      <c r="DD111" s="101">
        <v>45233</v>
      </c>
      <c r="DE111" s="86">
        <v>22800000</v>
      </c>
      <c r="DF111" s="85"/>
      <c r="DG111" s="86"/>
      <c r="DH111" s="85"/>
      <c r="DI111" s="86"/>
      <c r="DJ111" s="86"/>
      <c r="DK111" s="86"/>
      <c r="DL111" s="86"/>
      <c r="DM111" s="86"/>
      <c r="DN111" s="87">
        <v>1</v>
      </c>
      <c r="DO111" s="325">
        <f t="shared" si="19"/>
        <v>22800000</v>
      </c>
      <c r="DP111" s="111"/>
      <c r="DQ111" s="112"/>
      <c r="DR111" s="111"/>
      <c r="DS111" s="111"/>
      <c r="DT111" s="111"/>
      <c r="DU111" s="111"/>
      <c r="DV111" s="113"/>
      <c r="DW111" s="113"/>
      <c r="DX111" s="113"/>
      <c r="DY111" s="113"/>
      <c r="DZ111" s="114"/>
      <c r="EA111" s="115">
        <f t="shared" si="16"/>
        <v>5700000</v>
      </c>
      <c r="EB111" s="116">
        <f t="shared" si="17"/>
        <v>5700000</v>
      </c>
      <c r="EC111" s="117" t="s">
        <v>1201</v>
      </c>
    </row>
    <row r="112" spans="1:133" s="118" customFormat="1" ht="36" x14ac:dyDescent="0.2">
      <c r="A112" s="129">
        <v>111</v>
      </c>
      <c r="B112" s="129">
        <v>2023</v>
      </c>
      <c r="C112" s="363" t="s">
        <v>1202</v>
      </c>
      <c r="D112" s="364" t="s">
        <v>1203</v>
      </c>
      <c r="E112" s="62" t="s">
        <v>135</v>
      </c>
      <c r="F112" s="62" t="s">
        <v>136</v>
      </c>
      <c r="G112" s="61" t="s">
        <v>137</v>
      </c>
      <c r="H112" s="61" t="s">
        <v>138</v>
      </c>
      <c r="I112" s="63">
        <v>38400000</v>
      </c>
      <c r="J112" s="126">
        <f t="shared" si="13"/>
        <v>57600000</v>
      </c>
      <c r="K112" s="64" t="s">
        <v>139</v>
      </c>
      <c r="L112" s="65">
        <v>38624</v>
      </c>
      <c r="M112" s="76">
        <v>57</v>
      </c>
      <c r="N112" s="69" t="s">
        <v>140</v>
      </c>
      <c r="O112" s="69" t="s">
        <v>141</v>
      </c>
      <c r="P112" s="88" t="s">
        <v>378</v>
      </c>
      <c r="Q112" s="88">
        <v>1841</v>
      </c>
      <c r="R112" s="95" t="s">
        <v>379</v>
      </c>
      <c r="S112" s="102">
        <v>410</v>
      </c>
      <c r="T112" s="103">
        <v>44949</v>
      </c>
      <c r="U112" s="89">
        <v>677</v>
      </c>
      <c r="V112" s="90">
        <v>45188</v>
      </c>
      <c r="W112" s="89">
        <v>877</v>
      </c>
      <c r="X112" s="104">
        <v>45279</v>
      </c>
      <c r="Y112" s="105"/>
      <c r="Z112" s="91"/>
      <c r="AA112" s="92"/>
      <c r="AB112" s="92"/>
      <c r="AC112" s="92"/>
      <c r="AD112" s="106"/>
      <c r="AE112" s="96" t="s">
        <v>144</v>
      </c>
      <c r="AF112" s="66" t="s">
        <v>145</v>
      </c>
      <c r="AG112" s="66" t="s">
        <v>254</v>
      </c>
      <c r="AH112" s="66" t="s">
        <v>147</v>
      </c>
      <c r="AI112" s="67" t="s">
        <v>255</v>
      </c>
      <c r="AJ112" s="68">
        <v>5</v>
      </c>
      <c r="AK112" s="123" t="s">
        <v>674</v>
      </c>
      <c r="AL112" s="70" t="s">
        <v>150</v>
      </c>
      <c r="AM112" s="70">
        <v>8</v>
      </c>
      <c r="AN112" s="70">
        <f>2+2</f>
        <v>4</v>
      </c>
      <c r="AO112" s="70">
        <f t="shared" si="14"/>
        <v>12</v>
      </c>
      <c r="AP112" s="70">
        <v>0</v>
      </c>
      <c r="AQ112" s="107">
        <v>44988</v>
      </c>
      <c r="AR112" s="108">
        <v>44991</v>
      </c>
      <c r="AS112" s="108">
        <v>44992</v>
      </c>
      <c r="AT112" s="108">
        <v>45236</v>
      </c>
      <c r="AU112" s="108">
        <v>45357</v>
      </c>
      <c r="AV112" s="109"/>
      <c r="AW112" s="94" t="s">
        <v>195</v>
      </c>
      <c r="AX112" s="70" t="s">
        <v>152</v>
      </c>
      <c r="AY112" s="72">
        <v>1085919876</v>
      </c>
      <c r="AZ112" s="73">
        <v>0</v>
      </c>
      <c r="BA112" s="70" t="s">
        <v>1204</v>
      </c>
      <c r="BB112" s="60" t="s">
        <v>1053</v>
      </c>
      <c r="BC112" s="74">
        <v>33106</v>
      </c>
      <c r="BD112" s="75">
        <f ca="1">(TODAY()-Tabla1[[#This Row],[FECHA DE NACIMIENTO]])/365</f>
        <v>33.561643835616437</v>
      </c>
      <c r="BE112" s="70" t="s">
        <v>170</v>
      </c>
      <c r="BF112" s="70" t="s">
        <v>181</v>
      </c>
      <c r="BG112" s="70" t="s">
        <v>258</v>
      </c>
      <c r="BH112" s="76" t="s">
        <v>158</v>
      </c>
      <c r="BI112" s="70" t="s">
        <v>159</v>
      </c>
      <c r="BJ112" s="70" t="s">
        <v>160</v>
      </c>
      <c r="BK112" s="77" t="s">
        <v>1205</v>
      </c>
      <c r="BL112" s="70">
        <v>3224520614</v>
      </c>
      <c r="BM112" s="119" t="s">
        <v>1206</v>
      </c>
      <c r="BN112" s="70" t="s">
        <v>163</v>
      </c>
      <c r="BO112" s="71">
        <v>45427</v>
      </c>
      <c r="BP112" s="235">
        <v>45488</v>
      </c>
      <c r="BQ112" s="71" t="s">
        <v>353</v>
      </c>
      <c r="BR112" s="122">
        <v>80048265</v>
      </c>
      <c r="BS112" s="121">
        <v>3</v>
      </c>
      <c r="BT112" s="70" t="s">
        <v>288</v>
      </c>
      <c r="BU112" s="128" t="s">
        <v>1207</v>
      </c>
      <c r="BV112" s="80" t="s">
        <v>167</v>
      </c>
      <c r="BW112" s="97" t="s">
        <v>168</v>
      </c>
      <c r="BX112" s="99" t="s">
        <v>1085</v>
      </c>
      <c r="BY112" s="98" t="s">
        <v>170</v>
      </c>
      <c r="BZ112" s="93" t="s">
        <v>170</v>
      </c>
      <c r="CA112" s="93" t="s">
        <v>170</v>
      </c>
      <c r="CB112" s="93" t="s">
        <v>170</v>
      </c>
      <c r="CC112" s="93" t="s">
        <v>170</v>
      </c>
      <c r="CD112" s="93" t="s">
        <v>170</v>
      </c>
      <c r="CE112" s="93" t="s">
        <v>170</v>
      </c>
      <c r="CF112" s="93" t="s">
        <v>170</v>
      </c>
      <c r="CG112" s="93" t="s">
        <v>170</v>
      </c>
      <c r="CH112" s="93" t="s">
        <v>170</v>
      </c>
      <c r="CI112" s="81" t="s">
        <v>170</v>
      </c>
      <c r="CJ112" s="81" t="s">
        <v>170</v>
      </c>
      <c r="CK112" s="81" t="s">
        <v>170</v>
      </c>
      <c r="CL112" s="81" t="s">
        <v>170</v>
      </c>
      <c r="CM112" s="81" t="s">
        <v>170</v>
      </c>
      <c r="CN112" s="81" t="s">
        <v>170</v>
      </c>
      <c r="CO112" s="81" t="s">
        <v>170</v>
      </c>
      <c r="CP112" s="81" t="s">
        <v>170</v>
      </c>
      <c r="CQ112" s="81" t="s">
        <v>170</v>
      </c>
      <c r="CR112" s="82" t="s">
        <v>170</v>
      </c>
      <c r="CS112" s="100">
        <v>45202</v>
      </c>
      <c r="CT112" s="83">
        <v>60</v>
      </c>
      <c r="CU112" s="225">
        <v>45286</v>
      </c>
      <c r="CV112" s="83">
        <v>60</v>
      </c>
      <c r="CW112" s="83"/>
      <c r="CX112" s="83"/>
      <c r="CY112" s="83"/>
      <c r="CZ112" s="83"/>
      <c r="DA112" s="83">
        <v>2</v>
      </c>
      <c r="DB112" s="84">
        <f t="shared" si="15"/>
        <v>120</v>
      </c>
      <c r="DC112" s="100">
        <v>45357</v>
      </c>
      <c r="DD112" s="101">
        <v>45202</v>
      </c>
      <c r="DE112" s="86">
        <v>9600000</v>
      </c>
      <c r="DF112" s="85">
        <v>45286</v>
      </c>
      <c r="DG112" s="86">
        <v>9600000</v>
      </c>
      <c r="DH112" s="85"/>
      <c r="DI112" s="86"/>
      <c r="DJ112" s="86"/>
      <c r="DK112" s="86"/>
      <c r="DL112" s="86"/>
      <c r="DM112" s="86"/>
      <c r="DN112" s="87">
        <v>2</v>
      </c>
      <c r="DO112" s="325">
        <f t="shared" si="19"/>
        <v>19200000</v>
      </c>
      <c r="DP112" s="111"/>
      <c r="DQ112" s="112"/>
      <c r="DR112" s="111"/>
      <c r="DS112" s="111"/>
      <c r="DT112" s="111"/>
      <c r="DU112" s="111"/>
      <c r="DV112" s="113"/>
      <c r="DW112" s="113"/>
      <c r="DX112" s="113"/>
      <c r="DY112" s="113"/>
      <c r="DZ112" s="114"/>
      <c r="EA112" s="115">
        <f t="shared" si="16"/>
        <v>4800000</v>
      </c>
      <c r="EB112" s="116">
        <f t="shared" si="17"/>
        <v>4800000</v>
      </c>
      <c r="EC112" s="227"/>
    </row>
    <row r="113" spans="1:133" s="118" customFormat="1" ht="36" x14ac:dyDescent="0.2">
      <c r="A113" s="129">
        <v>112</v>
      </c>
      <c r="B113" s="129">
        <v>2023</v>
      </c>
      <c r="C113" s="363" t="s">
        <v>1208</v>
      </c>
      <c r="D113" s="364" t="s">
        <v>1209</v>
      </c>
      <c r="E113" s="62" t="s">
        <v>135</v>
      </c>
      <c r="F113" s="62" t="s">
        <v>136</v>
      </c>
      <c r="G113" s="61" t="s">
        <v>137</v>
      </c>
      <c r="H113" s="61" t="s">
        <v>138</v>
      </c>
      <c r="I113" s="63">
        <v>41376000</v>
      </c>
      <c r="J113" s="126">
        <f t="shared" si="13"/>
        <v>62064000</v>
      </c>
      <c r="K113" s="64" t="s">
        <v>139</v>
      </c>
      <c r="L113" s="65">
        <v>40223</v>
      </c>
      <c r="M113" s="76">
        <v>57</v>
      </c>
      <c r="N113" s="69" t="s">
        <v>140</v>
      </c>
      <c r="O113" s="69" t="s">
        <v>141</v>
      </c>
      <c r="P113" s="88" t="s">
        <v>142</v>
      </c>
      <c r="Q113" s="88">
        <v>1741</v>
      </c>
      <c r="R113" s="95" t="s">
        <v>143</v>
      </c>
      <c r="S113" s="102">
        <v>490</v>
      </c>
      <c r="T113" s="103">
        <v>44981</v>
      </c>
      <c r="U113" s="89">
        <v>678</v>
      </c>
      <c r="V113" s="90">
        <v>45188</v>
      </c>
      <c r="W113" s="319">
        <v>872</v>
      </c>
      <c r="X113" s="104">
        <v>45278</v>
      </c>
      <c r="Y113" s="105">
        <v>444</v>
      </c>
      <c r="Z113" s="91">
        <v>45308</v>
      </c>
      <c r="AA113" s="92"/>
      <c r="AB113" s="92"/>
      <c r="AC113" s="92"/>
      <c r="AD113" s="106"/>
      <c r="AE113" s="96" t="s">
        <v>144</v>
      </c>
      <c r="AF113" s="66" t="s">
        <v>145</v>
      </c>
      <c r="AG113" s="66" t="s">
        <v>254</v>
      </c>
      <c r="AH113" s="66" t="s">
        <v>147</v>
      </c>
      <c r="AI113" s="67" t="s">
        <v>255</v>
      </c>
      <c r="AJ113" s="68">
        <v>5</v>
      </c>
      <c r="AK113" s="123" t="s">
        <v>1210</v>
      </c>
      <c r="AL113" s="70" t="s">
        <v>150</v>
      </c>
      <c r="AM113" s="70">
        <v>8</v>
      </c>
      <c r="AN113" s="70">
        <f>2+1+1</f>
        <v>4</v>
      </c>
      <c r="AO113" s="70">
        <f t="shared" si="14"/>
        <v>12</v>
      </c>
      <c r="AP113" s="70">
        <v>0</v>
      </c>
      <c r="AQ113" s="107">
        <v>44988</v>
      </c>
      <c r="AR113" s="108">
        <v>44992</v>
      </c>
      <c r="AS113" s="108">
        <v>44992</v>
      </c>
      <c r="AT113" s="108">
        <v>45236</v>
      </c>
      <c r="AU113" s="108">
        <v>45357</v>
      </c>
      <c r="AV113" s="109"/>
      <c r="AW113" s="94" t="s">
        <v>195</v>
      </c>
      <c r="AX113" s="70" t="s">
        <v>152</v>
      </c>
      <c r="AY113" s="72">
        <v>52423626</v>
      </c>
      <c r="AZ113" s="73">
        <v>5</v>
      </c>
      <c r="BA113" s="70" t="s">
        <v>923</v>
      </c>
      <c r="BB113" s="60" t="s">
        <v>1211</v>
      </c>
      <c r="BC113" s="74">
        <v>28459</v>
      </c>
      <c r="BD113" s="75">
        <f ca="1">(TODAY()-Tabla1[[#This Row],[FECHA DE NACIMIENTO]])/365</f>
        <v>46.293150684931504</v>
      </c>
      <c r="BE113" s="70" t="s">
        <v>155</v>
      </c>
      <c r="BF113" s="70" t="s">
        <v>156</v>
      </c>
      <c r="BG113" s="70" t="s">
        <v>258</v>
      </c>
      <c r="BH113" s="76" t="s">
        <v>158</v>
      </c>
      <c r="BI113" s="70" t="s">
        <v>159</v>
      </c>
      <c r="BJ113" s="70" t="s">
        <v>160</v>
      </c>
      <c r="BK113" s="77" t="s">
        <v>1212</v>
      </c>
      <c r="BL113" s="70">
        <v>3112050332</v>
      </c>
      <c r="BM113" s="119" t="s">
        <v>1213</v>
      </c>
      <c r="BN113" s="70" t="s">
        <v>163</v>
      </c>
      <c r="BO113" s="71">
        <v>45427</v>
      </c>
      <c r="BP113" s="71">
        <v>45519</v>
      </c>
      <c r="BQ113" s="71" t="s">
        <v>164</v>
      </c>
      <c r="BR113" s="122">
        <v>39663349</v>
      </c>
      <c r="BS113" s="121">
        <v>1</v>
      </c>
      <c r="BT113" s="70" t="s">
        <v>924</v>
      </c>
      <c r="BU113" s="128" t="s">
        <v>1214</v>
      </c>
      <c r="BV113" s="80" t="s">
        <v>436</v>
      </c>
      <c r="BW113" s="97" t="s">
        <v>168</v>
      </c>
      <c r="BX113" s="99" t="s">
        <v>1085</v>
      </c>
      <c r="BY113" s="98" t="s">
        <v>170</v>
      </c>
      <c r="BZ113" s="93" t="s">
        <v>170</v>
      </c>
      <c r="CA113" s="93" t="s">
        <v>170</v>
      </c>
      <c r="CB113" s="93" t="s">
        <v>170</v>
      </c>
      <c r="CC113" s="93" t="s">
        <v>170</v>
      </c>
      <c r="CD113" s="93" t="s">
        <v>170</v>
      </c>
      <c r="CE113" s="93" t="s">
        <v>170</v>
      </c>
      <c r="CF113" s="93" t="s">
        <v>170</v>
      </c>
      <c r="CG113" s="93" t="s">
        <v>170</v>
      </c>
      <c r="CH113" s="93" t="s">
        <v>170</v>
      </c>
      <c r="CI113" s="81" t="s">
        <v>170</v>
      </c>
      <c r="CJ113" s="81" t="s">
        <v>170</v>
      </c>
      <c r="CK113" s="81" t="s">
        <v>170</v>
      </c>
      <c r="CL113" s="81" t="s">
        <v>170</v>
      </c>
      <c r="CM113" s="81" t="s">
        <v>170</v>
      </c>
      <c r="CN113" s="81" t="s">
        <v>170</v>
      </c>
      <c r="CO113" s="81" t="s">
        <v>170</v>
      </c>
      <c r="CP113" s="81" t="s">
        <v>170</v>
      </c>
      <c r="CQ113" s="81" t="s">
        <v>170</v>
      </c>
      <c r="CR113" s="82" t="s">
        <v>170</v>
      </c>
      <c r="CS113" s="100">
        <v>45202</v>
      </c>
      <c r="CT113" s="83">
        <v>60</v>
      </c>
      <c r="CU113" s="225">
        <v>45286</v>
      </c>
      <c r="CV113" s="83">
        <v>30</v>
      </c>
      <c r="CW113" s="225">
        <v>45316</v>
      </c>
      <c r="CX113" s="83">
        <v>30</v>
      </c>
      <c r="CY113" s="83"/>
      <c r="CZ113" s="83"/>
      <c r="DA113" s="83">
        <v>3</v>
      </c>
      <c r="DB113" s="84">
        <f t="shared" si="15"/>
        <v>120</v>
      </c>
      <c r="DC113" s="100">
        <v>45357</v>
      </c>
      <c r="DD113" s="101">
        <v>45202</v>
      </c>
      <c r="DE113" s="86">
        <v>10344000</v>
      </c>
      <c r="DF113" s="85">
        <v>45286</v>
      </c>
      <c r="DG113" s="86">
        <v>5172000</v>
      </c>
      <c r="DH113" s="85">
        <v>45316</v>
      </c>
      <c r="DI113" s="86">
        <v>5172000</v>
      </c>
      <c r="DJ113" s="86"/>
      <c r="DK113" s="86"/>
      <c r="DL113" s="86"/>
      <c r="DM113" s="86"/>
      <c r="DN113" s="87">
        <v>3</v>
      </c>
      <c r="DO113" s="325">
        <f t="shared" si="19"/>
        <v>20688000</v>
      </c>
      <c r="DP113" s="111"/>
      <c r="DQ113" s="112"/>
      <c r="DR113" s="111"/>
      <c r="DS113" s="111"/>
      <c r="DT113" s="111"/>
      <c r="DU113" s="111"/>
      <c r="DV113" s="113"/>
      <c r="DW113" s="113"/>
      <c r="DX113" s="113"/>
      <c r="DY113" s="113"/>
      <c r="DZ113" s="114"/>
      <c r="EA113" s="115">
        <f t="shared" si="16"/>
        <v>5172000</v>
      </c>
      <c r="EB113" s="116">
        <f t="shared" si="17"/>
        <v>5172000</v>
      </c>
      <c r="EC113" s="117" t="s">
        <v>1215</v>
      </c>
    </row>
    <row r="114" spans="1:133" s="118" customFormat="1" ht="36" x14ac:dyDescent="0.2">
      <c r="A114" s="61">
        <v>113</v>
      </c>
      <c r="B114" s="61">
        <v>2023</v>
      </c>
      <c r="C114" s="360" t="s">
        <v>1216</v>
      </c>
      <c r="D114" s="366" t="s">
        <v>1217</v>
      </c>
      <c r="E114" s="62" t="s">
        <v>135</v>
      </c>
      <c r="F114" s="62" t="s">
        <v>136</v>
      </c>
      <c r="G114" s="61" t="s">
        <v>137</v>
      </c>
      <c r="H114" s="61" t="s">
        <v>138</v>
      </c>
      <c r="I114" s="63">
        <v>45600000</v>
      </c>
      <c r="J114" s="126">
        <f t="shared" si="13"/>
        <v>45600000</v>
      </c>
      <c r="K114" s="64" t="s">
        <v>139</v>
      </c>
      <c r="L114" s="65">
        <v>40381</v>
      </c>
      <c r="M114" s="76">
        <v>55</v>
      </c>
      <c r="N114" s="69" t="s">
        <v>1218</v>
      </c>
      <c r="O114" s="69" t="s">
        <v>141</v>
      </c>
      <c r="P114" s="88" t="s">
        <v>1219</v>
      </c>
      <c r="Q114" s="88">
        <v>1739</v>
      </c>
      <c r="R114" s="95" t="s">
        <v>1220</v>
      </c>
      <c r="S114" s="102">
        <v>497</v>
      </c>
      <c r="T114" s="103">
        <v>44984</v>
      </c>
      <c r="U114" s="89"/>
      <c r="V114" s="90"/>
      <c r="W114" s="89"/>
      <c r="X114" s="104"/>
      <c r="Y114" s="105"/>
      <c r="Z114" s="91"/>
      <c r="AA114" s="92"/>
      <c r="AB114" s="92"/>
      <c r="AC114" s="92"/>
      <c r="AD114" s="106"/>
      <c r="AE114" s="96" t="s">
        <v>144</v>
      </c>
      <c r="AF114" s="66" t="s">
        <v>145</v>
      </c>
      <c r="AG114" s="66" t="s">
        <v>254</v>
      </c>
      <c r="AH114" s="66" t="s">
        <v>147</v>
      </c>
      <c r="AI114" s="67" t="s">
        <v>255</v>
      </c>
      <c r="AJ114" s="68">
        <v>5</v>
      </c>
      <c r="AK114" s="123" t="s">
        <v>1221</v>
      </c>
      <c r="AL114" s="70" t="s">
        <v>150</v>
      </c>
      <c r="AM114" s="70">
        <v>8</v>
      </c>
      <c r="AN114" s="70">
        <v>0</v>
      </c>
      <c r="AO114" s="70">
        <f t="shared" si="14"/>
        <v>8</v>
      </c>
      <c r="AP114" s="70">
        <v>0</v>
      </c>
      <c r="AQ114" s="107">
        <v>44988</v>
      </c>
      <c r="AR114" s="108">
        <v>44988</v>
      </c>
      <c r="AS114" s="108">
        <v>44991</v>
      </c>
      <c r="AT114" s="108">
        <v>45235</v>
      </c>
      <c r="AU114" s="108">
        <v>45077</v>
      </c>
      <c r="AV114" s="109"/>
      <c r="AW114" s="94" t="s">
        <v>241</v>
      </c>
      <c r="AX114" s="70" t="s">
        <v>152</v>
      </c>
      <c r="AY114" s="72">
        <v>1018461926</v>
      </c>
      <c r="AZ114" s="73">
        <v>9</v>
      </c>
      <c r="BA114" s="70" t="s">
        <v>1222</v>
      </c>
      <c r="BB114" s="60" t="s">
        <v>944</v>
      </c>
      <c r="BC114" s="74">
        <v>34192</v>
      </c>
      <c r="BD114" s="75">
        <f ca="1">(TODAY()-Tabla1[[#This Row],[FECHA DE NACIMIENTO]])/365</f>
        <v>30.586301369863012</v>
      </c>
      <c r="BE114" s="70" t="s">
        <v>170</v>
      </c>
      <c r="BF114" s="70" t="s">
        <v>181</v>
      </c>
      <c r="BG114" s="70" t="s">
        <v>258</v>
      </c>
      <c r="BH114" s="76" t="s">
        <v>158</v>
      </c>
      <c r="BI114" s="70" t="s">
        <v>159</v>
      </c>
      <c r="BJ114" s="70" t="s">
        <v>160</v>
      </c>
      <c r="BK114" s="77" t="s">
        <v>1223</v>
      </c>
      <c r="BL114" s="70">
        <v>3132543111</v>
      </c>
      <c r="BM114" s="119" t="s">
        <v>1224</v>
      </c>
      <c r="BN114" s="70" t="s">
        <v>163</v>
      </c>
      <c r="BO114" s="71">
        <v>45418</v>
      </c>
      <c r="BP114" s="71"/>
      <c r="BQ114" s="71" t="s">
        <v>575</v>
      </c>
      <c r="BR114" s="122">
        <v>1073533479</v>
      </c>
      <c r="BS114" s="121">
        <v>8</v>
      </c>
      <c r="BT114" s="70" t="s">
        <v>579</v>
      </c>
      <c r="BU114" s="128" t="s">
        <v>1225</v>
      </c>
      <c r="BV114" s="80" t="s">
        <v>374</v>
      </c>
      <c r="BW114" s="97" t="s">
        <v>250</v>
      </c>
      <c r="BX114" s="99" t="s">
        <v>1085</v>
      </c>
      <c r="BY114" s="98" t="s">
        <v>170</v>
      </c>
      <c r="BZ114" s="93" t="s">
        <v>170</v>
      </c>
      <c r="CA114" s="93" t="s">
        <v>170</v>
      </c>
      <c r="CB114" s="93" t="s">
        <v>170</v>
      </c>
      <c r="CC114" s="93" t="s">
        <v>170</v>
      </c>
      <c r="CD114" s="93" t="s">
        <v>170</v>
      </c>
      <c r="CE114" s="93" t="s">
        <v>170</v>
      </c>
      <c r="CF114" s="93" t="s">
        <v>170</v>
      </c>
      <c r="CG114" s="93" t="s">
        <v>170</v>
      </c>
      <c r="CH114" s="93" t="s">
        <v>170</v>
      </c>
      <c r="CI114" s="81" t="s">
        <v>170</v>
      </c>
      <c r="CJ114" s="81" t="s">
        <v>170</v>
      </c>
      <c r="CK114" s="81" t="s">
        <v>170</v>
      </c>
      <c r="CL114" s="81" t="s">
        <v>170</v>
      </c>
      <c r="CM114" s="81" t="s">
        <v>170</v>
      </c>
      <c r="CN114" s="81" t="s">
        <v>170</v>
      </c>
      <c r="CO114" s="81" t="s">
        <v>170</v>
      </c>
      <c r="CP114" s="81" t="s">
        <v>170</v>
      </c>
      <c r="CQ114" s="81" t="s">
        <v>170</v>
      </c>
      <c r="CR114" s="82" t="s">
        <v>170</v>
      </c>
      <c r="CS114" s="100"/>
      <c r="CT114" s="83"/>
      <c r="CU114" s="83"/>
      <c r="CV114" s="83"/>
      <c r="CW114" s="83"/>
      <c r="CX114" s="83"/>
      <c r="CY114" s="83"/>
      <c r="CZ114" s="83"/>
      <c r="DA114" s="83"/>
      <c r="DB114" s="84">
        <f t="shared" si="15"/>
        <v>0</v>
      </c>
      <c r="DC114" s="100">
        <v>45235</v>
      </c>
      <c r="DD114" s="101"/>
      <c r="DE114" s="86"/>
      <c r="DF114" s="85"/>
      <c r="DG114" s="86"/>
      <c r="DH114" s="85"/>
      <c r="DI114" s="86"/>
      <c r="DJ114" s="86"/>
      <c r="DK114" s="86"/>
      <c r="DL114" s="86"/>
      <c r="DM114" s="86"/>
      <c r="DN114" s="87"/>
      <c r="DO114" s="325">
        <f t="shared" si="19"/>
        <v>0</v>
      </c>
      <c r="DP114" s="111"/>
      <c r="DQ114" s="112"/>
      <c r="DR114" s="111"/>
      <c r="DS114" s="111"/>
      <c r="DT114" s="111"/>
      <c r="DU114" s="111"/>
      <c r="DV114" s="113"/>
      <c r="DW114" s="113"/>
      <c r="DX114" s="113"/>
      <c r="DY114" s="113"/>
      <c r="DZ114" s="114"/>
      <c r="EA114" s="115">
        <f t="shared" si="16"/>
        <v>5700000</v>
      </c>
      <c r="EB114" s="116">
        <f t="shared" si="17"/>
        <v>5700000</v>
      </c>
      <c r="EC114" s="117" t="s">
        <v>1226</v>
      </c>
    </row>
    <row r="115" spans="1:133" s="118" customFormat="1" ht="36" x14ac:dyDescent="0.2">
      <c r="A115" s="129">
        <v>114</v>
      </c>
      <c r="B115" s="129">
        <v>2023</v>
      </c>
      <c r="C115" s="363" t="s">
        <v>1227</v>
      </c>
      <c r="D115" s="364" t="s">
        <v>1228</v>
      </c>
      <c r="E115" s="62" t="s">
        <v>135</v>
      </c>
      <c r="F115" s="62" t="s">
        <v>136</v>
      </c>
      <c r="G115" s="61" t="s">
        <v>137</v>
      </c>
      <c r="H115" s="61" t="s">
        <v>138</v>
      </c>
      <c r="I115" s="63">
        <v>38400000</v>
      </c>
      <c r="J115" s="126">
        <f t="shared" si="13"/>
        <v>38400000</v>
      </c>
      <c r="K115" s="64" t="s">
        <v>139</v>
      </c>
      <c r="L115" s="65">
        <v>38624</v>
      </c>
      <c r="M115" s="76">
        <v>57</v>
      </c>
      <c r="N115" s="69" t="s">
        <v>140</v>
      </c>
      <c r="O115" s="69" t="s">
        <v>141</v>
      </c>
      <c r="P115" s="88" t="s">
        <v>378</v>
      </c>
      <c r="Q115" s="88">
        <v>1841</v>
      </c>
      <c r="R115" s="95" t="s">
        <v>379</v>
      </c>
      <c r="S115" s="102">
        <v>410</v>
      </c>
      <c r="T115" s="103">
        <v>44949</v>
      </c>
      <c r="U115" s="89"/>
      <c r="V115" s="90"/>
      <c r="W115" s="89"/>
      <c r="X115" s="104"/>
      <c r="Y115" s="105"/>
      <c r="Z115" s="91"/>
      <c r="AA115" s="92"/>
      <c r="AB115" s="92"/>
      <c r="AC115" s="92"/>
      <c r="AD115" s="106"/>
      <c r="AE115" s="96" t="s">
        <v>144</v>
      </c>
      <c r="AF115" s="66" t="s">
        <v>145</v>
      </c>
      <c r="AG115" s="66" t="s">
        <v>254</v>
      </c>
      <c r="AH115" s="66" t="s">
        <v>147</v>
      </c>
      <c r="AI115" s="67" t="s">
        <v>255</v>
      </c>
      <c r="AJ115" s="68">
        <v>5</v>
      </c>
      <c r="AK115" s="123" t="s">
        <v>1229</v>
      </c>
      <c r="AL115" s="70" t="s">
        <v>150</v>
      </c>
      <c r="AM115" s="70">
        <v>8</v>
      </c>
      <c r="AN115" s="70">
        <v>0</v>
      </c>
      <c r="AO115" s="70">
        <f t="shared" si="14"/>
        <v>8</v>
      </c>
      <c r="AP115" s="70">
        <v>0</v>
      </c>
      <c r="AQ115" s="107">
        <v>45083</v>
      </c>
      <c r="AR115" s="108">
        <v>44993</v>
      </c>
      <c r="AS115" s="108">
        <v>44998</v>
      </c>
      <c r="AT115" s="108">
        <v>45242</v>
      </c>
      <c r="AU115" s="108"/>
      <c r="AV115" s="109"/>
      <c r="AW115" s="94" t="s">
        <v>369</v>
      </c>
      <c r="AX115" s="70" t="s">
        <v>152</v>
      </c>
      <c r="AY115" s="72">
        <v>1014253485</v>
      </c>
      <c r="AZ115" s="73">
        <v>6</v>
      </c>
      <c r="BA115" s="70" t="s">
        <v>1230</v>
      </c>
      <c r="BB115" s="60" t="s">
        <v>1053</v>
      </c>
      <c r="BC115" s="74">
        <v>34438</v>
      </c>
      <c r="BD115" s="75">
        <f ca="1">(TODAY()-Tabla1[[#This Row],[FECHA DE NACIMIENTO]])/365</f>
        <v>29.912328767123288</v>
      </c>
      <c r="BE115" s="70" t="s">
        <v>170</v>
      </c>
      <c r="BF115" s="70" t="s">
        <v>181</v>
      </c>
      <c r="BG115" s="70" t="s">
        <v>258</v>
      </c>
      <c r="BH115" s="76" t="s">
        <v>158</v>
      </c>
      <c r="BI115" s="70" t="s">
        <v>159</v>
      </c>
      <c r="BJ115" s="70" t="s">
        <v>160</v>
      </c>
      <c r="BK115" s="77" t="s">
        <v>1231</v>
      </c>
      <c r="BL115" s="70">
        <v>3506791399</v>
      </c>
      <c r="BM115" s="119" t="s">
        <v>1232</v>
      </c>
      <c r="BN115" s="70" t="s">
        <v>163</v>
      </c>
      <c r="BO115" s="71">
        <v>45509</v>
      </c>
      <c r="BP115" s="71"/>
      <c r="BQ115" s="71" t="s">
        <v>353</v>
      </c>
      <c r="BR115" s="122">
        <v>80048265</v>
      </c>
      <c r="BS115" s="121">
        <v>3</v>
      </c>
      <c r="BT115" s="70" t="s">
        <v>288</v>
      </c>
      <c r="BU115" s="128" t="s">
        <v>1233</v>
      </c>
      <c r="BV115" s="80" t="s">
        <v>167</v>
      </c>
      <c r="BW115" s="97" t="s">
        <v>187</v>
      </c>
      <c r="BX115" s="99" t="s">
        <v>1085</v>
      </c>
      <c r="BY115" s="98" t="s">
        <v>170</v>
      </c>
      <c r="BZ115" s="93" t="s">
        <v>170</v>
      </c>
      <c r="CA115" s="93" t="s">
        <v>170</v>
      </c>
      <c r="CB115" s="93" t="s">
        <v>170</v>
      </c>
      <c r="CC115" s="93" t="s">
        <v>170</v>
      </c>
      <c r="CD115" s="93" t="s">
        <v>170</v>
      </c>
      <c r="CE115" s="93" t="s">
        <v>170</v>
      </c>
      <c r="CF115" s="93" t="s">
        <v>170</v>
      </c>
      <c r="CG115" s="93" t="s">
        <v>170</v>
      </c>
      <c r="CH115" s="93" t="s">
        <v>170</v>
      </c>
      <c r="CI115" s="246">
        <v>45092</v>
      </c>
      <c r="CJ115" s="81" t="s">
        <v>1234</v>
      </c>
      <c r="CK115" s="81">
        <v>1014253485</v>
      </c>
      <c r="CL115" s="81">
        <v>6</v>
      </c>
      <c r="CM115" s="81">
        <v>23680000</v>
      </c>
      <c r="CN115" s="81" t="s">
        <v>170</v>
      </c>
      <c r="CO115" s="81" t="s">
        <v>170</v>
      </c>
      <c r="CP115" s="81" t="s">
        <v>170</v>
      </c>
      <c r="CQ115" s="81" t="s">
        <v>170</v>
      </c>
      <c r="CR115" s="82" t="s">
        <v>170</v>
      </c>
      <c r="CS115" s="100"/>
      <c r="CT115" s="83"/>
      <c r="CU115" s="83"/>
      <c r="CV115" s="83"/>
      <c r="CW115" s="83"/>
      <c r="CX115" s="83"/>
      <c r="CY115" s="83"/>
      <c r="CZ115" s="83"/>
      <c r="DA115" s="83"/>
      <c r="DB115" s="84">
        <f t="shared" si="15"/>
        <v>0</v>
      </c>
      <c r="DC115" s="100">
        <v>45242</v>
      </c>
      <c r="DD115" s="101"/>
      <c r="DE115" s="86"/>
      <c r="DF115" s="85"/>
      <c r="DG115" s="86"/>
      <c r="DH115" s="85"/>
      <c r="DI115" s="86"/>
      <c r="DJ115" s="86"/>
      <c r="DK115" s="86"/>
      <c r="DL115" s="86"/>
      <c r="DM115" s="86"/>
      <c r="DN115" s="87"/>
      <c r="DO115" s="325">
        <f t="shared" si="19"/>
        <v>0</v>
      </c>
      <c r="DP115" s="111"/>
      <c r="DQ115" s="112"/>
      <c r="DR115" s="111"/>
      <c r="DS115" s="111"/>
      <c r="DT115" s="111"/>
      <c r="DU115" s="111"/>
      <c r="DV115" s="113"/>
      <c r="DW115" s="113"/>
      <c r="DX115" s="113"/>
      <c r="DY115" s="113"/>
      <c r="DZ115" s="114"/>
      <c r="EA115" s="115">
        <f t="shared" si="16"/>
        <v>4800000</v>
      </c>
      <c r="EB115" s="116">
        <f t="shared" si="17"/>
        <v>4800000</v>
      </c>
      <c r="EC115" s="227"/>
    </row>
    <row r="116" spans="1:133" s="118" customFormat="1" ht="36" x14ac:dyDescent="0.2">
      <c r="A116" s="129">
        <v>115</v>
      </c>
      <c r="B116" s="129">
        <v>2023</v>
      </c>
      <c r="C116" s="363" t="s">
        <v>1235</v>
      </c>
      <c r="D116" s="364" t="s">
        <v>1236</v>
      </c>
      <c r="E116" s="62" t="s">
        <v>135</v>
      </c>
      <c r="F116" s="62" t="s">
        <v>136</v>
      </c>
      <c r="G116" s="61" t="s">
        <v>137</v>
      </c>
      <c r="H116" s="61" t="s">
        <v>138</v>
      </c>
      <c r="I116" s="63">
        <v>21600000</v>
      </c>
      <c r="J116" s="126">
        <f t="shared" si="13"/>
        <v>32400000</v>
      </c>
      <c r="K116" s="64" t="s">
        <v>139</v>
      </c>
      <c r="L116" s="65">
        <v>40220</v>
      </c>
      <c r="M116" s="76">
        <v>12</v>
      </c>
      <c r="N116" s="69" t="s">
        <v>558</v>
      </c>
      <c r="O116" s="69" t="s">
        <v>266</v>
      </c>
      <c r="P116" s="88" t="s">
        <v>559</v>
      </c>
      <c r="Q116" s="88">
        <v>1830</v>
      </c>
      <c r="R116" s="95" t="s">
        <v>560</v>
      </c>
      <c r="S116" s="102">
        <v>481</v>
      </c>
      <c r="T116" s="103">
        <v>44980</v>
      </c>
      <c r="U116" s="89"/>
      <c r="V116" s="90"/>
      <c r="W116" s="89"/>
      <c r="X116" s="104"/>
      <c r="Y116" s="105"/>
      <c r="Z116" s="91"/>
      <c r="AA116" s="92"/>
      <c r="AB116" s="92"/>
      <c r="AC116" s="92"/>
      <c r="AD116" s="106"/>
      <c r="AE116" s="96" t="s">
        <v>144</v>
      </c>
      <c r="AF116" s="66" t="s">
        <v>145</v>
      </c>
      <c r="AG116" s="66" t="s">
        <v>146</v>
      </c>
      <c r="AH116" s="66" t="s">
        <v>147</v>
      </c>
      <c r="AI116" s="67" t="s">
        <v>148</v>
      </c>
      <c r="AJ116" s="68">
        <v>4</v>
      </c>
      <c r="AK116" s="123" t="s">
        <v>1237</v>
      </c>
      <c r="AL116" s="70" t="s">
        <v>150</v>
      </c>
      <c r="AM116" s="70">
        <v>8</v>
      </c>
      <c r="AN116" s="70">
        <v>4</v>
      </c>
      <c r="AO116" s="70">
        <f t="shared" si="14"/>
        <v>12</v>
      </c>
      <c r="AP116" s="70">
        <v>0</v>
      </c>
      <c r="AQ116" s="107">
        <v>44988</v>
      </c>
      <c r="AR116" s="108">
        <v>44991</v>
      </c>
      <c r="AS116" s="108">
        <v>44993</v>
      </c>
      <c r="AT116" s="108">
        <v>45237</v>
      </c>
      <c r="AU116" s="108">
        <v>45358</v>
      </c>
      <c r="AV116" s="109"/>
      <c r="AW116" s="94" t="s">
        <v>195</v>
      </c>
      <c r="AX116" s="70" t="s">
        <v>152</v>
      </c>
      <c r="AY116" s="72">
        <v>1031138150</v>
      </c>
      <c r="AZ116" s="73">
        <v>4</v>
      </c>
      <c r="BA116" s="70" t="s">
        <v>1238</v>
      </c>
      <c r="BB116" s="60" t="s">
        <v>154</v>
      </c>
      <c r="BC116" s="74">
        <v>33726</v>
      </c>
      <c r="BD116" s="75">
        <f ca="1">(TODAY()-Tabla1[[#This Row],[FECHA DE NACIMIENTO]])/365</f>
        <v>31.863013698630137</v>
      </c>
      <c r="BE116" s="70" t="s">
        <v>198</v>
      </c>
      <c r="BF116" s="70" t="s">
        <v>156</v>
      </c>
      <c r="BG116" s="70" t="s">
        <v>157</v>
      </c>
      <c r="BH116" s="76" t="s">
        <v>158</v>
      </c>
      <c r="BI116" s="70" t="s">
        <v>159</v>
      </c>
      <c r="BJ116" s="70" t="s">
        <v>160</v>
      </c>
      <c r="BK116" s="77" t="s">
        <v>1239</v>
      </c>
      <c r="BL116" s="70">
        <v>3007097912</v>
      </c>
      <c r="BM116" s="119" t="s">
        <v>1240</v>
      </c>
      <c r="BN116" s="70" t="s">
        <v>163</v>
      </c>
      <c r="BO116" s="71">
        <v>45570</v>
      </c>
      <c r="BP116" s="71"/>
      <c r="BQ116" s="71" t="s">
        <v>488</v>
      </c>
      <c r="BR116" s="122">
        <v>52312234</v>
      </c>
      <c r="BS116" s="121">
        <v>5</v>
      </c>
      <c r="BT116" s="70" t="s">
        <v>1241</v>
      </c>
      <c r="BU116" s="128" t="s">
        <v>1242</v>
      </c>
      <c r="BV116" s="80" t="s">
        <v>374</v>
      </c>
      <c r="BW116" s="97" t="s">
        <v>168</v>
      </c>
      <c r="BX116" s="99" t="s">
        <v>1085</v>
      </c>
      <c r="BY116" s="98" t="s">
        <v>170</v>
      </c>
      <c r="BZ116" s="93" t="s">
        <v>170</v>
      </c>
      <c r="CA116" s="93" t="s">
        <v>170</v>
      </c>
      <c r="CB116" s="93" t="s">
        <v>170</v>
      </c>
      <c r="CC116" s="93" t="s">
        <v>170</v>
      </c>
      <c r="CD116" s="93" t="s">
        <v>170</v>
      </c>
      <c r="CE116" s="93" t="s">
        <v>170</v>
      </c>
      <c r="CF116" s="93" t="s">
        <v>170</v>
      </c>
      <c r="CG116" s="93" t="s">
        <v>170</v>
      </c>
      <c r="CH116" s="93" t="s">
        <v>170</v>
      </c>
      <c r="CI116" s="81" t="s">
        <v>170</v>
      </c>
      <c r="CJ116" s="81" t="s">
        <v>170</v>
      </c>
      <c r="CK116" s="81" t="s">
        <v>170</v>
      </c>
      <c r="CL116" s="81" t="s">
        <v>170</v>
      </c>
      <c r="CM116" s="81" t="s">
        <v>170</v>
      </c>
      <c r="CN116" s="81" t="s">
        <v>170</v>
      </c>
      <c r="CO116" s="81" t="s">
        <v>170</v>
      </c>
      <c r="CP116" s="81" t="s">
        <v>170</v>
      </c>
      <c r="CQ116" s="81" t="s">
        <v>170</v>
      </c>
      <c r="CR116" s="82" t="s">
        <v>170</v>
      </c>
      <c r="CS116" s="100">
        <v>45187</v>
      </c>
      <c r="CT116" s="83">
        <v>120</v>
      </c>
      <c r="CU116" s="83"/>
      <c r="CV116" s="83"/>
      <c r="CW116" s="83"/>
      <c r="CX116" s="83"/>
      <c r="CY116" s="83"/>
      <c r="CZ116" s="83"/>
      <c r="DA116" s="83">
        <v>1</v>
      </c>
      <c r="DB116" s="84">
        <f t="shared" si="15"/>
        <v>120</v>
      </c>
      <c r="DC116" s="100">
        <v>45358</v>
      </c>
      <c r="DD116" s="101">
        <v>45187</v>
      </c>
      <c r="DE116" s="86">
        <v>10800000</v>
      </c>
      <c r="DF116" s="85"/>
      <c r="DG116" s="86"/>
      <c r="DH116" s="85"/>
      <c r="DI116" s="86"/>
      <c r="DJ116" s="86"/>
      <c r="DK116" s="86"/>
      <c r="DL116" s="86"/>
      <c r="DM116" s="86"/>
      <c r="DN116" s="87">
        <v>1</v>
      </c>
      <c r="DO116" s="325">
        <f t="shared" si="19"/>
        <v>10800000</v>
      </c>
      <c r="DP116" s="111"/>
      <c r="DQ116" s="112"/>
      <c r="DR116" s="111"/>
      <c r="DS116" s="111"/>
      <c r="DT116" s="111"/>
      <c r="DU116" s="111"/>
      <c r="DV116" s="113"/>
      <c r="DW116" s="113"/>
      <c r="DX116" s="113"/>
      <c r="DY116" s="113"/>
      <c r="DZ116" s="114"/>
      <c r="EA116" s="115">
        <f t="shared" si="16"/>
        <v>2700000</v>
      </c>
      <c r="EB116" s="116">
        <f t="shared" si="17"/>
        <v>2700000</v>
      </c>
      <c r="EC116" s="117" t="s">
        <v>1243</v>
      </c>
    </row>
    <row r="117" spans="1:133" s="118" customFormat="1" ht="40.5" customHeight="1" x14ac:dyDescent="0.2">
      <c r="A117" s="129">
        <v>116</v>
      </c>
      <c r="B117" s="129">
        <v>2023</v>
      </c>
      <c r="C117" s="360" t="s">
        <v>1244</v>
      </c>
      <c r="D117" s="366" t="s">
        <v>1245</v>
      </c>
      <c r="E117" s="62" t="s">
        <v>135</v>
      </c>
      <c r="F117" s="62" t="s">
        <v>136</v>
      </c>
      <c r="G117" s="61" t="s">
        <v>137</v>
      </c>
      <c r="H117" s="61" t="s">
        <v>138</v>
      </c>
      <c r="I117" s="63">
        <v>19200000</v>
      </c>
      <c r="J117" s="126">
        <f t="shared" si="13"/>
        <v>28800000</v>
      </c>
      <c r="K117" s="64" t="s">
        <v>139</v>
      </c>
      <c r="L117" s="65">
        <v>40380</v>
      </c>
      <c r="M117" s="76">
        <v>57</v>
      </c>
      <c r="N117" s="69" t="s">
        <v>140</v>
      </c>
      <c r="O117" s="69" t="s">
        <v>141</v>
      </c>
      <c r="P117" s="88" t="s">
        <v>378</v>
      </c>
      <c r="Q117" s="88">
        <v>1841</v>
      </c>
      <c r="R117" s="95" t="s">
        <v>379</v>
      </c>
      <c r="S117" s="102">
        <v>498</v>
      </c>
      <c r="T117" s="103">
        <v>44984</v>
      </c>
      <c r="U117" s="89">
        <v>693</v>
      </c>
      <c r="V117" s="90">
        <v>45208</v>
      </c>
      <c r="W117" s="89"/>
      <c r="X117" s="104"/>
      <c r="Y117" s="105"/>
      <c r="Z117" s="91"/>
      <c r="AA117" s="92"/>
      <c r="AB117" s="92"/>
      <c r="AC117" s="92"/>
      <c r="AD117" s="106"/>
      <c r="AE117" s="96" t="s">
        <v>144</v>
      </c>
      <c r="AF117" s="66" t="s">
        <v>145</v>
      </c>
      <c r="AG117" s="66" t="s">
        <v>146</v>
      </c>
      <c r="AH117" s="66" t="s">
        <v>147</v>
      </c>
      <c r="AI117" s="67" t="s">
        <v>148</v>
      </c>
      <c r="AJ117" s="68">
        <v>4</v>
      </c>
      <c r="AK117" s="123" t="s">
        <v>1246</v>
      </c>
      <c r="AL117" s="70" t="s">
        <v>150</v>
      </c>
      <c r="AM117" s="70">
        <v>8</v>
      </c>
      <c r="AN117" s="70">
        <f>2+2</f>
        <v>4</v>
      </c>
      <c r="AO117" s="70">
        <f t="shared" si="14"/>
        <v>12</v>
      </c>
      <c r="AP117" s="70">
        <v>0</v>
      </c>
      <c r="AQ117" s="107">
        <v>44992</v>
      </c>
      <c r="AR117" s="107">
        <v>44992</v>
      </c>
      <c r="AS117" s="108">
        <v>44993</v>
      </c>
      <c r="AT117" s="108">
        <v>45237</v>
      </c>
      <c r="AU117" s="108">
        <v>45358</v>
      </c>
      <c r="AV117" s="109"/>
      <c r="AW117" s="94" t="s">
        <v>195</v>
      </c>
      <c r="AX117" s="70" t="s">
        <v>152</v>
      </c>
      <c r="AY117" s="72">
        <v>1023938082</v>
      </c>
      <c r="AZ117" s="73">
        <v>5</v>
      </c>
      <c r="BA117" s="70" t="s">
        <v>1247</v>
      </c>
      <c r="BB117" s="60" t="s">
        <v>1248</v>
      </c>
      <c r="BC117" s="74">
        <v>34637</v>
      </c>
      <c r="BD117" s="75">
        <f ca="1">(TODAY()-Tabla1[[#This Row],[FECHA DE NACIMIENTO]])/365</f>
        <v>29.367123287671234</v>
      </c>
      <c r="BE117" s="70" t="s">
        <v>170</v>
      </c>
      <c r="BF117" s="70" t="s">
        <v>181</v>
      </c>
      <c r="BG117" s="70" t="s">
        <v>157</v>
      </c>
      <c r="BH117" s="76" t="s">
        <v>158</v>
      </c>
      <c r="BI117" s="70" t="s">
        <v>159</v>
      </c>
      <c r="BJ117" s="70" t="s">
        <v>160</v>
      </c>
      <c r="BK117" s="77" t="s">
        <v>1249</v>
      </c>
      <c r="BL117" s="70">
        <v>3227013475</v>
      </c>
      <c r="BM117" s="119" t="s">
        <v>1250</v>
      </c>
      <c r="BN117" s="70" t="s">
        <v>163</v>
      </c>
      <c r="BO117" s="71">
        <v>45483</v>
      </c>
      <c r="BP117" s="71">
        <v>45545</v>
      </c>
      <c r="BQ117" s="71" t="s">
        <v>503</v>
      </c>
      <c r="BR117" s="72">
        <v>1030525081</v>
      </c>
      <c r="BS117" s="73">
        <v>0</v>
      </c>
      <c r="BT117" s="70" t="s">
        <v>434</v>
      </c>
      <c r="BU117" s="128" t="s">
        <v>1251</v>
      </c>
      <c r="BV117" s="80" t="s">
        <v>211</v>
      </c>
      <c r="BW117" s="97" t="s">
        <v>168</v>
      </c>
      <c r="BX117" s="99" t="s">
        <v>1085</v>
      </c>
      <c r="BY117" s="98" t="s">
        <v>170</v>
      </c>
      <c r="BZ117" s="93" t="s">
        <v>170</v>
      </c>
      <c r="CA117" s="93" t="s">
        <v>170</v>
      </c>
      <c r="CB117" s="93" t="s">
        <v>170</v>
      </c>
      <c r="CC117" s="93" t="s">
        <v>170</v>
      </c>
      <c r="CD117" s="93" t="s">
        <v>170</v>
      </c>
      <c r="CE117" s="93" t="s">
        <v>170</v>
      </c>
      <c r="CF117" s="93" t="s">
        <v>170</v>
      </c>
      <c r="CG117" s="93" t="s">
        <v>170</v>
      </c>
      <c r="CH117" s="93" t="s">
        <v>170</v>
      </c>
      <c r="CI117" s="81" t="s">
        <v>170</v>
      </c>
      <c r="CJ117" s="81" t="s">
        <v>170</v>
      </c>
      <c r="CK117" s="81" t="s">
        <v>170</v>
      </c>
      <c r="CL117" s="81" t="s">
        <v>170</v>
      </c>
      <c r="CM117" s="81" t="s">
        <v>170</v>
      </c>
      <c r="CN117" s="81" t="s">
        <v>170</v>
      </c>
      <c r="CO117" s="81" t="s">
        <v>170</v>
      </c>
      <c r="CP117" s="81" t="s">
        <v>170</v>
      </c>
      <c r="CQ117" s="81" t="s">
        <v>170</v>
      </c>
      <c r="CR117" s="82" t="s">
        <v>170</v>
      </c>
      <c r="CS117" s="100">
        <v>45219</v>
      </c>
      <c r="CT117" s="83">
        <v>60</v>
      </c>
      <c r="CU117" s="225">
        <v>45286</v>
      </c>
      <c r="CV117" s="83">
        <v>60</v>
      </c>
      <c r="CW117" s="83"/>
      <c r="CX117" s="83"/>
      <c r="CY117" s="83"/>
      <c r="CZ117" s="83"/>
      <c r="DA117" s="83">
        <v>2</v>
      </c>
      <c r="DB117" s="84">
        <f t="shared" si="15"/>
        <v>120</v>
      </c>
      <c r="DC117" s="100">
        <v>45358</v>
      </c>
      <c r="DD117" s="101">
        <v>45219</v>
      </c>
      <c r="DE117" s="86">
        <v>4800000</v>
      </c>
      <c r="DF117" s="85">
        <v>45286</v>
      </c>
      <c r="DG117" s="86">
        <v>4800000</v>
      </c>
      <c r="DH117" s="85"/>
      <c r="DI117" s="86"/>
      <c r="DJ117" s="86"/>
      <c r="DK117" s="86"/>
      <c r="DL117" s="86"/>
      <c r="DM117" s="86"/>
      <c r="DN117" s="87">
        <v>2</v>
      </c>
      <c r="DO117" s="325">
        <f t="shared" si="19"/>
        <v>9600000</v>
      </c>
      <c r="DP117" s="111"/>
      <c r="DQ117" s="112"/>
      <c r="DR117" s="111"/>
      <c r="DS117" s="111"/>
      <c r="DT117" s="111"/>
      <c r="DU117" s="111"/>
      <c r="DV117" s="113"/>
      <c r="DW117" s="113"/>
      <c r="DX117" s="113"/>
      <c r="DY117" s="113"/>
      <c r="DZ117" s="114"/>
      <c r="EA117" s="115">
        <f t="shared" si="16"/>
        <v>2400000</v>
      </c>
      <c r="EB117" s="116">
        <f t="shared" si="17"/>
        <v>2400000</v>
      </c>
      <c r="EC117" s="227" t="s">
        <v>1252</v>
      </c>
    </row>
    <row r="118" spans="1:133" s="118" customFormat="1" ht="48" x14ac:dyDescent="0.2">
      <c r="A118" s="129">
        <v>117</v>
      </c>
      <c r="B118" s="129">
        <v>2023</v>
      </c>
      <c r="C118" s="363" t="s">
        <v>1253</v>
      </c>
      <c r="D118" s="364" t="s">
        <v>1254</v>
      </c>
      <c r="E118" s="62" t="s">
        <v>135</v>
      </c>
      <c r="F118" s="62" t="s">
        <v>136</v>
      </c>
      <c r="G118" s="61" t="s">
        <v>137</v>
      </c>
      <c r="H118" s="61" t="s">
        <v>138</v>
      </c>
      <c r="I118" s="63">
        <v>36800000</v>
      </c>
      <c r="J118" s="126">
        <f t="shared" si="13"/>
        <v>55200000</v>
      </c>
      <c r="K118" s="64" t="s">
        <v>139</v>
      </c>
      <c r="L118" s="65">
        <v>40218</v>
      </c>
      <c r="M118" s="76">
        <v>49</v>
      </c>
      <c r="N118" s="69" t="s">
        <v>569</v>
      </c>
      <c r="O118" s="69" t="s">
        <v>570</v>
      </c>
      <c r="P118" s="88" t="s">
        <v>571</v>
      </c>
      <c r="Q118" s="88">
        <v>1734</v>
      </c>
      <c r="R118" s="95" t="s">
        <v>572</v>
      </c>
      <c r="S118" s="102">
        <v>482</v>
      </c>
      <c r="T118" s="103">
        <v>44980</v>
      </c>
      <c r="U118" s="89">
        <v>722</v>
      </c>
      <c r="V118" s="90">
        <v>45222</v>
      </c>
      <c r="W118" s="89"/>
      <c r="X118" s="104"/>
      <c r="Y118" s="105"/>
      <c r="Z118" s="91"/>
      <c r="AA118" s="92"/>
      <c r="AB118" s="92"/>
      <c r="AC118" s="92"/>
      <c r="AD118" s="106"/>
      <c r="AE118" s="96" t="s">
        <v>144</v>
      </c>
      <c r="AF118" s="66" t="s">
        <v>145</v>
      </c>
      <c r="AG118" s="66" t="s">
        <v>254</v>
      </c>
      <c r="AH118" s="66" t="s">
        <v>147</v>
      </c>
      <c r="AI118" s="67" t="s">
        <v>255</v>
      </c>
      <c r="AJ118" s="68">
        <v>5</v>
      </c>
      <c r="AK118" s="123" t="s">
        <v>1255</v>
      </c>
      <c r="AL118" s="70" t="s">
        <v>150</v>
      </c>
      <c r="AM118" s="70">
        <v>8</v>
      </c>
      <c r="AN118" s="70">
        <v>4</v>
      </c>
      <c r="AO118" s="70">
        <f t="shared" si="14"/>
        <v>12</v>
      </c>
      <c r="AP118" s="70">
        <v>0</v>
      </c>
      <c r="AQ118" s="107">
        <v>44992</v>
      </c>
      <c r="AR118" s="108">
        <v>44993</v>
      </c>
      <c r="AS118" s="108">
        <v>44994</v>
      </c>
      <c r="AT118" s="108">
        <v>45238</v>
      </c>
      <c r="AU118" s="108">
        <v>45359</v>
      </c>
      <c r="AV118" s="109"/>
      <c r="AW118" s="94" t="s">
        <v>195</v>
      </c>
      <c r="AX118" s="70" t="s">
        <v>152</v>
      </c>
      <c r="AY118" s="72">
        <v>1022388528</v>
      </c>
      <c r="AZ118" s="73">
        <v>3</v>
      </c>
      <c r="BA118" s="70" t="s">
        <v>1256</v>
      </c>
      <c r="BB118" s="60" t="s">
        <v>640</v>
      </c>
      <c r="BC118" s="74">
        <v>34308</v>
      </c>
      <c r="BD118" s="75">
        <f ca="1">(TODAY()-Tabla1[[#This Row],[FECHA DE NACIMIENTO]])/365</f>
        <v>30.268493150684932</v>
      </c>
      <c r="BE118" s="70" t="s">
        <v>170</v>
      </c>
      <c r="BF118" s="70" t="s">
        <v>181</v>
      </c>
      <c r="BG118" s="70" t="s">
        <v>258</v>
      </c>
      <c r="BH118" s="76" t="s">
        <v>158</v>
      </c>
      <c r="BI118" s="70" t="s">
        <v>159</v>
      </c>
      <c r="BJ118" s="70" t="s">
        <v>160</v>
      </c>
      <c r="BK118" s="77" t="s">
        <v>1257</v>
      </c>
      <c r="BL118" s="70">
        <v>3158346821</v>
      </c>
      <c r="BM118" s="119" t="s">
        <v>1258</v>
      </c>
      <c r="BN118" s="70" t="s">
        <v>163</v>
      </c>
      <c r="BO118" s="71">
        <v>45444</v>
      </c>
      <c r="BP118" s="71">
        <v>45566</v>
      </c>
      <c r="BQ118" s="71" t="s">
        <v>1197</v>
      </c>
      <c r="BR118" s="122">
        <v>1070011854</v>
      </c>
      <c r="BS118" s="121">
        <v>6</v>
      </c>
      <c r="BT118" s="70" t="s">
        <v>579</v>
      </c>
      <c r="BU118" s="128" t="s">
        <v>1259</v>
      </c>
      <c r="BV118" s="80" t="s">
        <v>436</v>
      </c>
      <c r="BW118" s="97" t="s">
        <v>168</v>
      </c>
      <c r="BX118" s="99" t="s">
        <v>1085</v>
      </c>
      <c r="BY118" s="98" t="s">
        <v>170</v>
      </c>
      <c r="BZ118" s="93" t="s">
        <v>170</v>
      </c>
      <c r="CA118" s="93" t="s">
        <v>170</v>
      </c>
      <c r="CB118" s="93" t="s">
        <v>170</v>
      </c>
      <c r="CC118" s="93" t="s">
        <v>170</v>
      </c>
      <c r="CD118" s="93" t="s">
        <v>170</v>
      </c>
      <c r="CE118" s="93" t="s">
        <v>170</v>
      </c>
      <c r="CF118" s="93" t="s">
        <v>170</v>
      </c>
      <c r="CG118" s="93" t="s">
        <v>170</v>
      </c>
      <c r="CH118" s="93" t="s">
        <v>170</v>
      </c>
      <c r="CI118" s="81" t="s">
        <v>170</v>
      </c>
      <c r="CJ118" s="81" t="s">
        <v>170</v>
      </c>
      <c r="CK118" s="81" t="s">
        <v>170</v>
      </c>
      <c r="CL118" s="81" t="s">
        <v>170</v>
      </c>
      <c r="CM118" s="81" t="s">
        <v>170</v>
      </c>
      <c r="CN118" s="81" t="s">
        <v>170</v>
      </c>
      <c r="CO118" s="81" t="s">
        <v>170</v>
      </c>
      <c r="CP118" s="81" t="s">
        <v>170</v>
      </c>
      <c r="CQ118" s="81" t="s">
        <v>170</v>
      </c>
      <c r="CR118" s="82" t="s">
        <v>170</v>
      </c>
      <c r="CS118" s="100">
        <v>45233</v>
      </c>
      <c r="CT118" s="83">
        <v>120</v>
      </c>
      <c r="CU118" s="83"/>
      <c r="CV118" s="83"/>
      <c r="CW118" s="83"/>
      <c r="CX118" s="83"/>
      <c r="CY118" s="83"/>
      <c r="CZ118" s="83"/>
      <c r="DA118" s="83">
        <v>1</v>
      </c>
      <c r="DB118" s="84">
        <f t="shared" si="15"/>
        <v>120</v>
      </c>
      <c r="DC118" s="100">
        <v>45359</v>
      </c>
      <c r="DD118" s="101">
        <v>45233</v>
      </c>
      <c r="DE118" s="86">
        <v>18400000</v>
      </c>
      <c r="DF118" s="85"/>
      <c r="DG118" s="86"/>
      <c r="DH118" s="85"/>
      <c r="DI118" s="86"/>
      <c r="DJ118" s="86"/>
      <c r="DK118" s="86"/>
      <c r="DL118" s="86"/>
      <c r="DM118" s="86"/>
      <c r="DN118" s="87">
        <v>1</v>
      </c>
      <c r="DO118" s="325">
        <f t="shared" si="19"/>
        <v>18400000</v>
      </c>
      <c r="DP118" s="111"/>
      <c r="DQ118" s="112"/>
      <c r="DR118" s="111"/>
      <c r="DS118" s="111"/>
      <c r="DT118" s="111"/>
      <c r="DU118" s="111"/>
      <c r="DV118" s="113"/>
      <c r="DW118" s="113"/>
      <c r="DX118" s="113"/>
      <c r="DY118" s="113"/>
      <c r="DZ118" s="114"/>
      <c r="EA118" s="115">
        <f t="shared" si="16"/>
        <v>4600000</v>
      </c>
      <c r="EB118" s="116">
        <f t="shared" si="17"/>
        <v>4600000</v>
      </c>
      <c r="EC118" s="117" t="s">
        <v>1260</v>
      </c>
    </row>
    <row r="119" spans="1:133" s="118" customFormat="1" ht="15.75" customHeight="1" x14ac:dyDescent="0.2">
      <c r="A119" s="129">
        <v>118</v>
      </c>
      <c r="B119" s="129">
        <v>2023</v>
      </c>
      <c r="C119" s="363" t="s">
        <v>1261</v>
      </c>
      <c r="D119" s="364" t="s">
        <v>1262</v>
      </c>
      <c r="E119" s="62" t="s">
        <v>135</v>
      </c>
      <c r="F119" s="62" t="s">
        <v>136</v>
      </c>
      <c r="G119" s="61" t="s">
        <v>137</v>
      </c>
      <c r="H119" s="61" t="s">
        <v>138</v>
      </c>
      <c r="I119" s="63">
        <v>48000000</v>
      </c>
      <c r="J119" s="126">
        <f t="shared" si="13"/>
        <v>66000000</v>
      </c>
      <c r="K119" s="64" t="s">
        <v>139</v>
      </c>
      <c r="L119" s="65">
        <v>40509</v>
      </c>
      <c r="M119" s="76">
        <v>37</v>
      </c>
      <c r="N119" s="69" t="s">
        <v>1263</v>
      </c>
      <c r="O119" s="69" t="s">
        <v>1264</v>
      </c>
      <c r="P119" s="88" t="s">
        <v>1265</v>
      </c>
      <c r="Q119" s="88">
        <v>1829</v>
      </c>
      <c r="R119" s="95" t="s">
        <v>1266</v>
      </c>
      <c r="S119" s="102">
        <v>503</v>
      </c>
      <c r="T119" s="103">
        <v>44988</v>
      </c>
      <c r="U119" s="89">
        <v>723</v>
      </c>
      <c r="V119" s="90">
        <v>45222</v>
      </c>
      <c r="W119" s="89">
        <v>892</v>
      </c>
      <c r="X119" s="104">
        <v>45288</v>
      </c>
      <c r="Y119" s="105"/>
      <c r="Z119" s="91"/>
      <c r="AA119" s="92"/>
      <c r="AB119" s="92"/>
      <c r="AC119" s="92"/>
      <c r="AD119" s="106"/>
      <c r="AE119" s="96" t="s">
        <v>144</v>
      </c>
      <c r="AF119" s="66" t="s">
        <v>145</v>
      </c>
      <c r="AG119" s="66" t="s">
        <v>254</v>
      </c>
      <c r="AH119" s="66" t="s">
        <v>147</v>
      </c>
      <c r="AI119" s="67" t="s">
        <v>255</v>
      </c>
      <c r="AJ119" s="68">
        <v>5</v>
      </c>
      <c r="AK119" s="123" t="s">
        <v>1267</v>
      </c>
      <c r="AL119" s="70" t="s">
        <v>150</v>
      </c>
      <c r="AM119" s="70">
        <v>8</v>
      </c>
      <c r="AN119" s="70">
        <f>2+1</f>
        <v>3</v>
      </c>
      <c r="AO119" s="70">
        <f t="shared" si="14"/>
        <v>11</v>
      </c>
      <c r="AP119" s="70">
        <v>0</v>
      </c>
      <c r="AQ119" s="107">
        <v>44993</v>
      </c>
      <c r="AR119" s="108">
        <v>44993</v>
      </c>
      <c r="AS119" s="108">
        <v>44994</v>
      </c>
      <c r="AT119" s="108">
        <v>45238</v>
      </c>
      <c r="AU119" s="108">
        <v>45330</v>
      </c>
      <c r="AV119" s="109"/>
      <c r="AW119" s="94" t="s">
        <v>179</v>
      </c>
      <c r="AX119" s="70" t="s">
        <v>152</v>
      </c>
      <c r="AY119" s="72">
        <v>80194800</v>
      </c>
      <c r="AZ119" s="73">
        <v>9</v>
      </c>
      <c r="BA119" s="70" t="s">
        <v>1268</v>
      </c>
      <c r="BB119" s="60" t="s">
        <v>1269</v>
      </c>
      <c r="BC119" s="74">
        <v>30346</v>
      </c>
      <c r="BD119" s="75">
        <f ca="1">(TODAY()-Tabla1[[#This Row],[FECHA DE NACIMIENTO]])/365</f>
        <v>41.123287671232873</v>
      </c>
      <c r="BE119" s="70" t="s">
        <v>170</v>
      </c>
      <c r="BF119" s="70" t="s">
        <v>181</v>
      </c>
      <c r="BG119" s="70" t="s">
        <v>258</v>
      </c>
      <c r="BH119" s="76" t="s">
        <v>158</v>
      </c>
      <c r="BI119" s="70" t="s">
        <v>159</v>
      </c>
      <c r="BJ119" s="70" t="s">
        <v>160</v>
      </c>
      <c r="BK119" s="77" t="s">
        <v>1270</v>
      </c>
      <c r="BL119" s="70">
        <v>3197881058</v>
      </c>
      <c r="BM119" s="119" t="s">
        <v>1271</v>
      </c>
      <c r="BN119" s="70" t="s">
        <v>163</v>
      </c>
      <c r="BO119" s="71">
        <v>45420</v>
      </c>
      <c r="BP119" s="71">
        <v>45481</v>
      </c>
      <c r="BQ119" s="70" t="s">
        <v>575</v>
      </c>
      <c r="BR119" s="72">
        <v>1073533479</v>
      </c>
      <c r="BS119" s="73">
        <v>8</v>
      </c>
      <c r="BT119" s="70" t="s">
        <v>862</v>
      </c>
      <c r="BU119" s="128" t="s">
        <v>1272</v>
      </c>
      <c r="BV119" s="80" t="s">
        <v>211</v>
      </c>
      <c r="BW119" s="97" t="s">
        <v>187</v>
      </c>
      <c r="BX119" s="99" t="s">
        <v>1085</v>
      </c>
      <c r="BY119" s="98" t="s">
        <v>170</v>
      </c>
      <c r="BZ119" s="93" t="s">
        <v>170</v>
      </c>
      <c r="CA119" s="93" t="s">
        <v>170</v>
      </c>
      <c r="CB119" s="93" t="s">
        <v>170</v>
      </c>
      <c r="CC119" s="93" t="s">
        <v>170</v>
      </c>
      <c r="CD119" s="93" t="s">
        <v>170</v>
      </c>
      <c r="CE119" s="93" t="s">
        <v>170</v>
      </c>
      <c r="CF119" s="93" t="s">
        <v>170</v>
      </c>
      <c r="CG119" s="93" t="s">
        <v>170</v>
      </c>
      <c r="CH119" s="93" t="s">
        <v>170</v>
      </c>
      <c r="CI119" s="81" t="s">
        <v>170</v>
      </c>
      <c r="CJ119" s="81" t="s">
        <v>170</v>
      </c>
      <c r="CK119" s="81" t="s">
        <v>170</v>
      </c>
      <c r="CL119" s="81" t="s">
        <v>170</v>
      </c>
      <c r="CM119" s="81" t="s">
        <v>170</v>
      </c>
      <c r="CN119" s="81" t="s">
        <v>170</v>
      </c>
      <c r="CO119" s="81" t="s">
        <v>170</v>
      </c>
      <c r="CP119" s="81" t="s">
        <v>170</v>
      </c>
      <c r="CQ119" s="81" t="s">
        <v>170</v>
      </c>
      <c r="CR119" s="82" t="s">
        <v>170</v>
      </c>
      <c r="CS119" s="100">
        <v>45233</v>
      </c>
      <c r="CT119" s="83">
        <v>60</v>
      </c>
      <c r="CU119" s="225">
        <v>45288</v>
      </c>
      <c r="CV119" s="83">
        <v>30</v>
      </c>
      <c r="CW119" s="83"/>
      <c r="CX119" s="83"/>
      <c r="CY119" s="83"/>
      <c r="CZ119" s="83"/>
      <c r="DA119" s="83">
        <v>2</v>
      </c>
      <c r="DB119" s="84">
        <f t="shared" si="15"/>
        <v>90</v>
      </c>
      <c r="DC119" s="100">
        <v>45330</v>
      </c>
      <c r="DD119" s="101">
        <v>45233</v>
      </c>
      <c r="DE119" s="86">
        <v>12000000</v>
      </c>
      <c r="DF119" s="85">
        <v>45288</v>
      </c>
      <c r="DG119" s="86">
        <v>6000000</v>
      </c>
      <c r="DH119" s="85"/>
      <c r="DI119" s="86"/>
      <c r="DJ119" s="86"/>
      <c r="DK119" s="86"/>
      <c r="DL119" s="86"/>
      <c r="DM119" s="86"/>
      <c r="DN119" s="87">
        <v>2</v>
      </c>
      <c r="DO119" s="325">
        <f t="shared" si="19"/>
        <v>18000000</v>
      </c>
      <c r="DP119" s="111"/>
      <c r="DQ119" s="112"/>
      <c r="DR119" s="111"/>
      <c r="DS119" s="111"/>
      <c r="DT119" s="111"/>
      <c r="DU119" s="111"/>
      <c r="DV119" s="113"/>
      <c r="DW119" s="113"/>
      <c r="DX119" s="113"/>
      <c r="DY119" s="113"/>
      <c r="DZ119" s="114"/>
      <c r="EA119" s="115">
        <f t="shared" si="16"/>
        <v>6000000</v>
      </c>
      <c r="EB119" s="116">
        <f t="shared" si="17"/>
        <v>6000000</v>
      </c>
      <c r="EC119" s="227" t="s">
        <v>1273</v>
      </c>
    </row>
    <row r="120" spans="1:133" s="118" customFormat="1" ht="36" x14ac:dyDescent="0.2">
      <c r="A120" s="129">
        <v>119</v>
      </c>
      <c r="B120" s="129">
        <v>2023</v>
      </c>
      <c r="C120" s="363" t="s">
        <v>1274</v>
      </c>
      <c r="D120" s="364" t="s">
        <v>1275</v>
      </c>
      <c r="E120" s="62" t="s">
        <v>135</v>
      </c>
      <c r="F120" s="62" t="s">
        <v>136</v>
      </c>
      <c r="G120" s="61" t="s">
        <v>137</v>
      </c>
      <c r="H120" s="61" t="s">
        <v>138</v>
      </c>
      <c r="I120" s="63">
        <v>36800000</v>
      </c>
      <c r="J120" s="126">
        <f t="shared" si="13"/>
        <v>55200000</v>
      </c>
      <c r="K120" s="64" t="s">
        <v>139</v>
      </c>
      <c r="L120" s="65">
        <v>40383</v>
      </c>
      <c r="M120" s="76">
        <v>57</v>
      </c>
      <c r="N120" s="69" t="s">
        <v>140</v>
      </c>
      <c r="O120" s="69" t="s">
        <v>141</v>
      </c>
      <c r="P120" s="88" t="s">
        <v>142</v>
      </c>
      <c r="Q120" s="88">
        <v>1741</v>
      </c>
      <c r="R120" s="95" t="s">
        <v>143</v>
      </c>
      <c r="S120" s="102">
        <v>495</v>
      </c>
      <c r="T120" s="103">
        <v>44984</v>
      </c>
      <c r="U120" s="89">
        <v>739</v>
      </c>
      <c r="V120" s="90">
        <v>45229</v>
      </c>
      <c r="W120" s="89">
        <v>435</v>
      </c>
      <c r="X120" s="104">
        <v>45303</v>
      </c>
      <c r="Y120" s="105"/>
      <c r="Z120" s="91"/>
      <c r="AA120" s="92"/>
      <c r="AB120" s="92"/>
      <c r="AC120" s="92"/>
      <c r="AD120" s="106"/>
      <c r="AE120" s="96" t="s">
        <v>144</v>
      </c>
      <c r="AF120" s="66" t="s">
        <v>145</v>
      </c>
      <c r="AG120" s="66" t="s">
        <v>254</v>
      </c>
      <c r="AH120" s="66" t="s">
        <v>147</v>
      </c>
      <c r="AI120" s="67" t="s">
        <v>255</v>
      </c>
      <c r="AJ120" s="68">
        <v>5</v>
      </c>
      <c r="AK120" s="123" t="s">
        <v>1276</v>
      </c>
      <c r="AL120" s="70" t="s">
        <v>150</v>
      </c>
      <c r="AM120" s="70">
        <v>8</v>
      </c>
      <c r="AN120" s="70">
        <f>2+2</f>
        <v>4</v>
      </c>
      <c r="AO120" s="70">
        <f t="shared" si="14"/>
        <v>12</v>
      </c>
      <c r="AP120" s="70">
        <v>0</v>
      </c>
      <c r="AQ120" s="107">
        <v>44992</v>
      </c>
      <c r="AR120" s="108">
        <v>44993</v>
      </c>
      <c r="AS120" s="108">
        <v>44998</v>
      </c>
      <c r="AT120" s="108">
        <v>45242</v>
      </c>
      <c r="AU120" s="108">
        <v>45363</v>
      </c>
      <c r="AV120" s="109"/>
      <c r="AW120" s="94" t="s">
        <v>195</v>
      </c>
      <c r="AX120" s="70" t="s">
        <v>152</v>
      </c>
      <c r="AY120" s="72">
        <v>1010161720</v>
      </c>
      <c r="AZ120" s="73">
        <v>2</v>
      </c>
      <c r="BA120" s="70" t="s">
        <v>1277</v>
      </c>
      <c r="BB120" s="60" t="s">
        <v>526</v>
      </c>
      <c r="BC120" s="74">
        <v>31476</v>
      </c>
      <c r="BD120" s="75">
        <f ca="1">(TODAY()-Tabla1[[#This Row],[FECHA DE NACIMIENTO]])/365</f>
        <v>38.027397260273972</v>
      </c>
      <c r="BE120" s="70" t="s">
        <v>198</v>
      </c>
      <c r="BF120" s="70" t="s">
        <v>156</v>
      </c>
      <c r="BG120" s="70" t="s">
        <v>258</v>
      </c>
      <c r="BH120" s="76" t="s">
        <v>158</v>
      </c>
      <c r="BI120" s="70" t="s">
        <v>159</v>
      </c>
      <c r="BJ120" s="70" t="s">
        <v>160</v>
      </c>
      <c r="BK120" s="77" t="s">
        <v>1278</v>
      </c>
      <c r="BL120" s="70">
        <v>3206164891</v>
      </c>
      <c r="BM120" s="119" t="s">
        <v>1279</v>
      </c>
      <c r="BN120" s="70" t="s">
        <v>163</v>
      </c>
      <c r="BO120" s="71">
        <v>45453</v>
      </c>
      <c r="BP120" s="235"/>
      <c r="BQ120" s="71" t="s">
        <v>164</v>
      </c>
      <c r="BR120" s="122">
        <v>39663349</v>
      </c>
      <c r="BS120" s="121">
        <v>1</v>
      </c>
      <c r="BT120" s="70" t="s">
        <v>454</v>
      </c>
      <c r="BU120" s="128" t="s">
        <v>1280</v>
      </c>
      <c r="BV120" s="80" t="s">
        <v>167</v>
      </c>
      <c r="BW120" s="97" t="s">
        <v>168</v>
      </c>
      <c r="BX120" s="99" t="s">
        <v>1085</v>
      </c>
      <c r="BY120" s="98" t="s">
        <v>170</v>
      </c>
      <c r="BZ120" s="93" t="s">
        <v>170</v>
      </c>
      <c r="CA120" s="93" t="s">
        <v>170</v>
      </c>
      <c r="CB120" s="93" t="s">
        <v>170</v>
      </c>
      <c r="CC120" s="93" t="s">
        <v>170</v>
      </c>
      <c r="CD120" s="93" t="s">
        <v>170</v>
      </c>
      <c r="CE120" s="93" t="s">
        <v>170</v>
      </c>
      <c r="CF120" s="93" t="s">
        <v>170</v>
      </c>
      <c r="CG120" s="93" t="s">
        <v>170</v>
      </c>
      <c r="CH120" s="93" t="s">
        <v>170</v>
      </c>
      <c r="CI120" s="81" t="s">
        <v>170</v>
      </c>
      <c r="CJ120" s="81" t="s">
        <v>170</v>
      </c>
      <c r="CK120" s="81" t="s">
        <v>170</v>
      </c>
      <c r="CL120" s="81" t="s">
        <v>170</v>
      </c>
      <c r="CM120" s="81" t="s">
        <v>170</v>
      </c>
      <c r="CN120" s="81" t="s">
        <v>170</v>
      </c>
      <c r="CO120" s="81" t="s">
        <v>170</v>
      </c>
      <c r="CP120" s="81" t="s">
        <v>170</v>
      </c>
      <c r="CQ120" s="81" t="s">
        <v>170</v>
      </c>
      <c r="CR120" s="82" t="s">
        <v>170</v>
      </c>
      <c r="CS120" s="100">
        <v>45239</v>
      </c>
      <c r="CT120" s="83">
        <v>60</v>
      </c>
      <c r="CU120" s="225">
        <v>45303</v>
      </c>
      <c r="CV120" s="83">
        <v>60</v>
      </c>
      <c r="CW120" s="83"/>
      <c r="CX120" s="83"/>
      <c r="CY120" s="83"/>
      <c r="CZ120" s="83"/>
      <c r="DA120" s="83">
        <v>2</v>
      </c>
      <c r="DB120" s="84">
        <f t="shared" si="15"/>
        <v>120</v>
      </c>
      <c r="DC120" s="100">
        <v>45363</v>
      </c>
      <c r="DD120" s="101">
        <v>45239</v>
      </c>
      <c r="DE120" s="86">
        <v>9200000</v>
      </c>
      <c r="DF120" s="85">
        <v>45303</v>
      </c>
      <c r="DG120" s="86">
        <v>9200000</v>
      </c>
      <c r="DH120" s="85"/>
      <c r="DI120" s="86"/>
      <c r="DJ120" s="86"/>
      <c r="DK120" s="86"/>
      <c r="DL120" s="86"/>
      <c r="DM120" s="86"/>
      <c r="DN120" s="87">
        <v>2</v>
      </c>
      <c r="DO120" s="325">
        <f t="shared" si="19"/>
        <v>18400000</v>
      </c>
      <c r="DP120" s="111"/>
      <c r="DQ120" s="112"/>
      <c r="DR120" s="111"/>
      <c r="DS120" s="111"/>
      <c r="DT120" s="111"/>
      <c r="DU120" s="111"/>
      <c r="DV120" s="113"/>
      <c r="DW120" s="113"/>
      <c r="DX120" s="113"/>
      <c r="DY120" s="113"/>
      <c r="DZ120" s="114"/>
      <c r="EA120" s="115">
        <f t="shared" si="16"/>
        <v>4600000</v>
      </c>
      <c r="EB120" s="116">
        <f t="shared" si="17"/>
        <v>4600000</v>
      </c>
      <c r="EC120" s="227"/>
    </row>
    <row r="121" spans="1:133" s="118" customFormat="1" ht="20.25" customHeight="1" x14ac:dyDescent="0.2">
      <c r="A121" s="129">
        <v>120</v>
      </c>
      <c r="B121" s="129">
        <v>2023</v>
      </c>
      <c r="C121" s="129" t="s">
        <v>1281</v>
      </c>
      <c r="D121" s="129" t="s">
        <v>1282</v>
      </c>
      <c r="E121" s="62" t="s">
        <v>1089</v>
      </c>
      <c r="F121" s="62" t="s">
        <v>1283</v>
      </c>
      <c r="G121" s="61" t="s">
        <v>1284</v>
      </c>
      <c r="H121" s="61" t="s">
        <v>1285</v>
      </c>
      <c r="I121" s="63">
        <v>5450109</v>
      </c>
      <c r="J121" s="126">
        <f t="shared" si="13"/>
        <v>5450109</v>
      </c>
      <c r="K121" s="64" t="s">
        <v>1286</v>
      </c>
      <c r="L121" s="65" t="s">
        <v>170</v>
      </c>
      <c r="M121" s="76" t="s">
        <v>170</v>
      </c>
      <c r="N121" s="69" t="s">
        <v>170</v>
      </c>
      <c r="O121" s="69" t="s">
        <v>170</v>
      </c>
      <c r="P121" s="88" t="s">
        <v>1287</v>
      </c>
      <c r="Q121" s="88">
        <v>1347</v>
      </c>
      <c r="R121" s="95" t="s">
        <v>1288</v>
      </c>
      <c r="S121" s="102">
        <v>500</v>
      </c>
      <c r="T121" s="103">
        <v>44985</v>
      </c>
      <c r="U121" s="89"/>
      <c r="V121" s="90"/>
      <c r="W121" s="89"/>
      <c r="X121" s="104"/>
      <c r="Y121" s="105">
        <v>872</v>
      </c>
      <c r="Z121" s="91">
        <v>44992</v>
      </c>
      <c r="AA121" s="92"/>
      <c r="AB121" s="92"/>
      <c r="AC121" s="92"/>
      <c r="AD121" s="106"/>
      <c r="AE121" s="96" t="s">
        <v>144</v>
      </c>
      <c r="AF121" s="66" t="s">
        <v>1289</v>
      </c>
      <c r="AG121" s="66" t="s">
        <v>1290</v>
      </c>
      <c r="AH121" s="66" t="s">
        <v>1291</v>
      </c>
      <c r="AI121" s="67" t="s">
        <v>1292</v>
      </c>
      <c r="AJ121" s="68">
        <v>10</v>
      </c>
      <c r="AK121" s="123" t="s">
        <v>1293</v>
      </c>
      <c r="AL121" s="70" t="s">
        <v>150</v>
      </c>
      <c r="AM121" s="70">
        <v>12</v>
      </c>
      <c r="AN121" s="70">
        <v>0</v>
      </c>
      <c r="AO121" s="70">
        <f t="shared" si="14"/>
        <v>12</v>
      </c>
      <c r="AP121" s="70">
        <v>0</v>
      </c>
      <c r="AQ121" s="107">
        <v>44986</v>
      </c>
      <c r="AR121" s="108">
        <v>44992</v>
      </c>
      <c r="AS121" s="108">
        <v>44992</v>
      </c>
      <c r="AT121" s="108">
        <v>45357</v>
      </c>
      <c r="AU121" s="108"/>
      <c r="AV121" s="109"/>
      <c r="AW121" s="94" t="s">
        <v>195</v>
      </c>
      <c r="AX121" s="70" t="s">
        <v>1097</v>
      </c>
      <c r="AY121" s="72">
        <v>860037013</v>
      </c>
      <c r="AZ121" s="73">
        <v>6</v>
      </c>
      <c r="BA121" s="70" t="s">
        <v>1294</v>
      </c>
      <c r="BB121" s="60" t="s">
        <v>170</v>
      </c>
      <c r="BC121" s="74" t="s">
        <v>170</v>
      </c>
      <c r="BD121" s="75" t="s">
        <v>170</v>
      </c>
      <c r="BE121" s="70" t="s">
        <v>170</v>
      </c>
      <c r="BF121" s="70" t="s">
        <v>1099</v>
      </c>
      <c r="BG121" s="70" t="s">
        <v>170</v>
      </c>
      <c r="BH121" s="76" t="s">
        <v>1100</v>
      </c>
      <c r="BI121" s="73" t="s">
        <v>1295</v>
      </c>
      <c r="BJ121" s="70" t="s">
        <v>160</v>
      </c>
      <c r="BK121" s="77" t="s">
        <v>1296</v>
      </c>
      <c r="BL121" s="70">
        <v>3124617498</v>
      </c>
      <c r="BM121" s="119" t="s">
        <v>1297</v>
      </c>
      <c r="BN121" s="70" t="s">
        <v>163</v>
      </c>
      <c r="BO121" s="71" t="s">
        <v>170</v>
      </c>
      <c r="BP121" s="71" t="s">
        <v>170</v>
      </c>
      <c r="BQ121" s="69" t="s">
        <v>1298</v>
      </c>
      <c r="BR121" s="78">
        <v>52116336</v>
      </c>
      <c r="BS121" s="121">
        <v>8</v>
      </c>
      <c r="BT121" s="70" t="s">
        <v>1299</v>
      </c>
      <c r="BU121" s="128" t="s">
        <v>1300</v>
      </c>
      <c r="BV121" s="80" t="s">
        <v>211</v>
      </c>
      <c r="BW121" s="97" t="s">
        <v>168</v>
      </c>
      <c r="BX121" s="99" t="s">
        <v>1085</v>
      </c>
      <c r="BY121" s="98" t="s">
        <v>170</v>
      </c>
      <c r="BZ121" s="93" t="s">
        <v>170</v>
      </c>
      <c r="CA121" s="93" t="s">
        <v>170</v>
      </c>
      <c r="CB121" s="93" t="s">
        <v>170</v>
      </c>
      <c r="CC121" s="93" t="s">
        <v>170</v>
      </c>
      <c r="CD121" s="93" t="s">
        <v>170</v>
      </c>
      <c r="CE121" s="93" t="s">
        <v>170</v>
      </c>
      <c r="CF121" s="93" t="s">
        <v>170</v>
      </c>
      <c r="CG121" s="93" t="s">
        <v>170</v>
      </c>
      <c r="CH121" s="93" t="s">
        <v>170</v>
      </c>
      <c r="CI121" s="81" t="s">
        <v>170</v>
      </c>
      <c r="CJ121" s="81" t="s">
        <v>170</v>
      </c>
      <c r="CK121" s="81" t="s">
        <v>170</v>
      </c>
      <c r="CL121" s="81" t="s">
        <v>170</v>
      </c>
      <c r="CM121" s="81" t="s">
        <v>170</v>
      </c>
      <c r="CN121" s="81" t="s">
        <v>170</v>
      </c>
      <c r="CO121" s="81" t="s">
        <v>170</v>
      </c>
      <c r="CP121" s="81" t="s">
        <v>170</v>
      </c>
      <c r="CQ121" s="81" t="s">
        <v>170</v>
      </c>
      <c r="CR121" s="82" t="s">
        <v>170</v>
      </c>
      <c r="CS121" s="100"/>
      <c r="CT121" s="83"/>
      <c r="CU121" s="83"/>
      <c r="CV121" s="83"/>
      <c r="CW121" s="83"/>
      <c r="CX121" s="83"/>
      <c r="CY121" s="83"/>
      <c r="CZ121" s="83"/>
      <c r="DA121" s="83"/>
      <c r="DB121" s="84">
        <f t="shared" si="15"/>
        <v>0</v>
      </c>
      <c r="DC121" s="100">
        <v>45382</v>
      </c>
      <c r="DD121" s="101"/>
      <c r="DE121" s="86"/>
      <c r="DF121" s="85"/>
      <c r="DG121" s="86"/>
      <c r="DH121" s="85"/>
      <c r="DI121" s="86"/>
      <c r="DJ121" s="86"/>
      <c r="DK121" s="86"/>
      <c r="DL121" s="86"/>
      <c r="DM121" s="86"/>
      <c r="DN121" s="87"/>
      <c r="DO121" s="325">
        <f t="shared" si="19"/>
        <v>0</v>
      </c>
      <c r="DP121" s="111"/>
      <c r="DQ121" s="112"/>
      <c r="DR121" s="111"/>
      <c r="DS121" s="111"/>
      <c r="DT121" s="111"/>
      <c r="DU121" s="111"/>
      <c r="DV121" s="113"/>
      <c r="DW121" s="113"/>
      <c r="DX121" s="113"/>
      <c r="DY121" s="113"/>
      <c r="DZ121" s="114"/>
      <c r="EA121" s="115">
        <f t="shared" si="16"/>
        <v>454175.75</v>
      </c>
      <c r="EB121" s="116">
        <f t="shared" si="17"/>
        <v>454175.75</v>
      </c>
      <c r="EC121" s="227" t="s">
        <v>1301</v>
      </c>
    </row>
    <row r="122" spans="1:133" s="118" customFormat="1" ht="27" customHeight="1" x14ac:dyDescent="0.2">
      <c r="A122" s="61">
        <v>121</v>
      </c>
      <c r="B122" s="129">
        <v>2023</v>
      </c>
      <c r="C122" s="360" t="s">
        <v>1302</v>
      </c>
      <c r="D122" s="366" t="s">
        <v>1303</v>
      </c>
      <c r="E122" s="62" t="s">
        <v>135</v>
      </c>
      <c r="F122" s="62" t="s">
        <v>136</v>
      </c>
      <c r="G122" s="61" t="s">
        <v>137</v>
      </c>
      <c r="H122" s="61" t="s">
        <v>138</v>
      </c>
      <c r="I122" s="63">
        <v>51300000</v>
      </c>
      <c r="J122" s="126">
        <f t="shared" si="13"/>
        <v>76950000</v>
      </c>
      <c r="K122" s="64" t="s">
        <v>139</v>
      </c>
      <c r="L122" s="65">
        <v>40215</v>
      </c>
      <c r="M122" s="76">
        <v>57</v>
      </c>
      <c r="N122" s="69" t="s">
        <v>140</v>
      </c>
      <c r="O122" s="69" t="s">
        <v>141</v>
      </c>
      <c r="P122" s="88" t="s">
        <v>378</v>
      </c>
      <c r="Q122" s="88">
        <v>1841</v>
      </c>
      <c r="R122" s="95" t="s">
        <v>379</v>
      </c>
      <c r="S122" s="102">
        <v>499</v>
      </c>
      <c r="T122" s="103">
        <v>44984</v>
      </c>
      <c r="U122" s="89">
        <v>810</v>
      </c>
      <c r="V122" s="90">
        <v>45259</v>
      </c>
      <c r="W122" s="89">
        <v>886</v>
      </c>
      <c r="X122" s="104">
        <v>45287</v>
      </c>
      <c r="Y122" s="105"/>
      <c r="Z122" s="91"/>
      <c r="AA122" s="92"/>
      <c r="AB122" s="92"/>
      <c r="AC122" s="92"/>
      <c r="AD122" s="106"/>
      <c r="AE122" s="96" t="s">
        <v>144</v>
      </c>
      <c r="AF122" s="66" t="s">
        <v>145</v>
      </c>
      <c r="AG122" s="66" t="s">
        <v>254</v>
      </c>
      <c r="AH122" s="66" t="s">
        <v>147</v>
      </c>
      <c r="AI122" s="67" t="s">
        <v>255</v>
      </c>
      <c r="AJ122" s="68">
        <v>5</v>
      </c>
      <c r="AK122" s="123" t="s">
        <v>1304</v>
      </c>
      <c r="AL122" s="70" t="s">
        <v>150</v>
      </c>
      <c r="AM122" s="70">
        <v>9</v>
      </c>
      <c r="AN122" s="70">
        <f>1+3</f>
        <v>4</v>
      </c>
      <c r="AO122" s="70">
        <f t="shared" si="14"/>
        <v>13</v>
      </c>
      <c r="AP122" s="70">
        <v>15</v>
      </c>
      <c r="AQ122" s="107">
        <v>44994</v>
      </c>
      <c r="AR122" s="108">
        <v>44995</v>
      </c>
      <c r="AS122" s="108">
        <v>44998</v>
      </c>
      <c r="AT122" s="108">
        <v>45272</v>
      </c>
      <c r="AU122" s="108">
        <v>45409</v>
      </c>
      <c r="AV122" s="109"/>
      <c r="AW122" s="94" t="s">
        <v>151</v>
      </c>
      <c r="AX122" s="70" t="s">
        <v>152</v>
      </c>
      <c r="AY122" s="72">
        <v>52533394</v>
      </c>
      <c r="AZ122" s="73">
        <v>3</v>
      </c>
      <c r="BA122" s="70" t="s">
        <v>701</v>
      </c>
      <c r="BB122" s="60" t="s">
        <v>1305</v>
      </c>
      <c r="BC122" s="74">
        <v>28744</v>
      </c>
      <c r="BD122" s="75">
        <f ca="1">(TODAY()-Tabla1[[#This Row],[FECHA DE NACIMIENTO]])/365</f>
        <v>45.512328767123286</v>
      </c>
      <c r="BE122" s="70" t="s">
        <v>198</v>
      </c>
      <c r="BF122" s="70" t="s">
        <v>156</v>
      </c>
      <c r="BG122" s="70" t="s">
        <v>258</v>
      </c>
      <c r="BH122" s="76" t="s">
        <v>158</v>
      </c>
      <c r="BI122" s="70" t="s">
        <v>159</v>
      </c>
      <c r="BJ122" s="70" t="s">
        <v>160</v>
      </c>
      <c r="BK122" s="77" t="s">
        <v>1306</v>
      </c>
      <c r="BL122" s="70">
        <v>3125841235</v>
      </c>
      <c r="BM122" s="119" t="s">
        <v>1307</v>
      </c>
      <c r="BN122" s="70" t="s">
        <v>163</v>
      </c>
      <c r="BO122" s="71">
        <v>45514</v>
      </c>
      <c r="BP122" s="71">
        <v>45575</v>
      </c>
      <c r="BQ122" s="71" t="s">
        <v>353</v>
      </c>
      <c r="BR122" s="122">
        <v>80048265</v>
      </c>
      <c r="BS122" s="121">
        <v>3</v>
      </c>
      <c r="BT122" s="70" t="s">
        <v>385</v>
      </c>
      <c r="BU122" s="128" t="s">
        <v>1308</v>
      </c>
      <c r="BV122" s="80" t="s">
        <v>211</v>
      </c>
      <c r="BW122" s="97" t="s">
        <v>168</v>
      </c>
      <c r="BX122" s="99" t="s">
        <v>1085</v>
      </c>
      <c r="BY122" s="98" t="s">
        <v>170</v>
      </c>
      <c r="BZ122" s="93" t="s">
        <v>170</v>
      </c>
      <c r="CA122" s="93" t="s">
        <v>170</v>
      </c>
      <c r="CB122" s="93" t="s">
        <v>170</v>
      </c>
      <c r="CC122" s="93" t="s">
        <v>170</v>
      </c>
      <c r="CD122" s="93" t="s">
        <v>170</v>
      </c>
      <c r="CE122" s="93" t="s">
        <v>170</v>
      </c>
      <c r="CF122" s="93" t="s">
        <v>170</v>
      </c>
      <c r="CG122" s="93" t="s">
        <v>170</v>
      </c>
      <c r="CH122" s="93" t="s">
        <v>170</v>
      </c>
      <c r="CI122" s="81" t="s">
        <v>170</v>
      </c>
      <c r="CJ122" s="81" t="s">
        <v>170</v>
      </c>
      <c r="CK122" s="81" t="s">
        <v>170</v>
      </c>
      <c r="CL122" s="81" t="s">
        <v>170</v>
      </c>
      <c r="CM122" s="81" t="s">
        <v>170</v>
      </c>
      <c r="CN122" s="81" t="s">
        <v>170</v>
      </c>
      <c r="CO122" s="81" t="s">
        <v>170</v>
      </c>
      <c r="CP122" s="81" t="s">
        <v>170</v>
      </c>
      <c r="CQ122" s="81" t="s">
        <v>170</v>
      </c>
      <c r="CR122" s="82" t="s">
        <v>170</v>
      </c>
      <c r="CS122" s="100">
        <v>45261</v>
      </c>
      <c r="CT122" s="83">
        <v>30</v>
      </c>
      <c r="CU122" s="225">
        <v>45288</v>
      </c>
      <c r="CV122" s="83">
        <v>105</v>
      </c>
      <c r="CW122" s="83"/>
      <c r="CX122" s="83"/>
      <c r="CY122" s="83"/>
      <c r="CZ122" s="83"/>
      <c r="DA122" s="83">
        <v>2</v>
      </c>
      <c r="DB122" s="84">
        <f t="shared" si="15"/>
        <v>135</v>
      </c>
      <c r="DC122" s="100">
        <v>45409</v>
      </c>
      <c r="DD122" s="101">
        <v>45261</v>
      </c>
      <c r="DE122" s="86">
        <v>5700000</v>
      </c>
      <c r="DF122" s="85">
        <v>45288</v>
      </c>
      <c r="DG122" s="86">
        <v>19950000</v>
      </c>
      <c r="DH122" s="85"/>
      <c r="DI122" s="86"/>
      <c r="DJ122" s="86"/>
      <c r="DK122" s="86"/>
      <c r="DL122" s="86"/>
      <c r="DM122" s="86"/>
      <c r="DN122" s="87">
        <v>2</v>
      </c>
      <c r="DO122" s="325">
        <f t="shared" si="19"/>
        <v>25650000</v>
      </c>
      <c r="DP122" s="111"/>
      <c r="DQ122" s="112"/>
      <c r="DR122" s="111"/>
      <c r="DS122" s="111"/>
      <c r="DT122" s="111"/>
      <c r="DU122" s="111"/>
      <c r="DV122" s="113"/>
      <c r="DW122" s="113"/>
      <c r="DX122" s="113"/>
      <c r="DY122" s="113"/>
      <c r="DZ122" s="114"/>
      <c r="EA122" s="115">
        <f t="shared" si="16"/>
        <v>5919230.769230769</v>
      </c>
      <c r="EB122" s="116">
        <f t="shared" si="17"/>
        <v>5919230.769230769</v>
      </c>
      <c r="EC122" s="227"/>
    </row>
    <row r="123" spans="1:133" s="118" customFormat="1" ht="48" x14ac:dyDescent="0.2">
      <c r="A123" s="61">
        <v>122</v>
      </c>
      <c r="B123" s="61">
        <v>2023</v>
      </c>
      <c r="C123" s="360" t="s">
        <v>1309</v>
      </c>
      <c r="D123" s="366" t="s">
        <v>1310</v>
      </c>
      <c r="E123" s="62" t="s">
        <v>135</v>
      </c>
      <c r="F123" s="62" t="s">
        <v>136</v>
      </c>
      <c r="G123" s="61" t="s">
        <v>137</v>
      </c>
      <c r="H123" s="61" t="s">
        <v>138</v>
      </c>
      <c r="I123" s="63">
        <v>72000000</v>
      </c>
      <c r="J123" s="126">
        <f t="shared" si="13"/>
        <v>72000000</v>
      </c>
      <c r="K123" s="64" t="s">
        <v>139</v>
      </c>
      <c r="L123" s="65">
        <v>40572</v>
      </c>
      <c r="M123" s="76">
        <v>49</v>
      </c>
      <c r="N123" s="69" t="s">
        <v>569</v>
      </c>
      <c r="O123" s="69" t="s">
        <v>570</v>
      </c>
      <c r="P123" s="88" t="s">
        <v>571</v>
      </c>
      <c r="Q123" s="88">
        <v>1734</v>
      </c>
      <c r="R123" s="95" t="s">
        <v>572</v>
      </c>
      <c r="S123" s="102">
        <v>507</v>
      </c>
      <c r="T123" s="103">
        <v>44991</v>
      </c>
      <c r="U123" s="89"/>
      <c r="V123" s="90"/>
      <c r="W123" s="89"/>
      <c r="X123" s="104"/>
      <c r="Y123" s="105"/>
      <c r="Z123" s="91"/>
      <c r="AA123" s="92"/>
      <c r="AB123" s="92"/>
      <c r="AC123" s="92"/>
      <c r="AD123" s="106"/>
      <c r="AE123" s="96" t="s">
        <v>144</v>
      </c>
      <c r="AF123" s="66" t="s">
        <v>145</v>
      </c>
      <c r="AG123" s="66" t="s">
        <v>254</v>
      </c>
      <c r="AH123" s="66" t="s">
        <v>147</v>
      </c>
      <c r="AI123" s="67" t="s">
        <v>255</v>
      </c>
      <c r="AJ123" s="68">
        <v>5</v>
      </c>
      <c r="AK123" s="123" t="s">
        <v>1311</v>
      </c>
      <c r="AL123" s="70" t="s">
        <v>150</v>
      </c>
      <c r="AM123" s="70">
        <v>9</v>
      </c>
      <c r="AN123" s="70">
        <v>0</v>
      </c>
      <c r="AO123" s="70">
        <f t="shared" si="14"/>
        <v>9</v>
      </c>
      <c r="AP123" s="70">
        <v>0</v>
      </c>
      <c r="AQ123" s="107">
        <v>44994</v>
      </c>
      <c r="AR123" s="108">
        <v>44995</v>
      </c>
      <c r="AS123" s="108">
        <v>44998</v>
      </c>
      <c r="AT123" s="108">
        <v>45272</v>
      </c>
      <c r="AU123" s="108">
        <v>45104</v>
      </c>
      <c r="AV123" s="109"/>
      <c r="AW123" s="94" t="s">
        <v>472</v>
      </c>
      <c r="AX123" s="70" t="s">
        <v>152</v>
      </c>
      <c r="AY123" s="72">
        <v>1057590689</v>
      </c>
      <c r="AZ123" s="73">
        <v>2</v>
      </c>
      <c r="BA123" s="70" t="s">
        <v>1115</v>
      </c>
      <c r="BB123" s="72" t="s">
        <v>1053</v>
      </c>
      <c r="BC123" s="109">
        <v>33896</v>
      </c>
      <c r="BD123" s="75">
        <f ca="1">(TODAY()-Tabla1[[#This Row],[FECHA DE NACIMIENTO]])/365</f>
        <v>31.397260273972602</v>
      </c>
      <c r="BE123" s="70" t="s">
        <v>170</v>
      </c>
      <c r="BF123" s="70" t="s">
        <v>181</v>
      </c>
      <c r="BG123" s="70" t="s">
        <v>258</v>
      </c>
      <c r="BH123" s="76" t="s">
        <v>158</v>
      </c>
      <c r="BI123" s="70" t="s">
        <v>159</v>
      </c>
      <c r="BJ123" s="70" t="s">
        <v>160</v>
      </c>
      <c r="BK123" s="77" t="s">
        <v>1312</v>
      </c>
      <c r="BL123" s="70">
        <v>3144733970</v>
      </c>
      <c r="BM123" s="119" t="s">
        <v>1313</v>
      </c>
      <c r="BN123" s="70" t="s">
        <v>163</v>
      </c>
      <c r="BO123" s="71">
        <v>45519</v>
      </c>
      <c r="BP123" s="71"/>
      <c r="BQ123" s="71" t="s">
        <v>164</v>
      </c>
      <c r="BR123" s="122">
        <v>39663349</v>
      </c>
      <c r="BS123" s="121">
        <v>1</v>
      </c>
      <c r="BT123" s="70" t="s">
        <v>579</v>
      </c>
      <c r="BU123" s="128" t="s">
        <v>1314</v>
      </c>
      <c r="BV123" s="80" t="s">
        <v>436</v>
      </c>
      <c r="BW123" s="97" t="s">
        <v>250</v>
      </c>
      <c r="BX123" s="99" t="s">
        <v>1085</v>
      </c>
      <c r="BY123" s="98" t="s">
        <v>170</v>
      </c>
      <c r="BZ123" s="93" t="s">
        <v>170</v>
      </c>
      <c r="CA123" s="93" t="s">
        <v>170</v>
      </c>
      <c r="CB123" s="93" t="s">
        <v>170</v>
      </c>
      <c r="CC123" s="93" t="s">
        <v>170</v>
      </c>
      <c r="CD123" s="93" t="s">
        <v>170</v>
      </c>
      <c r="CE123" s="93" t="s">
        <v>170</v>
      </c>
      <c r="CF123" s="93" t="s">
        <v>170</v>
      </c>
      <c r="CG123" s="93" t="s">
        <v>170</v>
      </c>
      <c r="CH123" s="93" t="s">
        <v>170</v>
      </c>
      <c r="CI123" s="81" t="s">
        <v>170</v>
      </c>
      <c r="CJ123" s="81" t="s">
        <v>170</v>
      </c>
      <c r="CK123" s="81" t="s">
        <v>170</v>
      </c>
      <c r="CL123" s="81" t="s">
        <v>170</v>
      </c>
      <c r="CM123" s="81" t="s">
        <v>170</v>
      </c>
      <c r="CN123" s="81" t="s">
        <v>170</v>
      </c>
      <c r="CO123" s="81" t="s">
        <v>170</v>
      </c>
      <c r="CP123" s="81" t="s">
        <v>170</v>
      </c>
      <c r="CQ123" s="81" t="s">
        <v>170</v>
      </c>
      <c r="CR123" s="82" t="s">
        <v>170</v>
      </c>
      <c r="CS123" s="100"/>
      <c r="CT123" s="83"/>
      <c r="CU123" s="83"/>
      <c r="CV123" s="83"/>
      <c r="CW123" s="83"/>
      <c r="CX123" s="83"/>
      <c r="CY123" s="83"/>
      <c r="CZ123" s="83"/>
      <c r="DA123" s="83"/>
      <c r="DB123" s="84">
        <f t="shared" si="15"/>
        <v>0</v>
      </c>
      <c r="DC123" s="100">
        <v>45272</v>
      </c>
      <c r="DD123" s="101"/>
      <c r="DE123" s="86"/>
      <c r="DF123" s="85"/>
      <c r="DG123" s="86"/>
      <c r="DH123" s="85"/>
      <c r="DI123" s="86"/>
      <c r="DJ123" s="86"/>
      <c r="DK123" s="86"/>
      <c r="DL123" s="86"/>
      <c r="DM123" s="86"/>
      <c r="DN123" s="87"/>
      <c r="DO123" s="325">
        <f t="shared" si="19"/>
        <v>0</v>
      </c>
      <c r="DP123" s="111"/>
      <c r="DQ123" s="112"/>
      <c r="DR123" s="111"/>
      <c r="DS123" s="111"/>
      <c r="DT123" s="111"/>
      <c r="DU123" s="111"/>
      <c r="DV123" s="113"/>
      <c r="DW123" s="113"/>
      <c r="DX123" s="113"/>
      <c r="DY123" s="113"/>
      <c r="DZ123" s="114"/>
      <c r="EA123" s="115">
        <f t="shared" si="16"/>
        <v>8000000</v>
      </c>
      <c r="EB123" s="116">
        <f t="shared" si="17"/>
        <v>8000000</v>
      </c>
      <c r="EC123" s="117" t="s">
        <v>1315</v>
      </c>
    </row>
    <row r="124" spans="1:133" s="118" customFormat="1" ht="36" x14ac:dyDescent="0.2">
      <c r="A124" s="61">
        <v>123</v>
      </c>
      <c r="B124" s="61">
        <v>2023</v>
      </c>
      <c r="C124" s="360" t="s">
        <v>1316</v>
      </c>
      <c r="D124" s="366" t="s">
        <v>1317</v>
      </c>
      <c r="E124" s="62" t="s">
        <v>135</v>
      </c>
      <c r="F124" s="62" t="s">
        <v>136</v>
      </c>
      <c r="G124" s="61" t="s">
        <v>137</v>
      </c>
      <c r="H124" s="61" t="s">
        <v>138</v>
      </c>
      <c r="I124" s="63">
        <v>28000000</v>
      </c>
      <c r="J124" s="126">
        <f t="shared" si="13"/>
        <v>42000000</v>
      </c>
      <c r="K124" s="64" t="s">
        <v>139</v>
      </c>
      <c r="L124" s="65">
        <v>40216</v>
      </c>
      <c r="M124" s="76">
        <v>57</v>
      </c>
      <c r="N124" s="69" t="s">
        <v>140</v>
      </c>
      <c r="O124" s="69" t="s">
        <v>141</v>
      </c>
      <c r="P124" s="88" t="s">
        <v>142</v>
      </c>
      <c r="Q124" s="88">
        <v>1741</v>
      </c>
      <c r="R124" s="95" t="s">
        <v>143</v>
      </c>
      <c r="S124" s="102">
        <v>484</v>
      </c>
      <c r="T124" s="103">
        <v>44980</v>
      </c>
      <c r="U124" s="89">
        <v>700</v>
      </c>
      <c r="V124" s="90">
        <v>45222</v>
      </c>
      <c r="W124" s="89">
        <v>843</v>
      </c>
      <c r="X124" s="104">
        <v>45273</v>
      </c>
      <c r="Y124" s="105"/>
      <c r="Z124" s="91"/>
      <c r="AA124" s="92"/>
      <c r="AB124" s="92"/>
      <c r="AC124" s="92"/>
      <c r="AD124" s="106"/>
      <c r="AE124" s="96" t="s">
        <v>144</v>
      </c>
      <c r="AF124" s="66" t="s">
        <v>145</v>
      </c>
      <c r="AG124" s="66" t="s">
        <v>146</v>
      </c>
      <c r="AH124" s="66" t="s">
        <v>147</v>
      </c>
      <c r="AI124" s="67" t="s">
        <v>148</v>
      </c>
      <c r="AJ124" s="68">
        <v>4</v>
      </c>
      <c r="AK124" s="123" t="s">
        <v>1318</v>
      </c>
      <c r="AL124" s="70" t="s">
        <v>150</v>
      </c>
      <c r="AM124" s="70">
        <v>8</v>
      </c>
      <c r="AN124" s="70">
        <f>3+1</f>
        <v>4</v>
      </c>
      <c r="AO124" s="70">
        <f t="shared" si="14"/>
        <v>12</v>
      </c>
      <c r="AP124" s="70">
        <v>0</v>
      </c>
      <c r="AQ124" s="107">
        <v>44994</v>
      </c>
      <c r="AR124" s="108">
        <v>44995</v>
      </c>
      <c r="AS124" s="108">
        <v>44995</v>
      </c>
      <c r="AT124" s="108">
        <v>45239</v>
      </c>
      <c r="AU124" s="108">
        <v>45360</v>
      </c>
      <c r="AV124" s="109"/>
      <c r="AW124" s="94" t="s">
        <v>195</v>
      </c>
      <c r="AX124" s="70" t="s">
        <v>152</v>
      </c>
      <c r="AY124" s="72">
        <v>1010182229</v>
      </c>
      <c r="AZ124" s="73">
        <v>7</v>
      </c>
      <c r="BA124" s="70" t="s">
        <v>1319</v>
      </c>
      <c r="BB124" s="60" t="s">
        <v>1320</v>
      </c>
      <c r="BC124" s="74">
        <v>32600</v>
      </c>
      <c r="BD124" s="75">
        <f ca="1">(TODAY()-Tabla1[[#This Row],[FECHA DE NACIMIENTO]])/365</f>
        <v>34.947945205479449</v>
      </c>
      <c r="BE124" s="70" t="s">
        <v>170</v>
      </c>
      <c r="BF124" s="70" t="s">
        <v>181</v>
      </c>
      <c r="BG124" s="70" t="s">
        <v>244</v>
      </c>
      <c r="BH124" s="76" t="s">
        <v>158</v>
      </c>
      <c r="BI124" s="70" t="s">
        <v>159</v>
      </c>
      <c r="BJ124" s="70" t="s">
        <v>160</v>
      </c>
      <c r="BK124" s="77" t="s">
        <v>1321</v>
      </c>
      <c r="BL124" s="70">
        <v>3185628954</v>
      </c>
      <c r="BM124" s="119" t="s">
        <v>1322</v>
      </c>
      <c r="BN124" s="70" t="s">
        <v>163</v>
      </c>
      <c r="BO124" s="71">
        <v>45425</v>
      </c>
      <c r="BP124" s="71">
        <v>45517</v>
      </c>
      <c r="BQ124" s="71" t="s">
        <v>652</v>
      </c>
      <c r="BR124" s="122">
        <v>1012420016</v>
      </c>
      <c r="BS124" s="121">
        <v>4</v>
      </c>
      <c r="BT124" s="70" t="s">
        <v>653</v>
      </c>
      <c r="BU124" s="128" t="s">
        <v>1323</v>
      </c>
      <c r="BV124" s="80" t="s">
        <v>211</v>
      </c>
      <c r="BW124" s="97" t="s">
        <v>168</v>
      </c>
      <c r="BX124" s="99" t="s">
        <v>1085</v>
      </c>
      <c r="BY124" s="98" t="s">
        <v>170</v>
      </c>
      <c r="BZ124" s="93" t="s">
        <v>170</v>
      </c>
      <c r="CA124" s="93" t="s">
        <v>170</v>
      </c>
      <c r="CB124" s="93" t="s">
        <v>170</v>
      </c>
      <c r="CC124" s="93" t="s">
        <v>170</v>
      </c>
      <c r="CD124" s="93" t="s">
        <v>170</v>
      </c>
      <c r="CE124" s="93" t="s">
        <v>170</v>
      </c>
      <c r="CF124" s="93" t="s">
        <v>170</v>
      </c>
      <c r="CG124" s="93" t="s">
        <v>170</v>
      </c>
      <c r="CH124" s="93" t="s">
        <v>170</v>
      </c>
      <c r="CI124" s="81" t="s">
        <v>170</v>
      </c>
      <c r="CJ124" s="81" t="s">
        <v>170</v>
      </c>
      <c r="CK124" s="81" t="s">
        <v>170</v>
      </c>
      <c r="CL124" s="81" t="s">
        <v>170</v>
      </c>
      <c r="CM124" s="81" t="s">
        <v>170</v>
      </c>
      <c r="CN124" s="81" t="s">
        <v>170</v>
      </c>
      <c r="CO124" s="81" t="s">
        <v>170</v>
      </c>
      <c r="CP124" s="81" t="s">
        <v>170</v>
      </c>
      <c r="CQ124" s="81" t="s">
        <v>170</v>
      </c>
      <c r="CR124" s="82" t="s">
        <v>170</v>
      </c>
      <c r="CS124" s="100">
        <v>45231</v>
      </c>
      <c r="CT124" s="83">
        <v>90</v>
      </c>
      <c r="CU124" s="225">
        <v>45286</v>
      </c>
      <c r="CV124" s="83">
        <v>30</v>
      </c>
      <c r="CW124" s="83"/>
      <c r="CX124" s="83"/>
      <c r="CY124" s="83"/>
      <c r="CZ124" s="83"/>
      <c r="DA124" s="83">
        <v>2</v>
      </c>
      <c r="DB124" s="84">
        <f t="shared" si="15"/>
        <v>120</v>
      </c>
      <c r="DC124" s="100">
        <v>45360</v>
      </c>
      <c r="DD124" s="101">
        <v>45231</v>
      </c>
      <c r="DE124" s="86">
        <v>10500000</v>
      </c>
      <c r="DF124" s="85">
        <v>45286</v>
      </c>
      <c r="DG124" s="86">
        <v>3500000</v>
      </c>
      <c r="DH124" s="85"/>
      <c r="DI124" s="86"/>
      <c r="DJ124" s="86"/>
      <c r="DK124" s="86"/>
      <c r="DL124" s="86"/>
      <c r="DM124" s="86"/>
      <c r="DN124" s="87">
        <v>2</v>
      </c>
      <c r="DO124" s="325">
        <f t="shared" si="19"/>
        <v>14000000</v>
      </c>
      <c r="DP124" s="111"/>
      <c r="DQ124" s="112"/>
      <c r="DR124" s="111"/>
      <c r="DS124" s="111"/>
      <c r="DT124" s="111"/>
      <c r="DU124" s="111"/>
      <c r="DV124" s="113"/>
      <c r="DW124" s="113"/>
      <c r="DX124" s="113"/>
      <c r="DY124" s="113"/>
      <c r="DZ124" s="114"/>
      <c r="EA124" s="115">
        <f t="shared" si="16"/>
        <v>3500000</v>
      </c>
      <c r="EB124" s="116">
        <f t="shared" si="17"/>
        <v>3500000</v>
      </c>
      <c r="EC124" s="117" t="s">
        <v>1324</v>
      </c>
    </row>
    <row r="125" spans="1:133" s="118" customFormat="1" ht="36" x14ac:dyDescent="0.2">
      <c r="A125" s="129">
        <v>124</v>
      </c>
      <c r="B125" s="129">
        <v>2023</v>
      </c>
      <c r="C125" s="363" t="s">
        <v>1325</v>
      </c>
      <c r="D125" s="364" t="s">
        <v>1326</v>
      </c>
      <c r="E125" s="130" t="s">
        <v>135</v>
      </c>
      <c r="F125" s="62" t="s">
        <v>136</v>
      </c>
      <c r="G125" s="61" t="s">
        <v>137</v>
      </c>
      <c r="H125" s="61" t="s">
        <v>138</v>
      </c>
      <c r="I125" s="63">
        <v>19200000</v>
      </c>
      <c r="J125" s="126">
        <f t="shared" si="13"/>
        <v>28800000</v>
      </c>
      <c r="K125" s="64" t="s">
        <v>139</v>
      </c>
      <c r="L125" s="65">
        <v>40667</v>
      </c>
      <c r="M125" s="76">
        <v>24</v>
      </c>
      <c r="N125" s="69" t="s">
        <v>853</v>
      </c>
      <c r="O125" s="69" t="s">
        <v>266</v>
      </c>
      <c r="P125" s="88" t="s">
        <v>854</v>
      </c>
      <c r="Q125" s="88">
        <v>1631</v>
      </c>
      <c r="R125" s="95" t="s">
        <v>855</v>
      </c>
      <c r="S125" s="102">
        <v>515</v>
      </c>
      <c r="T125" s="103">
        <v>44998</v>
      </c>
      <c r="U125" s="89">
        <v>717</v>
      </c>
      <c r="V125" s="90">
        <v>45222</v>
      </c>
      <c r="W125" s="89">
        <v>836</v>
      </c>
      <c r="X125" s="104">
        <v>45273</v>
      </c>
      <c r="Y125" s="105"/>
      <c r="Z125" s="91"/>
      <c r="AA125" s="92"/>
      <c r="AB125" s="92"/>
      <c r="AC125" s="92"/>
      <c r="AD125" s="106"/>
      <c r="AE125" s="96" t="s">
        <v>144</v>
      </c>
      <c r="AF125" s="66" t="s">
        <v>145</v>
      </c>
      <c r="AG125" s="66" t="s">
        <v>146</v>
      </c>
      <c r="AH125" s="66" t="s">
        <v>147</v>
      </c>
      <c r="AI125" s="67" t="s">
        <v>148</v>
      </c>
      <c r="AJ125" s="68">
        <v>4</v>
      </c>
      <c r="AK125" s="123" t="s">
        <v>1327</v>
      </c>
      <c r="AL125" s="70" t="s">
        <v>150</v>
      </c>
      <c r="AM125" s="70">
        <v>8</v>
      </c>
      <c r="AN125" s="70">
        <f>3+1</f>
        <v>4</v>
      </c>
      <c r="AO125" s="70">
        <f t="shared" si="14"/>
        <v>12</v>
      </c>
      <c r="AP125" s="70">
        <v>0</v>
      </c>
      <c r="AQ125" s="107">
        <v>45001</v>
      </c>
      <c r="AR125" s="107">
        <v>45001</v>
      </c>
      <c r="AS125" s="108">
        <v>45006</v>
      </c>
      <c r="AT125" s="108">
        <v>45250</v>
      </c>
      <c r="AU125" s="108">
        <v>45371</v>
      </c>
      <c r="AV125" s="109"/>
      <c r="AW125" s="94" t="s">
        <v>195</v>
      </c>
      <c r="AX125" s="70" t="s">
        <v>152</v>
      </c>
      <c r="AY125" s="72">
        <v>1024569859</v>
      </c>
      <c r="AZ125" s="73">
        <v>0</v>
      </c>
      <c r="BA125" s="70" t="s">
        <v>1328</v>
      </c>
      <c r="BB125" s="60" t="s">
        <v>1329</v>
      </c>
      <c r="BC125" s="74">
        <v>35159</v>
      </c>
      <c r="BD125" s="75">
        <f ca="1">(TODAY()-Tabla1[[#This Row],[FECHA DE NACIMIENTO]])/365</f>
        <v>27.936986301369863</v>
      </c>
      <c r="BE125" s="70" t="s">
        <v>170</v>
      </c>
      <c r="BF125" s="70" t="s">
        <v>181</v>
      </c>
      <c r="BG125" s="70" t="s">
        <v>157</v>
      </c>
      <c r="BH125" s="76" t="s">
        <v>158</v>
      </c>
      <c r="BI125" s="70" t="s">
        <v>159</v>
      </c>
      <c r="BJ125" s="70" t="s">
        <v>160</v>
      </c>
      <c r="BK125" s="77" t="s">
        <v>1330</v>
      </c>
      <c r="BL125" s="70">
        <v>3204724011</v>
      </c>
      <c r="BM125" s="119" t="s">
        <v>1331</v>
      </c>
      <c r="BN125" s="70" t="s">
        <v>163</v>
      </c>
      <c r="BO125" s="71">
        <v>45434</v>
      </c>
      <c r="BP125" s="71">
        <v>45526</v>
      </c>
      <c r="BQ125" s="71" t="s">
        <v>857</v>
      </c>
      <c r="BR125" s="122">
        <v>1077866912</v>
      </c>
      <c r="BS125" s="121">
        <v>1</v>
      </c>
      <c r="BT125" s="70" t="s">
        <v>862</v>
      </c>
      <c r="BU125" s="128" t="s">
        <v>1332</v>
      </c>
      <c r="BV125" s="80" t="s">
        <v>167</v>
      </c>
      <c r="BW125" s="97" t="s">
        <v>168</v>
      </c>
      <c r="BX125" s="99" t="s">
        <v>1085</v>
      </c>
      <c r="BY125" s="98" t="s">
        <v>170</v>
      </c>
      <c r="BZ125" s="93" t="s">
        <v>170</v>
      </c>
      <c r="CA125" s="93" t="s">
        <v>170</v>
      </c>
      <c r="CB125" s="93" t="s">
        <v>170</v>
      </c>
      <c r="CC125" s="93" t="s">
        <v>170</v>
      </c>
      <c r="CD125" s="93" t="s">
        <v>170</v>
      </c>
      <c r="CE125" s="93" t="s">
        <v>170</v>
      </c>
      <c r="CF125" s="93" t="s">
        <v>170</v>
      </c>
      <c r="CG125" s="93" t="s">
        <v>170</v>
      </c>
      <c r="CH125" s="93" t="s">
        <v>170</v>
      </c>
      <c r="CI125" s="81" t="s">
        <v>170</v>
      </c>
      <c r="CJ125" s="81" t="s">
        <v>170</v>
      </c>
      <c r="CK125" s="81" t="s">
        <v>170</v>
      </c>
      <c r="CL125" s="81" t="s">
        <v>170</v>
      </c>
      <c r="CM125" s="81" t="s">
        <v>170</v>
      </c>
      <c r="CN125" s="81" t="s">
        <v>170</v>
      </c>
      <c r="CO125" s="81" t="s">
        <v>170</v>
      </c>
      <c r="CP125" s="81" t="s">
        <v>170</v>
      </c>
      <c r="CQ125" s="81" t="s">
        <v>170</v>
      </c>
      <c r="CR125" s="82" t="s">
        <v>170</v>
      </c>
      <c r="CS125" s="100">
        <v>45233</v>
      </c>
      <c r="CT125" s="83">
        <v>90</v>
      </c>
      <c r="CU125" s="225">
        <v>45286</v>
      </c>
      <c r="CV125" s="83">
        <v>30</v>
      </c>
      <c r="CW125" s="83"/>
      <c r="CX125" s="83"/>
      <c r="CY125" s="83"/>
      <c r="CZ125" s="83"/>
      <c r="DA125" s="83">
        <v>2</v>
      </c>
      <c r="DB125" s="84">
        <f t="shared" si="15"/>
        <v>120</v>
      </c>
      <c r="DC125" s="100">
        <v>45371</v>
      </c>
      <c r="DD125" s="101">
        <v>45233</v>
      </c>
      <c r="DE125" s="86">
        <v>7200000</v>
      </c>
      <c r="DF125" s="85">
        <v>45286</v>
      </c>
      <c r="DG125" s="86">
        <v>2400000</v>
      </c>
      <c r="DH125" s="85"/>
      <c r="DI125" s="86"/>
      <c r="DJ125" s="86"/>
      <c r="DK125" s="86"/>
      <c r="DL125" s="86"/>
      <c r="DM125" s="86"/>
      <c r="DN125" s="87">
        <v>2</v>
      </c>
      <c r="DO125" s="325">
        <f t="shared" si="19"/>
        <v>9600000</v>
      </c>
      <c r="DP125" s="111"/>
      <c r="DQ125" s="112"/>
      <c r="DR125" s="111"/>
      <c r="DS125" s="111"/>
      <c r="DT125" s="111"/>
      <c r="DU125" s="111"/>
      <c r="DV125" s="113"/>
      <c r="DW125" s="113"/>
      <c r="DX125" s="113"/>
      <c r="DY125" s="113"/>
      <c r="DZ125" s="114"/>
      <c r="EA125" s="115">
        <f t="shared" si="16"/>
        <v>2400000</v>
      </c>
      <c r="EB125" s="116">
        <f t="shared" si="17"/>
        <v>2400000</v>
      </c>
      <c r="EC125" s="117" t="s">
        <v>1333</v>
      </c>
    </row>
    <row r="126" spans="1:133" s="118" customFormat="1" ht="19.5" customHeight="1" x14ac:dyDescent="0.2">
      <c r="A126" s="129">
        <v>125</v>
      </c>
      <c r="B126" s="129">
        <v>2023</v>
      </c>
      <c r="C126" s="129" t="s">
        <v>1334</v>
      </c>
      <c r="D126" s="129" t="s">
        <v>1335</v>
      </c>
      <c r="E126" s="62" t="s">
        <v>1089</v>
      </c>
      <c r="F126" s="62" t="s">
        <v>1283</v>
      </c>
      <c r="G126" s="61" t="s">
        <v>137</v>
      </c>
      <c r="H126" s="61" t="s">
        <v>138</v>
      </c>
      <c r="I126" s="63">
        <v>1599802</v>
      </c>
      <c r="J126" s="126">
        <f t="shared" si="13"/>
        <v>1599802</v>
      </c>
      <c r="K126" s="64" t="s">
        <v>1286</v>
      </c>
      <c r="L126" s="65" t="s">
        <v>170</v>
      </c>
      <c r="M126" s="76" t="s">
        <v>170</v>
      </c>
      <c r="N126" s="69" t="s">
        <v>170</v>
      </c>
      <c r="O126" s="69" t="s">
        <v>170</v>
      </c>
      <c r="P126" s="88" t="s">
        <v>1336</v>
      </c>
      <c r="Q126" s="88">
        <v>44203</v>
      </c>
      <c r="R126" s="95" t="s">
        <v>1337</v>
      </c>
      <c r="S126" s="102">
        <v>501</v>
      </c>
      <c r="T126" s="103">
        <v>44986</v>
      </c>
      <c r="U126" s="89"/>
      <c r="V126" s="90"/>
      <c r="W126" s="89"/>
      <c r="X126" s="104"/>
      <c r="Y126" s="105">
        <v>879</v>
      </c>
      <c r="Z126" s="91">
        <v>44994</v>
      </c>
      <c r="AA126" s="92"/>
      <c r="AB126" s="92"/>
      <c r="AC126" s="92"/>
      <c r="AD126" s="106"/>
      <c r="AE126" s="96" t="s">
        <v>144</v>
      </c>
      <c r="AF126" s="66" t="s">
        <v>1289</v>
      </c>
      <c r="AG126" s="66" t="s">
        <v>1338</v>
      </c>
      <c r="AH126" s="66" t="s">
        <v>1339</v>
      </c>
      <c r="AI126" s="67" t="s">
        <v>1340</v>
      </c>
      <c r="AJ126" s="68">
        <v>18</v>
      </c>
      <c r="AK126" s="123" t="s">
        <v>1341</v>
      </c>
      <c r="AL126" s="70" t="s">
        <v>150</v>
      </c>
      <c r="AM126" s="70">
        <v>1</v>
      </c>
      <c r="AN126" s="70">
        <v>0</v>
      </c>
      <c r="AO126" s="70">
        <f t="shared" si="14"/>
        <v>1</v>
      </c>
      <c r="AP126" s="70">
        <v>0</v>
      </c>
      <c r="AQ126" s="107">
        <v>44986</v>
      </c>
      <c r="AR126" s="108">
        <v>44994</v>
      </c>
      <c r="AS126" s="108">
        <v>45001</v>
      </c>
      <c r="AT126" s="108">
        <v>45015</v>
      </c>
      <c r="AU126" s="108"/>
      <c r="AV126" s="109"/>
      <c r="AW126" s="94" t="s">
        <v>1342</v>
      </c>
      <c r="AX126" s="70" t="s">
        <v>1097</v>
      </c>
      <c r="AY126" s="72">
        <v>890921246</v>
      </c>
      <c r="AZ126" s="73">
        <v>6</v>
      </c>
      <c r="BA126" s="70" t="s">
        <v>1343</v>
      </c>
      <c r="BB126" s="60" t="s">
        <v>170</v>
      </c>
      <c r="BC126" s="74" t="s">
        <v>170</v>
      </c>
      <c r="BD126" s="75" t="s">
        <v>170</v>
      </c>
      <c r="BE126" s="70" t="s">
        <v>170</v>
      </c>
      <c r="BF126" s="70" t="s">
        <v>1099</v>
      </c>
      <c r="BG126" s="70" t="s">
        <v>170</v>
      </c>
      <c r="BH126" s="76" t="s">
        <v>1100</v>
      </c>
      <c r="BI126" s="73" t="s">
        <v>1101</v>
      </c>
      <c r="BJ126" s="70" t="s">
        <v>160</v>
      </c>
      <c r="BK126" s="77" t="s">
        <v>1344</v>
      </c>
      <c r="BL126" s="70">
        <v>3133993673</v>
      </c>
      <c r="BM126" s="119" t="s">
        <v>1345</v>
      </c>
      <c r="BN126" s="70" t="s">
        <v>163</v>
      </c>
      <c r="BO126" s="71"/>
      <c r="BP126" s="71"/>
      <c r="BQ126" s="69" t="s">
        <v>1346</v>
      </c>
      <c r="BR126" s="78">
        <v>91517371</v>
      </c>
      <c r="BS126" s="121">
        <v>9</v>
      </c>
      <c r="BT126" s="70" t="s">
        <v>1299</v>
      </c>
      <c r="BU126" s="128" t="s">
        <v>1347</v>
      </c>
      <c r="BV126" s="80" t="s">
        <v>211</v>
      </c>
      <c r="BW126" s="97" t="s">
        <v>187</v>
      </c>
      <c r="BX126" s="99" t="s">
        <v>1085</v>
      </c>
      <c r="BY126" s="98"/>
      <c r="BZ126" s="93"/>
      <c r="CA126" s="93"/>
      <c r="CB126" s="93"/>
      <c r="CC126" s="93"/>
      <c r="CD126" s="93"/>
      <c r="CE126" s="93"/>
      <c r="CF126" s="93"/>
      <c r="CG126" s="93"/>
      <c r="CH126" s="93"/>
      <c r="CI126" s="81"/>
      <c r="CJ126" s="81"/>
      <c r="CK126" s="81"/>
      <c r="CL126" s="81"/>
      <c r="CM126" s="81"/>
      <c r="CN126" s="81"/>
      <c r="CO126" s="81"/>
      <c r="CP126" s="81"/>
      <c r="CQ126" s="81"/>
      <c r="CR126" s="82"/>
      <c r="CS126" s="100"/>
      <c r="CT126" s="83"/>
      <c r="CU126" s="83"/>
      <c r="CV126" s="83"/>
      <c r="CW126" s="83"/>
      <c r="CX126" s="83"/>
      <c r="CY126" s="83"/>
      <c r="CZ126" s="83"/>
      <c r="DA126" s="83"/>
      <c r="DB126" s="84">
        <f t="shared" si="15"/>
        <v>0</v>
      </c>
      <c r="DC126" s="100">
        <v>45025</v>
      </c>
      <c r="DD126" s="101"/>
      <c r="DE126" s="86"/>
      <c r="DF126" s="85"/>
      <c r="DG126" s="86"/>
      <c r="DH126" s="85"/>
      <c r="DI126" s="86"/>
      <c r="DJ126" s="86"/>
      <c r="DK126" s="86"/>
      <c r="DL126" s="86"/>
      <c r="DM126" s="86"/>
      <c r="DN126" s="87"/>
      <c r="DO126" s="325">
        <f t="shared" si="19"/>
        <v>0</v>
      </c>
      <c r="DP126" s="111"/>
      <c r="DQ126" s="112"/>
      <c r="DR126" s="111"/>
      <c r="DS126" s="111"/>
      <c r="DT126" s="111"/>
      <c r="DU126" s="111"/>
      <c r="DV126" s="113"/>
      <c r="DW126" s="113"/>
      <c r="DX126" s="113"/>
      <c r="DY126" s="113"/>
      <c r="DZ126" s="114"/>
      <c r="EA126" s="115">
        <f t="shared" si="16"/>
        <v>1599802</v>
      </c>
      <c r="EB126" s="116">
        <f t="shared" si="17"/>
        <v>1599802</v>
      </c>
      <c r="EC126" s="227"/>
    </row>
    <row r="127" spans="1:133" s="118" customFormat="1" ht="48" x14ac:dyDescent="0.2">
      <c r="A127" s="61">
        <v>126</v>
      </c>
      <c r="B127" s="61">
        <v>2023</v>
      </c>
      <c r="C127" s="360" t="s">
        <v>1348</v>
      </c>
      <c r="D127" s="366" t="s">
        <v>1349</v>
      </c>
      <c r="E127" s="62" t="s">
        <v>135</v>
      </c>
      <c r="F127" s="62" t="s">
        <v>136</v>
      </c>
      <c r="G127" s="61" t="s">
        <v>137</v>
      </c>
      <c r="H127" s="61" t="s">
        <v>138</v>
      </c>
      <c r="I127" s="63">
        <v>52000000</v>
      </c>
      <c r="J127" s="126">
        <f t="shared" si="13"/>
        <v>52000000</v>
      </c>
      <c r="K127" s="64" t="s">
        <v>139</v>
      </c>
      <c r="L127" s="65">
        <v>40534</v>
      </c>
      <c r="M127" s="76">
        <v>57</v>
      </c>
      <c r="N127" s="69" t="s">
        <v>140</v>
      </c>
      <c r="O127" s="69" t="s">
        <v>141</v>
      </c>
      <c r="P127" s="88" t="s">
        <v>142</v>
      </c>
      <c r="Q127" s="88">
        <v>1741</v>
      </c>
      <c r="R127" s="95" t="s">
        <v>143</v>
      </c>
      <c r="S127" s="102">
        <v>504</v>
      </c>
      <c r="T127" s="103">
        <v>44988</v>
      </c>
      <c r="U127" s="89"/>
      <c r="V127" s="90"/>
      <c r="W127" s="89"/>
      <c r="X127" s="104"/>
      <c r="Y127" s="105"/>
      <c r="Z127" s="91"/>
      <c r="AA127" s="92"/>
      <c r="AB127" s="92"/>
      <c r="AC127" s="92"/>
      <c r="AD127" s="106"/>
      <c r="AE127" s="96" t="s">
        <v>144</v>
      </c>
      <c r="AF127" s="66" t="s">
        <v>145</v>
      </c>
      <c r="AG127" s="66" t="s">
        <v>254</v>
      </c>
      <c r="AH127" s="66" t="s">
        <v>147</v>
      </c>
      <c r="AI127" s="67" t="s">
        <v>255</v>
      </c>
      <c r="AJ127" s="68">
        <v>5</v>
      </c>
      <c r="AK127" s="123" t="s">
        <v>1350</v>
      </c>
      <c r="AL127" s="70" t="s">
        <v>150</v>
      </c>
      <c r="AM127" s="70">
        <v>8</v>
      </c>
      <c r="AN127" s="70">
        <v>0</v>
      </c>
      <c r="AO127" s="70">
        <f t="shared" si="14"/>
        <v>8</v>
      </c>
      <c r="AP127" s="70">
        <v>0</v>
      </c>
      <c r="AQ127" s="107">
        <v>44998</v>
      </c>
      <c r="AR127" s="107">
        <v>44998</v>
      </c>
      <c r="AS127" s="107">
        <v>44998</v>
      </c>
      <c r="AT127" s="108">
        <v>45242</v>
      </c>
      <c r="AU127" s="108">
        <v>45046</v>
      </c>
      <c r="AV127" s="109"/>
      <c r="AW127" s="94" t="s">
        <v>1342</v>
      </c>
      <c r="AX127" s="70" t="s">
        <v>152</v>
      </c>
      <c r="AY127" s="72">
        <v>1078368894</v>
      </c>
      <c r="AZ127" s="73">
        <v>2</v>
      </c>
      <c r="BA127" s="70" t="s">
        <v>315</v>
      </c>
      <c r="BB127" s="60" t="s">
        <v>284</v>
      </c>
      <c r="BC127" s="74">
        <v>33543</v>
      </c>
      <c r="BD127" s="75">
        <f ca="1">(TODAY()-Tabla1[[#This Row],[FECHA DE NACIMIENTO]])/365</f>
        <v>32.364383561643834</v>
      </c>
      <c r="BE127" s="70" t="s">
        <v>198</v>
      </c>
      <c r="BF127" s="70" t="s">
        <v>156</v>
      </c>
      <c r="BG127" s="70" t="s">
        <v>258</v>
      </c>
      <c r="BH127" s="76" t="s">
        <v>158</v>
      </c>
      <c r="BI127" s="70" t="s">
        <v>159</v>
      </c>
      <c r="BJ127" s="70" t="s">
        <v>160</v>
      </c>
      <c r="BK127" s="77" t="s">
        <v>316</v>
      </c>
      <c r="BL127" s="70">
        <v>3152275861</v>
      </c>
      <c r="BM127" s="119" t="s">
        <v>317</v>
      </c>
      <c r="BN127" s="70" t="s">
        <v>163</v>
      </c>
      <c r="BO127" s="71">
        <v>45453</v>
      </c>
      <c r="BP127" s="71"/>
      <c r="BQ127" s="71" t="s">
        <v>164</v>
      </c>
      <c r="BR127" s="122">
        <v>39663349</v>
      </c>
      <c r="BS127" s="121">
        <v>1</v>
      </c>
      <c r="BT127" s="70" t="s">
        <v>298</v>
      </c>
      <c r="BU127" s="128" t="s">
        <v>1351</v>
      </c>
      <c r="BV127" s="80" t="s">
        <v>167</v>
      </c>
      <c r="BW127" s="97" t="s">
        <v>250</v>
      </c>
      <c r="BX127" s="99" t="s">
        <v>1085</v>
      </c>
      <c r="BY127" s="98" t="s">
        <v>170</v>
      </c>
      <c r="BZ127" s="93" t="s">
        <v>170</v>
      </c>
      <c r="CA127" s="93" t="s">
        <v>170</v>
      </c>
      <c r="CB127" s="93" t="s">
        <v>170</v>
      </c>
      <c r="CC127" s="93" t="s">
        <v>170</v>
      </c>
      <c r="CD127" s="93" t="s">
        <v>170</v>
      </c>
      <c r="CE127" s="93" t="s">
        <v>170</v>
      </c>
      <c r="CF127" s="93" t="s">
        <v>170</v>
      </c>
      <c r="CG127" s="93" t="s">
        <v>170</v>
      </c>
      <c r="CH127" s="93" t="s">
        <v>170</v>
      </c>
      <c r="CI127" s="81" t="s">
        <v>170</v>
      </c>
      <c r="CJ127" s="81" t="s">
        <v>170</v>
      </c>
      <c r="CK127" s="81" t="s">
        <v>170</v>
      </c>
      <c r="CL127" s="81" t="s">
        <v>170</v>
      </c>
      <c r="CM127" s="81" t="s">
        <v>170</v>
      </c>
      <c r="CN127" s="81" t="s">
        <v>170</v>
      </c>
      <c r="CO127" s="81" t="s">
        <v>170</v>
      </c>
      <c r="CP127" s="81" t="s">
        <v>170</v>
      </c>
      <c r="CQ127" s="81" t="s">
        <v>170</v>
      </c>
      <c r="CR127" s="82" t="s">
        <v>170</v>
      </c>
      <c r="CS127" s="100"/>
      <c r="CT127" s="83"/>
      <c r="CU127" s="83"/>
      <c r="CV127" s="83"/>
      <c r="CW127" s="83"/>
      <c r="CX127" s="83"/>
      <c r="CY127" s="83"/>
      <c r="CZ127" s="83"/>
      <c r="DA127" s="83"/>
      <c r="DB127" s="84">
        <f t="shared" si="15"/>
        <v>0</v>
      </c>
      <c r="DC127" s="100">
        <v>45242</v>
      </c>
      <c r="DD127" s="101"/>
      <c r="DE127" s="86"/>
      <c r="DF127" s="85"/>
      <c r="DG127" s="86"/>
      <c r="DH127" s="85"/>
      <c r="DI127" s="86"/>
      <c r="DJ127" s="86"/>
      <c r="DK127" s="86"/>
      <c r="DL127" s="86"/>
      <c r="DM127" s="86"/>
      <c r="DN127" s="87"/>
      <c r="DO127" s="325">
        <f t="shared" si="19"/>
        <v>0</v>
      </c>
      <c r="DP127" s="111"/>
      <c r="DQ127" s="112"/>
      <c r="DR127" s="111"/>
      <c r="DS127" s="111"/>
      <c r="DT127" s="111"/>
      <c r="DU127" s="111"/>
      <c r="DV127" s="113"/>
      <c r="DW127" s="113"/>
      <c r="DX127" s="113"/>
      <c r="DY127" s="113"/>
      <c r="DZ127" s="114"/>
      <c r="EA127" s="115">
        <f t="shared" si="16"/>
        <v>6500000</v>
      </c>
      <c r="EB127" s="116">
        <f t="shared" si="17"/>
        <v>6500000</v>
      </c>
      <c r="EC127" s="117" t="s">
        <v>1352</v>
      </c>
    </row>
    <row r="128" spans="1:133" s="118" customFormat="1" ht="27.75" customHeight="1" x14ac:dyDescent="0.2">
      <c r="A128" s="129">
        <v>127</v>
      </c>
      <c r="B128" s="129">
        <v>2023</v>
      </c>
      <c r="C128" s="363" t="s">
        <v>1353</v>
      </c>
      <c r="D128" s="364" t="s">
        <v>1354</v>
      </c>
      <c r="E128" s="62" t="s">
        <v>135</v>
      </c>
      <c r="F128" s="62" t="s">
        <v>136</v>
      </c>
      <c r="G128" s="61" t="s">
        <v>137</v>
      </c>
      <c r="H128" s="61" t="s">
        <v>138</v>
      </c>
      <c r="I128" s="63">
        <v>33600000</v>
      </c>
      <c r="J128" s="126">
        <f t="shared" si="13"/>
        <v>50400000</v>
      </c>
      <c r="K128" s="64" t="s">
        <v>139</v>
      </c>
      <c r="L128" s="65">
        <v>40285</v>
      </c>
      <c r="M128" s="76">
        <v>57</v>
      </c>
      <c r="N128" s="69" t="s">
        <v>140</v>
      </c>
      <c r="O128" s="69" t="s">
        <v>141</v>
      </c>
      <c r="P128" s="88" t="s">
        <v>142</v>
      </c>
      <c r="Q128" s="88">
        <v>1741</v>
      </c>
      <c r="R128" s="95" t="s">
        <v>143</v>
      </c>
      <c r="S128" s="102">
        <v>491</v>
      </c>
      <c r="T128" s="103">
        <v>44981</v>
      </c>
      <c r="U128" s="89">
        <v>433</v>
      </c>
      <c r="V128" s="90">
        <v>45303</v>
      </c>
      <c r="W128" s="89"/>
      <c r="X128" s="104"/>
      <c r="Y128" s="105"/>
      <c r="Z128" s="91"/>
      <c r="AA128" s="92"/>
      <c r="AB128" s="92"/>
      <c r="AC128" s="92"/>
      <c r="AD128" s="106"/>
      <c r="AE128" s="96" t="s">
        <v>144</v>
      </c>
      <c r="AF128" s="66" t="s">
        <v>145</v>
      </c>
      <c r="AG128" s="66" t="s">
        <v>254</v>
      </c>
      <c r="AH128" s="66" t="s">
        <v>147</v>
      </c>
      <c r="AI128" s="67" t="s">
        <v>255</v>
      </c>
      <c r="AJ128" s="68">
        <v>5</v>
      </c>
      <c r="AK128" s="123" t="s">
        <v>1355</v>
      </c>
      <c r="AL128" s="70" t="s">
        <v>150</v>
      </c>
      <c r="AM128" s="70">
        <v>7</v>
      </c>
      <c r="AN128" s="70">
        <v>3</v>
      </c>
      <c r="AO128" s="70">
        <f t="shared" si="14"/>
        <v>10</v>
      </c>
      <c r="AP128" s="70">
        <v>15</v>
      </c>
      <c r="AQ128" s="107">
        <v>44999</v>
      </c>
      <c r="AR128" s="108">
        <v>44999</v>
      </c>
      <c r="AS128" s="108">
        <v>45001</v>
      </c>
      <c r="AT128" s="108">
        <v>45214</v>
      </c>
      <c r="AU128" s="108">
        <v>45322</v>
      </c>
      <c r="AV128" s="109"/>
      <c r="AW128" s="94" t="s">
        <v>215</v>
      </c>
      <c r="AX128" s="70" t="s">
        <v>152</v>
      </c>
      <c r="AY128" s="72">
        <v>80092921</v>
      </c>
      <c r="AZ128" s="73">
        <v>3</v>
      </c>
      <c r="BA128" s="70" t="s">
        <v>1356</v>
      </c>
      <c r="BB128" s="60" t="s">
        <v>1357</v>
      </c>
      <c r="BC128" s="74">
        <v>29811</v>
      </c>
      <c r="BD128" s="75">
        <f ca="1">(TODAY()-Tabla1[[#This Row],[FECHA DE NACIMIENTO]])/365</f>
        <v>42.589041095890408</v>
      </c>
      <c r="BE128" s="70" t="s">
        <v>170</v>
      </c>
      <c r="BF128" s="70" t="s">
        <v>181</v>
      </c>
      <c r="BG128" s="70" t="s">
        <v>258</v>
      </c>
      <c r="BH128" s="76" t="s">
        <v>158</v>
      </c>
      <c r="BI128" s="70" t="s">
        <v>159</v>
      </c>
      <c r="BJ128" s="70" t="s">
        <v>160</v>
      </c>
      <c r="BK128" s="77" t="s">
        <v>1358</v>
      </c>
      <c r="BL128" s="70">
        <v>3133634769</v>
      </c>
      <c r="BM128" s="119" t="s">
        <v>1359</v>
      </c>
      <c r="BN128" s="70" t="s">
        <v>163</v>
      </c>
      <c r="BO128" s="71">
        <v>45475</v>
      </c>
      <c r="BP128" s="71"/>
      <c r="BQ128" s="70" t="s">
        <v>987</v>
      </c>
      <c r="BR128" s="257">
        <v>80192226</v>
      </c>
      <c r="BS128" s="73">
        <v>1</v>
      </c>
      <c r="BT128" s="70" t="s">
        <v>669</v>
      </c>
      <c r="BU128" s="128" t="s">
        <v>1360</v>
      </c>
      <c r="BV128" s="80" t="s">
        <v>211</v>
      </c>
      <c r="BW128" s="97" t="s">
        <v>187</v>
      </c>
      <c r="BX128" s="99" t="s">
        <v>1085</v>
      </c>
      <c r="BY128" s="98" t="s">
        <v>170</v>
      </c>
      <c r="BZ128" s="93" t="s">
        <v>170</v>
      </c>
      <c r="CA128" s="93" t="s">
        <v>170</v>
      </c>
      <c r="CB128" s="93" t="s">
        <v>170</v>
      </c>
      <c r="CC128" s="93" t="s">
        <v>170</v>
      </c>
      <c r="CD128" s="93" t="s">
        <v>170</v>
      </c>
      <c r="CE128" s="93" t="s">
        <v>170</v>
      </c>
      <c r="CF128" s="93" t="s">
        <v>170</v>
      </c>
      <c r="CG128" s="93" t="s">
        <v>170</v>
      </c>
      <c r="CH128" s="93" t="s">
        <v>170</v>
      </c>
      <c r="CI128" s="81" t="s">
        <v>170</v>
      </c>
      <c r="CJ128" s="81" t="s">
        <v>170</v>
      </c>
      <c r="CK128" s="81" t="s">
        <v>170</v>
      </c>
      <c r="CL128" s="81" t="s">
        <v>170</v>
      </c>
      <c r="CM128" s="81" t="s">
        <v>170</v>
      </c>
      <c r="CN128" s="81" t="s">
        <v>170</v>
      </c>
      <c r="CO128" s="81" t="s">
        <v>170</v>
      </c>
      <c r="CP128" s="81" t="s">
        <v>170</v>
      </c>
      <c r="CQ128" s="81" t="s">
        <v>170</v>
      </c>
      <c r="CR128" s="82" t="s">
        <v>170</v>
      </c>
      <c r="CS128" s="100">
        <v>45188</v>
      </c>
      <c r="CT128" s="83">
        <v>90</v>
      </c>
      <c r="CU128" s="225">
        <v>45303</v>
      </c>
      <c r="CV128" s="83">
        <v>15</v>
      </c>
      <c r="CW128" s="83"/>
      <c r="CX128" s="83"/>
      <c r="CY128" s="83"/>
      <c r="CZ128" s="83"/>
      <c r="DA128" s="83">
        <v>2</v>
      </c>
      <c r="DB128" s="84">
        <f t="shared" si="15"/>
        <v>105</v>
      </c>
      <c r="DC128" s="100">
        <v>45322</v>
      </c>
      <c r="DD128" s="101">
        <v>45188</v>
      </c>
      <c r="DE128" s="86">
        <v>14400000</v>
      </c>
      <c r="DF128" s="85">
        <v>45303</v>
      </c>
      <c r="DG128" s="86">
        <v>2400000</v>
      </c>
      <c r="DH128" s="85"/>
      <c r="DI128" s="86"/>
      <c r="DJ128" s="86"/>
      <c r="DK128" s="86"/>
      <c r="DL128" s="86"/>
      <c r="DM128" s="86"/>
      <c r="DN128" s="87">
        <v>2</v>
      </c>
      <c r="DO128" s="325">
        <f t="shared" si="19"/>
        <v>16800000</v>
      </c>
      <c r="DP128" s="111"/>
      <c r="DQ128" s="112"/>
      <c r="DR128" s="111"/>
      <c r="DS128" s="111"/>
      <c r="DT128" s="111"/>
      <c r="DU128" s="111"/>
      <c r="DV128" s="113"/>
      <c r="DW128" s="113"/>
      <c r="DX128" s="113"/>
      <c r="DY128" s="113"/>
      <c r="DZ128" s="114"/>
      <c r="EA128" s="115">
        <f t="shared" si="16"/>
        <v>5040000</v>
      </c>
      <c r="EB128" s="116">
        <f t="shared" si="17"/>
        <v>5040000</v>
      </c>
      <c r="EC128" s="227" t="s">
        <v>1361</v>
      </c>
    </row>
    <row r="129" spans="1:133" s="118" customFormat="1" ht="48" x14ac:dyDescent="0.2">
      <c r="A129" s="61">
        <v>128</v>
      </c>
      <c r="B129" s="61">
        <v>2023</v>
      </c>
      <c r="C129" s="360" t="s">
        <v>1362</v>
      </c>
      <c r="D129" s="366" t="s">
        <v>1363</v>
      </c>
      <c r="E129" s="62" t="s">
        <v>135</v>
      </c>
      <c r="F129" s="62" t="s">
        <v>136</v>
      </c>
      <c r="G129" s="61" t="s">
        <v>137</v>
      </c>
      <c r="H129" s="61" t="s">
        <v>138</v>
      </c>
      <c r="I129" s="63">
        <v>35000000</v>
      </c>
      <c r="J129" s="126">
        <f t="shared" si="13"/>
        <v>52500000</v>
      </c>
      <c r="K129" s="64" t="s">
        <v>139</v>
      </c>
      <c r="L129" s="65">
        <v>40618</v>
      </c>
      <c r="M129" s="76">
        <v>8</v>
      </c>
      <c r="N129" s="69" t="s">
        <v>1364</v>
      </c>
      <c r="O129" s="69" t="s">
        <v>1365</v>
      </c>
      <c r="P129" s="88" t="s">
        <v>1366</v>
      </c>
      <c r="Q129" s="88">
        <v>2025</v>
      </c>
      <c r="R129" s="95" t="s">
        <v>1367</v>
      </c>
      <c r="S129" s="102">
        <v>511</v>
      </c>
      <c r="T129" s="103">
        <v>44992</v>
      </c>
      <c r="U129" s="89"/>
      <c r="V129" s="90"/>
      <c r="W129" s="89"/>
      <c r="X129" s="104"/>
      <c r="Y129" s="105"/>
      <c r="Z129" s="91"/>
      <c r="AA129" s="92"/>
      <c r="AB129" s="92"/>
      <c r="AC129" s="92"/>
      <c r="AD129" s="106"/>
      <c r="AE129" s="96" t="s">
        <v>144</v>
      </c>
      <c r="AF129" s="66" t="s">
        <v>145</v>
      </c>
      <c r="AG129" s="66" t="s">
        <v>254</v>
      </c>
      <c r="AH129" s="66" t="s">
        <v>147</v>
      </c>
      <c r="AI129" s="67" t="s">
        <v>255</v>
      </c>
      <c r="AJ129" s="68">
        <v>5</v>
      </c>
      <c r="AK129" s="123" t="s">
        <v>1368</v>
      </c>
      <c r="AL129" s="70" t="s">
        <v>150</v>
      </c>
      <c r="AM129" s="70">
        <v>7</v>
      </c>
      <c r="AN129" s="70">
        <v>3</v>
      </c>
      <c r="AO129" s="70">
        <f t="shared" si="14"/>
        <v>10</v>
      </c>
      <c r="AP129" s="70">
        <v>15</v>
      </c>
      <c r="AQ129" s="107">
        <v>45001</v>
      </c>
      <c r="AR129" s="108">
        <v>45002</v>
      </c>
      <c r="AS129" s="108">
        <v>45007</v>
      </c>
      <c r="AT129" s="108">
        <v>45220</v>
      </c>
      <c r="AU129" s="108">
        <v>45328</v>
      </c>
      <c r="AV129" s="109"/>
      <c r="AW129" s="94" t="s">
        <v>179</v>
      </c>
      <c r="AX129" s="70" t="s">
        <v>152</v>
      </c>
      <c r="AY129" s="72">
        <v>52356743</v>
      </c>
      <c r="AZ129" s="73">
        <v>1</v>
      </c>
      <c r="BA129" s="70" t="s">
        <v>1369</v>
      </c>
      <c r="BB129" s="60" t="s">
        <v>1370</v>
      </c>
      <c r="BC129" s="74">
        <v>28234</v>
      </c>
      <c r="BD129" s="75">
        <f ca="1">(TODAY()-Tabla1[[#This Row],[FECHA DE NACIMIENTO]])/365</f>
        <v>46.909589041095892</v>
      </c>
      <c r="BE129" s="70" t="s">
        <v>198</v>
      </c>
      <c r="BF129" s="70" t="s">
        <v>156</v>
      </c>
      <c r="BG129" s="70" t="s">
        <v>258</v>
      </c>
      <c r="BH129" s="76" t="s">
        <v>158</v>
      </c>
      <c r="BI129" s="70" t="s">
        <v>159</v>
      </c>
      <c r="BJ129" s="70" t="s">
        <v>160</v>
      </c>
      <c r="BK129" s="77" t="s">
        <v>1371</v>
      </c>
      <c r="BL129" s="70">
        <v>3134052370</v>
      </c>
      <c r="BM129" s="119" t="s">
        <v>1372</v>
      </c>
      <c r="BN129" s="70" t="s">
        <v>163</v>
      </c>
      <c r="BO129" s="71">
        <v>45412</v>
      </c>
      <c r="BP129" s="71">
        <v>45514</v>
      </c>
      <c r="BQ129" s="71" t="s">
        <v>353</v>
      </c>
      <c r="BR129" s="122">
        <v>80048265</v>
      </c>
      <c r="BS129" s="121">
        <v>3</v>
      </c>
      <c r="BT129" s="70" t="s">
        <v>519</v>
      </c>
      <c r="BU129" s="128" t="s">
        <v>1373</v>
      </c>
      <c r="BV129" s="80" t="s">
        <v>374</v>
      </c>
      <c r="BW129" s="97" t="s">
        <v>187</v>
      </c>
      <c r="BX129" s="99" t="s">
        <v>1085</v>
      </c>
      <c r="BY129" s="98" t="s">
        <v>170</v>
      </c>
      <c r="BZ129" s="93" t="s">
        <v>170</v>
      </c>
      <c r="CA129" s="93" t="s">
        <v>170</v>
      </c>
      <c r="CB129" s="93" t="s">
        <v>170</v>
      </c>
      <c r="CC129" s="93" t="s">
        <v>170</v>
      </c>
      <c r="CD129" s="93" t="s">
        <v>170</v>
      </c>
      <c r="CE129" s="93" t="s">
        <v>170</v>
      </c>
      <c r="CF129" s="93" t="s">
        <v>170</v>
      </c>
      <c r="CG129" s="93" t="s">
        <v>170</v>
      </c>
      <c r="CH129" s="93" t="s">
        <v>170</v>
      </c>
      <c r="CI129" s="81" t="s">
        <v>170</v>
      </c>
      <c r="CJ129" s="81" t="s">
        <v>170</v>
      </c>
      <c r="CK129" s="81" t="s">
        <v>170</v>
      </c>
      <c r="CL129" s="81" t="s">
        <v>170</v>
      </c>
      <c r="CM129" s="81" t="s">
        <v>170</v>
      </c>
      <c r="CN129" s="81" t="s">
        <v>170</v>
      </c>
      <c r="CO129" s="81" t="s">
        <v>170</v>
      </c>
      <c r="CP129" s="81" t="s">
        <v>170</v>
      </c>
      <c r="CQ129" s="81" t="s">
        <v>170</v>
      </c>
      <c r="CR129" s="82" t="s">
        <v>170</v>
      </c>
      <c r="CS129" s="100">
        <v>45202</v>
      </c>
      <c r="CT129" s="83">
        <v>105</v>
      </c>
      <c r="CU129" s="83"/>
      <c r="CV129" s="83"/>
      <c r="CW129" s="83"/>
      <c r="CX129" s="83"/>
      <c r="CY129" s="83"/>
      <c r="CZ129" s="83"/>
      <c r="DA129" s="83">
        <v>1</v>
      </c>
      <c r="DB129" s="84">
        <f t="shared" si="15"/>
        <v>105</v>
      </c>
      <c r="DC129" s="100">
        <v>45328</v>
      </c>
      <c r="DD129" s="101">
        <v>45202</v>
      </c>
      <c r="DE129" s="86">
        <v>17500000</v>
      </c>
      <c r="DF129" s="85"/>
      <c r="DG129" s="86"/>
      <c r="DH129" s="85"/>
      <c r="DI129" s="86"/>
      <c r="DJ129" s="86"/>
      <c r="DK129" s="86"/>
      <c r="DL129" s="86"/>
      <c r="DM129" s="86"/>
      <c r="DN129" s="87">
        <v>1</v>
      </c>
      <c r="DO129" s="325">
        <f t="shared" si="19"/>
        <v>17500000</v>
      </c>
      <c r="DP129" s="111"/>
      <c r="DQ129" s="112"/>
      <c r="DR129" s="111"/>
      <c r="DS129" s="111"/>
      <c r="DT129" s="111"/>
      <c r="DU129" s="111"/>
      <c r="DV129" s="113"/>
      <c r="DW129" s="113"/>
      <c r="DX129" s="113"/>
      <c r="DY129" s="113"/>
      <c r="DZ129" s="114"/>
      <c r="EA129" s="115">
        <f t="shared" si="16"/>
        <v>5250000</v>
      </c>
      <c r="EB129" s="116">
        <f t="shared" si="17"/>
        <v>5250000</v>
      </c>
      <c r="EC129" s="117" t="s">
        <v>1374</v>
      </c>
    </row>
    <row r="130" spans="1:133" s="118" customFormat="1" ht="36" x14ac:dyDescent="0.2">
      <c r="A130" s="61">
        <v>129</v>
      </c>
      <c r="B130" s="61">
        <v>2023</v>
      </c>
      <c r="C130" s="360" t="s">
        <v>1375</v>
      </c>
      <c r="D130" s="366" t="s">
        <v>1376</v>
      </c>
      <c r="E130" s="62" t="s">
        <v>135</v>
      </c>
      <c r="F130" s="62" t="s">
        <v>136</v>
      </c>
      <c r="G130" s="61" t="s">
        <v>137</v>
      </c>
      <c r="H130" s="61" t="s">
        <v>138</v>
      </c>
      <c r="I130" s="63">
        <v>64000000</v>
      </c>
      <c r="J130" s="126">
        <f t="shared" si="13"/>
        <v>96000000</v>
      </c>
      <c r="K130" s="64" t="s">
        <v>139</v>
      </c>
      <c r="L130" s="65">
        <v>40570</v>
      </c>
      <c r="M130" s="76">
        <v>57</v>
      </c>
      <c r="N130" s="69" t="s">
        <v>140</v>
      </c>
      <c r="O130" s="69" t="s">
        <v>141</v>
      </c>
      <c r="P130" s="88" t="s">
        <v>142</v>
      </c>
      <c r="Q130" s="88">
        <v>1741</v>
      </c>
      <c r="R130" s="95" t="s">
        <v>143</v>
      </c>
      <c r="S130" s="102">
        <v>510</v>
      </c>
      <c r="T130" s="103">
        <v>44991</v>
      </c>
      <c r="U130" s="89">
        <v>726</v>
      </c>
      <c r="V130" s="90">
        <v>45222</v>
      </c>
      <c r="W130" s="89">
        <v>831</v>
      </c>
      <c r="X130" s="104">
        <v>45273</v>
      </c>
      <c r="Y130" s="105"/>
      <c r="Z130" s="91"/>
      <c r="AA130" s="92"/>
      <c r="AB130" s="92"/>
      <c r="AC130" s="92"/>
      <c r="AD130" s="106"/>
      <c r="AE130" s="96" t="s">
        <v>144</v>
      </c>
      <c r="AF130" s="66" t="s">
        <v>145</v>
      </c>
      <c r="AG130" s="66" t="s">
        <v>254</v>
      </c>
      <c r="AH130" s="66" t="s">
        <v>147</v>
      </c>
      <c r="AI130" s="67" t="s">
        <v>255</v>
      </c>
      <c r="AJ130" s="68">
        <v>5</v>
      </c>
      <c r="AK130" s="123" t="s">
        <v>1377</v>
      </c>
      <c r="AL130" s="70" t="s">
        <v>150</v>
      </c>
      <c r="AM130" s="70">
        <v>8</v>
      </c>
      <c r="AN130" s="70">
        <f>3+1</f>
        <v>4</v>
      </c>
      <c r="AO130" s="70">
        <f t="shared" si="14"/>
        <v>12</v>
      </c>
      <c r="AP130" s="70">
        <v>0</v>
      </c>
      <c r="AQ130" s="107">
        <v>45001</v>
      </c>
      <c r="AR130" s="108">
        <v>45002</v>
      </c>
      <c r="AS130" s="108">
        <v>45007</v>
      </c>
      <c r="AT130" s="108">
        <v>45251</v>
      </c>
      <c r="AU130" s="108">
        <v>45372</v>
      </c>
      <c r="AV130" s="109"/>
      <c r="AW130" s="94" t="s">
        <v>195</v>
      </c>
      <c r="AX130" s="70" t="s">
        <v>152</v>
      </c>
      <c r="AY130" s="72">
        <v>1012420016</v>
      </c>
      <c r="AZ130" s="73">
        <v>4</v>
      </c>
      <c r="BA130" s="70" t="s">
        <v>652</v>
      </c>
      <c r="BB130" s="60" t="s">
        <v>1378</v>
      </c>
      <c r="BC130" s="74">
        <v>34765</v>
      </c>
      <c r="BD130" s="75">
        <f ca="1">(TODAY()-Tabla1[[#This Row],[FECHA DE NACIMIENTO]])/365</f>
        <v>29.016438356164382</v>
      </c>
      <c r="BE130" s="70" t="s">
        <v>198</v>
      </c>
      <c r="BF130" s="70" t="s">
        <v>156</v>
      </c>
      <c r="BG130" s="70" t="s">
        <v>258</v>
      </c>
      <c r="BH130" s="76" t="s">
        <v>158</v>
      </c>
      <c r="BI130" s="70" t="s">
        <v>159</v>
      </c>
      <c r="BJ130" s="70" t="s">
        <v>160</v>
      </c>
      <c r="BK130" s="77" t="s">
        <v>1379</v>
      </c>
      <c r="BL130" s="70">
        <v>3208764231</v>
      </c>
      <c r="BM130" s="119" t="s">
        <v>1380</v>
      </c>
      <c r="BN130" s="70" t="s">
        <v>163</v>
      </c>
      <c r="BO130" s="71">
        <v>45453</v>
      </c>
      <c r="BP130" s="71">
        <v>45550</v>
      </c>
      <c r="BQ130" s="71" t="s">
        <v>164</v>
      </c>
      <c r="BR130" s="122">
        <v>39663349</v>
      </c>
      <c r="BS130" s="121">
        <v>1</v>
      </c>
      <c r="BT130" s="70" t="s">
        <v>653</v>
      </c>
      <c r="BU130" s="128" t="s">
        <v>1381</v>
      </c>
      <c r="BV130" s="80" t="s">
        <v>436</v>
      </c>
      <c r="BW130" s="97" t="s">
        <v>168</v>
      </c>
      <c r="BX130" s="99" t="s">
        <v>1085</v>
      </c>
      <c r="BY130" s="98" t="s">
        <v>170</v>
      </c>
      <c r="BZ130" s="93" t="s">
        <v>170</v>
      </c>
      <c r="CA130" s="93" t="s">
        <v>170</v>
      </c>
      <c r="CB130" s="93" t="s">
        <v>170</v>
      </c>
      <c r="CC130" s="93" t="s">
        <v>170</v>
      </c>
      <c r="CD130" s="93" t="s">
        <v>170</v>
      </c>
      <c r="CE130" s="93" t="s">
        <v>170</v>
      </c>
      <c r="CF130" s="93" t="s">
        <v>170</v>
      </c>
      <c r="CG130" s="93" t="s">
        <v>170</v>
      </c>
      <c r="CH130" s="93" t="s">
        <v>170</v>
      </c>
      <c r="CI130" s="81" t="s">
        <v>170</v>
      </c>
      <c r="CJ130" s="81" t="s">
        <v>170</v>
      </c>
      <c r="CK130" s="81" t="s">
        <v>170</v>
      </c>
      <c r="CL130" s="81" t="s">
        <v>170</v>
      </c>
      <c r="CM130" s="81" t="s">
        <v>170</v>
      </c>
      <c r="CN130" s="81" t="s">
        <v>170</v>
      </c>
      <c r="CO130" s="81" t="s">
        <v>170</v>
      </c>
      <c r="CP130" s="81" t="s">
        <v>170</v>
      </c>
      <c r="CQ130" s="81" t="s">
        <v>170</v>
      </c>
      <c r="CR130" s="82" t="s">
        <v>170</v>
      </c>
      <c r="CS130" s="100">
        <v>45231</v>
      </c>
      <c r="CT130" s="83">
        <v>90</v>
      </c>
      <c r="CU130" s="225">
        <v>45286</v>
      </c>
      <c r="CV130" s="83">
        <v>30</v>
      </c>
      <c r="CW130" s="83"/>
      <c r="CX130" s="83"/>
      <c r="CY130" s="83"/>
      <c r="CZ130" s="83"/>
      <c r="DA130" s="83">
        <v>2</v>
      </c>
      <c r="DB130" s="84">
        <f t="shared" si="15"/>
        <v>120</v>
      </c>
      <c r="DC130" s="100">
        <v>45372</v>
      </c>
      <c r="DD130" s="101">
        <v>45231</v>
      </c>
      <c r="DE130" s="86">
        <v>24000000</v>
      </c>
      <c r="DF130" s="85">
        <v>45286</v>
      </c>
      <c r="DG130" s="86">
        <v>8000000</v>
      </c>
      <c r="DH130" s="85"/>
      <c r="DI130" s="86"/>
      <c r="DJ130" s="86"/>
      <c r="DK130" s="86"/>
      <c r="DL130" s="86"/>
      <c r="DM130" s="86"/>
      <c r="DN130" s="87">
        <v>2</v>
      </c>
      <c r="DO130" s="325">
        <f t="shared" si="19"/>
        <v>32000000</v>
      </c>
      <c r="DP130" s="111"/>
      <c r="DQ130" s="112"/>
      <c r="DR130" s="111"/>
      <c r="DS130" s="111"/>
      <c r="DT130" s="111"/>
      <c r="DU130" s="111"/>
      <c r="DV130" s="113"/>
      <c r="DW130" s="113"/>
      <c r="DX130" s="113"/>
      <c r="DY130" s="113"/>
      <c r="DZ130" s="114"/>
      <c r="EA130" s="115">
        <f t="shared" si="16"/>
        <v>8000000</v>
      </c>
      <c r="EB130" s="116">
        <f t="shared" si="17"/>
        <v>8000000</v>
      </c>
      <c r="EC130" s="117" t="s">
        <v>1382</v>
      </c>
    </row>
    <row r="131" spans="1:133" s="118" customFormat="1" ht="48" x14ac:dyDescent="0.2">
      <c r="A131" s="129">
        <v>130</v>
      </c>
      <c r="B131" s="129">
        <v>2023</v>
      </c>
      <c r="C131" s="363" t="s">
        <v>1383</v>
      </c>
      <c r="D131" s="364" t="s">
        <v>1383</v>
      </c>
      <c r="E131" s="62" t="s">
        <v>135</v>
      </c>
      <c r="F131" s="62" t="s">
        <v>136</v>
      </c>
      <c r="G131" s="61" t="s">
        <v>137</v>
      </c>
      <c r="H131" s="61" t="s">
        <v>138</v>
      </c>
      <c r="I131" s="63">
        <v>18900000</v>
      </c>
      <c r="J131" s="126">
        <f t="shared" si="13"/>
        <v>28350000</v>
      </c>
      <c r="K131" s="64" t="s">
        <v>139</v>
      </c>
      <c r="L131" s="65">
        <v>40925</v>
      </c>
      <c r="M131" s="76">
        <v>57</v>
      </c>
      <c r="N131" s="69" t="s">
        <v>140</v>
      </c>
      <c r="O131" s="69" t="s">
        <v>141</v>
      </c>
      <c r="P131" s="88" t="s">
        <v>142</v>
      </c>
      <c r="Q131" s="88">
        <v>1741</v>
      </c>
      <c r="R131" s="95" t="s">
        <v>143</v>
      </c>
      <c r="S131" s="102">
        <v>520</v>
      </c>
      <c r="T131" s="103">
        <v>45008</v>
      </c>
      <c r="U131" s="89">
        <v>694</v>
      </c>
      <c r="V131" s="90">
        <v>45208</v>
      </c>
      <c r="W131" s="89">
        <v>833</v>
      </c>
      <c r="X131" s="104">
        <v>45273</v>
      </c>
      <c r="Y131" s="105"/>
      <c r="Z131" s="91"/>
      <c r="AA131" s="92"/>
      <c r="AB131" s="92"/>
      <c r="AC131" s="92"/>
      <c r="AD131" s="106"/>
      <c r="AE131" s="96" t="s">
        <v>144</v>
      </c>
      <c r="AF131" s="66" t="s">
        <v>145</v>
      </c>
      <c r="AG131" s="66" t="s">
        <v>146</v>
      </c>
      <c r="AH131" s="66" t="s">
        <v>147</v>
      </c>
      <c r="AI131" s="67" t="s">
        <v>148</v>
      </c>
      <c r="AJ131" s="68">
        <v>4</v>
      </c>
      <c r="AK131" s="123" t="s">
        <v>222</v>
      </c>
      <c r="AL131" s="70" t="s">
        <v>150</v>
      </c>
      <c r="AM131" s="70">
        <v>7</v>
      </c>
      <c r="AN131" s="70">
        <f>2+1</f>
        <v>3</v>
      </c>
      <c r="AO131" s="70">
        <f t="shared" si="14"/>
        <v>10</v>
      </c>
      <c r="AP131" s="70">
        <v>15</v>
      </c>
      <c r="AQ131" s="71">
        <v>45016</v>
      </c>
      <c r="AR131" s="371">
        <v>45016</v>
      </c>
      <c r="AS131" s="371">
        <v>45019</v>
      </c>
      <c r="AT131" s="371">
        <v>45232</v>
      </c>
      <c r="AU131" s="371">
        <v>45339</v>
      </c>
      <c r="AV131" s="109"/>
      <c r="AW131" s="94" t="s">
        <v>179</v>
      </c>
      <c r="AX131" s="70" t="s">
        <v>152</v>
      </c>
      <c r="AY131" s="72">
        <v>79687495</v>
      </c>
      <c r="AZ131" s="73">
        <v>8</v>
      </c>
      <c r="BA131" s="70" t="s">
        <v>1384</v>
      </c>
      <c r="BB131" s="60" t="s">
        <v>154</v>
      </c>
      <c r="BC131" s="74">
        <v>27200</v>
      </c>
      <c r="BD131" s="75">
        <f ca="1">(TODAY()-Tabla1[[#This Row],[FECHA DE NACIMIENTO]])/365</f>
        <v>49.742465753424661</v>
      </c>
      <c r="BE131" s="70" t="s">
        <v>170</v>
      </c>
      <c r="BF131" s="70" t="s">
        <v>181</v>
      </c>
      <c r="BG131" s="70" t="s">
        <v>157</v>
      </c>
      <c r="BH131" s="76" t="s">
        <v>158</v>
      </c>
      <c r="BI131" s="70" t="s">
        <v>159</v>
      </c>
      <c r="BJ131" s="70" t="s">
        <v>160</v>
      </c>
      <c r="BK131" s="77" t="s">
        <v>1385</v>
      </c>
      <c r="BL131" s="70">
        <v>3114643808</v>
      </c>
      <c r="BM131" s="119" t="s">
        <v>1386</v>
      </c>
      <c r="BN131" s="70" t="s">
        <v>163</v>
      </c>
      <c r="BO131" s="71">
        <v>45417</v>
      </c>
      <c r="BP131" s="71">
        <v>45497</v>
      </c>
      <c r="BQ131" s="70" t="s">
        <v>226</v>
      </c>
      <c r="BR131" s="72">
        <v>80101544</v>
      </c>
      <c r="BS131" s="73">
        <v>1</v>
      </c>
      <c r="BT131" s="70" t="s">
        <v>227</v>
      </c>
      <c r="BU131" s="370" t="s">
        <v>1387</v>
      </c>
      <c r="BV131" s="80" t="s">
        <v>436</v>
      </c>
      <c r="BW131" s="97" t="s">
        <v>168</v>
      </c>
      <c r="BX131" s="99" t="s">
        <v>1388</v>
      </c>
      <c r="BY131" s="98" t="s">
        <v>170</v>
      </c>
      <c r="BZ131" s="93" t="s">
        <v>170</v>
      </c>
      <c r="CA131" s="93" t="s">
        <v>170</v>
      </c>
      <c r="CB131" s="93" t="s">
        <v>170</v>
      </c>
      <c r="CC131" s="93" t="s">
        <v>170</v>
      </c>
      <c r="CD131" s="93" t="s">
        <v>170</v>
      </c>
      <c r="CE131" s="93" t="s">
        <v>170</v>
      </c>
      <c r="CF131" s="93" t="s">
        <v>170</v>
      </c>
      <c r="CG131" s="93" t="s">
        <v>170</v>
      </c>
      <c r="CH131" s="93" t="s">
        <v>170</v>
      </c>
      <c r="CI131" s="81" t="s">
        <v>170</v>
      </c>
      <c r="CJ131" s="81" t="s">
        <v>170</v>
      </c>
      <c r="CK131" s="81" t="s">
        <v>170</v>
      </c>
      <c r="CL131" s="81" t="s">
        <v>170</v>
      </c>
      <c r="CM131" s="81" t="s">
        <v>170</v>
      </c>
      <c r="CN131" s="81" t="s">
        <v>170</v>
      </c>
      <c r="CO131" s="81" t="s">
        <v>170</v>
      </c>
      <c r="CP131" s="81" t="s">
        <v>170</v>
      </c>
      <c r="CQ131" s="81" t="s">
        <v>170</v>
      </c>
      <c r="CR131" s="82" t="s">
        <v>170</v>
      </c>
      <c r="CS131" s="100">
        <v>45218</v>
      </c>
      <c r="CT131" s="83">
        <v>60</v>
      </c>
      <c r="CU131" s="225">
        <v>45286</v>
      </c>
      <c r="CV131" s="83">
        <v>45</v>
      </c>
      <c r="CW131" s="83"/>
      <c r="CX131" s="83"/>
      <c r="CY131" s="83"/>
      <c r="CZ131" s="83"/>
      <c r="DA131" s="83">
        <v>2</v>
      </c>
      <c r="DB131" s="84">
        <f t="shared" si="15"/>
        <v>105</v>
      </c>
      <c r="DC131" s="100">
        <v>45339</v>
      </c>
      <c r="DD131" s="101">
        <v>45218</v>
      </c>
      <c r="DE131" s="86">
        <v>5400000</v>
      </c>
      <c r="DF131" s="85">
        <v>45286</v>
      </c>
      <c r="DG131" s="86">
        <v>4050000</v>
      </c>
      <c r="DH131" s="85"/>
      <c r="DI131" s="86"/>
      <c r="DJ131" s="86"/>
      <c r="DK131" s="86"/>
      <c r="DL131" s="86"/>
      <c r="DM131" s="86"/>
      <c r="DN131" s="87">
        <v>2</v>
      </c>
      <c r="DO131" s="325">
        <f t="shared" si="19"/>
        <v>9450000</v>
      </c>
      <c r="DP131" s="111"/>
      <c r="DQ131" s="112"/>
      <c r="DR131" s="111"/>
      <c r="DS131" s="111"/>
      <c r="DT131" s="111"/>
      <c r="DU131" s="111"/>
      <c r="DV131" s="113"/>
      <c r="DW131" s="113"/>
      <c r="DX131" s="113"/>
      <c r="DY131" s="113"/>
      <c r="DZ131" s="114"/>
      <c r="EA131" s="115">
        <f t="shared" si="16"/>
        <v>2835000</v>
      </c>
      <c r="EB131" s="116">
        <f t="shared" si="17"/>
        <v>2835000</v>
      </c>
      <c r="EC131" s="117" t="s">
        <v>1389</v>
      </c>
    </row>
    <row r="132" spans="1:133" s="118" customFormat="1" ht="36" x14ac:dyDescent="0.2">
      <c r="A132" s="61">
        <v>131</v>
      </c>
      <c r="B132" s="61">
        <v>2023</v>
      </c>
      <c r="C132" s="360" t="s">
        <v>1390</v>
      </c>
      <c r="D132" s="366" t="s">
        <v>1391</v>
      </c>
      <c r="E132" s="62" t="s">
        <v>135</v>
      </c>
      <c r="F132" s="62" t="s">
        <v>136</v>
      </c>
      <c r="G132" s="61" t="s">
        <v>137</v>
      </c>
      <c r="H132" s="61" t="s">
        <v>138</v>
      </c>
      <c r="I132" s="63">
        <v>16800000</v>
      </c>
      <c r="J132" s="126">
        <f t="shared" si="13"/>
        <v>24000000</v>
      </c>
      <c r="K132" s="64" t="s">
        <v>139</v>
      </c>
      <c r="L132" s="65">
        <v>40286</v>
      </c>
      <c r="M132" s="76">
        <v>57</v>
      </c>
      <c r="N132" s="69" t="s">
        <v>140</v>
      </c>
      <c r="O132" s="69" t="s">
        <v>141</v>
      </c>
      <c r="P132" s="88" t="s">
        <v>378</v>
      </c>
      <c r="Q132" s="88">
        <v>1841</v>
      </c>
      <c r="R132" s="95" t="s">
        <v>379</v>
      </c>
      <c r="S132" s="102">
        <v>492</v>
      </c>
      <c r="T132" s="103">
        <v>44981</v>
      </c>
      <c r="U132" s="89">
        <v>692</v>
      </c>
      <c r="V132" s="90">
        <v>45208</v>
      </c>
      <c r="W132" s="89">
        <v>847</v>
      </c>
      <c r="X132" s="104">
        <v>45274</v>
      </c>
      <c r="Y132" s="105"/>
      <c r="Z132" s="91"/>
      <c r="AA132" s="92"/>
      <c r="AB132" s="92"/>
      <c r="AC132" s="92"/>
      <c r="AD132" s="106"/>
      <c r="AE132" s="96" t="s">
        <v>144</v>
      </c>
      <c r="AF132" s="66" t="s">
        <v>145</v>
      </c>
      <c r="AG132" s="66" t="s">
        <v>146</v>
      </c>
      <c r="AH132" s="66" t="s">
        <v>147</v>
      </c>
      <c r="AI132" s="67" t="s">
        <v>148</v>
      </c>
      <c r="AJ132" s="68">
        <v>4</v>
      </c>
      <c r="AK132" s="123" t="s">
        <v>1392</v>
      </c>
      <c r="AL132" s="70" t="s">
        <v>150</v>
      </c>
      <c r="AM132" s="70">
        <v>7</v>
      </c>
      <c r="AN132" s="70">
        <f>2+1</f>
        <v>3</v>
      </c>
      <c r="AO132" s="70">
        <f t="shared" si="14"/>
        <v>10</v>
      </c>
      <c r="AP132" s="70">
        <v>0</v>
      </c>
      <c r="AQ132" s="107">
        <v>45001</v>
      </c>
      <c r="AR132" s="108">
        <v>45002</v>
      </c>
      <c r="AS132" s="108">
        <v>45007</v>
      </c>
      <c r="AT132" s="108">
        <v>45220</v>
      </c>
      <c r="AU132" s="108">
        <v>45312</v>
      </c>
      <c r="AV132" s="109"/>
      <c r="AW132" s="94" t="s">
        <v>215</v>
      </c>
      <c r="AX132" s="70" t="s">
        <v>152</v>
      </c>
      <c r="AY132" s="72">
        <v>1000949269</v>
      </c>
      <c r="AZ132" s="73">
        <v>9</v>
      </c>
      <c r="BA132" s="70" t="s">
        <v>1393</v>
      </c>
      <c r="BB132" s="60" t="s">
        <v>154</v>
      </c>
      <c r="BC132" s="74">
        <v>36059</v>
      </c>
      <c r="BD132" s="75">
        <f ca="1">(TODAY()-Tabla1[[#This Row],[FECHA DE NACIMIENTO]])/365</f>
        <v>25.471232876712328</v>
      </c>
      <c r="BE132" s="70" t="s">
        <v>170</v>
      </c>
      <c r="BF132" s="70" t="s">
        <v>181</v>
      </c>
      <c r="BG132" s="70" t="s">
        <v>157</v>
      </c>
      <c r="BH132" s="76" t="s">
        <v>158</v>
      </c>
      <c r="BI132" s="70" t="s">
        <v>159</v>
      </c>
      <c r="BJ132" s="70" t="s">
        <v>160</v>
      </c>
      <c r="BK132" s="77" t="s">
        <v>1394</v>
      </c>
      <c r="BL132" s="70">
        <v>3228205638</v>
      </c>
      <c r="BM132" s="119" t="s">
        <v>1395</v>
      </c>
      <c r="BN132" s="70" t="s">
        <v>163</v>
      </c>
      <c r="BO132" s="71">
        <v>45413</v>
      </c>
      <c r="BP132" s="235">
        <v>45474</v>
      </c>
      <c r="BQ132" s="71" t="s">
        <v>1396</v>
      </c>
      <c r="BR132" s="122">
        <v>19489630</v>
      </c>
      <c r="BS132" s="121">
        <v>9</v>
      </c>
      <c r="BT132" s="70" t="s">
        <v>1397</v>
      </c>
      <c r="BU132" s="128" t="s">
        <v>1398</v>
      </c>
      <c r="BV132" s="80" t="s">
        <v>374</v>
      </c>
      <c r="BW132" s="97" t="s">
        <v>187</v>
      </c>
      <c r="BX132" s="99" t="s">
        <v>1085</v>
      </c>
      <c r="BY132" s="98" t="s">
        <v>170</v>
      </c>
      <c r="BZ132" s="93" t="s">
        <v>170</v>
      </c>
      <c r="CA132" s="93" t="s">
        <v>170</v>
      </c>
      <c r="CB132" s="93" t="s">
        <v>170</v>
      </c>
      <c r="CC132" s="93" t="s">
        <v>170</v>
      </c>
      <c r="CD132" s="93" t="s">
        <v>170</v>
      </c>
      <c r="CE132" s="93" t="s">
        <v>170</v>
      </c>
      <c r="CF132" s="93" t="s">
        <v>170</v>
      </c>
      <c r="CG132" s="93" t="s">
        <v>170</v>
      </c>
      <c r="CH132" s="93" t="s">
        <v>170</v>
      </c>
      <c r="CI132" s="81" t="s">
        <v>170</v>
      </c>
      <c r="CJ132" s="81" t="s">
        <v>170</v>
      </c>
      <c r="CK132" s="81" t="s">
        <v>170</v>
      </c>
      <c r="CL132" s="81" t="s">
        <v>170</v>
      </c>
      <c r="CM132" s="81" t="s">
        <v>170</v>
      </c>
      <c r="CN132" s="81" t="s">
        <v>170</v>
      </c>
      <c r="CO132" s="81" t="s">
        <v>170</v>
      </c>
      <c r="CP132" s="81" t="s">
        <v>170</v>
      </c>
      <c r="CQ132" s="81" t="s">
        <v>170</v>
      </c>
      <c r="CR132" s="82" t="s">
        <v>170</v>
      </c>
      <c r="CS132" s="100">
        <v>45216</v>
      </c>
      <c r="CT132" s="83">
        <v>60</v>
      </c>
      <c r="CU132" s="225">
        <v>45279</v>
      </c>
      <c r="CV132" s="83">
        <v>30</v>
      </c>
      <c r="CW132" s="83"/>
      <c r="CX132" s="83"/>
      <c r="CY132" s="83"/>
      <c r="CZ132" s="83"/>
      <c r="DA132" s="83">
        <v>2</v>
      </c>
      <c r="DB132" s="84">
        <f t="shared" si="15"/>
        <v>90</v>
      </c>
      <c r="DC132" s="100">
        <v>45312</v>
      </c>
      <c r="DD132" s="101">
        <v>45216</v>
      </c>
      <c r="DE132" s="86">
        <v>4800000</v>
      </c>
      <c r="DF132" s="85">
        <v>45279</v>
      </c>
      <c r="DG132" s="86">
        <v>2400000</v>
      </c>
      <c r="DH132" s="85"/>
      <c r="DI132" s="86"/>
      <c r="DJ132" s="86"/>
      <c r="DK132" s="86"/>
      <c r="DL132" s="86"/>
      <c r="DM132" s="86"/>
      <c r="DN132" s="87">
        <v>2</v>
      </c>
      <c r="DO132" s="325">
        <f t="shared" si="19"/>
        <v>7200000</v>
      </c>
      <c r="DP132" s="111"/>
      <c r="DQ132" s="112"/>
      <c r="DR132" s="111"/>
      <c r="DS132" s="111"/>
      <c r="DT132" s="111"/>
      <c r="DU132" s="111"/>
      <c r="DV132" s="113"/>
      <c r="DW132" s="113"/>
      <c r="DX132" s="113"/>
      <c r="DY132" s="113"/>
      <c r="DZ132" s="114"/>
      <c r="EA132" s="115">
        <f t="shared" si="16"/>
        <v>2400000</v>
      </c>
      <c r="EB132" s="116">
        <f t="shared" si="17"/>
        <v>2400000</v>
      </c>
      <c r="EC132" s="117" t="s">
        <v>1399</v>
      </c>
    </row>
    <row r="133" spans="1:133" s="118" customFormat="1" ht="22.5" customHeight="1" x14ac:dyDescent="0.2">
      <c r="A133" s="61">
        <v>132</v>
      </c>
      <c r="B133" s="61">
        <v>2023</v>
      </c>
      <c r="C133" s="360" t="s">
        <v>1400</v>
      </c>
      <c r="D133" s="366" t="s">
        <v>1400</v>
      </c>
      <c r="E133" s="62" t="s">
        <v>135</v>
      </c>
      <c r="F133" s="62" t="s">
        <v>136</v>
      </c>
      <c r="G133" s="61" t="s">
        <v>137</v>
      </c>
      <c r="H133" s="61" t="s">
        <v>138</v>
      </c>
      <c r="I133" s="63">
        <v>36800000</v>
      </c>
      <c r="J133" s="126">
        <f t="shared" si="13"/>
        <v>55200000</v>
      </c>
      <c r="K133" s="64" t="s">
        <v>139</v>
      </c>
      <c r="L133" s="65">
        <v>40619</v>
      </c>
      <c r="M133" s="76">
        <v>49</v>
      </c>
      <c r="N133" s="69" t="s">
        <v>569</v>
      </c>
      <c r="O133" s="69" t="s">
        <v>570</v>
      </c>
      <c r="P133" s="88" t="s">
        <v>571</v>
      </c>
      <c r="Q133" s="88">
        <v>1734</v>
      </c>
      <c r="R133" s="95" t="s">
        <v>572</v>
      </c>
      <c r="S133" s="102">
        <v>513</v>
      </c>
      <c r="T133" s="103">
        <v>44992</v>
      </c>
      <c r="U133" s="89">
        <v>753</v>
      </c>
      <c r="V133" s="90">
        <v>45239</v>
      </c>
      <c r="W133" s="89"/>
      <c r="X133" s="104"/>
      <c r="Y133" s="105"/>
      <c r="Z133" s="91"/>
      <c r="AA133" s="92"/>
      <c r="AB133" s="92"/>
      <c r="AC133" s="92"/>
      <c r="AD133" s="106"/>
      <c r="AE133" s="96" t="s">
        <v>144</v>
      </c>
      <c r="AF133" s="66" t="s">
        <v>145</v>
      </c>
      <c r="AG133" s="66" t="s">
        <v>254</v>
      </c>
      <c r="AH133" s="66" t="s">
        <v>147</v>
      </c>
      <c r="AI133" s="67" t="s">
        <v>255</v>
      </c>
      <c r="AJ133" s="68">
        <v>5</v>
      </c>
      <c r="AK133" s="123" t="s">
        <v>1401</v>
      </c>
      <c r="AL133" s="70" t="s">
        <v>150</v>
      </c>
      <c r="AM133" s="70">
        <v>8</v>
      </c>
      <c r="AN133" s="70">
        <v>4</v>
      </c>
      <c r="AO133" s="70">
        <f t="shared" si="14"/>
        <v>12</v>
      </c>
      <c r="AP133" s="70">
        <v>0</v>
      </c>
      <c r="AQ133" s="107">
        <v>45006</v>
      </c>
      <c r="AR133" s="108">
        <v>45007</v>
      </c>
      <c r="AS133" s="108">
        <v>45008</v>
      </c>
      <c r="AT133" s="108">
        <v>45252</v>
      </c>
      <c r="AU133" s="108">
        <v>45373</v>
      </c>
      <c r="AV133" s="109"/>
      <c r="AW133" s="94" t="s">
        <v>195</v>
      </c>
      <c r="AX133" s="70" t="s">
        <v>152</v>
      </c>
      <c r="AY133" s="72">
        <v>1020794388</v>
      </c>
      <c r="AZ133" s="73">
        <v>2</v>
      </c>
      <c r="BA133" s="70" t="s">
        <v>1402</v>
      </c>
      <c r="BB133" s="60" t="s">
        <v>1305</v>
      </c>
      <c r="BC133" s="74">
        <v>34515</v>
      </c>
      <c r="BD133" s="75">
        <f ca="1">(TODAY()-Tabla1[[#This Row],[FECHA DE NACIMIENTO]])/365</f>
        <v>29.701369863013699</v>
      </c>
      <c r="BE133" s="70" t="s">
        <v>198</v>
      </c>
      <c r="BF133" s="70" t="s">
        <v>156</v>
      </c>
      <c r="BG133" s="70" t="s">
        <v>258</v>
      </c>
      <c r="BH133" s="76" t="s">
        <v>158</v>
      </c>
      <c r="BI133" s="70" t="s">
        <v>159</v>
      </c>
      <c r="BJ133" s="70" t="s">
        <v>160</v>
      </c>
      <c r="BK133" s="77" t="s">
        <v>1403</v>
      </c>
      <c r="BL133" s="70">
        <v>3176650972</v>
      </c>
      <c r="BM133" s="119" t="s">
        <v>1404</v>
      </c>
      <c r="BN133" s="70" t="s">
        <v>163</v>
      </c>
      <c r="BO133" s="71">
        <v>45453</v>
      </c>
      <c r="BP133" s="235"/>
      <c r="BQ133" s="71" t="s">
        <v>575</v>
      </c>
      <c r="BR133" s="122">
        <v>1073533479</v>
      </c>
      <c r="BS133" s="121">
        <v>8</v>
      </c>
      <c r="BT133" s="70" t="s">
        <v>579</v>
      </c>
      <c r="BU133" s="128" t="s">
        <v>1405</v>
      </c>
      <c r="BV133" s="80" t="s">
        <v>1406</v>
      </c>
      <c r="BW133" s="97" t="s">
        <v>168</v>
      </c>
      <c r="BX133" s="99" t="s">
        <v>1085</v>
      </c>
      <c r="BY133" s="98" t="s">
        <v>170</v>
      </c>
      <c r="BZ133" s="93" t="s">
        <v>170</v>
      </c>
      <c r="CA133" s="93" t="s">
        <v>170</v>
      </c>
      <c r="CB133" s="93" t="s">
        <v>170</v>
      </c>
      <c r="CC133" s="93" t="s">
        <v>170</v>
      </c>
      <c r="CD133" s="93" t="s">
        <v>170</v>
      </c>
      <c r="CE133" s="93" t="s">
        <v>170</v>
      </c>
      <c r="CF133" s="93" t="s">
        <v>170</v>
      </c>
      <c r="CG133" s="93" t="s">
        <v>170</v>
      </c>
      <c r="CH133" s="93" t="s">
        <v>170</v>
      </c>
      <c r="CI133" s="81" t="s">
        <v>170</v>
      </c>
      <c r="CJ133" s="81" t="s">
        <v>170</v>
      </c>
      <c r="CK133" s="81" t="s">
        <v>170</v>
      </c>
      <c r="CL133" s="81" t="s">
        <v>170</v>
      </c>
      <c r="CM133" s="81" t="s">
        <v>170</v>
      </c>
      <c r="CN133" s="81" t="s">
        <v>170</v>
      </c>
      <c r="CO133" s="81" t="s">
        <v>170</v>
      </c>
      <c r="CP133" s="81" t="s">
        <v>170</v>
      </c>
      <c r="CQ133" s="81" t="s">
        <v>170</v>
      </c>
      <c r="CR133" s="82" t="s">
        <v>170</v>
      </c>
      <c r="CS133" s="100">
        <v>45247</v>
      </c>
      <c r="CT133" s="83">
        <v>120</v>
      </c>
      <c r="CU133" s="83"/>
      <c r="CV133" s="83"/>
      <c r="CW133" s="83"/>
      <c r="CX133" s="83"/>
      <c r="CY133" s="83"/>
      <c r="CZ133" s="83"/>
      <c r="DA133" s="83">
        <v>1</v>
      </c>
      <c r="DB133" s="84">
        <f t="shared" si="15"/>
        <v>120</v>
      </c>
      <c r="DC133" s="100">
        <v>45373</v>
      </c>
      <c r="DD133" s="101">
        <v>45247</v>
      </c>
      <c r="DE133" s="86">
        <v>18400000</v>
      </c>
      <c r="DF133" s="85"/>
      <c r="DG133" s="86"/>
      <c r="DH133" s="85"/>
      <c r="DI133" s="86"/>
      <c r="DJ133" s="86"/>
      <c r="DK133" s="86"/>
      <c r="DL133" s="86"/>
      <c r="DM133" s="86"/>
      <c r="DN133" s="87">
        <v>1</v>
      </c>
      <c r="DO133" s="325">
        <f t="shared" si="19"/>
        <v>18400000</v>
      </c>
      <c r="DP133" s="111"/>
      <c r="DQ133" s="112"/>
      <c r="DR133" s="111"/>
      <c r="DS133" s="111"/>
      <c r="DT133" s="111"/>
      <c r="DU133" s="111"/>
      <c r="DV133" s="113"/>
      <c r="DW133" s="113"/>
      <c r="DX133" s="113"/>
      <c r="DY133" s="113"/>
      <c r="DZ133" s="114"/>
      <c r="EA133" s="115">
        <f t="shared" si="16"/>
        <v>4600000</v>
      </c>
      <c r="EB133" s="116">
        <f t="shared" si="17"/>
        <v>4600000</v>
      </c>
      <c r="EC133" s="117" t="s">
        <v>1407</v>
      </c>
    </row>
    <row r="134" spans="1:133" s="118" customFormat="1" ht="24.75" customHeight="1" x14ac:dyDescent="0.2">
      <c r="A134" s="61">
        <v>133</v>
      </c>
      <c r="B134" s="61">
        <v>2023</v>
      </c>
      <c r="C134" s="360" t="s">
        <v>1408</v>
      </c>
      <c r="D134" s="366" t="s">
        <v>1408</v>
      </c>
      <c r="E134" s="62" t="s">
        <v>135</v>
      </c>
      <c r="F134" s="62" t="s">
        <v>136</v>
      </c>
      <c r="G134" s="61" t="s">
        <v>137</v>
      </c>
      <c r="H134" s="61" t="s">
        <v>138</v>
      </c>
      <c r="I134" s="63">
        <v>40000000</v>
      </c>
      <c r="J134" s="126">
        <f t="shared" si="13"/>
        <v>60000000</v>
      </c>
      <c r="K134" s="64" t="s">
        <v>139</v>
      </c>
      <c r="L134" s="65">
        <v>40569</v>
      </c>
      <c r="M134" s="76">
        <v>49</v>
      </c>
      <c r="N134" s="69" t="s">
        <v>569</v>
      </c>
      <c r="O134" s="69" t="s">
        <v>570</v>
      </c>
      <c r="P134" s="88" t="s">
        <v>571</v>
      </c>
      <c r="Q134" s="88">
        <v>1734</v>
      </c>
      <c r="R134" s="95" t="s">
        <v>572</v>
      </c>
      <c r="S134" s="102">
        <v>508</v>
      </c>
      <c r="T134" s="103">
        <v>44991</v>
      </c>
      <c r="U134" s="89">
        <v>752</v>
      </c>
      <c r="V134" s="90">
        <v>45239</v>
      </c>
      <c r="W134" s="89">
        <v>472</v>
      </c>
      <c r="X134" s="104">
        <v>45315</v>
      </c>
      <c r="Y134" s="105"/>
      <c r="Z134" s="91"/>
      <c r="AA134" s="92"/>
      <c r="AB134" s="92"/>
      <c r="AC134" s="92"/>
      <c r="AD134" s="106"/>
      <c r="AE134" s="96" t="s">
        <v>144</v>
      </c>
      <c r="AF134" s="66" t="s">
        <v>145</v>
      </c>
      <c r="AG134" s="66" t="s">
        <v>254</v>
      </c>
      <c r="AH134" s="66" t="s">
        <v>147</v>
      </c>
      <c r="AI134" s="67" t="s">
        <v>255</v>
      </c>
      <c r="AJ134" s="68">
        <v>5</v>
      </c>
      <c r="AK134" s="123" t="s">
        <v>1409</v>
      </c>
      <c r="AL134" s="70" t="s">
        <v>150</v>
      </c>
      <c r="AM134" s="70">
        <v>8</v>
      </c>
      <c r="AN134" s="70">
        <f>3+1</f>
        <v>4</v>
      </c>
      <c r="AO134" s="70">
        <f t="shared" si="14"/>
        <v>12</v>
      </c>
      <c r="AP134" s="70">
        <v>0</v>
      </c>
      <c r="AQ134" s="107">
        <v>45006</v>
      </c>
      <c r="AR134" s="108">
        <v>45007</v>
      </c>
      <c r="AS134" s="108">
        <v>45008</v>
      </c>
      <c r="AT134" s="108">
        <v>45252</v>
      </c>
      <c r="AU134" s="108">
        <v>45373</v>
      </c>
      <c r="AV134" s="109"/>
      <c r="AW134" s="94" t="s">
        <v>195</v>
      </c>
      <c r="AX134" s="70" t="s">
        <v>152</v>
      </c>
      <c r="AY134" s="72">
        <v>1032445959</v>
      </c>
      <c r="AZ134" s="73">
        <v>5</v>
      </c>
      <c r="BA134" s="70" t="s">
        <v>1410</v>
      </c>
      <c r="BB134" s="60" t="s">
        <v>1305</v>
      </c>
      <c r="BC134" s="74">
        <v>33428</v>
      </c>
      <c r="BD134" s="75">
        <f ca="1">(TODAY()-Tabla1[[#This Row],[FECHA DE NACIMIENTO]])/365</f>
        <v>32.679452054794524</v>
      </c>
      <c r="BE134" s="70" t="s">
        <v>198</v>
      </c>
      <c r="BF134" s="70" t="s">
        <v>156</v>
      </c>
      <c r="BG134" s="70" t="s">
        <v>258</v>
      </c>
      <c r="BH134" s="76" t="s">
        <v>158</v>
      </c>
      <c r="BI134" s="70" t="s">
        <v>159</v>
      </c>
      <c r="BJ134" s="70" t="s">
        <v>160</v>
      </c>
      <c r="BK134" s="77" t="s">
        <v>1411</v>
      </c>
      <c r="BL134" s="70">
        <v>3123543510</v>
      </c>
      <c r="BM134" s="119" t="s">
        <v>1412</v>
      </c>
      <c r="BN134" s="70" t="s">
        <v>163</v>
      </c>
      <c r="BO134" s="71">
        <v>45453</v>
      </c>
      <c r="BP134" s="71">
        <v>45575</v>
      </c>
      <c r="BQ134" s="71" t="s">
        <v>575</v>
      </c>
      <c r="BR134" s="122">
        <v>1073533479</v>
      </c>
      <c r="BS134" s="121">
        <v>8</v>
      </c>
      <c r="BT134" s="70" t="s">
        <v>579</v>
      </c>
      <c r="BU134" s="370" t="s">
        <v>1413</v>
      </c>
      <c r="BV134" s="80" t="s">
        <v>1406</v>
      </c>
      <c r="BW134" s="97" t="s">
        <v>168</v>
      </c>
      <c r="BX134" s="99" t="s">
        <v>1085</v>
      </c>
      <c r="BY134" s="98" t="s">
        <v>170</v>
      </c>
      <c r="BZ134" s="93" t="s">
        <v>170</v>
      </c>
      <c r="CA134" s="93" t="s">
        <v>170</v>
      </c>
      <c r="CB134" s="93" t="s">
        <v>170</v>
      </c>
      <c r="CC134" s="93" t="s">
        <v>170</v>
      </c>
      <c r="CD134" s="93" t="s">
        <v>170</v>
      </c>
      <c r="CE134" s="93" t="s">
        <v>170</v>
      </c>
      <c r="CF134" s="93" t="s">
        <v>170</v>
      </c>
      <c r="CG134" s="93" t="s">
        <v>170</v>
      </c>
      <c r="CH134" s="93" t="s">
        <v>170</v>
      </c>
      <c r="CI134" s="81" t="s">
        <v>170</v>
      </c>
      <c r="CJ134" s="81" t="s">
        <v>170</v>
      </c>
      <c r="CK134" s="81" t="s">
        <v>170</v>
      </c>
      <c r="CL134" s="81" t="s">
        <v>170</v>
      </c>
      <c r="CM134" s="81" t="s">
        <v>170</v>
      </c>
      <c r="CN134" s="81" t="s">
        <v>170</v>
      </c>
      <c r="CO134" s="81" t="s">
        <v>170</v>
      </c>
      <c r="CP134" s="81" t="s">
        <v>170</v>
      </c>
      <c r="CQ134" s="81" t="s">
        <v>170</v>
      </c>
      <c r="CR134" s="82" t="s">
        <v>170</v>
      </c>
      <c r="CS134" s="100">
        <v>45247</v>
      </c>
      <c r="CT134" s="83">
        <v>90</v>
      </c>
      <c r="CU134" s="225">
        <v>45324</v>
      </c>
      <c r="CV134" s="83">
        <v>30</v>
      </c>
      <c r="CW134" s="83"/>
      <c r="CX134" s="83"/>
      <c r="CY134" s="83"/>
      <c r="CZ134" s="83"/>
      <c r="DA134" s="83">
        <v>2</v>
      </c>
      <c r="DB134" s="84">
        <f t="shared" si="15"/>
        <v>120</v>
      </c>
      <c r="DC134" s="100">
        <v>45373</v>
      </c>
      <c r="DD134" s="101">
        <v>45247</v>
      </c>
      <c r="DE134" s="86">
        <v>15000000</v>
      </c>
      <c r="DF134" s="85">
        <v>45324</v>
      </c>
      <c r="DG134" s="86">
        <v>5000000</v>
      </c>
      <c r="DH134" s="85"/>
      <c r="DI134" s="86"/>
      <c r="DJ134" s="86"/>
      <c r="DK134" s="86"/>
      <c r="DL134" s="86"/>
      <c r="DM134" s="86"/>
      <c r="DN134" s="87">
        <v>2</v>
      </c>
      <c r="DO134" s="325">
        <f t="shared" si="19"/>
        <v>20000000</v>
      </c>
      <c r="DP134" s="111"/>
      <c r="DQ134" s="112"/>
      <c r="DR134" s="111"/>
      <c r="DS134" s="111"/>
      <c r="DT134" s="111"/>
      <c r="DU134" s="111"/>
      <c r="DV134" s="113"/>
      <c r="DW134" s="113"/>
      <c r="DX134" s="113"/>
      <c r="DY134" s="113"/>
      <c r="DZ134" s="114"/>
      <c r="EA134" s="115">
        <f t="shared" si="16"/>
        <v>5000000</v>
      </c>
      <c r="EB134" s="116">
        <f t="shared" si="17"/>
        <v>5000000</v>
      </c>
      <c r="EC134" s="117" t="s">
        <v>1414</v>
      </c>
    </row>
    <row r="135" spans="1:133" s="118" customFormat="1" ht="60" x14ac:dyDescent="0.2">
      <c r="A135" s="61">
        <v>134</v>
      </c>
      <c r="B135" s="61">
        <v>2023</v>
      </c>
      <c r="C135" s="360" t="s">
        <v>1415</v>
      </c>
      <c r="D135" s="366" t="s">
        <v>1416</v>
      </c>
      <c r="E135" s="62" t="s">
        <v>135</v>
      </c>
      <c r="F135" s="62" t="s">
        <v>136</v>
      </c>
      <c r="G135" s="61" t="s">
        <v>137</v>
      </c>
      <c r="H135" s="61" t="s">
        <v>138</v>
      </c>
      <c r="I135" s="63">
        <v>21000000</v>
      </c>
      <c r="J135" s="126">
        <f t="shared" si="13"/>
        <v>31500000</v>
      </c>
      <c r="K135" s="64" t="s">
        <v>139</v>
      </c>
      <c r="L135" s="65">
        <v>40571</v>
      </c>
      <c r="M135" s="76">
        <v>55</v>
      </c>
      <c r="N135" s="69" t="s">
        <v>1218</v>
      </c>
      <c r="O135" s="69" t="s">
        <v>141</v>
      </c>
      <c r="P135" s="88" t="s">
        <v>1219</v>
      </c>
      <c r="Q135" s="88">
        <v>1739</v>
      </c>
      <c r="R135" s="95" t="s">
        <v>1220</v>
      </c>
      <c r="S135" s="102">
        <v>509</v>
      </c>
      <c r="T135" s="103">
        <v>44991</v>
      </c>
      <c r="U135" s="89">
        <v>440</v>
      </c>
      <c r="V135" s="90">
        <v>45307</v>
      </c>
      <c r="W135" s="89"/>
      <c r="X135" s="104"/>
      <c r="Y135" s="105"/>
      <c r="Z135" s="91"/>
      <c r="AA135" s="92"/>
      <c r="AB135" s="92"/>
      <c r="AC135" s="92"/>
      <c r="AD135" s="106"/>
      <c r="AE135" s="96" t="s">
        <v>144</v>
      </c>
      <c r="AF135" s="66" t="s">
        <v>145</v>
      </c>
      <c r="AG135" s="66" t="s">
        <v>146</v>
      </c>
      <c r="AH135" s="66" t="s">
        <v>147</v>
      </c>
      <c r="AI135" s="67" t="s">
        <v>148</v>
      </c>
      <c r="AJ135" s="68">
        <v>4</v>
      </c>
      <c r="AK135" s="123" t="s">
        <v>1417</v>
      </c>
      <c r="AL135" s="70" t="s">
        <v>150</v>
      </c>
      <c r="AM135" s="70">
        <v>7</v>
      </c>
      <c r="AN135" s="70">
        <v>3</v>
      </c>
      <c r="AO135" s="70">
        <f t="shared" si="14"/>
        <v>10</v>
      </c>
      <c r="AP135" s="70">
        <v>15</v>
      </c>
      <c r="AQ135" s="71">
        <v>45006</v>
      </c>
      <c r="AR135" s="371">
        <v>45007</v>
      </c>
      <c r="AS135" s="371">
        <v>45009</v>
      </c>
      <c r="AT135" s="371">
        <v>45222</v>
      </c>
      <c r="AU135" s="371">
        <v>45330</v>
      </c>
      <c r="AV135" s="109"/>
      <c r="AW135" s="94" t="s">
        <v>179</v>
      </c>
      <c r="AX135" s="70" t="s">
        <v>152</v>
      </c>
      <c r="AY135" s="72">
        <v>1010128966</v>
      </c>
      <c r="AZ135" s="73">
        <v>8</v>
      </c>
      <c r="BA135" s="70" t="s">
        <v>1418</v>
      </c>
      <c r="BB135" s="60" t="s">
        <v>1419</v>
      </c>
      <c r="BC135" s="74">
        <v>36736</v>
      </c>
      <c r="BD135" s="75">
        <f ca="1">(TODAY()-Tabla1[[#This Row],[FECHA DE NACIMIENTO]])/365</f>
        <v>23.616438356164384</v>
      </c>
      <c r="BE135" s="70" t="s">
        <v>198</v>
      </c>
      <c r="BF135" s="70" t="s">
        <v>156</v>
      </c>
      <c r="BG135" s="70" t="s">
        <v>244</v>
      </c>
      <c r="BH135" s="76" t="s">
        <v>158</v>
      </c>
      <c r="BI135" s="70" t="s">
        <v>159</v>
      </c>
      <c r="BJ135" s="70" t="s">
        <v>160</v>
      </c>
      <c r="BK135" s="77" t="s">
        <v>1420</v>
      </c>
      <c r="BL135" s="70">
        <v>3193202192</v>
      </c>
      <c r="BM135" s="119" t="s">
        <v>1421</v>
      </c>
      <c r="BN135" s="70" t="s">
        <v>163</v>
      </c>
      <c r="BO135" s="71">
        <v>45413</v>
      </c>
      <c r="BP135" s="71">
        <v>45505</v>
      </c>
      <c r="BQ135" s="70" t="s">
        <v>987</v>
      </c>
      <c r="BR135" s="257">
        <v>80192226</v>
      </c>
      <c r="BS135" s="73">
        <v>1</v>
      </c>
      <c r="BT135" s="70" t="s">
        <v>669</v>
      </c>
      <c r="BU135" s="128" t="s">
        <v>1422</v>
      </c>
      <c r="BV135" s="80" t="s">
        <v>374</v>
      </c>
      <c r="BW135" s="97" t="s">
        <v>168</v>
      </c>
      <c r="BX135" s="99" t="s">
        <v>1085</v>
      </c>
      <c r="BY135" s="98" t="s">
        <v>170</v>
      </c>
      <c r="BZ135" s="93" t="s">
        <v>170</v>
      </c>
      <c r="CA135" s="93" t="s">
        <v>170</v>
      </c>
      <c r="CB135" s="93" t="s">
        <v>170</v>
      </c>
      <c r="CC135" s="93" t="s">
        <v>170</v>
      </c>
      <c r="CD135" s="93" t="s">
        <v>170</v>
      </c>
      <c r="CE135" s="93" t="s">
        <v>170</v>
      </c>
      <c r="CF135" s="93" t="s">
        <v>170</v>
      </c>
      <c r="CG135" s="93" t="s">
        <v>170</v>
      </c>
      <c r="CH135" s="93" t="s">
        <v>170</v>
      </c>
      <c r="CI135" s="81" t="s">
        <v>170</v>
      </c>
      <c r="CJ135" s="81" t="s">
        <v>170</v>
      </c>
      <c r="CK135" s="81" t="s">
        <v>170</v>
      </c>
      <c r="CL135" s="81" t="s">
        <v>170</v>
      </c>
      <c r="CM135" s="81" t="s">
        <v>170</v>
      </c>
      <c r="CN135" s="81" t="s">
        <v>170</v>
      </c>
      <c r="CO135" s="81" t="s">
        <v>170</v>
      </c>
      <c r="CP135" s="81" t="s">
        <v>170</v>
      </c>
      <c r="CQ135" s="81" t="s">
        <v>170</v>
      </c>
      <c r="CR135" s="82" t="s">
        <v>170</v>
      </c>
      <c r="CS135" s="100">
        <v>45202</v>
      </c>
      <c r="CT135" s="83">
        <v>90</v>
      </c>
      <c r="CU135" s="225">
        <v>45309</v>
      </c>
      <c r="CV135" s="83">
        <v>15</v>
      </c>
      <c r="CW135" s="83"/>
      <c r="CX135" s="83"/>
      <c r="CY135" s="83"/>
      <c r="CZ135" s="83"/>
      <c r="DA135" s="83">
        <v>2</v>
      </c>
      <c r="DB135" s="84">
        <f t="shared" si="15"/>
        <v>105</v>
      </c>
      <c r="DC135" s="100">
        <v>45330</v>
      </c>
      <c r="DD135" s="101">
        <v>45202</v>
      </c>
      <c r="DE135" s="86">
        <v>9000000</v>
      </c>
      <c r="DF135" s="85">
        <v>45309</v>
      </c>
      <c r="DG135" s="86">
        <v>1500000</v>
      </c>
      <c r="DH135" s="85"/>
      <c r="DI135" s="86"/>
      <c r="DJ135" s="86"/>
      <c r="DK135" s="86"/>
      <c r="DL135" s="86"/>
      <c r="DM135" s="86"/>
      <c r="DN135" s="87">
        <v>2</v>
      </c>
      <c r="DO135" s="325">
        <f t="shared" si="19"/>
        <v>10500000</v>
      </c>
      <c r="DP135" s="111"/>
      <c r="DQ135" s="112"/>
      <c r="DR135" s="111"/>
      <c r="DS135" s="111"/>
      <c r="DT135" s="111"/>
      <c r="DU135" s="111"/>
      <c r="DV135" s="113"/>
      <c r="DW135" s="113"/>
      <c r="DX135" s="113"/>
      <c r="DY135" s="113"/>
      <c r="DZ135" s="114"/>
      <c r="EA135" s="115">
        <f t="shared" si="16"/>
        <v>3150000</v>
      </c>
      <c r="EB135" s="116">
        <f t="shared" si="17"/>
        <v>3150000</v>
      </c>
      <c r="EC135" s="117" t="s">
        <v>1423</v>
      </c>
    </row>
    <row r="136" spans="1:133" s="118" customFormat="1" ht="72" x14ac:dyDescent="0.2">
      <c r="A136" s="129">
        <v>135</v>
      </c>
      <c r="B136" s="129">
        <v>2023</v>
      </c>
      <c r="C136" s="363" t="s">
        <v>1424</v>
      </c>
      <c r="D136" s="364" t="s">
        <v>1425</v>
      </c>
      <c r="E136" s="62" t="s">
        <v>135</v>
      </c>
      <c r="F136" s="62" t="s">
        <v>136</v>
      </c>
      <c r="G136" s="61" t="s">
        <v>137</v>
      </c>
      <c r="H136" s="61" t="s">
        <v>138</v>
      </c>
      <c r="I136" s="63">
        <v>33600000</v>
      </c>
      <c r="J136" s="126">
        <f t="shared" si="13"/>
        <v>43840000</v>
      </c>
      <c r="K136" s="64" t="s">
        <v>139</v>
      </c>
      <c r="L136" s="65">
        <v>40829</v>
      </c>
      <c r="M136" s="76">
        <v>1</v>
      </c>
      <c r="N136" s="69" t="s">
        <v>930</v>
      </c>
      <c r="O136" s="69" t="s">
        <v>266</v>
      </c>
      <c r="P136" s="88" t="s">
        <v>931</v>
      </c>
      <c r="Q136" s="88">
        <v>1815</v>
      </c>
      <c r="R136" s="95" t="s">
        <v>932</v>
      </c>
      <c r="S136" s="102">
        <v>517</v>
      </c>
      <c r="T136" s="103">
        <v>45001</v>
      </c>
      <c r="U136" s="89"/>
      <c r="V136" s="90"/>
      <c r="W136" s="89"/>
      <c r="X136" s="104"/>
      <c r="Y136" s="105"/>
      <c r="Z136" s="91"/>
      <c r="AA136" s="92"/>
      <c r="AB136" s="92"/>
      <c r="AC136" s="92"/>
      <c r="AD136" s="106"/>
      <c r="AE136" s="96" t="s">
        <v>144</v>
      </c>
      <c r="AF136" s="66" t="s">
        <v>145</v>
      </c>
      <c r="AG136" s="66" t="s">
        <v>254</v>
      </c>
      <c r="AH136" s="66" t="s">
        <v>147</v>
      </c>
      <c r="AI136" s="67" t="s">
        <v>255</v>
      </c>
      <c r="AJ136" s="68">
        <v>5</v>
      </c>
      <c r="AK136" s="123" t="s">
        <v>1426</v>
      </c>
      <c r="AL136" s="70" t="s">
        <v>150</v>
      </c>
      <c r="AM136" s="70">
        <v>7</v>
      </c>
      <c r="AN136" s="70">
        <v>2</v>
      </c>
      <c r="AO136" s="70">
        <f t="shared" si="14"/>
        <v>9</v>
      </c>
      <c r="AP136" s="70">
        <v>4</v>
      </c>
      <c r="AQ136" s="108">
        <v>45007</v>
      </c>
      <c r="AR136" s="108">
        <v>45008</v>
      </c>
      <c r="AS136" s="108">
        <v>45013</v>
      </c>
      <c r="AT136" s="108">
        <v>45226</v>
      </c>
      <c r="AU136" s="108">
        <v>45291</v>
      </c>
      <c r="AV136" s="109"/>
      <c r="AW136" s="94" t="s">
        <v>638</v>
      </c>
      <c r="AX136" s="70" t="s">
        <v>152</v>
      </c>
      <c r="AY136" s="72">
        <v>1095820847</v>
      </c>
      <c r="AZ136" s="73">
        <v>6</v>
      </c>
      <c r="BA136" s="70" t="s">
        <v>1427</v>
      </c>
      <c r="BB136" s="60" t="s">
        <v>998</v>
      </c>
      <c r="BC136" s="74">
        <v>34590</v>
      </c>
      <c r="BD136" s="75">
        <f ca="1">(TODAY()-Tabla1[[#This Row],[FECHA DE NACIMIENTO]])/365</f>
        <v>29.495890410958904</v>
      </c>
      <c r="BE136" s="70" t="s">
        <v>198</v>
      </c>
      <c r="BF136" s="70" t="s">
        <v>156</v>
      </c>
      <c r="BG136" s="70" t="s">
        <v>258</v>
      </c>
      <c r="BH136" s="76" t="s">
        <v>158</v>
      </c>
      <c r="BI136" s="70" t="s">
        <v>159</v>
      </c>
      <c r="BJ136" s="70" t="s">
        <v>160</v>
      </c>
      <c r="BK136" s="77" t="s">
        <v>1428</v>
      </c>
      <c r="BL136" s="70">
        <v>3053866954</v>
      </c>
      <c r="BM136" s="119" t="s">
        <v>1429</v>
      </c>
      <c r="BN136" s="70" t="s">
        <v>163</v>
      </c>
      <c r="BO136" s="71">
        <v>45483</v>
      </c>
      <c r="BP136" s="71"/>
      <c r="BQ136" s="70" t="s">
        <v>164</v>
      </c>
      <c r="BR136" s="72">
        <v>39663349</v>
      </c>
      <c r="BS136" s="73">
        <v>1</v>
      </c>
      <c r="BT136" s="70" t="s">
        <v>1430</v>
      </c>
      <c r="BU136" s="128" t="s">
        <v>1431</v>
      </c>
      <c r="BV136" s="80" t="s">
        <v>374</v>
      </c>
      <c r="BW136" s="97" t="s">
        <v>187</v>
      </c>
      <c r="BX136" s="99" t="s">
        <v>1085</v>
      </c>
      <c r="BY136" s="98" t="s">
        <v>170</v>
      </c>
      <c r="BZ136" s="93" t="s">
        <v>170</v>
      </c>
      <c r="CA136" s="93" t="s">
        <v>170</v>
      </c>
      <c r="CB136" s="93" t="s">
        <v>170</v>
      </c>
      <c r="CC136" s="93" t="s">
        <v>170</v>
      </c>
      <c r="CD136" s="93" t="s">
        <v>170</v>
      </c>
      <c r="CE136" s="93" t="s">
        <v>170</v>
      </c>
      <c r="CF136" s="93" t="s">
        <v>170</v>
      </c>
      <c r="CG136" s="93" t="s">
        <v>170</v>
      </c>
      <c r="CH136" s="93" t="s">
        <v>170</v>
      </c>
      <c r="CI136" s="81" t="s">
        <v>170</v>
      </c>
      <c r="CJ136" s="81" t="s">
        <v>170</v>
      </c>
      <c r="CK136" s="81" t="s">
        <v>170</v>
      </c>
      <c r="CL136" s="81" t="s">
        <v>170</v>
      </c>
      <c r="CM136" s="81" t="s">
        <v>170</v>
      </c>
      <c r="CN136" s="81" t="s">
        <v>170</v>
      </c>
      <c r="CO136" s="81" t="s">
        <v>170</v>
      </c>
      <c r="CP136" s="81" t="s">
        <v>170</v>
      </c>
      <c r="CQ136" s="81" t="s">
        <v>170</v>
      </c>
      <c r="CR136" s="82" t="s">
        <v>170</v>
      </c>
      <c r="CS136" s="100">
        <v>45177</v>
      </c>
      <c r="CT136" s="83">
        <v>64</v>
      </c>
      <c r="CU136" s="83"/>
      <c r="CV136" s="83"/>
      <c r="CW136" s="83"/>
      <c r="CX136" s="83"/>
      <c r="CY136" s="83"/>
      <c r="CZ136" s="83"/>
      <c r="DA136" s="83">
        <v>1</v>
      </c>
      <c r="DB136" s="84">
        <f t="shared" si="15"/>
        <v>64</v>
      </c>
      <c r="DC136" s="100">
        <v>45291</v>
      </c>
      <c r="DD136" s="101">
        <v>45177</v>
      </c>
      <c r="DE136" s="86">
        <v>10240000</v>
      </c>
      <c r="DF136" s="85"/>
      <c r="DG136" s="86"/>
      <c r="DH136" s="85"/>
      <c r="DI136" s="86"/>
      <c r="DJ136" s="86"/>
      <c r="DK136" s="86"/>
      <c r="DL136" s="86"/>
      <c r="DM136" s="86"/>
      <c r="DN136" s="87">
        <v>1</v>
      </c>
      <c r="DO136" s="325">
        <f t="shared" si="19"/>
        <v>10240000</v>
      </c>
      <c r="DP136" s="111"/>
      <c r="DQ136" s="112"/>
      <c r="DR136" s="111"/>
      <c r="DS136" s="111"/>
      <c r="DT136" s="111"/>
      <c r="DU136" s="111"/>
      <c r="DV136" s="113"/>
      <c r="DW136" s="113"/>
      <c r="DX136" s="113"/>
      <c r="DY136" s="113"/>
      <c r="DZ136" s="114"/>
      <c r="EA136" s="115">
        <f t="shared" si="16"/>
        <v>4871111.111111111</v>
      </c>
      <c r="EB136" s="116">
        <f t="shared" si="17"/>
        <v>4871111.111111111</v>
      </c>
      <c r="EC136" s="117" t="s">
        <v>1432</v>
      </c>
    </row>
    <row r="137" spans="1:133" s="118" customFormat="1" ht="36" x14ac:dyDescent="0.2">
      <c r="A137" s="129">
        <v>136</v>
      </c>
      <c r="B137" s="129">
        <v>2023</v>
      </c>
      <c r="C137" s="363" t="s">
        <v>1433</v>
      </c>
      <c r="D137" s="364" t="s">
        <v>1434</v>
      </c>
      <c r="E137" s="62" t="s">
        <v>135</v>
      </c>
      <c r="F137" s="62" t="s">
        <v>136</v>
      </c>
      <c r="G137" s="61" t="s">
        <v>137</v>
      </c>
      <c r="H137" s="61" t="s">
        <v>138</v>
      </c>
      <c r="I137" s="63">
        <v>52000000</v>
      </c>
      <c r="J137" s="126">
        <f t="shared" si="13"/>
        <v>78000000</v>
      </c>
      <c r="K137" s="64" t="s">
        <v>139</v>
      </c>
      <c r="L137" s="65">
        <v>40222</v>
      </c>
      <c r="M137" s="76">
        <v>55</v>
      </c>
      <c r="N137" s="69" t="s">
        <v>1218</v>
      </c>
      <c r="O137" s="69" t="s">
        <v>141</v>
      </c>
      <c r="P137" s="88" t="s">
        <v>1219</v>
      </c>
      <c r="Q137" s="88">
        <v>1739</v>
      </c>
      <c r="R137" s="95" t="s">
        <v>1220</v>
      </c>
      <c r="S137" s="102">
        <v>489</v>
      </c>
      <c r="T137" s="103">
        <v>44981</v>
      </c>
      <c r="U137" s="89">
        <v>804</v>
      </c>
      <c r="V137" s="90">
        <v>45253</v>
      </c>
      <c r="W137" s="89">
        <v>478</v>
      </c>
      <c r="X137" s="104">
        <v>45317</v>
      </c>
      <c r="Y137" s="105"/>
      <c r="Z137" s="91"/>
      <c r="AA137" s="92"/>
      <c r="AB137" s="92"/>
      <c r="AC137" s="92"/>
      <c r="AD137" s="106"/>
      <c r="AE137" s="96" t="s">
        <v>144</v>
      </c>
      <c r="AF137" s="66" t="s">
        <v>145</v>
      </c>
      <c r="AG137" s="66" t="s">
        <v>254</v>
      </c>
      <c r="AH137" s="66" t="s">
        <v>147</v>
      </c>
      <c r="AI137" s="67" t="s">
        <v>255</v>
      </c>
      <c r="AJ137" s="68">
        <v>5</v>
      </c>
      <c r="AK137" s="123" t="s">
        <v>1435</v>
      </c>
      <c r="AL137" s="70" t="s">
        <v>150</v>
      </c>
      <c r="AM137" s="70">
        <v>8</v>
      </c>
      <c r="AN137" s="70">
        <f>2+2</f>
        <v>4</v>
      </c>
      <c r="AO137" s="70">
        <f t="shared" si="14"/>
        <v>12</v>
      </c>
      <c r="AP137" s="70">
        <v>0</v>
      </c>
      <c r="AQ137" s="107">
        <v>45008</v>
      </c>
      <c r="AR137" s="108">
        <v>45009</v>
      </c>
      <c r="AS137" s="108">
        <v>45013</v>
      </c>
      <c r="AT137" s="108">
        <v>45257</v>
      </c>
      <c r="AU137" s="108">
        <v>45378</v>
      </c>
      <c r="AV137" s="109"/>
      <c r="AW137" s="94" t="s">
        <v>195</v>
      </c>
      <c r="AX137" s="70" t="s">
        <v>152</v>
      </c>
      <c r="AY137" s="72">
        <v>1079233604</v>
      </c>
      <c r="AZ137" s="73">
        <v>7</v>
      </c>
      <c r="BA137" s="70" t="s">
        <v>1436</v>
      </c>
      <c r="BB137" s="60" t="s">
        <v>370</v>
      </c>
      <c r="BC137" s="74">
        <v>36327</v>
      </c>
      <c r="BD137" s="75">
        <f ca="1">(TODAY()-Tabla1[[#This Row],[FECHA DE NACIMIENTO]])/365</f>
        <v>24.736986301369864</v>
      </c>
      <c r="BE137" s="70" t="s">
        <v>170</v>
      </c>
      <c r="BF137" s="70" t="s">
        <v>181</v>
      </c>
      <c r="BG137" s="70" t="s">
        <v>258</v>
      </c>
      <c r="BH137" s="76" t="s">
        <v>158</v>
      </c>
      <c r="BI137" s="70" t="s">
        <v>159</v>
      </c>
      <c r="BJ137" s="70" t="s">
        <v>160</v>
      </c>
      <c r="BK137" s="77" t="s">
        <v>1437</v>
      </c>
      <c r="BL137" s="70">
        <v>3105791980</v>
      </c>
      <c r="BM137" s="119" t="s">
        <v>1438</v>
      </c>
      <c r="BN137" s="70" t="s">
        <v>163</v>
      </c>
      <c r="BO137" s="71">
        <v>45443</v>
      </c>
      <c r="BP137" s="235"/>
      <c r="BQ137" s="70" t="s">
        <v>987</v>
      </c>
      <c r="BR137" s="257">
        <v>80192226</v>
      </c>
      <c r="BS137" s="73">
        <v>1</v>
      </c>
      <c r="BT137" s="70" t="s">
        <v>669</v>
      </c>
      <c r="BU137" s="128" t="s">
        <v>1439</v>
      </c>
      <c r="BV137" s="80" t="s">
        <v>211</v>
      </c>
      <c r="BW137" s="97" t="s">
        <v>168</v>
      </c>
      <c r="BX137" s="99" t="s">
        <v>1085</v>
      </c>
      <c r="BY137" s="98" t="s">
        <v>170</v>
      </c>
      <c r="BZ137" s="93" t="s">
        <v>170</v>
      </c>
      <c r="CA137" s="93" t="s">
        <v>170</v>
      </c>
      <c r="CB137" s="93" t="s">
        <v>170</v>
      </c>
      <c r="CC137" s="93" t="s">
        <v>170</v>
      </c>
      <c r="CD137" s="93" t="s">
        <v>170</v>
      </c>
      <c r="CE137" s="93" t="s">
        <v>170</v>
      </c>
      <c r="CF137" s="93" t="s">
        <v>170</v>
      </c>
      <c r="CG137" s="93" t="s">
        <v>170</v>
      </c>
      <c r="CH137" s="93" t="s">
        <v>170</v>
      </c>
      <c r="CI137" s="246">
        <v>45282</v>
      </c>
      <c r="CJ137" s="81" t="s">
        <v>1440</v>
      </c>
      <c r="CK137" s="81">
        <v>1079233604</v>
      </c>
      <c r="CL137" s="81">
        <v>7</v>
      </c>
      <c r="CM137" s="81">
        <v>7800000</v>
      </c>
      <c r="CN137" s="81" t="s">
        <v>170</v>
      </c>
      <c r="CO137" s="81" t="s">
        <v>170</v>
      </c>
      <c r="CP137" s="81" t="s">
        <v>170</v>
      </c>
      <c r="CQ137" s="81" t="s">
        <v>170</v>
      </c>
      <c r="CR137" s="82" t="s">
        <v>170</v>
      </c>
      <c r="CS137" s="100">
        <v>45254</v>
      </c>
      <c r="CT137" s="83">
        <v>60</v>
      </c>
      <c r="CU137" s="225">
        <v>45317</v>
      </c>
      <c r="CV137" s="83">
        <v>60</v>
      </c>
      <c r="CW137" s="83"/>
      <c r="CX137" s="83"/>
      <c r="CY137" s="83"/>
      <c r="CZ137" s="83"/>
      <c r="DA137" s="83">
        <v>2</v>
      </c>
      <c r="DB137" s="84">
        <f t="shared" si="15"/>
        <v>120</v>
      </c>
      <c r="DC137" s="100">
        <v>45378</v>
      </c>
      <c r="DD137" s="101">
        <v>45254</v>
      </c>
      <c r="DE137" s="86">
        <v>13000000</v>
      </c>
      <c r="DF137" s="85">
        <v>45317</v>
      </c>
      <c r="DG137" s="86">
        <v>13000000</v>
      </c>
      <c r="DH137" s="85"/>
      <c r="DI137" s="86"/>
      <c r="DJ137" s="86"/>
      <c r="DK137" s="86"/>
      <c r="DL137" s="86"/>
      <c r="DM137" s="86"/>
      <c r="DN137" s="87">
        <v>2</v>
      </c>
      <c r="DO137" s="325">
        <f t="shared" si="19"/>
        <v>26000000</v>
      </c>
      <c r="DP137" s="111"/>
      <c r="DQ137" s="112"/>
      <c r="DR137" s="111"/>
      <c r="DS137" s="111"/>
      <c r="DT137" s="111"/>
      <c r="DU137" s="111"/>
      <c r="DV137" s="113"/>
      <c r="DW137" s="113"/>
      <c r="DX137" s="113"/>
      <c r="DY137" s="113"/>
      <c r="DZ137" s="114"/>
      <c r="EA137" s="115">
        <f t="shared" si="16"/>
        <v>6500000</v>
      </c>
      <c r="EB137" s="116">
        <f t="shared" si="17"/>
        <v>6500000</v>
      </c>
      <c r="EC137" s="227" t="s">
        <v>1441</v>
      </c>
    </row>
    <row r="138" spans="1:133" s="118" customFormat="1" ht="27.75" customHeight="1" x14ac:dyDescent="0.2">
      <c r="A138" s="129">
        <v>137</v>
      </c>
      <c r="B138" s="129">
        <v>2023</v>
      </c>
      <c r="C138" s="363" t="s">
        <v>1442</v>
      </c>
      <c r="D138" s="364" t="s">
        <v>1443</v>
      </c>
      <c r="E138" s="62" t="s">
        <v>135</v>
      </c>
      <c r="F138" s="62" t="s">
        <v>136</v>
      </c>
      <c r="G138" s="61" t="s">
        <v>137</v>
      </c>
      <c r="H138" s="61" t="s">
        <v>138</v>
      </c>
      <c r="I138" s="63">
        <v>21000000</v>
      </c>
      <c r="J138" s="126">
        <f t="shared" si="13"/>
        <v>31500000</v>
      </c>
      <c r="K138" s="64" t="s">
        <v>139</v>
      </c>
      <c r="L138" s="65">
        <v>40831</v>
      </c>
      <c r="M138" s="76">
        <v>57</v>
      </c>
      <c r="N138" s="69" t="s">
        <v>140</v>
      </c>
      <c r="O138" s="69" t="s">
        <v>141</v>
      </c>
      <c r="P138" s="88" t="s">
        <v>378</v>
      </c>
      <c r="Q138" s="88">
        <v>1841</v>
      </c>
      <c r="R138" s="95" t="s">
        <v>379</v>
      </c>
      <c r="S138" s="102">
        <v>518</v>
      </c>
      <c r="T138" s="103">
        <v>45001</v>
      </c>
      <c r="U138" s="89"/>
      <c r="V138" s="90"/>
      <c r="W138" s="89"/>
      <c r="X138" s="104"/>
      <c r="Y138" s="105"/>
      <c r="Z138" s="91"/>
      <c r="AA138" s="92"/>
      <c r="AB138" s="92"/>
      <c r="AC138" s="92"/>
      <c r="AD138" s="106"/>
      <c r="AE138" s="96" t="s">
        <v>144</v>
      </c>
      <c r="AF138" s="66" t="s">
        <v>145</v>
      </c>
      <c r="AG138" s="66" t="s">
        <v>146</v>
      </c>
      <c r="AH138" s="66" t="s">
        <v>147</v>
      </c>
      <c r="AI138" s="67" t="s">
        <v>148</v>
      </c>
      <c r="AJ138" s="68">
        <v>4</v>
      </c>
      <c r="AK138" s="123" t="s">
        <v>1444</v>
      </c>
      <c r="AL138" s="70" t="s">
        <v>150</v>
      </c>
      <c r="AM138" s="70">
        <v>7</v>
      </c>
      <c r="AN138" s="70">
        <v>3</v>
      </c>
      <c r="AO138" s="70">
        <f t="shared" si="14"/>
        <v>10</v>
      </c>
      <c r="AP138" s="70">
        <v>15</v>
      </c>
      <c r="AQ138" s="107">
        <v>45009</v>
      </c>
      <c r="AR138" s="108">
        <v>45012</v>
      </c>
      <c r="AS138" s="108">
        <v>45013</v>
      </c>
      <c r="AT138" s="108">
        <v>45226</v>
      </c>
      <c r="AU138" s="108">
        <v>45334</v>
      </c>
      <c r="AV138" s="109"/>
      <c r="AW138" s="94" t="s">
        <v>179</v>
      </c>
      <c r="AX138" s="70" t="s">
        <v>152</v>
      </c>
      <c r="AY138" s="72">
        <v>1018479235</v>
      </c>
      <c r="AZ138" s="73">
        <v>7</v>
      </c>
      <c r="BA138" s="70" t="s">
        <v>1445</v>
      </c>
      <c r="BB138" s="60" t="s">
        <v>828</v>
      </c>
      <c r="BC138" s="74">
        <v>34969</v>
      </c>
      <c r="BD138" s="75">
        <f ca="1">(TODAY()-Tabla1[[#This Row],[FECHA DE NACIMIENTO]])/365</f>
        <v>28.457534246575342</v>
      </c>
      <c r="BE138" s="70" t="s">
        <v>198</v>
      </c>
      <c r="BF138" s="70" t="s">
        <v>156</v>
      </c>
      <c r="BG138" s="70" t="s">
        <v>244</v>
      </c>
      <c r="BH138" s="76" t="s">
        <v>158</v>
      </c>
      <c r="BI138" s="70" t="s">
        <v>159</v>
      </c>
      <c r="BJ138" s="70" t="s">
        <v>160</v>
      </c>
      <c r="BK138" s="77" t="s">
        <v>1446</v>
      </c>
      <c r="BL138" s="70">
        <v>3228469652</v>
      </c>
      <c r="BM138" s="119" t="s">
        <v>1447</v>
      </c>
      <c r="BN138" s="70" t="s">
        <v>163</v>
      </c>
      <c r="BO138" s="71">
        <v>45412</v>
      </c>
      <c r="BP138" s="71">
        <v>45518</v>
      </c>
      <c r="BQ138" s="71" t="s">
        <v>1182</v>
      </c>
      <c r="BR138" s="122">
        <v>52914116</v>
      </c>
      <c r="BS138" s="121">
        <v>8</v>
      </c>
      <c r="BT138" s="70" t="s">
        <v>1185</v>
      </c>
      <c r="BU138" s="128" t="s">
        <v>1448</v>
      </c>
      <c r="BV138" s="80" t="s">
        <v>211</v>
      </c>
      <c r="BW138" s="97" t="s">
        <v>187</v>
      </c>
      <c r="BX138" s="99" t="s">
        <v>1085</v>
      </c>
      <c r="BY138" s="98" t="s">
        <v>170</v>
      </c>
      <c r="BZ138" s="93" t="s">
        <v>170</v>
      </c>
      <c r="CA138" s="93" t="s">
        <v>170</v>
      </c>
      <c r="CB138" s="93" t="s">
        <v>170</v>
      </c>
      <c r="CC138" s="93" t="s">
        <v>170</v>
      </c>
      <c r="CD138" s="93" t="s">
        <v>170</v>
      </c>
      <c r="CE138" s="93" t="s">
        <v>170</v>
      </c>
      <c r="CF138" s="93" t="s">
        <v>170</v>
      </c>
      <c r="CG138" s="93" t="s">
        <v>170</v>
      </c>
      <c r="CH138" s="93" t="s">
        <v>170</v>
      </c>
      <c r="CI138" s="81" t="s">
        <v>170</v>
      </c>
      <c r="CJ138" s="81" t="s">
        <v>170</v>
      </c>
      <c r="CK138" s="81" t="s">
        <v>170</v>
      </c>
      <c r="CL138" s="81" t="s">
        <v>170</v>
      </c>
      <c r="CM138" s="81" t="s">
        <v>170</v>
      </c>
      <c r="CN138" s="81" t="s">
        <v>170</v>
      </c>
      <c r="CO138" s="81" t="s">
        <v>170</v>
      </c>
      <c r="CP138" s="81" t="s">
        <v>170</v>
      </c>
      <c r="CQ138" s="81" t="s">
        <v>170</v>
      </c>
      <c r="CR138" s="82" t="s">
        <v>170</v>
      </c>
      <c r="CS138" s="100">
        <v>45217</v>
      </c>
      <c r="CT138" s="83">
        <v>105</v>
      </c>
      <c r="CU138" s="83"/>
      <c r="CV138" s="83"/>
      <c r="CW138" s="83"/>
      <c r="CX138" s="83"/>
      <c r="CY138" s="83"/>
      <c r="CZ138" s="83"/>
      <c r="DA138" s="83">
        <v>1</v>
      </c>
      <c r="DB138" s="84">
        <f t="shared" si="15"/>
        <v>105</v>
      </c>
      <c r="DC138" s="100">
        <v>45334</v>
      </c>
      <c r="DD138" s="101">
        <v>45217</v>
      </c>
      <c r="DE138" s="86">
        <v>10500000</v>
      </c>
      <c r="DF138" s="85"/>
      <c r="DG138" s="86"/>
      <c r="DH138" s="85"/>
      <c r="DI138" s="86"/>
      <c r="DJ138" s="86"/>
      <c r="DK138" s="86"/>
      <c r="DL138" s="86"/>
      <c r="DM138" s="86"/>
      <c r="DN138" s="87">
        <v>1</v>
      </c>
      <c r="DO138" s="325">
        <f t="shared" si="19"/>
        <v>10500000</v>
      </c>
      <c r="DP138" s="111"/>
      <c r="DQ138" s="112"/>
      <c r="DR138" s="111"/>
      <c r="DS138" s="111"/>
      <c r="DT138" s="111"/>
      <c r="DU138" s="111"/>
      <c r="DV138" s="113"/>
      <c r="DW138" s="113"/>
      <c r="DX138" s="113"/>
      <c r="DY138" s="113"/>
      <c r="DZ138" s="114"/>
      <c r="EA138" s="115">
        <f t="shared" si="16"/>
        <v>3150000</v>
      </c>
      <c r="EB138" s="116">
        <f t="shared" si="17"/>
        <v>3150000</v>
      </c>
      <c r="EC138" s="227" t="s">
        <v>1449</v>
      </c>
    </row>
    <row r="139" spans="1:133" s="118" customFormat="1" ht="21" customHeight="1" x14ac:dyDescent="0.2">
      <c r="A139" s="61">
        <v>138</v>
      </c>
      <c r="B139" s="61">
        <v>2023</v>
      </c>
      <c r="C139" s="360" t="s">
        <v>1450</v>
      </c>
      <c r="D139" s="366" t="s">
        <v>1451</v>
      </c>
      <c r="E139" s="62" t="s">
        <v>135</v>
      </c>
      <c r="F139" s="62" t="s">
        <v>136</v>
      </c>
      <c r="G139" s="61" t="s">
        <v>137</v>
      </c>
      <c r="H139" s="61" t="s">
        <v>138</v>
      </c>
      <c r="I139" s="63">
        <v>15400000</v>
      </c>
      <c r="J139" s="126">
        <f t="shared" si="13"/>
        <v>23100000</v>
      </c>
      <c r="K139" s="64" t="s">
        <v>139</v>
      </c>
      <c r="L139" s="65">
        <v>40617</v>
      </c>
      <c r="M139" s="76">
        <v>57</v>
      </c>
      <c r="N139" s="69" t="s">
        <v>140</v>
      </c>
      <c r="O139" s="69" t="s">
        <v>141</v>
      </c>
      <c r="P139" s="88" t="s">
        <v>142</v>
      </c>
      <c r="Q139" s="88">
        <v>1741</v>
      </c>
      <c r="R139" s="95" t="s">
        <v>143</v>
      </c>
      <c r="S139" s="102">
        <v>512</v>
      </c>
      <c r="T139" s="103">
        <v>44992</v>
      </c>
      <c r="U139" s="89">
        <v>825</v>
      </c>
      <c r="V139" s="90">
        <v>45271</v>
      </c>
      <c r="W139" s="89">
        <v>459</v>
      </c>
      <c r="X139" s="104">
        <v>45309</v>
      </c>
      <c r="Y139" s="105"/>
      <c r="Z139" s="91"/>
      <c r="AA139" s="92"/>
      <c r="AB139" s="92"/>
      <c r="AC139" s="92"/>
      <c r="AD139" s="106"/>
      <c r="AE139" s="96" t="s">
        <v>144</v>
      </c>
      <c r="AF139" s="66" t="s">
        <v>145</v>
      </c>
      <c r="AG139" s="66" t="s">
        <v>146</v>
      </c>
      <c r="AH139" s="66" t="s">
        <v>147</v>
      </c>
      <c r="AI139" s="67" t="s">
        <v>148</v>
      </c>
      <c r="AJ139" s="68">
        <v>4</v>
      </c>
      <c r="AK139" s="123" t="s">
        <v>1452</v>
      </c>
      <c r="AL139" s="70" t="s">
        <v>150</v>
      </c>
      <c r="AM139" s="70">
        <v>7</v>
      </c>
      <c r="AN139" s="70">
        <f>1+2</f>
        <v>3</v>
      </c>
      <c r="AO139" s="70">
        <f t="shared" si="14"/>
        <v>10</v>
      </c>
      <c r="AP139" s="70">
        <v>15</v>
      </c>
      <c r="AQ139" s="107">
        <v>45016</v>
      </c>
      <c r="AR139" s="108">
        <v>45016</v>
      </c>
      <c r="AS139" s="108">
        <v>45019</v>
      </c>
      <c r="AT139" s="108">
        <v>45232</v>
      </c>
      <c r="AU139" s="108">
        <v>45389</v>
      </c>
      <c r="AV139" s="109"/>
      <c r="AW139" s="94" t="s">
        <v>151</v>
      </c>
      <c r="AX139" s="70" t="s">
        <v>152</v>
      </c>
      <c r="AY139" s="72">
        <v>1032462820</v>
      </c>
      <c r="AZ139" s="73">
        <v>2</v>
      </c>
      <c r="BA139" s="70" t="s">
        <v>1453</v>
      </c>
      <c r="BB139" s="60" t="s">
        <v>154</v>
      </c>
      <c r="BC139" s="74">
        <v>34427</v>
      </c>
      <c r="BD139" s="75">
        <f ca="1">(TODAY()-Tabla1[[#This Row],[FECHA DE NACIMIENTO]])/365</f>
        <v>29.942465753424656</v>
      </c>
      <c r="BE139" s="70" t="s">
        <v>155</v>
      </c>
      <c r="BF139" s="70" t="s">
        <v>156</v>
      </c>
      <c r="BG139" s="70" t="s">
        <v>157</v>
      </c>
      <c r="BH139" s="76" t="s">
        <v>158</v>
      </c>
      <c r="BI139" s="70" t="s">
        <v>159</v>
      </c>
      <c r="BJ139" s="70" t="s">
        <v>160</v>
      </c>
      <c r="BK139" s="77" t="s">
        <v>1454</v>
      </c>
      <c r="BL139" s="70">
        <v>3102413583</v>
      </c>
      <c r="BM139" s="119" t="s">
        <v>1455</v>
      </c>
      <c r="BN139" s="70" t="s">
        <v>163</v>
      </c>
      <c r="BO139" s="71">
        <v>45422</v>
      </c>
      <c r="BP139" s="71">
        <v>45473</v>
      </c>
      <c r="BQ139" s="70" t="s">
        <v>164</v>
      </c>
      <c r="BR139" s="72">
        <v>39663349</v>
      </c>
      <c r="BS139" s="73">
        <v>1</v>
      </c>
      <c r="BT139" s="70" t="s">
        <v>924</v>
      </c>
      <c r="BU139" s="128" t="s">
        <v>1456</v>
      </c>
      <c r="BV139" s="80" t="s">
        <v>211</v>
      </c>
      <c r="BW139" s="97" t="s">
        <v>168</v>
      </c>
      <c r="BX139" s="99" t="s">
        <v>1388</v>
      </c>
      <c r="BY139" s="98" t="s">
        <v>170</v>
      </c>
      <c r="BZ139" s="93" t="s">
        <v>170</v>
      </c>
      <c r="CA139" s="93" t="s">
        <v>170</v>
      </c>
      <c r="CB139" s="93" t="s">
        <v>170</v>
      </c>
      <c r="CC139" s="93" t="s">
        <v>170</v>
      </c>
      <c r="CD139" s="93" t="s">
        <v>170</v>
      </c>
      <c r="CE139" s="93" t="s">
        <v>170</v>
      </c>
      <c r="CF139" s="93" t="s">
        <v>170</v>
      </c>
      <c r="CG139" s="93" t="s">
        <v>170</v>
      </c>
      <c r="CH139" s="93" t="s">
        <v>170</v>
      </c>
      <c r="CI139" s="81" t="s">
        <v>170</v>
      </c>
      <c r="CJ139" s="81" t="s">
        <v>170</v>
      </c>
      <c r="CK139" s="81" t="s">
        <v>170</v>
      </c>
      <c r="CL139" s="81" t="s">
        <v>170</v>
      </c>
      <c r="CM139" s="81" t="s">
        <v>170</v>
      </c>
      <c r="CN139" s="81" t="s">
        <v>170</v>
      </c>
      <c r="CO139" s="81" t="s">
        <v>170</v>
      </c>
      <c r="CP139" s="81" t="s">
        <v>170</v>
      </c>
      <c r="CQ139" s="81" t="s">
        <v>170</v>
      </c>
      <c r="CR139" s="82" t="s">
        <v>170</v>
      </c>
      <c r="CS139" s="100">
        <v>45279</v>
      </c>
      <c r="CT139" s="83">
        <v>30</v>
      </c>
      <c r="CU139" s="225">
        <v>45310</v>
      </c>
      <c r="CV139" s="83">
        <v>75</v>
      </c>
      <c r="CW139" s="83"/>
      <c r="CX139" s="83"/>
      <c r="CY139" s="83"/>
      <c r="CZ139" s="83"/>
      <c r="DA139" s="83">
        <v>2</v>
      </c>
      <c r="DB139" s="84">
        <f t="shared" si="15"/>
        <v>105</v>
      </c>
      <c r="DC139" s="100">
        <v>45389</v>
      </c>
      <c r="DD139" s="101">
        <v>45279</v>
      </c>
      <c r="DE139" s="86">
        <v>2200000</v>
      </c>
      <c r="DF139" s="85">
        <v>45310</v>
      </c>
      <c r="DG139" s="86">
        <v>5500000</v>
      </c>
      <c r="DH139" s="85"/>
      <c r="DI139" s="86"/>
      <c r="DJ139" s="86"/>
      <c r="DK139" s="86"/>
      <c r="DL139" s="86"/>
      <c r="DM139" s="86"/>
      <c r="DN139" s="87">
        <v>2</v>
      </c>
      <c r="DO139" s="325">
        <f t="shared" si="19"/>
        <v>7700000</v>
      </c>
      <c r="DP139" s="111">
        <v>45195</v>
      </c>
      <c r="DQ139" s="112">
        <v>50</v>
      </c>
      <c r="DR139" s="111">
        <v>45246</v>
      </c>
      <c r="DS139" s="111"/>
      <c r="DT139" s="111"/>
      <c r="DU139" s="111"/>
      <c r="DV139" s="113"/>
      <c r="DW139" s="113"/>
      <c r="DX139" s="113"/>
      <c r="DY139" s="113"/>
      <c r="DZ139" s="114"/>
      <c r="EA139" s="115">
        <f t="shared" si="16"/>
        <v>2310000</v>
      </c>
      <c r="EB139" s="116">
        <f t="shared" si="17"/>
        <v>2310000</v>
      </c>
      <c r="EC139" s="227" t="s">
        <v>1457</v>
      </c>
    </row>
    <row r="140" spans="1:133" s="118" customFormat="1" ht="23.25" customHeight="1" x14ac:dyDescent="0.2">
      <c r="A140" s="61">
        <v>139</v>
      </c>
      <c r="B140" s="61">
        <v>2023</v>
      </c>
      <c r="C140" s="360" t="s">
        <v>1458</v>
      </c>
      <c r="D140" s="366" t="s">
        <v>1459</v>
      </c>
      <c r="E140" s="62" t="s">
        <v>135</v>
      </c>
      <c r="F140" s="62" t="s">
        <v>136</v>
      </c>
      <c r="G140" s="61" t="s">
        <v>137</v>
      </c>
      <c r="H140" s="61" t="s">
        <v>138</v>
      </c>
      <c r="I140" s="63">
        <v>29600000</v>
      </c>
      <c r="J140" s="126">
        <f t="shared" si="13"/>
        <v>44400000</v>
      </c>
      <c r="K140" s="64" t="s">
        <v>139</v>
      </c>
      <c r="L140" s="65">
        <v>40923</v>
      </c>
      <c r="M140" s="76">
        <v>57</v>
      </c>
      <c r="N140" s="69" t="s">
        <v>140</v>
      </c>
      <c r="O140" s="69" t="s">
        <v>141</v>
      </c>
      <c r="P140" s="88" t="s">
        <v>142</v>
      </c>
      <c r="Q140" s="88">
        <v>1741</v>
      </c>
      <c r="R140" s="95" t="s">
        <v>143</v>
      </c>
      <c r="S140" s="102">
        <v>522</v>
      </c>
      <c r="T140" s="103">
        <v>45008</v>
      </c>
      <c r="U140" s="89">
        <v>747</v>
      </c>
      <c r="V140" s="90">
        <v>45239</v>
      </c>
      <c r="W140" s="89">
        <v>49</v>
      </c>
      <c r="X140" s="104">
        <v>45330</v>
      </c>
      <c r="Y140" s="105"/>
      <c r="Z140" s="91"/>
      <c r="AA140" s="92"/>
      <c r="AB140" s="92"/>
      <c r="AC140" s="92"/>
      <c r="AD140" s="106"/>
      <c r="AE140" s="96" t="s">
        <v>144</v>
      </c>
      <c r="AF140" s="66" t="s">
        <v>145</v>
      </c>
      <c r="AG140" s="66" t="s">
        <v>146</v>
      </c>
      <c r="AH140" s="66" t="s">
        <v>147</v>
      </c>
      <c r="AI140" s="67" t="s">
        <v>148</v>
      </c>
      <c r="AJ140" s="68">
        <v>4</v>
      </c>
      <c r="AK140" s="123" t="s">
        <v>1460</v>
      </c>
      <c r="AL140" s="70" t="s">
        <v>150</v>
      </c>
      <c r="AM140" s="70">
        <v>8</v>
      </c>
      <c r="AN140" s="70">
        <f>3+1</f>
        <v>4</v>
      </c>
      <c r="AO140" s="70">
        <f t="shared" si="14"/>
        <v>12</v>
      </c>
      <c r="AP140" s="70">
        <v>0</v>
      </c>
      <c r="AQ140" s="107">
        <v>45019</v>
      </c>
      <c r="AR140" s="108">
        <v>45020</v>
      </c>
      <c r="AS140" s="108">
        <v>45021</v>
      </c>
      <c r="AT140" s="108">
        <v>45264</v>
      </c>
      <c r="AU140" s="108">
        <v>45386</v>
      </c>
      <c r="AV140" s="109"/>
      <c r="AW140" s="94" t="s">
        <v>151</v>
      </c>
      <c r="AX140" s="70" t="s">
        <v>152</v>
      </c>
      <c r="AY140" s="72">
        <v>1023893986</v>
      </c>
      <c r="AZ140" s="73">
        <v>2</v>
      </c>
      <c r="BA140" s="70" t="s">
        <v>1461</v>
      </c>
      <c r="BB140" s="60" t="s">
        <v>1462</v>
      </c>
      <c r="BC140" s="74">
        <v>32942</v>
      </c>
      <c r="BD140" s="75">
        <f ca="1">(TODAY()-Tabla1[[#This Row],[FECHA DE NACIMIENTO]])/365</f>
        <v>34.010958904109586</v>
      </c>
      <c r="BE140" s="70" t="s">
        <v>155</v>
      </c>
      <c r="BF140" s="70" t="s">
        <v>156</v>
      </c>
      <c r="BG140" s="70" t="s">
        <v>244</v>
      </c>
      <c r="BH140" s="76" t="s">
        <v>158</v>
      </c>
      <c r="BI140" s="70" t="s">
        <v>159</v>
      </c>
      <c r="BJ140" s="70" t="s">
        <v>160</v>
      </c>
      <c r="BK140" s="77" t="s">
        <v>1463</v>
      </c>
      <c r="BL140" s="70">
        <v>3203971799</v>
      </c>
      <c r="BM140" s="119" t="s">
        <v>1464</v>
      </c>
      <c r="BN140" s="70" t="s">
        <v>163</v>
      </c>
      <c r="BO140" s="71">
        <v>45458</v>
      </c>
      <c r="BP140" s="71">
        <v>45545</v>
      </c>
      <c r="BQ140" s="70" t="s">
        <v>164</v>
      </c>
      <c r="BR140" s="72">
        <v>39663349</v>
      </c>
      <c r="BS140" s="73">
        <v>1</v>
      </c>
      <c r="BT140" s="70" t="s">
        <v>1465</v>
      </c>
      <c r="BU140" s="370" t="s">
        <v>1466</v>
      </c>
      <c r="BV140" s="80" t="s">
        <v>1406</v>
      </c>
      <c r="BW140" s="97" t="s">
        <v>168</v>
      </c>
      <c r="BX140" s="99" t="s">
        <v>1388</v>
      </c>
      <c r="BY140" s="98" t="s">
        <v>170</v>
      </c>
      <c r="BZ140" s="93" t="s">
        <v>170</v>
      </c>
      <c r="CA140" s="93" t="s">
        <v>170</v>
      </c>
      <c r="CB140" s="93" t="s">
        <v>170</v>
      </c>
      <c r="CC140" s="93" t="s">
        <v>170</v>
      </c>
      <c r="CD140" s="93" t="s">
        <v>170</v>
      </c>
      <c r="CE140" s="93" t="s">
        <v>170</v>
      </c>
      <c r="CF140" s="93" t="s">
        <v>170</v>
      </c>
      <c r="CG140" s="93" t="s">
        <v>170</v>
      </c>
      <c r="CH140" s="93" t="s">
        <v>170</v>
      </c>
      <c r="CI140" s="81" t="s">
        <v>170</v>
      </c>
      <c r="CJ140" s="81" t="s">
        <v>170</v>
      </c>
      <c r="CK140" s="81" t="s">
        <v>170</v>
      </c>
      <c r="CL140" s="81" t="s">
        <v>170</v>
      </c>
      <c r="CM140" s="81" t="s">
        <v>170</v>
      </c>
      <c r="CN140" s="81" t="s">
        <v>170</v>
      </c>
      <c r="CO140" s="81" t="s">
        <v>170</v>
      </c>
      <c r="CP140" s="81" t="s">
        <v>170</v>
      </c>
      <c r="CQ140" s="81" t="s">
        <v>170</v>
      </c>
      <c r="CR140" s="82" t="s">
        <v>170</v>
      </c>
      <c r="CS140" s="100">
        <v>45257</v>
      </c>
      <c r="CT140" s="83">
        <v>90</v>
      </c>
      <c r="CU140" s="225">
        <v>45336</v>
      </c>
      <c r="CV140" s="83">
        <v>30</v>
      </c>
      <c r="CW140" s="83"/>
      <c r="CX140" s="83"/>
      <c r="CY140" s="83"/>
      <c r="CZ140" s="83"/>
      <c r="DA140" s="83">
        <v>2</v>
      </c>
      <c r="DB140" s="84">
        <f t="shared" si="15"/>
        <v>120</v>
      </c>
      <c r="DC140" s="100">
        <v>45386</v>
      </c>
      <c r="DD140" s="101">
        <v>45257</v>
      </c>
      <c r="DE140" s="86">
        <v>11100000</v>
      </c>
      <c r="DF140" s="85">
        <v>45336</v>
      </c>
      <c r="DG140" s="86">
        <v>3700000</v>
      </c>
      <c r="DH140" s="85"/>
      <c r="DI140" s="86"/>
      <c r="DJ140" s="86"/>
      <c r="DK140" s="86"/>
      <c r="DL140" s="86"/>
      <c r="DM140" s="86"/>
      <c r="DN140" s="87">
        <v>2</v>
      </c>
      <c r="DO140" s="325">
        <f t="shared" si="19"/>
        <v>14800000</v>
      </c>
      <c r="DP140" s="111"/>
      <c r="DQ140" s="112"/>
      <c r="DR140" s="111"/>
      <c r="DS140" s="111"/>
      <c r="DT140" s="111"/>
      <c r="DU140" s="111"/>
      <c r="DV140" s="113"/>
      <c r="DW140" s="113"/>
      <c r="DX140" s="113"/>
      <c r="DY140" s="113"/>
      <c r="DZ140" s="114"/>
      <c r="EA140" s="115">
        <f t="shared" si="16"/>
        <v>3700000</v>
      </c>
      <c r="EB140" s="116">
        <f t="shared" si="17"/>
        <v>3700000</v>
      </c>
      <c r="EC140" s="117" t="s">
        <v>1467</v>
      </c>
    </row>
    <row r="141" spans="1:133" s="118" customFormat="1" ht="48" x14ac:dyDescent="0.2">
      <c r="A141" s="61">
        <v>140</v>
      </c>
      <c r="B141" s="61">
        <v>2023</v>
      </c>
      <c r="C141" s="360" t="s">
        <v>1468</v>
      </c>
      <c r="D141" s="366" t="s">
        <v>1469</v>
      </c>
      <c r="E141" s="62" t="s">
        <v>135</v>
      </c>
      <c r="F141" s="62" t="s">
        <v>136</v>
      </c>
      <c r="G141" s="61" t="s">
        <v>137</v>
      </c>
      <c r="H141" s="61" t="s">
        <v>138</v>
      </c>
      <c r="I141" s="63">
        <v>31598000</v>
      </c>
      <c r="J141" s="126">
        <f t="shared" ref="J141:J204" si="20">+I141+DO141</f>
        <v>47397000</v>
      </c>
      <c r="K141" s="64" t="s">
        <v>139</v>
      </c>
      <c r="L141" s="65">
        <v>41044</v>
      </c>
      <c r="M141" s="76">
        <v>20</v>
      </c>
      <c r="N141" s="69" t="s">
        <v>459</v>
      </c>
      <c r="O141" s="69" t="s">
        <v>266</v>
      </c>
      <c r="P141" s="88" t="s">
        <v>460</v>
      </c>
      <c r="Q141" s="88">
        <v>1845</v>
      </c>
      <c r="R141" s="95" t="s">
        <v>461</v>
      </c>
      <c r="S141" s="102">
        <v>528</v>
      </c>
      <c r="T141" s="103">
        <v>45019</v>
      </c>
      <c r="U141" s="89"/>
      <c r="V141" s="90"/>
      <c r="W141" s="89"/>
      <c r="X141" s="104"/>
      <c r="Y141" s="105"/>
      <c r="Z141" s="91"/>
      <c r="AA141" s="92"/>
      <c r="AB141" s="92"/>
      <c r="AC141" s="92"/>
      <c r="AD141" s="106"/>
      <c r="AE141" s="96" t="s">
        <v>144</v>
      </c>
      <c r="AF141" s="66" t="s">
        <v>145</v>
      </c>
      <c r="AG141" s="66" t="s">
        <v>254</v>
      </c>
      <c r="AH141" s="66" t="s">
        <v>147</v>
      </c>
      <c r="AI141" s="67" t="s">
        <v>255</v>
      </c>
      <c r="AJ141" s="68">
        <v>5</v>
      </c>
      <c r="AK141" s="123" t="s">
        <v>1470</v>
      </c>
      <c r="AL141" s="70" t="s">
        <v>150</v>
      </c>
      <c r="AM141" s="70">
        <v>7</v>
      </c>
      <c r="AN141" s="70">
        <v>3</v>
      </c>
      <c r="AO141" s="70">
        <f t="shared" ref="AO141:AO204" si="21">+AM141+AN141</f>
        <v>10</v>
      </c>
      <c r="AP141" s="70">
        <v>15</v>
      </c>
      <c r="AQ141" s="71">
        <v>45020</v>
      </c>
      <c r="AR141" s="371">
        <v>45021</v>
      </c>
      <c r="AS141" s="371">
        <v>45030</v>
      </c>
      <c r="AT141" s="371">
        <v>45243</v>
      </c>
      <c r="AU141" s="371">
        <v>45350</v>
      </c>
      <c r="AV141" s="109"/>
      <c r="AW141" s="94" t="s">
        <v>179</v>
      </c>
      <c r="AX141" s="70" t="s">
        <v>152</v>
      </c>
      <c r="AY141" s="72">
        <v>1233510414</v>
      </c>
      <c r="AZ141" s="73">
        <v>0</v>
      </c>
      <c r="BA141" s="70" t="s">
        <v>1471</v>
      </c>
      <c r="BB141" s="60" t="s">
        <v>1472</v>
      </c>
      <c r="BC141" s="74">
        <v>36381</v>
      </c>
      <c r="BD141" s="75">
        <f ca="1">(TODAY()-Tabla1[[#This Row],[FECHA DE NACIMIENTO]])/365</f>
        <v>24.589041095890412</v>
      </c>
      <c r="BE141" s="70" t="s">
        <v>198</v>
      </c>
      <c r="BF141" s="70" t="s">
        <v>181</v>
      </c>
      <c r="BG141" s="70" t="s">
        <v>258</v>
      </c>
      <c r="BH141" s="76" t="s">
        <v>158</v>
      </c>
      <c r="BI141" s="70" t="s">
        <v>159</v>
      </c>
      <c r="BJ141" s="70" t="s">
        <v>160</v>
      </c>
      <c r="BK141" s="77" t="s">
        <v>1473</v>
      </c>
      <c r="BL141" s="70">
        <v>3222453073</v>
      </c>
      <c r="BM141" s="119" t="s">
        <v>1474</v>
      </c>
      <c r="BN141" s="70" t="s">
        <v>163</v>
      </c>
      <c r="BO141" s="71">
        <v>45432</v>
      </c>
      <c r="BP141" s="71">
        <v>45548</v>
      </c>
      <c r="BQ141" s="70" t="s">
        <v>1475</v>
      </c>
      <c r="BR141" s="72">
        <v>1030592221</v>
      </c>
      <c r="BS141" s="73">
        <v>0</v>
      </c>
      <c r="BT141" s="70" t="s">
        <v>1476</v>
      </c>
      <c r="BU141" s="128" t="s">
        <v>1477</v>
      </c>
      <c r="BV141" s="80" t="s">
        <v>374</v>
      </c>
      <c r="BW141" s="97" t="s">
        <v>168</v>
      </c>
      <c r="BX141" s="99" t="s">
        <v>1388</v>
      </c>
      <c r="BY141" s="98" t="s">
        <v>170</v>
      </c>
      <c r="BZ141" s="93" t="s">
        <v>170</v>
      </c>
      <c r="CA141" s="93" t="s">
        <v>170</v>
      </c>
      <c r="CB141" s="93" t="s">
        <v>170</v>
      </c>
      <c r="CC141" s="93" t="s">
        <v>170</v>
      </c>
      <c r="CD141" s="93" t="s">
        <v>170</v>
      </c>
      <c r="CE141" s="93" t="s">
        <v>170</v>
      </c>
      <c r="CF141" s="93" t="s">
        <v>170</v>
      </c>
      <c r="CG141" s="93" t="s">
        <v>170</v>
      </c>
      <c r="CH141" s="93" t="s">
        <v>170</v>
      </c>
      <c r="CI141" s="246">
        <v>45289</v>
      </c>
      <c r="CJ141" s="81" t="s">
        <v>1478</v>
      </c>
      <c r="CK141" s="81">
        <v>1233510414</v>
      </c>
      <c r="CL141" s="81">
        <v>0</v>
      </c>
      <c r="CM141" s="81">
        <v>9028000</v>
      </c>
      <c r="CN141" s="81" t="s">
        <v>170</v>
      </c>
      <c r="CO141" s="81" t="s">
        <v>170</v>
      </c>
      <c r="CP141" s="81" t="s">
        <v>170</v>
      </c>
      <c r="CQ141" s="81" t="s">
        <v>170</v>
      </c>
      <c r="CR141" s="82" t="s">
        <v>170</v>
      </c>
      <c r="CS141" s="100">
        <v>45187</v>
      </c>
      <c r="CT141" s="83">
        <v>105</v>
      </c>
      <c r="CU141" s="83"/>
      <c r="CV141" s="83"/>
      <c r="CW141" s="83"/>
      <c r="CX141" s="83"/>
      <c r="CY141" s="83"/>
      <c r="CZ141" s="83"/>
      <c r="DA141" s="83">
        <v>1</v>
      </c>
      <c r="DB141" s="84">
        <f t="shared" ref="DB141:DB204" si="22">+CT141+CV141+CX141+CZ141</f>
        <v>105</v>
      </c>
      <c r="DC141" s="100">
        <v>45350</v>
      </c>
      <c r="DD141" s="101">
        <v>45187</v>
      </c>
      <c r="DE141" s="86">
        <v>15799000</v>
      </c>
      <c r="DF141" s="85"/>
      <c r="DG141" s="86"/>
      <c r="DH141" s="85"/>
      <c r="DI141" s="86"/>
      <c r="DJ141" s="86"/>
      <c r="DK141" s="86"/>
      <c r="DL141" s="86"/>
      <c r="DM141" s="86"/>
      <c r="DN141" s="87">
        <v>1</v>
      </c>
      <c r="DO141" s="325">
        <f t="shared" si="19"/>
        <v>15799000</v>
      </c>
      <c r="DP141" s="111"/>
      <c r="DQ141" s="112"/>
      <c r="DR141" s="111"/>
      <c r="DS141" s="111"/>
      <c r="DT141" s="111"/>
      <c r="DU141" s="111"/>
      <c r="DV141" s="113"/>
      <c r="DW141" s="113"/>
      <c r="DX141" s="113"/>
      <c r="DY141" s="113"/>
      <c r="DZ141" s="114"/>
      <c r="EA141" s="115">
        <f t="shared" ref="EA141:EA204" si="23">+J141/AO141</f>
        <v>4739700</v>
      </c>
      <c r="EB141" s="116">
        <f t="shared" ref="EB141:EB204" si="24">+J141/AO141</f>
        <v>4739700</v>
      </c>
      <c r="EC141" s="117" t="s">
        <v>1479</v>
      </c>
    </row>
    <row r="142" spans="1:133" s="118" customFormat="1" ht="36" x14ac:dyDescent="0.2">
      <c r="A142" s="61">
        <v>141</v>
      </c>
      <c r="B142" s="61">
        <v>2023</v>
      </c>
      <c r="C142" s="360" t="s">
        <v>1480</v>
      </c>
      <c r="D142" s="366" t="s">
        <v>1481</v>
      </c>
      <c r="E142" s="62" t="s">
        <v>135</v>
      </c>
      <c r="F142" s="62" t="s">
        <v>136</v>
      </c>
      <c r="G142" s="61" t="s">
        <v>137</v>
      </c>
      <c r="H142" s="61" t="s">
        <v>138</v>
      </c>
      <c r="I142" s="63">
        <v>33600000</v>
      </c>
      <c r="J142" s="126">
        <f t="shared" si="20"/>
        <v>48000000</v>
      </c>
      <c r="K142" s="64" t="s">
        <v>139</v>
      </c>
      <c r="L142" s="65">
        <v>40922</v>
      </c>
      <c r="M142" s="76">
        <v>57</v>
      </c>
      <c r="N142" s="69" t="s">
        <v>140</v>
      </c>
      <c r="O142" s="69" t="s">
        <v>141</v>
      </c>
      <c r="P142" s="88" t="s">
        <v>378</v>
      </c>
      <c r="Q142" s="88">
        <v>1841</v>
      </c>
      <c r="R142" s="95" t="s">
        <v>379</v>
      </c>
      <c r="S142" s="102">
        <v>523</v>
      </c>
      <c r="T142" s="103">
        <v>45008</v>
      </c>
      <c r="U142" s="89">
        <v>760</v>
      </c>
      <c r="V142" s="90">
        <v>45239</v>
      </c>
      <c r="W142" s="89">
        <v>887</v>
      </c>
      <c r="X142" s="104">
        <v>45287</v>
      </c>
      <c r="Y142" s="105"/>
      <c r="Z142" s="91"/>
      <c r="AA142" s="92"/>
      <c r="AB142" s="92"/>
      <c r="AC142" s="92"/>
      <c r="AD142" s="106"/>
      <c r="AE142" s="96" t="s">
        <v>144</v>
      </c>
      <c r="AF142" s="66" t="s">
        <v>145</v>
      </c>
      <c r="AG142" s="66" t="s">
        <v>254</v>
      </c>
      <c r="AH142" s="66" t="s">
        <v>147</v>
      </c>
      <c r="AI142" s="67" t="s">
        <v>255</v>
      </c>
      <c r="AJ142" s="68">
        <v>5</v>
      </c>
      <c r="AK142" s="123" t="s">
        <v>1482</v>
      </c>
      <c r="AL142" s="70" t="s">
        <v>150</v>
      </c>
      <c r="AM142" s="70">
        <v>7</v>
      </c>
      <c r="AN142" s="70">
        <f>2+1</f>
        <v>3</v>
      </c>
      <c r="AO142" s="70">
        <f t="shared" si="21"/>
        <v>10</v>
      </c>
      <c r="AP142" s="70">
        <v>0</v>
      </c>
      <c r="AQ142" s="71">
        <v>45030</v>
      </c>
      <c r="AR142" s="371">
        <v>45030</v>
      </c>
      <c r="AS142" s="371">
        <v>45033</v>
      </c>
      <c r="AT142" s="371">
        <v>45246</v>
      </c>
      <c r="AU142" s="371">
        <v>45338</v>
      </c>
      <c r="AV142" s="109"/>
      <c r="AW142" s="94" t="s">
        <v>179</v>
      </c>
      <c r="AX142" s="70" t="s">
        <v>152</v>
      </c>
      <c r="AY142" s="72">
        <v>1022941172</v>
      </c>
      <c r="AZ142" s="73">
        <v>7</v>
      </c>
      <c r="BA142" s="70" t="s">
        <v>1483</v>
      </c>
      <c r="BB142" s="60" t="s">
        <v>1053</v>
      </c>
      <c r="BC142" s="74">
        <v>32231</v>
      </c>
      <c r="BD142" s="75">
        <f ca="1">(TODAY()-Tabla1[[#This Row],[FECHA DE NACIMIENTO]])/365</f>
        <v>35.958904109589042</v>
      </c>
      <c r="BE142" s="70" t="s">
        <v>198</v>
      </c>
      <c r="BF142" s="70" t="s">
        <v>181</v>
      </c>
      <c r="BG142" s="70" t="s">
        <v>258</v>
      </c>
      <c r="BH142" s="76" t="s">
        <v>158</v>
      </c>
      <c r="BI142" s="70" t="s">
        <v>159</v>
      </c>
      <c r="BJ142" s="70" t="s">
        <v>160</v>
      </c>
      <c r="BK142" s="77" t="s">
        <v>1484</v>
      </c>
      <c r="BL142" s="70">
        <v>3006537170</v>
      </c>
      <c r="BM142" s="119" t="s">
        <v>1485</v>
      </c>
      <c r="BN142" s="70" t="s">
        <v>163</v>
      </c>
      <c r="BO142" s="71">
        <v>45442</v>
      </c>
      <c r="BP142" s="71">
        <v>45503</v>
      </c>
      <c r="BQ142" s="71" t="s">
        <v>353</v>
      </c>
      <c r="BR142" s="122">
        <v>80048265</v>
      </c>
      <c r="BS142" s="121">
        <v>3</v>
      </c>
      <c r="BT142" s="70" t="s">
        <v>385</v>
      </c>
      <c r="BU142" s="128" t="s">
        <v>1486</v>
      </c>
      <c r="BV142" s="80" t="s">
        <v>1406</v>
      </c>
      <c r="BW142" s="97" t="s">
        <v>168</v>
      </c>
      <c r="BX142" s="99" t="s">
        <v>1388</v>
      </c>
      <c r="BY142" s="98" t="s">
        <v>170</v>
      </c>
      <c r="BZ142" s="93" t="s">
        <v>170</v>
      </c>
      <c r="CA142" s="93" t="s">
        <v>170</v>
      </c>
      <c r="CB142" s="93" t="s">
        <v>170</v>
      </c>
      <c r="CC142" s="93" t="s">
        <v>170</v>
      </c>
      <c r="CD142" s="93" t="s">
        <v>170</v>
      </c>
      <c r="CE142" s="93" t="s">
        <v>170</v>
      </c>
      <c r="CF142" s="93" t="s">
        <v>170</v>
      </c>
      <c r="CG142" s="93" t="s">
        <v>170</v>
      </c>
      <c r="CH142" s="93" t="s">
        <v>170</v>
      </c>
      <c r="CI142" s="81" t="s">
        <v>170</v>
      </c>
      <c r="CJ142" s="81" t="s">
        <v>170</v>
      </c>
      <c r="CK142" s="81" t="s">
        <v>170</v>
      </c>
      <c r="CL142" s="81" t="s">
        <v>170</v>
      </c>
      <c r="CM142" s="81" t="s">
        <v>170</v>
      </c>
      <c r="CN142" s="81" t="s">
        <v>170</v>
      </c>
      <c r="CO142" s="81" t="s">
        <v>170</v>
      </c>
      <c r="CP142" s="81" t="s">
        <v>170</v>
      </c>
      <c r="CQ142" s="81" t="s">
        <v>170</v>
      </c>
      <c r="CR142" s="82" t="s">
        <v>170</v>
      </c>
      <c r="CS142" s="100">
        <v>45244</v>
      </c>
      <c r="CT142" s="83">
        <v>60</v>
      </c>
      <c r="CU142" s="225">
        <v>45288</v>
      </c>
      <c r="CV142" s="83">
        <v>30</v>
      </c>
      <c r="CW142" s="83"/>
      <c r="CX142" s="83"/>
      <c r="CY142" s="83"/>
      <c r="CZ142" s="83"/>
      <c r="DA142" s="83">
        <v>2</v>
      </c>
      <c r="DB142" s="84">
        <f t="shared" si="22"/>
        <v>90</v>
      </c>
      <c r="DC142" s="100">
        <v>45338</v>
      </c>
      <c r="DD142" s="101">
        <v>45244</v>
      </c>
      <c r="DE142" s="86">
        <v>9600000</v>
      </c>
      <c r="DF142" s="85">
        <v>45288</v>
      </c>
      <c r="DG142" s="86">
        <v>4800000</v>
      </c>
      <c r="DH142" s="85"/>
      <c r="DI142" s="86"/>
      <c r="DJ142" s="86"/>
      <c r="DK142" s="86"/>
      <c r="DL142" s="86"/>
      <c r="DM142" s="86"/>
      <c r="DN142" s="87">
        <v>2</v>
      </c>
      <c r="DO142" s="325">
        <f t="shared" si="19"/>
        <v>14400000</v>
      </c>
      <c r="DP142" s="111"/>
      <c r="DQ142" s="112"/>
      <c r="DR142" s="111"/>
      <c r="DS142" s="111"/>
      <c r="DT142" s="111"/>
      <c r="DU142" s="111"/>
      <c r="DV142" s="113"/>
      <c r="DW142" s="113"/>
      <c r="DX142" s="113"/>
      <c r="DY142" s="113"/>
      <c r="DZ142" s="114"/>
      <c r="EA142" s="115">
        <f t="shared" si="23"/>
        <v>4800000</v>
      </c>
      <c r="EB142" s="116">
        <f t="shared" si="24"/>
        <v>4800000</v>
      </c>
      <c r="EC142" s="117" t="s">
        <v>1487</v>
      </c>
    </row>
    <row r="143" spans="1:133" s="118" customFormat="1" ht="36" x14ac:dyDescent="0.2">
      <c r="A143" s="61">
        <v>142</v>
      </c>
      <c r="B143" s="61">
        <v>2023</v>
      </c>
      <c r="C143" s="360" t="s">
        <v>1488</v>
      </c>
      <c r="D143" s="366" t="s">
        <v>1489</v>
      </c>
      <c r="E143" s="62" t="s">
        <v>135</v>
      </c>
      <c r="F143" s="62" t="s">
        <v>136</v>
      </c>
      <c r="G143" s="61" t="s">
        <v>137</v>
      </c>
      <c r="H143" s="61" t="s">
        <v>138</v>
      </c>
      <c r="I143" s="63">
        <v>42000000</v>
      </c>
      <c r="J143" s="126">
        <f t="shared" si="20"/>
        <v>42000000</v>
      </c>
      <c r="K143" s="64" t="s">
        <v>139</v>
      </c>
      <c r="L143" s="65">
        <v>41187</v>
      </c>
      <c r="M143" s="76">
        <v>57</v>
      </c>
      <c r="N143" s="69" t="s">
        <v>140</v>
      </c>
      <c r="O143" s="69" t="s">
        <v>141</v>
      </c>
      <c r="P143" s="88" t="s">
        <v>142</v>
      </c>
      <c r="Q143" s="88">
        <v>1741</v>
      </c>
      <c r="R143" s="95" t="s">
        <v>143</v>
      </c>
      <c r="S143" s="102">
        <v>535</v>
      </c>
      <c r="T143" s="103">
        <v>45029</v>
      </c>
      <c r="U143" s="89"/>
      <c r="V143" s="90"/>
      <c r="W143" s="89"/>
      <c r="X143" s="104"/>
      <c r="Y143" s="105"/>
      <c r="Z143" s="91"/>
      <c r="AA143" s="92"/>
      <c r="AB143" s="92"/>
      <c r="AC143" s="92"/>
      <c r="AD143" s="106"/>
      <c r="AE143" s="96" t="s">
        <v>144</v>
      </c>
      <c r="AF143" s="66" t="s">
        <v>145</v>
      </c>
      <c r="AG143" s="66" t="s">
        <v>254</v>
      </c>
      <c r="AH143" s="66" t="s">
        <v>147</v>
      </c>
      <c r="AI143" s="67" t="s">
        <v>255</v>
      </c>
      <c r="AJ143" s="68">
        <v>5</v>
      </c>
      <c r="AK143" s="123" t="s">
        <v>1490</v>
      </c>
      <c r="AL143" s="70" t="s">
        <v>150</v>
      </c>
      <c r="AM143" s="70">
        <v>7</v>
      </c>
      <c r="AN143" s="70">
        <v>0</v>
      </c>
      <c r="AO143" s="70">
        <f t="shared" si="21"/>
        <v>7</v>
      </c>
      <c r="AP143" s="70">
        <v>0</v>
      </c>
      <c r="AQ143" s="107">
        <v>45030</v>
      </c>
      <c r="AR143" s="107">
        <v>45030</v>
      </c>
      <c r="AS143" s="108">
        <v>45033</v>
      </c>
      <c r="AT143" s="108">
        <v>45246</v>
      </c>
      <c r="AU143" s="108">
        <v>45077</v>
      </c>
      <c r="AV143" s="109"/>
      <c r="AW143" s="94" t="s">
        <v>241</v>
      </c>
      <c r="AX143" s="70" t="s">
        <v>152</v>
      </c>
      <c r="AY143" s="72">
        <v>52931481</v>
      </c>
      <c r="AZ143" s="73">
        <v>3</v>
      </c>
      <c r="BA143" s="70" t="s">
        <v>1491</v>
      </c>
      <c r="BB143" s="60" t="s">
        <v>1053</v>
      </c>
      <c r="BC143" s="74">
        <v>30115</v>
      </c>
      <c r="BD143" s="75">
        <f ca="1">(TODAY()-Tabla1[[#This Row],[FECHA DE NACIMIENTO]])/365</f>
        <v>41.756164383561647</v>
      </c>
      <c r="BE143" s="70" t="s">
        <v>198</v>
      </c>
      <c r="BF143" s="70" t="s">
        <v>156</v>
      </c>
      <c r="BG143" s="70" t="s">
        <v>258</v>
      </c>
      <c r="BH143" s="76" t="s">
        <v>158</v>
      </c>
      <c r="BI143" s="70" t="s">
        <v>159</v>
      </c>
      <c r="BJ143" s="70" t="s">
        <v>160</v>
      </c>
      <c r="BK143" s="77" t="s">
        <v>1492</v>
      </c>
      <c r="BL143" s="70">
        <v>3138434603</v>
      </c>
      <c r="BM143" s="119" t="s">
        <v>1493</v>
      </c>
      <c r="BN143" s="70" t="s">
        <v>163</v>
      </c>
      <c r="BO143" s="71">
        <v>45442</v>
      </c>
      <c r="BP143" s="71"/>
      <c r="BQ143" s="70" t="s">
        <v>616</v>
      </c>
      <c r="BR143" s="72">
        <v>1030557918</v>
      </c>
      <c r="BS143" s="73">
        <v>7</v>
      </c>
      <c r="BT143" s="70" t="s">
        <v>298</v>
      </c>
      <c r="BU143" s="128" t="s">
        <v>1494</v>
      </c>
      <c r="BV143" s="80" t="s">
        <v>374</v>
      </c>
      <c r="BW143" s="97" t="s">
        <v>250</v>
      </c>
      <c r="BX143" s="99" t="s">
        <v>1388</v>
      </c>
      <c r="BY143" s="98" t="s">
        <v>170</v>
      </c>
      <c r="BZ143" s="93" t="s">
        <v>170</v>
      </c>
      <c r="CA143" s="93" t="s">
        <v>170</v>
      </c>
      <c r="CB143" s="93" t="s">
        <v>170</v>
      </c>
      <c r="CC143" s="93" t="s">
        <v>170</v>
      </c>
      <c r="CD143" s="93" t="s">
        <v>170</v>
      </c>
      <c r="CE143" s="93" t="s">
        <v>170</v>
      </c>
      <c r="CF143" s="93" t="s">
        <v>170</v>
      </c>
      <c r="CG143" s="93" t="s">
        <v>170</v>
      </c>
      <c r="CH143" s="93" t="s">
        <v>170</v>
      </c>
      <c r="CI143" s="81" t="s">
        <v>170</v>
      </c>
      <c r="CJ143" s="81" t="s">
        <v>170</v>
      </c>
      <c r="CK143" s="81" t="s">
        <v>170</v>
      </c>
      <c r="CL143" s="81" t="s">
        <v>170</v>
      </c>
      <c r="CM143" s="81" t="s">
        <v>170</v>
      </c>
      <c r="CN143" s="81" t="s">
        <v>170</v>
      </c>
      <c r="CO143" s="81" t="s">
        <v>170</v>
      </c>
      <c r="CP143" s="81" t="s">
        <v>170</v>
      </c>
      <c r="CQ143" s="81" t="s">
        <v>170</v>
      </c>
      <c r="CR143" s="82" t="s">
        <v>170</v>
      </c>
      <c r="CS143" s="100"/>
      <c r="CT143" s="83"/>
      <c r="CU143" s="83"/>
      <c r="CV143" s="83"/>
      <c r="CW143" s="83"/>
      <c r="CX143" s="83"/>
      <c r="CY143" s="83"/>
      <c r="CZ143" s="83"/>
      <c r="DA143" s="83"/>
      <c r="DB143" s="84">
        <f t="shared" si="22"/>
        <v>0</v>
      </c>
      <c r="DC143" s="100">
        <v>45246</v>
      </c>
      <c r="DD143" s="101"/>
      <c r="DE143" s="86"/>
      <c r="DF143" s="85"/>
      <c r="DG143" s="86"/>
      <c r="DH143" s="85"/>
      <c r="DI143" s="86"/>
      <c r="DJ143" s="86"/>
      <c r="DK143" s="86"/>
      <c r="DL143" s="86"/>
      <c r="DM143" s="86"/>
      <c r="DN143" s="87"/>
      <c r="DO143" s="325">
        <f t="shared" si="19"/>
        <v>0</v>
      </c>
      <c r="DP143" s="111"/>
      <c r="DQ143" s="112"/>
      <c r="DR143" s="111"/>
      <c r="DS143" s="111"/>
      <c r="DT143" s="111"/>
      <c r="DU143" s="111"/>
      <c r="DV143" s="113"/>
      <c r="DW143" s="113"/>
      <c r="DX143" s="113"/>
      <c r="DY143" s="113"/>
      <c r="DZ143" s="114"/>
      <c r="EA143" s="115">
        <f t="shared" si="23"/>
        <v>6000000</v>
      </c>
      <c r="EB143" s="116">
        <f t="shared" si="24"/>
        <v>6000000</v>
      </c>
      <c r="EC143" s="117" t="s">
        <v>319</v>
      </c>
    </row>
    <row r="144" spans="1:133" s="118" customFormat="1" ht="36" x14ac:dyDescent="0.2">
      <c r="A144" s="61">
        <v>143</v>
      </c>
      <c r="B144" s="61">
        <v>2023</v>
      </c>
      <c r="C144" s="360" t="s">
        <v>1495</v>
      </c>
      <c r="D144" s="366" t="s">
        <v>1496</v>
      </c>
      <c r="E144" s="62" t="s">
        <v>135</v>
      </c>
      <c r="F144" s="62" t="s">
        <v>136</v>
      </c>
      <c r="G144" s="61" t="s">
        <v>137</v>
      </c>
      <c r="H144" s="61" t="s">
        <v>138</v>
      </c>
      <c r="I144" s="63">
        <v>32200000</v>
      </c>
      <c r="J144" s="126">
        <f t="shared" si="20"/>
        <v>32200000</v>
      </c>
      <c r="K144" s="64" t="s">
        <v>139</v>
      </c>
      <c r="L144" s="65">
        <v>41098</v>
      </c>
      <c r="M144" s="76">
        <v>57</v>
      </c>
      <c r="N144" s="69" t="s">
        <v>140</v>
      </c>
      <c r="O144" s="69" t="s">
        <v>141</v>
      </c>
      <c r="P144" s="88" t="s">
        <v>378</v>
      </c>
      <c r="Q144" s="88">
        <v>1841</v>
      </c>
      <c r="R144" s="95" t="s">
        <v>379</v>
      </c>
      <c r="S144" s="102">
        <v>536</v>
      </c>
      <c r="T144" s="103">
        <v>45029</v>
      </c>
      <c r="U144" s="89"/>
      <c r="V144" s="90"/>
      <c r="W144" s="89"/>
      <c r="X144" s="104"/>
      <c r="Y144" s="105"/>
      <c r="Z144" s="91"/>
      <c r="AA144" s="92"/>
      <c r="AB144" s="92"/>
      <c r="AC144" s="92"/>
      <c r="AD144" s="106"/>
      <c r="AE144" s="96" t="s">
        <v>144</v>
      </c>
      <c r="AF144" s="66" t="s">
        <v>145</v>
      </c>
      <c r="AG144" s="66" t="s">
        <v>254</v>
      </c>
      <c r="AH144" s="66" t="s">
        <v>147</v>
      </c>
      <c r="AI144" s="67" t="s">
        <v>255</v>
      </c>
      <c r="AJ144" s="68">
        <v>5</v>
      </c>
      <c r="AK144" s="123" t="s">
        <v>1497</v>
      </c>
      <c r="AL144" s="70" t="s">
        <v>150</v>
      </c>
      <c r="AM144" s="70">
        <v>7</v>
      </c>
      <c r="AN144" s="70">
        <v>0</v>
      </c>
      <c r="AO144" s="70">
        <f t="shared" si="21"/>
        <v>7</v>
      </c>
      <c r="AP144" s="70">
        <v>0</v>
      </c>
      <c r="AQ144" s="107">
        <v>45033</v>
      </c>
      <c r="AR144" s="107">
        <v>45033</v>
      </c>
      <c r="AS144" s="108">
        <v>45034</v>
      </c>
      <c r="AT144" s="108">
        <v>45247</v>
      </c>
      <c r="AU144" s="108">
        <v>45065</v>
      </c>
      <c r="AV144" s="109"/>
      <c r="AW144" s="94" t="s">
        <v>241</v>
      </c>
      <c r="AX144" s="70" t="s">
        <v>152</v>
      </c>
      <c r="AY144" s="72">
        <v>1057594809</v>
      </c>
      <c r="AZ144" s="73">
        <v>8</v>
      </c>
      <c r="BA144" s="70" t="s">
        <v>1498</v>
      </c>
      <c r="BB144" s="60" t="s">
        <v>1053</v>
      </c>
      <c r="BC144" s="74">
        <v>34384</v>
      </c>
      <c r="BD144" s="75">
        <f ca="1">(TODAY()-Tabla1[[#This Row],[FECHA DE NACIMIENTO]])/365</f>
        <v>30.06027397260274</v>
      </c>
      <c r="BE144" s="70" t="s">
        <v>198</v>
      </c>
      <c r="BF144" s="70" t="s">
        <v>156</v>
      </c>
      <c r="BG144" s="70" t="s">
        <v>258</v>
      </c>
      <c r="BH144" s="76" t="s">
        <v>158</v>
      </c>
      <c r="BI144" s="70" t="s">
        <v>159</v>
      </c>
      <c r="BJ144" s="70" t="s">
        <v>160</v>
      </c>
      <c r="BK144" s="77" t="s">
        <v>1499</v>
      </c>
      <c r="BL144" s="70">
        <v>3213213586</v>
      </c>
      <c r="BM144" s="119" t="s">
        <v>1500</v>
      </c>
      <c r="BN144" s="70" t="s">
        <v>163</v>
      </c>
      <c r="BO144" s="71">
        <v>45432</v>
      </c>
      <c r="BP144" s="71"/>
      <c r="BQ144" s="71" t="s">
        <v>353</v>
      </c>
      <c r="BR144" s="122">
        <v>80048265</v>
      </c>
      <c r="BS144" s="121">
        <v>3</v>
      </c>
      <c r="BT144" s="70" t="s">
        <v>385</v>
      </c>
      <c r="BU144" s="370" t="s">
        <v>1501</v>
      </c>
      <c r="BV144" s="80" t="s">
        <v>374</v>
      </c>
      <c r="BW144" s="97" t="s">
        <v>250</v>
      </c>
      <c r="BX144" s="99" t="s">
        <v>1388</v>
      </c>
      <c r="BY144" s="98" t="s">
        <v>170</v>
      </c>
      <c r="BZ144" s="93" t="s">
        <v>170</v>
      </c>
      <c r="CA144" s="93" t="s">
        <v>170</v>
      </c>
      <c r="CB144" s="93" t="s">
        <v>170</v>
      </c>
      <c r="CC144" s="93" t="s">
        <v>170</v>
      </c>
      <c r="CD144" s="93" t="s">
        <v>170</v>
      </c>
      <c r="CE144" s="93" t="s">
        <v>170</v>
      </c>
      <c r="CF144" s="93" t="s">
        <v>170</v>
      </c>
      <c r="CG144" s="93" t="s">
        <v>170</v>
      </c>
      <c r="CH144" s="93" t="s">
        <v>170</v>
      </c>
      <c r="CI144" s="81" t="s">
        <v>170</v>
      </c>
      <c r="CJ144" s="81" t="s">
        <v>170</v>
      </c>
      <c r="CK144" s="81" t="s">
        <v>170</v>
      </c>
      <c r="CL144" s="81" t="s">
        <v>170</v>
      </c>
      <c r="CM144" s="81" t="s">
        <v>170</v>
      </c>
      <c r="CN144" s="81" t="s">
        <v>170</v>
      </c>
      <c r="CO144" s="81" t="s">
        <v>170</v>
      </c>
      <c r="CP144" s="81" t="s">
        <v>170</v>
      </c>
      <c r="CQ144" s="81" t="s">
        <v>170</v>
      </c>
      <c r="CR144" s="82" t="s">
        <v>170</v>
      </c>
      <c r="CS144" s="100"/>
      <c r="CT144" s="83"/>
      <c r="CU144" s="83"/>
      <c r="CV144" s="83"/>
      <c r="CW144" s="83"/>
      <c r="CX144" s="83"/>
      <c r="CY144" s="83"/>
      <c r="CZ144" s="83"/>
      <c r="DA144" s="83"/>
      <c r="DB144" s="84">
        <f t="shared" si="22"/>
        <v>0</v>
      </c>
      <c r="DC144" s="100">
        <v>45247</v>
      </c>
      <c r="DD144" s="101"/>
      <c r="DE144" s="86"/>
      <c r="DF144" s="85"/>
      <c r="DG144" s="86"/>
      <c r="DH144" s="85"/>
      <c r="DI144" s="86"/>
      <c r="DJ144" s="86"/>
      <c r="DK144" s="86"/>
      <c r="DL144" s="86"/>
      <c r="DM144" s="86"/>
      <c r="DN144" s="87"/>
      <c r="DO144" s="325">
        <f t="shared" si="19"/>
        <v>0</v>
      </c>
      <c r="DP144" s="111"/>
      <c r="DQ144" s="112"/>
      <c r="DR144" s="111"/>
      <c r="DS144" s="111"/>
      <c r="DT144" s="111"/>
      <c r="DU144" s="111"/>
      <c r="DV144" s="113"/>
      <c r="DW144" s="113"/>
      <c r="DX144" s="113"/>
      <c r="DY144" s="113"/>
      <c r="DZ144" s="114"/>
      <c r="EA144" s="115">
        <f t="shared" si="23"/>
        <v>4600000</v>
      </c>
      <c r="EB144" s="116">
        <f t="shared" si="24"/>
        <v>4600000</v>
      </c>
      <c r="EC144" s="117" t="s">
        <v>1502</v>
      </c>
    </row>
    <row r="145" spans="1:133" s="118" customFormat="1" ht="48" x14ac:dyDescent="0.2">
      <c r="A145" s="61">
        <v>144</v>
      </c>
      <c r="B145" s="61">
        <v>2023</v>
      </c>
      <c r="C145" s="360" t="s">
        <v>1503</v>
      </c>
      <c r="D145" s="366" t="s">
        <v>1504</v>
      </c>
      <c r="E145" s="62" t="s">
        <v>135</v>
      </c>
      <c r="F145" s="62" t="s">
        <v>136</v>
      </c>
      <c r="G145" s="61" t="s">
        <v>137</v>
      </c>
      <c r="H145" s="61" t="s">
        <v>138</v>
      </c>
      <c r="I145" s="63">
        <v>16800000</v>
      </c>
      <c r="J145" s="126">
        <f t="shared" si="20"/>
        <v>19200000</v>
      </c>
      <c r="K145" s="64" t="s">
        <v>139</v>
      </c>
      <c r="L145" s="65">
        <v>40924</v>
      </c>
      <c r="M145" s="76">
        <v>57</v>
      </c>
      <c r="N145" s="69" t="s">
        <v>140</v>
      </c>
      <c r="O145" s="69" t="s">
        <v>141</v>
      </c>
      <c r="P145" s="88" t="s">
        <v>142</v>
      </c>
      <c r="Q145" s="88">
        <v>1741</v>
      </c>
      <c r="R145" s="95" t="s">
        <v>143</v>
      </c>
      <c r="S145" s="102">
        <v>521</v>
      </c>
      <c r="T145" s="103">
        <v>45008</v>
      </c>
      <c r="U145" s="89">
        <v>799</v>
      </c>
      <c r="V145" s="90">
        <v>45250</v>
      </c>
      <c r="W145" s="89"/>
      <c r="X145" s="104"/>
      <c r="Y145" s="105"/>
      <c r="Z145" s="91"/>
      <c r="AA145" s="92"/>
      <c r="AB145" s="92"/>
      <c r="AC145" s="92"/>
      <c r="AD145" s="106"/>
      <c r="AE145" s="96" t="s">
        <v>144</v>
      </c>
      <c r="AF145" s="66" t="s">
        <v>145</v>
      </c>
      <c r="AG145" s="66" t="s">
        <v>146</v>
      </c>
      <c r="AH145" s="66" t="s">
        <v>147</v>
      </c>
      <c r="AI145" s="67" t="s">
        <v>148</v>
      </c>
      <c r="AJ145" s="68">
        <v>4</v>
      </c>
      <c r="AK145" s="123" t="s">
        <v>1505</v>
      </c>
      <c r="AL145" s="70" t="s">
        <v>150</v>
      </c>
      <c r="AM145" s="70">
        <v>7</v>
      </c>
      <c r="AN145" s="70">
        <v>1</v>
      </c>
      <c r="AO145" s="70">
        <f t="shared" si="21"/>
        <v>8</v>
      </c>
      <c r="AP145" s="70">
        <v>0</v>
      </c>
      <c r="AQ145" s="107">
        <v>45036</v>
      </c>
      <c r="AR145" s="108">
        <v>45037</v>
      </c>
      <c r="AS145" s="108">
        <v>45040</v>
      </c>
      <c r="AT145" s="108">
        <v>45253</v>
      </c>
      <c r="AU145" s="108">
        <v>45283</v>
      </c>
      <c r="AV145" s="109"/>
      <c r="AW145" s="94" t="s">
        <v>638</v>
      </c>
      <c r="AX145" s="70" t="s">
        <v>152</v>
      </c>
      <c r="AY145" s="72">
        <v>1033818467</v>
      </c>
      <c r="AZ145" s="73">
        <v>9</v>
      </c>
      <c r="BA145" s="70" t="s">
        <v>1506</v>
      </c>
      <c r="BB145" s="60" t="s">
        <v>154</v>
      </c>
      <c r="BC145" s="74">
        <v>36400</v>
      </c>
      <c r="BD145" s="75">
        <f ca="1">(TODAY()-Tabla1[[#This Row],[FECHA DE NACIMIENTO]])/365</f>
        <v>24.536986301369861</v>
      </c>
      <c r="BE145" s="70" t="s">
        <v>198</v>
      </c>
      <c r="BF145" s="70" t="s">
        <v>156</v>
      </c>
      <c r="BG145" s="70" t="s">
        <v>157</v>
      </c>
      <c r="BH145" s="76" t="s">
        <v>158</v>
      </c>
      <c r="BI145" s="70" t="s">
        <v>159</v>
      </c>
      <c r="BJ145" s="70" t="s">
        <v>160</v>
      </c>
      <c r="BK145" s="77" t="s">
        <v>1507</v>
      </c>
      <c r="BL145" s="70">
        <v>3115186165</v>
      </c>
      <c r="BM145" s="119" t="s">
        <v>1508</v>
      </c>
      <c r="BN145" s="70" t="s">
        <v>163</v>
      </c>
      <c r="BO145" s="71">
        <v>45442</v>
      </c>
      <c r="BP145" s="71"/>
      <c r="BQ145" s="69" t="s">
        <v>353</v>
      </c>
      <c r="BR145" s="78">
        <v>80048265</v>
      </c>
      <c r="BS145" s="79">
        <v>3</v>
      </c>
      <c r="BT145" s="70" t="s">
        <v>848</v>
      </c>
      <c r="BU145" s="128" t="s">
        <v>1509</v>
      </c>
      <c r="BV145" s="80" t="s">
        <v>1510</v>
      </c>
      <c r="BW145" s="97" t="s">
        <v>187</v>
      </c>
      <c r="BX145" s="99" t="s">
        <v>1388</v>
      </c>
      <c r="BY145" s="98" t="s">
        <v>170</v>
      </c>
      <c r="BZ145" s="93" t="s">
        <v>170</v>
      </c>
      <c r="CA145" s="93" t="s">
        <v>170</v>
      </c>
      <c r="CB145" s="93" t="s">
        <v>170</v>
      </c>
      <c r="CC145" s="93" t="s">
        <v>170</v>
      </c>
      <c r="CD145" s="93" t="s">
        <v>170</v>
      </c>
      <c r="CE145" s="93" t="s">
        <v>170</v>
      </c>
      <c r="CF145" s="93" t="s">
        <v>170</v>
      </c>
      <c r="CG145" s="93" t="s">
        <v>170</v>
      </c>
      <c r="CH145" s="93" t="s">
        <v>170</v>
      </c>
      <c r="CI145" s="81" t="s">
        <v>170</v>
      </c>
      <c r="CJ145" s="81" t="s">
        <v>170</v>
      </c>
      <c r="CK145" s="81" t="s">
        <v>170</v>
      </c>
      <c r="CL145" s="81" t="s">
        <v>170</v>
      </c>
      <c r="CM145" s="81" t="s">
        <v>170</v>
      </c>
      <c r="CN145" s="81" t="s">
        <v>170</v>
      </c>
      <c r="CO145" s="81" t="s">
        <v>170</v>
      </c>
      <c r="CP145" s="81" t="s">
        <v>170</v>
      </c>
      <c r="CQ145" s="81" t="s">
        <v>170</v>
      </c>
      <c r="CR145" s="82" t="s">
        <v>170</v>
      </c>
      <c r="CS145" s="100">
        <v>45252</v>
      </c>
      <c r="CT145" s="83">
        <v>30</v>
      </c>
      <c r="CU145" s="83"/>
      <c r="CV145" s="83"/>
      <c r="CW145" s="83"/>
      <c r="CX145" s="83"/>
      <c r="CY145" s="83"/>
      <c r="CZ145" s="83"/>
      <c r="DA145" s="83">
        <v>1</v>
      </c>
      <c r="DB145" s="84">
        <f t="shared" si="22"/>
        <v>30</v>
      </c>
      <c r="DC145" s="100">
        <v>45283</v>
      </c>
      <c r="DD145" s="101">
        <v>45252</v>
      </c>
      <c r="DE145" s="86">
        <v>2400000</v>
      </c>
      <c r="DF145" s="85"/>
      <c r="DG145" s="86"/>
      <c r="DH145" s="85"/>
      <c r="DI145" s="86"/>
      <c r="DJ145" s="86"/>
      <c r="DK145" s="86"/>
      <c r="DL145" s="86"/>
      <c r="DM145" s="86"/>
      <c r="DN145" s="87">
        <v>1</v>
      </c>
      <c r="DO145" s="325">
        <f t="shared" si="19"/>
        <v>2400000</v>
      </c>
      <c r="DP145" s="111"/>
      <c r="DQ145" s="112"/>
      <c r="DR145" s="111"/>
      <c r="DS145" s="111"/>
      <c r="DT145" s="111"/>
      <c r="DU145" s="111"/>
      <c r="DV145" s="113"/>
      <c r="DW145" s="113"/>
      <c r="DX145" s="113"/>
      <c r="DY145" s="113"/>
      <c r="DZ145" s="114"/>
      <c r="EA145" s="115">
        <f t="shared" si="23"/>
        <v>2400000</v>
      </c>
      <c r="EB145" s="116">
        <f t="shared" si="24"/>
        <v>2400000</v>
      </c>
      <c r="EC145" s="117" t="s">
        <v>894</v>
      </c>
    </row>
    <row r="146" spans="1:133" s="118" customFormat="1" ht="48" x14ac:dyDescent="0.2">
      <c r="A146" s="61">
        <v>145</v>
      </c>
      <c r="B146" s="61">
        <v>2023</v>
      </c>
      <c r="C146" s="363" t="s">
        <v>1511</v>
      </c>
      <c r="D146" s="366" t="s">
        <v>1511</v>
      </c>
      <c r="E146" s="62" t="s">
        <v>135</v>
      </c>
      <c r="F146" s="62" t="s">
        <v>1512</v>
      </c>
      <c r="G146" s="61" t="s">
        <v>1513</v>
      </c>
      <c r="H146" s="61" t="s">
        <v>1514</v>
      </c>
      <c r="I146" s="63">
        <v>1480000000</v>
      </c>
      <c r="J146" s="126">
        <f t="shared" si="20"/>
        <v>1480000000</v>
      </c>
      <c r="K146" s="64" t="s">
        <v>139</v>
      </c>
      <c r="L146" s="65" t="s">
        <v>170</v>
      </c>
      <c r="M146" s="76">
        <v>17</v>
      </c>
      <c r="N146" s="69" t="s">
        <v>480</v>
      </c>
      <c r="O146" s="69" t="s">
        <v>266</v>
      </c>
      <c r="P146" s="88" t="s">
        <v>481</v>
      </c>
      <c r="Q146" s="88">
        <v>1743</v>
      </c>
      <c r="R146" s="95" t="s">
        <v>482</v>
      </c>
      <c r="S146" s="102">
        <v>541</v>
      </c>
      <c r="T146" s="103">
        <v>45033</v>
      </c>
      <c r="U146" s="89"/>
      <c r="V146" s="90"/>
      <c r="W146" s="89"/>
      <c r="X146" s="104"/>
      <c r="Y146" s="105"/>
      <c r="Z146" s="91"/>
      <c r="AA146" s="92"/>
      <c r="AB146" s="92"/>
      <c r="AC146" s="92"/>
      <c r="AD146" s="106"/>
      <c r="AE146" s="96" t="s">
        <v>144</v>
      </c>
      <c r="AF146" s="66" t="s">
        <v>1515</v>
      </c>
      <c r="AG146" s="66" t="s">
        <v>1516</v>
      </c>
      <c r="AH146" s="66" t="s">
        <v>1517</v>
      </c>
      <c r="AI146" s="67" t="s">
        <v>1518</v>
      </c>
      <c r="AJ146" s="68">
        <v>15</v>
      </c>
      <c r="AK146" s="123" t="s">
        <v>1519</v>
      </c>
      <c r="AL146" s="70" t="s">
        <v>150</v>
      </c>
      <c r="AM146" s="70">
        <v>91</v>
      </c>
      <c r="AN146" s="70">
        <v>0</v>
      </c>
      <c r="AO146" s="70">
        <f t="shared" si="21"/>
        <v>91</v>
      </c>
      <c r="AP146" s="70">
        <v>0</v>
      </c>
      <c r="AQ146" s="107">
        <v>45054</v>
      </c>
      <c r="AR146" s="108">
        <v>45061</v>
      </c>
      <c r="AS146" s="108">
        <v>45065</v>
      </c>
      <c r="AT146" s="108">
        <v>47848</v>
      </c>
      <c r="AU146" s="108"/>
      <c r="AV146" s="109"/>
      <c r="AW146" s="94" t="s">
        <v>1520</v>
      </c>
      <c r="AX146" s="70" t="s">
        <v>1097</v>
      </c>
      <c r="AY146" s="72">
        <v>901508361</v>
      </c>
      <c r="AZ146" s="73">
        <v>4</v>
      </c>
      <c r="BA146" s="70" t="s">
        <v>1521</v>
      </c>
      <c r="BB146" s="60" t="s">
        <v>170</v>
      </c>
      <c r="BC146" s="74" t="s">
        <v>170</v>
      </c>
      <c r="BD146" s="75" t="s">
        <v>170</v>
      </c>
      <c r="BE146" s="70" t="s">
        <v>170</v>
      </c>
      <c r="BF146" s="70" t="s">
        <v>1099</v>
      </c>
      <c r="BG146" s="70" t="s">
        <v>170</v>
      </c>
      <c r="BH146" s="76" t="s">
        <v>1100</v>
      </c>
      <c r="BI146" s="70" t="s">
        <v>1522</v>
      </c>
      <c r="BJ146" s="70" t="s">
        <v>160</v>
      </c>
      <c r="BK146" s="77" t="s">
        <v>1523</v>
      </c>
      <c r="BL146" s="70">
        <v>3168702740</v>
      </c>
      <c r="BM146" s="119" t="s">
        <v>1524</v>
      </c>
      <c r="BN146" s="70" t="s">
        <v>163</v>
      </c>
      <c r="BO146" s="71" t="s">
        <v>170</v>
      </c>
      <c r="BP146" s="71"/>
      <c r="BQ146" s="70" t="s">
        <v>1525</v>
      </c>
      <c r="BR146" s="72">
        <v>52312234</v>
      </c>
      <c r="BS146" s="73">
        <v>5</v>
      </c>
      <c r="BT146" s="70" t="s">
        <v>489</v>
      </c>
      <c r="BU146" s="128" t="s">
        <v>1526</v>
      </c>
      <c r="BV146" s="80" t="s">
        <v>1527</v>
      </c>
      <c r="BW146" s="97" t="s">
        <v>168</v>
      </c>
      <c r="BX146" s="99" t="s">
        <v>1528</v>
      </c>
      <c r="BY146" s="98" t="s">
        <v>170</v>
      </c>
      <c r="BZ146" s="93" t="s">
        <v>170</v>
      </c>
      <c r="CA146" s="93" t="s">
        <v>170</v>
      </c>
      <c r="CB146" s="93" t="s">
        <v>170</v>
      </c>
      <c r="CC146" s="93" t="s">
        <v>170</v>
      </c>
      <c r="CD146" s="93" t="s">
        <v>170</v>
      </c>
      <c r="CE146" s="93" t="s">
        <v>170</v>
      </c>
      <c r="CF146" s="93" t="s">
        <v>170</v>
      </c>
      <c r="CG146" s="93" t="s">
        <v>170</v>
      </c>
      <c r="CH146" s="93" t="s">
        <v>170</v>
      </c>
      <c r="CI146" s="81" t="s">
        <v>170</v>
      </c>
      <c r="CJ146" s="81" t="s">
        <v>170</v>
      </c>
      <c r="CK146" s="81" t="s">
        <v>170</v>
      </c>
      <c r="CL146" s="81" t="s">
        <v>170</v>
      </c>
      <c r="CM146" s="81" t="s">
        <v>170</v>
      </c>
      <c r="CN146" s="81" t="s">
        <v>170</v>
      </c>
      <c r="CO146" s="81" t="s">
        <v>170</v>
      </c>
      <c r="CP146" s="81" t="s">
        <v>170</v>
      </c>
      <c r="CQ146" s="81" t="s">
        <v>170</v>
      </c>
      <c r="CR146" s="82" t="s">
        <v>170</v>
      </c>
      <c r="CS146" s="100"/>
      <c r="CT146" s="83"/>
      <c r="CU146" s="83"/>
      <c r="CV146" s="83"/>
      <c r="CW146" s="83"/>
      <c r="CX146" s="83"/>
      <c r="CY146" s="83"/>
      <c r="CZ146" s="83"/>
      <c r="DA146" s="83"/>
      <c r="DB146" s="84">
        <f t="shared" si="22"/>
        <v>0</v>
      </c>
      <c r="DC146" s="100">
        <v>47848</v>
      </c>
      <c r="DD146" s="101"/>
      <c r="DE146" s="86"/>
      <c r="DF146" s="85"/>
      <c r="DG146" s="86"/>
      <c r="DH146" s="85"/>
      <c r="DI146" s="86"/>
      <c r="DJ146" s="86"/>
      <c r="DK146" s="86"/>
      <c r="DL146" s="86"/>
      <c r="DM146" s="86"/>
      <c r="DN146" s="87"/>
      <c r="DO146" s="325">
        <f t="shared" si="19"/>
        <v>0</v>
      </c>
      <c r="DP146" s="111"/>
      <c r="DQ146" s="112"/>
      <c r="DR146" s="111"/>
      <c r="DS146" s="111"/>
      <c r="DT146" s="111"/>
      <c r="DU146" s="111"/>
      <c r="DV146" s="113"/>
      <c r="DW146" s="113"/>
      <c r="DX146" s="113"/>
      <c r="DY146" s="113"/>
      <c r="DZ146" s="114"/>
      <c r="EA146" s="115">
        <f t="shared" si="23"/>
        <v>16263736.263736263</v>
      </c>
      <c r="EB146" s="116">
        <f t="shared" si="24"/>
        <v>16263736.263736263</v>
      </c>
      <c r="EC146" s="227"/>
    </row>
    <row r="147" spans="1:133" s="118" customFormat="1" ht="48" x14ac:dyDescent="0.2">
      <c r="A147" s="61">
        <v>146</v>
      </c>
      <c r="B147" s="61">
        <v>2023</v>
      </c>
      <c r="C147" s="363" t="s">
        <v>1529</v>
      </c>
      <c r="D147" s="366" t="s">
        <v>1530</v>
      </c>
      <c r="E147" s="62" t="s">
        <v>135</v>
      </c>
      <c r="F147" s="62" t="s">
        <v>136</v>
      </c>
      <c r="G147" s="61" t="s">
        <v>137</v>
      </c>
      <c r="H147" s="61" t="s">
        <v>138</v>
      </c>
      <c r="I147" s="63">
        <v>21000000</v>
      </c>
      <c r="J147" s="126">
        <f t="shared" si="20"/>
        <v>31500000</v>
      </c>
      <c r="K147" s="64" t="s">
        <v>139</v>
      </c>
      <c r="L147" s="65">
        <v>41051</v>
      </c>
      <c r="M147" s="76">
        <v>57</v>
      </c>
      <c r="N147" s="69" t="s">
        <v>140</v>
      </c>
      <c r="O147" s="69" t="s">
        <v>141</v>
      </c>
      <c r="P147" s="88" t="s">
        <v>142</v>
      </c>
      <c r="Q147" s="88">
        <v>1741</v>
      </c>
      <c r="R147" s="95" t="s">
        <v>143</v>
      </c>
      <c r="S147" s="102">
        <v>527</v>
      </c>
      <c r="T147" s="103">
        <v>45019</v>
      </c>
      <c r="U147" s="89">
        <v>763</v>
      </c>
      <c r="V147" s="90">
        <v>45239</v>
      </c>
      <c r="W147" s="89">
        <v>501</v>
      </c>
      <c r="X147" s="104">
        <v>45337</v>
      </c>
      <c r="Y147" s="105"/>
      <c r="Z147" s="91"/>
      <c r="AA147" s="92"/>
      <c r="AB147" s="92"/>
      <c r="AC147" s="92"/>
      <c r="AD147" s="106"/>
      <c r="AE147" s="96" t="s">
        <v>144</v>
      </c>
      <c r="AF147" s="66" t="s">
        <v>145</v>
      </c>
      <c r="AG147" s="66" t="s">
        <v>146</v>
      </c>
      <c r="AH147" s="66" t="s">
        <v>147</v>
      </c>
      <c r="AI147" s="67" t="s">
        <v>148</v>
      </c>
      <c r="AJ147" s="68">
        <v>4</v>
      </c>
      <c r="AK147" s="123" t="s">
        <v>1531</v>
      </c>
      <c r="AL147" s="70" t="s">
        <v>150</v>
      </c>
      <c r="AM147" s="70">
        <v>7</v>
      </c>
      <c r="AN147" s="70">
        <v>3</v>
      </c>
      <c r="AO147" s="70">
        <f t="shared" si="21"/>
        <v>10</v>
      </c>
      <c r="AP147" s="70">
        <v>15</v>
      </c>
      <c r="AQ147" s="107">
        <v>45037</v>
      </c>
      <c r="AR147" s="108">
        <v>45040</v>
      </c>
      <c r="AS147" s="108">
        <v>45041</v>
      </c>
      <c r="AT147" s="108">
        <v>45254</v>
      </c>
      <c r="AU147" s="108">
        <v>45361</v>
      </c>
      <c r="AV147" s="109"/>
      <c r="AW147" s="94" t="s">
        <v>195</v>
      </c>
      <c r="AX147" s="70" t="s">
        <v>152</v>
      </c>
      <c r="AY147" s="72">
        <v>1000227832</v>
      </c>
      <c r="AZ147" s="73">
        <v>8</v>
      </c>
      <c r="BA147" s="70" t="s">
        <v>1532</v>
      </c>
      <c r="BB147" s="60" t="s">
        <v>1533</v>
      </c>
      <c r="BC147" s="74">
        <v>37093</v>
      </c>
      <c r="BD147" s="75">
        <f ca="1">(TODAY()-Tabla1[[#This Row],[FECHA DE NACIMIENTO]])/365</f>
        <v>22.638356164383563</v>
      </c>
      <c r="BE147" s="70" t="s">
        <v>198</v>
      </c>
      <c r="BF147" s="70" t="s">
        <v>181</v>
      </c>
      <c r="BG147" s="70" t="s">
        <v>244</v>
      </c>
      <c r="BH147" s="76" t="s">
        <v>158</v>
      </c>
      <c r="BI147" s="70" t="s">
        <v>159</v>
      </c>
      <c r="BJ147" s="70" t="s">
        <v>160</v>
      </c>
      <c r="BK147" s="77" t="s">
        <v>1534</v>
      </c>
      <c r="BL147" s="70">
        <v>3132139328</v>
      </c>
      <c r="BM147" s="119" t="s">
        <v>1535</v>
      </c>
      <c r="BN147" s="70" t="s">
        <v>163</v>
      </c>
      <c r="BO147" s="71">
        <v>45453</v>
      </c>
      <c r="BP147" s="71">
        <v>45555</v>
      </c>
      <c r="BQ147" s="71" t="s">
        <v>343</v>
      </c>
      <c r="BR147" s="122">
        <v>35546246</v>
      </c>
      <c r="BS147" s="121">
        <v>6</v>
      </c>
      <c r="BT147" s="70" t="s">
        <v>344</v>
      </c>
      <c r="BU147" s="370" t="s">
        <v>1536</v>
      </c>
      <c r="BV147" s="80" t="s">
        <v>374</v>
      </c>
      <c r="BW147" s="97" t="s">
        <v>168</v>
      </c>
      <c r="BX147" s="99" t="s">
        <v>1388</v>
      </c>
      <c r="BY147" s="98" t="s">
        <v>170</v>
      </c>
      <c r="BZ147" s="93" t="s">
        <v>170</v>
      </c>
      <c r="CA147" s="93" t="s">
        <v>170</v>
      </c>
      <c r="CB147" s="93" t="s">
        <v>170</v>
      </c>
      <c r="CC147" s="93" t="s">
        <v>170</v>
      </c>
      <c r="CD147" s="93" t="s">
        <v>170</v>
      </c>
      <c r="CE147" s="93" t="s">
        <v>170</v>
      </c>
      <c r="CF147" s="93" t="s">
        <v>170</v>
      </c>
      <c r="CG147" s="93" t="s">
        <v>170</v>
      </c>
      <c r="CH147" s="93" t="s">
        <v>170</v>
      </c>
      <c r="CI147" s="81" t="s">
        <v>170</v>
      </c>
      <c r="CJ147" s="81" t="s">
        <v>170</v>
      </c>
      <c r="CK147" s="81" t="s">
        <v>170</v>
      </c>
      <c r="CL147" s="81" t="s">
        <v>170</v>
      </c>
      <c r="CM147" s="81" t="s">
        <v>170</v>
      </c>
      <c r="CN147" s="81" t="s">
        <v>170</v>
      </c>
      <c r="CO147" s="81" t="s">
        <v>170</v>
      </c>
      <c r="CP147" s="81" t="s">
        <v>170</v>
      </c>
      <c r="CQ147" s="81" t="s">
        <v>170</v>
      </c>
      <c r="CR147" s="82" t="s">
        <v>170</v>
      </c>
      <c r="CS147" s="100">
        <v>45251</v>
      </c>
      <c r="CT147" s="83">
        <v>90</v>
      </c>
      <c r="CU147" s="225">
        <v>45341</v>
      </c>
      <c r="CV147" s="83">
        <v>15</v>
      </c>
      <c r="CW147" s="83"/>
      <c r="CX147" s="83"/>
      <c r="CY147" s="83"/>
      <c r="CZ147" s="83"/>
      <c r="DA147" s="83">
        <v>2</v>
      </c>
      <c r="DB147" s="84">
        <f t="shared" si="22"/>
        <v>105</v>
      </c>
      <c r="DC147" s="100">
        <v>45361</v>
      </c>
      <c r="DD147" s="101">
        <v>45251</v>
      </c>
      <c r="DE147" s="86">
        <v>9000000</v>
      </c>
      <c r="DF147" s="85">
        <v>45341</v>
      </c>
      <c r="DG147" s="86">
        <v>1500000</v>
      </c>
      <c r="DH147" s="85"/>
      <c r="DI147" s="86"/>
      <c r="DJ147" s="86"/>
      <c r="DK147" s="86"/>
      <c r="DL147" s="86"/>
      <c r="DM147" s="86"/>
      <c r="DN147" s="87">
        <v>2</v>
      </c>
      <c r="DO147" s="325">
        <f t="shared" si="19"/>
        <v>10500000</v>
      </c>
      <c r="DP147" s="111"/>
      <c r="DQ147" s="112"/>
      <c r="DR147" s="111"/>
      <c r="DS147" s="111"/>
      <c r="DT147" s="111"/>
      <c r="DU147" s="111"/>
      <c r="DV147" s="113"/>
      <c r="DW147" s="113"/>
      <c r="DX147" s="113"/>
      <c r="DY147" s="113"/>
      <c r="DZ147" s="114"/>
      <c r="EA147" s="115">
        <f t="shared" si="23"/>
        <v>3150000</v>
      </c>
      <c r="EB147" s="116">
        <f t="shared" si="24"/>
        <v>3150000</v>
      </c>
      <c r="EC147" s="117" t="s">
        <v>1537</v>
      </c>
    </row>
    <row r="148" spans="1:133" s="118" customFormat="1" ht="60" customHeight="1" x14ac:dyDescent="0.2">
      <c r="A148" s="61">
        <v>147</v>
      </c>
      <c r="B148" s="61">
        <v>2023</v>
      </c>
      <c r="C148" s="363" t="s">
        <v>1538</v>
      </c>
      <c r="D148" s="363" t="s">
        <v>1538</v>
      </c>
      <c r="E148" s="62" t="s">
        <v>135</v>
      </c>
      <c r="F148" s="62" t="s">
        <v>1512</v>
      </c>
      <c r="G148" s="61" t="s">
        <v>1513</v>
      </c>
      <c r="H148" s="61" t="s">
        <v>1514</v>
      </c>
      <c r="I148" s="63">
        <v>755000000</v>
      </c>
      <c r="J148" s="126">
        <f t="shared" si="20"/>
        <v>755000000</v>
      </c>
      <c r="K148" s="64" t="s">
        <v>139</v>
      </c>
      <c r="L148" s="69" t="s">
        <v>170</v>
      </c>
      <c r="M148" s="76" t="s">
        <v>170</v>
      </c>
      <c r="N148" s="69" t="s">
        <v>170</v>
      </c>
      <c r="O148" s="69" t="s">
        <v>170</v>
      </c>
      <c r="P148" s="88" t="s">
        <v>267</v>
      </c>
      <c r="Q148" s="88">
        <v>1848</v>
      </c>
      <c r="R148" s="95" t="s">
        <v>390</v>
      </c>
      <c r="S148" s="243" t="s">
        <v>1539</v>
      </c>
      <c r="T148" s="103">
        <v>45029</v>
      </c>
      <c r="U148" s="89"/>
      <c r="V148" s="90"/>
      <c r="W148" s="89"/>
      <c r="X148" s="104"/>
      <c r="Y148" s="105"/>
      <c r="Z148" s="91"/>
      <c r="AA148" s="92"/>
      <c r="AB148" s="92"/>
      <c r="AC148" s="92"/>
      <c r="AD148" s="106"/>
      <c r="AE148" s="96" t="s">
        <v>144</v>
      </c>
      <c r="AF148" s="66" t="s">
        <v>1515</v>
      </c>
      <c r="AG148" s="66" t="s">
        <v>1516</v>
      </c>
      <c r="AH148" s="66" t="s">
        <v>1517</v>
      </c>
      <c r="AI148" s="67" t="s">
        <v>1518</v>
      </c>
      <c r="AJ148" s="68">
        <v>15</v>
      </c>
      <c r="AK148" s="123" t="s">
        <v>1540</v>
      </c>
      <c r="AL148" s="70" t="s">
        <v>150</v>
      </c>
      <c r="AM148" s="70">
        <v>14</v>
      </c>
      <c r="AN148" s="70">
        <v>0</v>
      </c>
      <c r="AO148" s="70">
        <f t="shared" si="21"/>
        <v>14</v>
      </c>
      <c r="AP148" s="70">
        <v>0</v>
      </c>
      <c r="AQ148" s="107">
        <v>45063</v>
      </c>
      <c r="AR148" s="108">
        <v>45040</v>
      </c>
      <c r="AS148" s="108">
        <v>45049</v>
      </c>
      <c r="AT148" s="108">
        <v>45504</v>
      </c>
      <c r="AU148" s="108"/>
      <c r="AV148" s="109"/>
      <c r="AW148" s="94" t="s">
        <v>1541</v>
      </c>
      <c r="AX148" s="94" t="s">
        <v>1097</v>
      </c>
      <c r="AY148" s="72">
        <v>899999061</v>
      </c>
      <c r="AZ148" s="73">
        <v>9</v>
      </c>
      <c r="BA148" s="70" t="s">
        <v>1542</v>
      </c>
      <c r="BB148" s="60" t="s">
        <v>170</v>
      </c>
      <c r="BC148" s="74" t="s">
        <v>170</v>
      </c>
      <c r="BD148" s="75" t="e">
        <f ca="1">(TODAY()-Tabla1[[#This Row],[FECHA DE NACIMIENTO]])/365</f>
        <v>#VALUE!</v>
      </c>
      <c r="BE148" s="70" t="s">
        <v>170</v>
      </c>
      <c r="BF148" s="70" t="s">
        <v>1099</v>
      </c>
      <c r="BG148" s="70" t="s">
        <v>170</v>
      </c>
      <c r="BH148" s="76" t="s">
        <v>1100</v>
      </c>
      <c r="BI148" s="70" t="s">
        <v>1522</v>
      </c>
      <c r="BJ148" s="70" t="s">
        <v>160</v>
      </c>
      <c r="BK148" s="77" t="s">
        <v>1543</v>
      </c>
      <c r="BL148" s="70">
        <v>6013795750</v>
      </c>
      <c r="BM148" s="119" t="s">
        <v>1544</v>
      </c>
      <c r="BN148" s="70" t="s">
        <v>163</v>
      </c>
      <c r="BO148" s="71" t="s">
        <v>170</v>
      </c>
      <c r="BP148" s="71"/>
      <c r="BQ148" s="70" t="s">
        <v>270</v>
      </c>
      <c r="BR148" s="72">
        <v>79728807</v>
      </c>
      <c r="BS148" s="73">
        <v>1</v>
      </c>
      <c r="BT148" s="70" t="s">
        <v>275</v>
      </c>
      <c r="BU148" s="128" t="s">
        <v>1545</v>
      </c>
      <c r="BV148" s="80" t="s">
        <v>211</v>
      </c>
      <c r="BW148" s="97" t="s">
        <v>168</v>
      </c>
      <c r="BX148" s="99" t="s">
        <v>1528</v>
      </c>
      <c r="BY148" s="98" t="s">
        <v>170</v>
      </c>
      <c r="BZ148" s="93" t="s">
        <v>170</v>
      </c>
      <c r="CA148" s="93" t="s">
        <v>170</v>
      </c>
      <c r="CB148" s="93" t="s">
        <v>170</v>
      </c>
      <c r="CC148" s="93" t="s">
        <v>170</v>
      </c>
      <c r="CD148" s="93" t="s">
        <v>170</v>
      </c>
      <c r="CE148" s="93" t="s">
        <v>170</v>
      </c>
      <c r="CF148" s="93" t="s">
        <v>170</v>
      </c>
      <c r="CG148" s="93" t="s">
        <v>170</v>
      </c>
      <c r="CH148" s="93" t="s">
        <v>170</v>
      </c>
      <c r="CI148" s="81" t="s">
        <v>170</v>
      </c>
      <c r="CJ148" s="81" t="s">
        <v>170</v>
      </c>
      <c r="CK148" s="81" t="s">
        <v>170</v>
      </c>
      <c r="CL148" s="81" t="s">
        <v>170</v>
      </c>
      <c r="CM148" s="81" t="s">
        <v>170</v>
      </c>
      <c r="CN148" s="81" t="s">
        <v>170</v>
      </c>
      <c r="CO148" s="81" t="s">
        <v>170</v>
      </c>
      <c r="CP148" s="81" t="s">
        <v>170</v>
      </c>
      <c r="CQ148" s="81" t="s">
        <v>170</v>
      </c>
      <c r="CR148" s="82" t="s">
        <v>170</v>
      </c>
      <c r="CS148" s="100"/>
      <c r="CT148" s="83"/>
      <c r="CU148" s="83"/>
      <c r="CV148" s="83"/>
      <c r="CW148" s="83"/>
      <c r="CX148" s="83"/>
      <c r="CY148" s="83"/>
      <c r="CZ148" s="83"/>
      <c r="DA148" s="83"/>
      <c r="DB148" s="84">
        <f t="shared" si="22"/>
        <v>0</v>
      </c>
      <c r="DC148" s="100">
        <v>45504</v>
      </c>
      <c r="DD148" s="101"/>
      <c r="DE148" s="86"/>
      <c r="DF148" s="85"/>
      <c r="DG148" s="86"/>
      <c r="DH148" s="85"/>
      <c r="DI148" s="86"/>
      <c r="DJ148" s="86"/>
      <c r="DK148" s="86"/>
      <c r="DL148" s="86"/>
      <c r="DM148" s="86"/>
      <c r="DN148" s="87"/>
      <c r="DO148" s="325">
        <f t="shared" si="19"/>
        <v>0</v>
      </c>
      <c r="DP148" s="111"/>
      <c r="DQ148" s="112"/>
      <c r="DR148" s="111"/>
      <c r="DS148" s="111"/>
      <c r="DT148" s="111"/>
      <c r="DU148" s="111"/>
      <c r="DV148" s="113"/>
      <c r="DW148" s="113"/>
      <c r="DX148" s="113"/>
      <c r="DY148" s="113"/>
      <c r="DZ148" s="245" t="s">
        <v>1546</v>
      </c>
      <c r="EA148" s="115">
        <f t="shared" si="23"/>
        <v>53928571.428571425</v>
      </c>
      <c r="EB148" s="116">
        <f t="shared" si="24"/>
        <v>53928571.428571425</v>
      </c>
      <c r="EC148" s="227"/>
    </row>
    <row r="149" spans="1:133" s="118" customFormat="1" ht="36" x14ac:dyDescent="0.2">
      <c r="A149" s="61">
        <v>148</v>
      </c>
      <c r="B149" s="61">
        <v>2023</v>
      </c>
      <c r="C149" s="360" t="s">
        <v>1547</v>
      </c>
      <c r="D149" s="366" t="s">
        <v>1548</v>
      </c>
      <c r="E149" s="62" t="s">
        <v>135</v>
      </c>
      <c r="F149" s="62" t="s">
        <v>136</v>
      </c>
      <c r="G149" s="61" t="s">
        <v>137</v>
      </c>
      <c r="H149" s="61" t="s">
        <v>138</v>
      </c>
      <c r="I149" s="63">
        <v>35000000</v>
      </c>
      <c r="J149" s="126">
        <f t="shared" si="20"/>
        <v>52500000</v>
      </c>
      <c r="K149" s="64" t="s">
        <v>139</v>
      </c>
      <c r="L149" s="65">
        <v>41298</v>
      </c>
      <c r="M149" s="76">
        <v>57</v>
      </c>
      <c r="N149" s="69" t="s">
        <v>140</v>
      </c>
      <c r="O149" s="69" t="s">
        <v>141</v>
      </c>
      <c r="P149" s="88" t="s">
        <v>142</v>
      </c>
      <c r="Q149" s="88">
        <v>1741</v>
      </c>
      <c r="R149" s="95" t="s">
        <v>143</v>
      </c>
      <c r="S149" s="102">
        <v>545</v>
      </c>
      <c r="T149" s="103">
        <v>45040</v>
      </c>
      <c r="U149" s="89">
        <v>778</v>
      </c>
      <c r="V149" s="90">
        <v>45246</v>
      </c>
      <c r="W149" s="89"/>
      <c r="X149" s="104"/>
      <c r="Y149" s="105"/>
      <c r="Z149" s="91"/>
      <c r="AA149" s="92"/>
      <c r="AB149" s="92"/>
      <c r="AC149" s="92"/>
      <c r="AD149" s="106"/>
      <c r="AE149" s="96" t="s">
        <v>144</v>
      </c>
      <c r="AF149" s="66" t="s">
        <v>145</v>
      </c>
      <c r="AG149" s="66" t="s">
        <v>254</v>
      </c>
      <c r="AH149" s="66" t="s">
        <v>147</v>
      </c>
      <c r="AI149" s="67" t="s">
        <v>255</v>
      </c>
      <c r="AJ149" s="68">
        <v>5</v>
      </c>
      <c r="AK149" s="123" t="s">
        <v>1549</v>
      </c>
      <c r="AL149" s="70" t="s">
        <v>150</v>
      </c>
      <c r="AM149" s="70">
        <v>7</v>
      </c>
      <c r="AN149" s="70">
        <v>3</v>
      </c>
      <c r="AO149" s="70">
        <f t="shared" si="21"/>
        <v>10</v>
      </c>
      <c r="AP149" s="70">
        <v>15</v>
      </c>
      <c r="AQ149" s="107">
        <v>45043</v>
      </c>
      <c r="AR149" s="108">
        <v>45044</v>
      </c>
      <c r="AS149" s="108">
        <v>45049</v>
      </c>
      <c r="AT149" s="108">
        <v>45262</v>
      </c>
      <c r="AU149" s="108">
        <v>45368</v>
      </c>
      <c r="AV149" s="109"/>
      <c r="AW149" s="94" t="s">
        <v>195</v>
      </c>
      <c r="AX149" s="70" t="s">
        <v>152</v>
      </c>
      <c r="AY149" s="72">
        <v>1075244798</v>
      </c>
      <c r="AZ149" s="73">
        <v>1</v>
      </c>
      <c r="BA149" s="70" t="s">
        <v>1550</v>
      </c>
      <c r="BB149" s="60" t="s">
        <v>1053</v>
      </c>
      <c r="BC149" s="74">
        <v>32998</v>
      </c>
      <c r="BD149" s="75">
        <f ca="1">(TODAY()-Tabla1[[#This Row],[FECHA DE NACIMIENTO]])/365</f>
        <v>33.857534246575341</v>
      </c>
      <c r="BE149" s="70" t="s">
        <v>198</v>
      </c>
      <c r="BF149" s="70" t="s">
        <v>156</v>
      </c>
      <c r="BG149" s="70" t="s">
        <v>258</v>
      </c>
      <c r="BH149" s="76" t="s">
        <v>158</v>
      </c>
      <c r="BI149" s="70" t="s">
        <v>159</v>
      </c>
      <c r="BJ149" s="70" t="s">
        <v>160</v>
      </c>
      <c r="BK149" s="77" t="s">
        <v>1551</v>
      </c>
      <c r="BL149" s="70">
        <v>3014083894</v>
      </c>
      <c r="BM149" s="119" t="s">
        <v>1552</v>
      </c>
      <c r="BN149" s="70" t="s">
        <v>163</v>
      </c>
      <c r="BO149" s="71">
        <v>45483</v>
      </c>
      <c r="BP149" s="235"/>
      <c r="BQ149" s="70" t="s">
        <v>1115</v>
      </c>
      <c r="BR149" s="257">
        <v>1057590689</v>
      </c>
      <c r="BS149" s="73">
        <v>2</v>
      </c>
      <c r="BT149" s="70" t="s">
        <v>298</v>
      </c>
      <c r="BU149" s="128" t="s">
        <v>1553</v>
      </c>
      <c r="BV149" s="80" t="s">
        <v>374</v>
      </c>
      <c r="BW149" s="97" t="s">
        <v>168</v>
      </c>
      <c r="BX149" s="99" t="s">
        <v>1528</v>
      </c>
      <c r="BY149" s="98" t="s">
        <v>170</v>
      </c>
      <c r="BZ149" s="93" t="s">
        <v>170</v>
      </c>
      <c r="CA149" s="93" t="s">
        <v>170</v>
      </c>
      <c r="CB149" s="93" t="s">
        <v>170</v>
      </c>
      <c r="CC149" s="93" t="s">
        <v>170</v>
      </c>
      <c r="CD149" s="93" t="s">
        <v>170</v>
      </c>
      <c r="CE149" s="93" t="s">
        <v>170</v>
      </c>
      <c r="CF149" s="93" t="s">
        <v>170</v>
      </c>
      <c r="CG149" s="93" t="s">
        <v>170</v>
      </c>
      <c r="CH149" s="93" t="s">
        <v>170</v>
      </c>
      <c r="CI149" s="81" t="s">
        <v>170</v>
      </c>
      <c r="CJ149" s="81" t="s">
        <v>170</v>
      </c>
      <c r="CK149" s="81" t="s">
        <v>170</v>
      </c>
      <c r="CL149" s="81" t="s">
        <v>170</v>
      </c>
      <c r="CM149" s="81" t="s">
        <v>170</v>
      </c>
      <c r="CN149" s="81" t="s">
        <v>170</v>
      </c>
      <c r="CO149" s="81" t="s">
        <v>170</v>
      </c>
      <c r="CP149" s="81" t="s">
        <v>170</v>
      </c>
      <c r="CQ149" s="81" t="s">
        <v>170</v>
      </c>
      <c r="CR149" s="82" t="s">
        <v>170</v>
      </c>
      <c r="CS149" s="100">
        <v>45251</v>
      </c>
      <c r="CT149" s="83">
        <v>105</v>
      </c>
      <c r="CU149" s="83"/>
      <c r="CV149" s="83"/>
      <c r="CW149" s="83"/>
      <c r="CX149" s="83"/>
      <c r="CY149" s="83"/>
      <c r="CZ149" s="83"/>
      <c r="DA149" s="83">
        <v>1</v>
      </c>
      <c r="DB149" s="84">
        <f t="shared" si="22"/>
        <v>105</v>
      </c>
      <c r="DC149" s="100">
        <v>45368</v>
      </c>
      <c r="DD149" s="101">
        <v>45251</v>
      </c>
      <c r="DE149" s="86">
        <v>17500000</v>
      </c>
      <c r="DF149" s="85"/>
      <c r="DG149" s="86"/>
      <c r="DH149" s="85"/>
      <c r="DI149" s="86"/>
      <c r="DJ149" s="86"/>
      <c r="DK149" s="86"/>
      <c r="DL149" s="86"/>
      <c r="DM149" s="86"/>
      <c r="DN149" s="87">
        <v>1</v>
      </c>
      <c r="DO149" s="325">
        <f t="shared" si="19"/>
        <v>17500000</v>
      </c>
      <c r="DP149" s="111"/>
      <c r="DQ149" s="112"/>
      <c r="DR149" s="111"/>
      <c r="DS149" s="111"/>
      <c r="DT149" s="111"/>
      <c r="DU149" s="111"/>
      <c r="DV149" s="113"/>
      <c r="DW149" s="113"/>
      <c r="DX149" s="113"/>
      <c r="DY149" s="113"/>
      <c r="DZ149" s="114"/>
      <c r="EA149" s="115">
        <f t="shared" si="23"/>
        <v>5250000</v>
      </c>
      <c r="EB149" s="116">
        <f t="shared" si="24"/>
        <v>5250000</v>
      </c>
      <c r="EC149" s="117" t="s">
        <v>1554</v>
      </c>
    </row>
    <row r="150" spans="1:133" s="118" customFormat="1" ht="36" x14ac:dyDescent="0.2">
      <c r="A150" s="61">
        <v>149</v>
      </c>
      <c r="B150" s="61">
        <v>2023</v>
      </c>
      <c r="C150" s="360" t="s">
        <v>1555</v>
      </c>
      <c r="D150" s="366" t="s">
        <v>1556</v>
      </c>
      <c r="E150" s="62" t="s">
        <v>135</v>
      </c>
      <c r="F150" s="62" t="s">
        <v>136</v>
      </c>
      <c r="G150" s="61" t="s">
        <v>137</v>
      </c>
      <c r="H150" s="61" t="s">
        <v>138</v>
      </c>
      <c r="I150" s="63">
        <v>21000000</v>
      </c>
      <c r="J150" s="126">
        <f t="shared" si="20"/>
        <v>31500000</v>
      </c>
      <c r="K150" s="64" t="s">
        <v>139</v>
      </c>
      <c r="L150" s="65">
        <v>41092</v>
      </c>
      <c r="M150" s="76">
        <v>6</v>
      </c>
      <c r="N150" s="69" t="s">
        <v>511</v>
      </c>
      <c r="O150" s="69" t="s">
        <v>266</v>
      </c>
      <c r="P150" s="88" t="s">
        <v>512</v>
      </c>
      <c r="Q150" s="88">
        <v>1710</v>
      </c>
      <c r="R150" s="95" t="s">
        <v>513</v>
      </c>
      <c r="S150" s="102">
        <v>537</v>
      </c>
      <c r="T150" s="103">
        <v>45029</v>
      </c>
      <c r="U150" s="89">
        <v>788</v>
      </c>
      <c r="V150" s="90">
        <v>45247</v>
      </c>
      <c r="W150" s="89">
        <v>875</v>
      </c>
      <c r="X150" s="104">
        <v>45278</v>
      </c>
      <c r="Y150" s="105"/>
      <c r="Z150" s="91"/>
      <c r="AA150" s="92"/>
      <c r="AB150" s="92"/>
      <c r="AC150" s="92"/>
      <c r="AD150" s="106"/>
      <c r="AE150" s="96" t="s">
        <v>144</v>
      </c>
      <c r="AF150" s="66" t="s">
        <v>145</v>
      </c>
      <c r="AG150" s="66" t="s">
        <v>146</v>
      </c>
      <c r="AH150" s="66" t="s">
        <v>147</v>
      </c>
      <c r="AI150" s="67" t="s">
        <v>148</v>
      </c>
      <c r="AJ150" s="68">
        <v>4</v>
      </c>
      <c r="AK150" s="123" t="s">
        <v>1557</v>
      </c>
      <c r="AL150" s="70" t="s">
        <v>150</v>
      </c>
      <c r="AM150" s="70">
        <v>7</v>
      </c>
      <c r="AN150" s="70">
        <f>1+1+1</f>
        <v>3</v>
      </c>
      <c r="AO150" s="70">
        <f t="shared" si="21"/>
        <v>10</v>
      </c>
      <c r="AP150" s="70">
        <v>15</v>
      </c>
      <c r="AQ150" s="107">
        <v>45041</v>
      </c>
      <c r="AR150" s="108">
        <v>45042</v>
      </c>
      <c r="AS150" s="108">
        <v>45048</v>
      </c>
      <c r="AT150" s="108">
        <v>45261</v>
      </c>
      <c r="AU150" s="108">
        <v>45367</v>
      </c>
      <c r="AV150" s="109"/>
      <c r="AW150" s="94" t="s">
        <v>195</v>
      </c>
      <c r="AX150" s="70" t="s">
        <v>152</v>
      </c>
      <c r="AY150" s="72">
        <v>1000707568</v>
      </c>
      <c r="AZ150" s="73">
        <v>8</v>
      </c>
      <c r="BA150" s="70" t="s">
        <v>1558</v>
      </c>
      <c r="BB150" s="60" t="s">
        <v>1559</v>
      </c>
      <c r="BC150" s="74">
        <v>37650</v>
      </c>
      <c r="BD150" s="75">
        <f ca="1">(TODAY()-Tabla1[[#This Row],[FECHA DE NACIMIENTO]])/365</f>
        <v>21.112328767123287</v>
      </c>
      <c r="BE150" s="70" t="s">
        <v>198</v>
      </c>
      <c r="BF150" s="70" t="s">
        <v>156</v>
      </c>
      <c r="BG150" s="70" t="s">
        <v>244</v>
      </c>
      <c r="BH150" s="76" t="s">
        <v>158</v>
      </c>
      <c r="BI150" s="70" t="s">
        <v>159</v>
      </c>
      <c r="BJ150" s="70" t="s">
        <v>160</v>
      </c>
      <c r="BK150" s="77" t="s">
        <v>1560</v>
      </c>
      <c r="BL150" s="70">
        <v>3008459505</v>
      </c>
      <c r="BM150" s="119" t="s">
        <v>1561</v>
      </c>
      <c r="BN150" s="70" t="s">
        <v>163</v>
      </c>
      <c r="BO150" s="71">
        <v>45453</v>
      </c>
      <c r="BP150" s="235"/>
      <c r="BQ150" s="70" t="s">
        <v>164</v>
      </c>
      <c r="BR150" s="72">
        <v>39663349</v>
      </c>
      <c r="BS150" s="73">
        <v>1</v>
      </c>
      <c r="BT150" s="70" t="s">
        <v>227</v>
      </c>
      <c r="BU150" s="128" t="s">
        <v>1562</v>
      </c>
      <c r="BV150" s="80" t="s">
        <v>1510</v>
      </c>
      <c r="BW150" s="97" t="s">
        <v>168</v>
      </c>
      <c r="BX150" s="99" t="s">
        <v>1528</v>
      </c>
      <c r="BY150" s="98" t="s">
        <v>170</v>
      </c>
      <c r="BZ150" s="93" t="s">
        <v>170</v>
      </c>
      <c r="CA150" s="93" t="s">
        <v>170</v>
      </c>
      <c r="CB150" s="93" t="s">
        <v>170</v>
      </c>
      <c r="CC150" s="93" t="s">
        <v>170</v>
      </c>
      <c r="CD150" s="93" t="s">
        <v>170</v>
      </c>
      <c r="CE150" s="93" t="s">
        <v>170</v>
      </c>
      <c r="CF150" s="93" t="s">
        <v>170</v>
      </c>
      <c r="CG150" s="93" t="s">
        <v>170</v>
      </c>
      <c r="CH150" s="93" t="s">
        <v>170</v>
      </c>
      <c r="CI150" s="81" t="s">
        <v>170</v>
      </c>
      <c r="CJ150" s="81" t="s">
        <v>170</v>
      </c>
      <c r="CK150" s="81" t="s">
        <v>170</v>
      </c>
      <c r="CL150" s="81" t="s">
        <v>170</v>
      </c>
      <c r="CM150" s="81" t="s">
        <v>170</v>
      </c>
      <c r="CN150" s="81" t="s">
        <v>170</v>
      </c>
      <c r="CO150" s="81" t="s">
        <v>170</v>
      </c>
      <c r="CP150" s="81" t="s">
        <v>170</v>
      </c>
      <c r="CQ150" s="81" t="s">
        <v>170</v>
      </c>
      <c r="CR150" s="82" t="s">
        <v>170</v>
      </c>
      <c r="CS150" s="100">
        <v>45259</v>
      </c>
      <c r="CT150" s="83">
        <v>32</v>
      </c>
      <c r="CU150" s="225">
        <v>45287</v>
      </c>
      <c r="CV150" s="83">
        <v>28</v>
      </c>
      <c r="CW150" s="225">
        <v>44952</v>
      </c>
      <c r="CX150" s="83">
        <v>45</v>
      </c>
      <c r="CY150" s="83"/>
      <c r="CZ150" s="83"/>
      <c r="DA150" s="83">
        <v>3</v>
      </c>
      <c r="DB150" s="84">
        <f t="shared" si="22"/>
        <v>105</v>
      </c>
      <c r="DC150" s="100">
        <v>45367</v>
      </c>
      <c r="DD150" s="101">
        <v>45259</v>
      </c>
      <c r="DE150" s="86">
        <v>3200000</v>
      </c>
      <c r="DF150" s="85">
        <v>45287</v>
      </c>
      <c r="DG150" s="86">
        <v>2800000</v>
      </c>
      <c r="DH150" s="85">
        <v>45317</v>
      </c>
      <c r="DI150" s="86">
        <v>4500000</v>
      </c>
      <c r="DJ150" s="86"/>
      <c r="DK150" s="86"/>
      <c r="DL150" s="86"/>
      <c r="DM150" s="86"/>
      <c r="DN150" s="87">
        <v>3</v>
      </c>
      <c r="DO150" s="325">
        <f t="shared" si="19"/>
        <v>10500000</v>
      </c>
      <c r="DP150" s="111"/>
      <c r="DQ150" s="112"/>
      <c r="DR150" s="111"/>
      <c r="DS150" s="111"/>
      <c r="DT150" s="111"/>
      <c r="DU150" s="111"/>
      <c r="DV150" s="113"/>
      <c r="DW150" s="113"/>
      <c r="DX150" s="113"/>
      <c r="DY150" s="113"/>
      <c r="DZ150" s="114"/>
      <c r="EA150" s="115">
        <f t="shared" si="23"/>
        <v>3150000</v>
      </c>
      <c r="EB150" s="116">
        <f t="shared" si="24"/>
        <v>3150000</v>
      </c>
      <c r="EC150" s="227"/>
    </row>
    <row r="151" spans="1:133" s="118" customFormat="1" ht="48" x14ac:dyDescent="0.2">
      <c r="A151" s="61">
        <v>150</v>
      </c>
      <c r="B151" s="61">
        <v>2023</v>
      </c>
      <c r="C151" s="360" t="s">
        <v>1563</v>
      </c>
      <c r="D151" s="366" t="s">
        <v>1564</v>
      </c>
      <c r="E151" s="62" t="s">
        <v>135</v>
      </c>
      <c r="F151" s="62" t="s">
        <v>136</v>
      </c>
      <c r="G151" s="61" t="s">
        <v>137</v>
      </c>
      <c r="H151" s="61" t="s">
        <v>138</v>
      </c>
      <c r="I151" s="63">
        <v>38500000</v>
      </c>
      <c r="J151" s="126">
        <f t="shared" si="20"/>
        <v>57750000</v>
      </c>
      <c r="K151" s="64" t="s">
        <v>139</v>
      </c>
      <c r="L151" s="65">
        <v>41297</v>
      </c>
      <c r="M151" s="76">
        <v>49</v>
      </c>
      <c r="N151" s="69" t="s">
        <v>569</v>
      </c>
      <c r="O151" s="69" t="s">
        <v>570</v>
      </c>
      <c r="P151" s="88" t="s">
        <v>571</v>
      </c>
      <c r="Q151" s="88">
        <v>1734</v>
      </c>
      <c r="R151" s="95" t="s">
        <v>572</v>
      </c>
      <c r="S151" s="102">
        <v>547</v>
      </c>
      <c r="T151" s="103">
        <v>45040</v>
      </c>
      <c r="U151" s="89">
        <v>772</v>
      </c>
      <c r="V151" s="90">
        <v>45246</v>
      </c>
      <c r="W151" s="89"/>
      <c r="X151" s="104"/>
      <c r="Y151" s="105"/>
      <c r="Z151" s="91"/>
      <c r="AA151" s="92"/>
      <c r="AB151" s="92"/>
      <c r="AC151" s="92"/>
      <c r="AD151" s="106"/>
      <c r="AE151" s="96" t="s">
        <v>144</v>
      </c>
      <c r="AF151" s="66" t="s">
        <v>145</v>
      </c>
      <c r="AG151" s="66" t="s">
        <v>254</v>
      </c>
      <c r="AH151" s="66" t="s">
        <v>147</v>
      </c>
      <c r="AI151" s="67" t="s">
        <v>255</v>
      </c>
      <c r="AJ151" s="68">
        <v>5</v>
      </c>
      <c r="AK151" s="123" t="s">
        <v>1565</v>
      </c>
      <c r="AL151" s="70" t="s">
        <v>150</v>
      </c>
      <c r="AM151" s="70">
        <v>7</v>
      </c>
      <c r="AN151" s="70">
        <v>3</v>
      </c>
      <c r="AO151" s="70">
        <f t="shared" si="21"/>
        <v>10</v>
      </c>
      <c r="AP151" s="70">
        <v>15</v>
      </c>
      <c r="AQ151" s="107">
        <v>45044</v>
      </c>
      <c r="AR151" s="107">
        <v>45044</v>
      </c>
      <c r="AS151" s="108">
        <v>45049</v>
      </c>
      <c r="AT151" s="108">
        <v>45262</v>
      </c>
      <c r="AU151" s="108">
        <v>45368</v>
      </c>
      <c r="AV151" s="109"/>
      <c r="AW151" s="94" t="s">
        <v>195</v>
      </c>
      <c r="AX151" s="70" t="s">
        <v>152</v>
      </c>
      <c r="AY151" s="72">
        <v>1014292921</v>
      </c>
      <c r="AZ151" s="73">
        <v>2</v>
      </c>
      <c r="BA151" s="70" t="s">
        <v>1566</v>
      </c>
      <c r="BB151" s="60" t="s">
        <v>1053</v>
      </c>
      <c r="BC151" s="74">
        <v>35650</v>
      </c>
      <c r="BD151" s="75">
        <f ca="1">(TODAY()-Tabla1[[#This Row],[FECHA DE NACIMIENTO]])/365</f>
        <v>26.591780821917808</v>
      </c>
      <c r="BE151" s="70" t="s">
        <v>198</v>
      </c>
      <c r="BF151" s="70" t="s">
        <v>181</v>
      </c>
      <c r="BG151" s="70" t="s">
        <v>258</v>
      </c>
      <c r="BH151" s="76" t="s">
        <v>158</v>
      </c>
      <c r="BI151" s="70" t="s">
        <v>159</v>
      </c>
      <c r="BJ151" s="70" t="s">
        <v>160</v>
      </c>
      <c r="BK151" s="77" t="s">
        <v>1567</v>
      </c>
      <c r="BL151" s="70">
        <v>3005937276</v>
      </c>
      <c r="BM151" s="119" t="s">
        <v>1568</v>
      </c>
      <c r="BN151" s="70" t="s">
        <v>163</v>
      </c>
      <c r="BO151" s="71">
        <v>45505</v>
      </c>
      <c r="BP151" s="235"/>
      <c r="BQ151" s="70" t="s">
        <v>164</v>
      </c>
      <c r="BR151" s="72">
        <v>39663349</v>
      </c>
      <c r="BS151" s="73">
        <v>1</v>
      </c>
      <c r="BT151" s="70" t="s">
        <v>579</v>
      </c>
      <c r="BU151" s="128" t="s">
        <v>1569</v>
      </c>
      <c r="BV151" s="80" t="s">
        <v>1406</v>
      </c>
      <c r="BW151" s="97" t="s">
        <v>168</v>
      </c>
      <c r="BX151" s="99" t="s">
        <v>1528</v>
      </c>
      <c r="BY151" s="98" t="s">
        <v>170</v>
      </c>
      <c r="BZ151" s="93" t="s">
        <v>170</v>
      </c>
      <c r="CA151" s="93" t="s">
        <v>170</v>
      </c>
      <c r="CB151" s="93" t="s">
        <v>170</v>
      </c>
      <c r="CC151" s="93" t="s">
        <v>170</v>
      </c>
      <c r="CD151" s="93" t="s">
        <v>170</v>
      </c>
      <c r="CE151" s="93" t="s">
        <v>170</v>
      </c>
      <c r="CF151" s="93" t="s">
        <v>170</v>
      </c>
      <c r="CG151" s="93" t="s">
        <v>170</v>
      </c>
      <c r="CH151" s="93" t="s">
        <v>170</v>
      </c>
      <c r="CI151" s="246">
        <v>45204</v>
      </c>
      <c r="CJ151" s="81" t="s">
        <v>1570</v>
      </c>
      <c r="CK151" s="81">
        <v>1014292921</v>
      </c>
      <c r="CL151" s="81">
        <v>2</v>
      </c>
      <c r="CM151" s="81">
        <v>16132333</v>
      </c>
      <c r="CN151" s="81" t="s">
        <v>170</v>
      </c>
      <c r="CO151" s="81" t="s">
        <v>170</v>
      </c>
      <c r="CP151" s="81" t="s">
        <v>170</v>
      </c>
      <c r="CQ151" s="81" t="s">
        <v>170</v>
      </c>
      <c r="CR151" s="82" t="s">
        <v>170</v>
      </c>
      <c r="CS151" s="100">
        <v>45251</v>
      </c>
      <c r="CT151" s="83">
        <v>105</v>
      </c>
      <c r="CU151" s="83"/>
      <c r="CV151" s="83"/>
      <c r="CW151" s="83"/>
      <c r="CX151" s="83"/>
      <c r="CY151" s="83"/>
      <c r="CZ151" s="83"/>
      <c r="DA151" s="83">
        <v>1</v>
      </c>
      <c r="DB151" s="84">
        <f t="shared" si="22"/>
        <v>105</v>
      </c>
      <c r="DC151" s="100">
        <v>45368</v>
      </c>
      <c r="DD151" s="101">
        <v>45251</v>
      </c>
      <c r="DE151" s="86">
        <v>19250000</v>
      </c>
      <c r="DF151" s="85"/>
      <c r="DG151" s="86"/>
      <c r="DH151" s="85"/>
      <c r="DI151" s="86"/>
      <c r="DJ151" s="86"/>
      <c r="DK151" s="86"/>
      <c r="DL151" s="86"/>
      <c r="DM151" s="86"/>
      <c r="DN151" s="87">
        <v>1</v>
      </c>
      <c r="DO151" s="325">
        <f t="shared" si="19"/>
        <v>19250000</v>
      </c>
      <c r="DP151" s="111"/>
      <c r="DQ151" s="112"/>
      <c r="DR151" s="111"/>
      <c r="DS151" s="111"/>
      <c r="DT151" s="111"/>
      <c r="DU151" s="111"/>
      <c r="DV151" s="113"/>
      <c r="DW151" s="113"/>
      <c r="DX151" s="113"/>
      <c r="DY151" s="113"/>
      <c r="DZ151" s="114"/>
      <c r="EA151" s="115">
        <f t="shared" si="23"/>
        <v>5775000</v>
      </c>
      <c r="EB151" s="116">
        <f t="shared" si="24"/>
        <v>5775000</v>
      </c>
      <c r="EC151" s="117" t="s">
        <v>1571</v>
      </c>
    </row>
    <row r="152" spans="1:133" s="118" customFormat="1" ht="31.5" customHeight="1" x14ac:dyDescent="0.2">
      <c r="A152" s="61">
        <v>151</v>
      </c>
      <c r="B152" s="61">
        <v>2023</v>
      </c>
      <c r="C152" s="360" t="s">
        <v>1572</v>
      </c>
      <c r="D152" s="366" t="s">
        <v>1573</v>
      </c>
      <c r="E152" s="62" t="s">
        <v>135</v>
      </c>
      <c r="F152" s="62" t="s">
        <v>136</v>
      </c>
      <c r="G152" s="61" t="s">
        <v>137</v>
      </c>
      <c r="H152" s="61" t="s">
        <v>138</v>
      </c>
      <c r="I152" s="63">
        <v>45500000</v>
      </c>
      <c r="J152" s="126">
        <f t="shared" si="20"/>
        <v>58500000</v>
      </c>
      <c r="K152" s="64" t="s">
        <v>139</v>
      </c>
      <c r="L152" s="65">
        <v>41151</v>
      </c>
      <c r="M152" s="76">
        <v>57</v>
      </c>
      <c r="N152" s="69" t="s">
        <v>140</v>
      </c>
      <c r="O152" s="69" t="s">
        <v>141</v>
      </c>
      <c r="P152" s="88" t="s">
        <v>142</v>
      </c>
      <c r="Q152" s="88">
        <v>1741</v>
      </c>
      <c r="R152" s="95" t="s">
        <v>143</v>
      </c>
      <c r="S152" s="102">
        <v>534</v>
      </c>
      <c r="T152" s="103">
        <v>45029</v>
      </c>
      <c r="U152" s="89">
        <v>768</v>
      </c>
      <c r="V152" s="90">
        <v>45246</v>
      </c>
      <c r="W152" s="89"/>
      <c r="X152" s="104"/>
      <c r="Y152" s="105"/>
      <c r="Z152" s="91"/>
      <c r="AA152" s="92"/>
      <c r="AB152" s="92"/>
      <c r="AC152" s="92"/>
      <c r="AD152" s="106"/>
      <c r="AE152" s="96" t="s">
        <v>144</v>
      </c>
      <c r="AF152" s="66" t="s">
        <v>145</v>
      </c>
      <c r="AG152" s="66" t="s">
        <v>254</v>
      </c>
      <c r="AH152" s="66" t="s">
        <v>147</v>
      </c>
      <c r="AI152" s="67" t="s">
        <v>255</v>
      </c>
      <c r="AJ152" s="68">
        <v>5</v>
      </c>
      <c r="AK152" s="123" t="s">
        <v>1574</v>
      </c>
      <c r="AL152" s="70" t="s">
        <v>150</v>
      </c>
      <c r="AM152" s="70">
        <v>7</v>
      </c>
      <c r="AN152" s="70">
        <v>2</v>
      </c>
      <c r="AO152" s="70">
        <f t="shared" si="21"/>
        <v>9</v>
      </c>
      <c r="AP152" s="70">
        <v>0</v>
      </c>
      <c r="AQ152" s="107">
        <v>45044</v>
      </c>
      <c r="AR152" s="108">
        <v>45044</v>
      </c>
      <c r="AS152" s="108">
        <v>45049</v>
      </c>
      <c r="AT152" s="108">
        <v>45262</v>
      </c>
      <c r="AU152" s="108">
        <v>45324</v>
      </c>
      <c r="AV152" s="109"/>
      <c r="AW152" s="94" t="s">
        <v>179</v>
      </c>
      <c r="AX152" s="70" t="s">
        <v>152</v>
      </c>
      <c r="AY152" s="72">
        <v>80151229</v>
      </c>
      <c r="AZ152" s="73">
        <v>8</v>
      </c>
      <c r="BA152" s="70" t="s">
        <v>1527</v>
      </c>
      <c r="BB152" s="60" t="s">
        <v>1053</v>
      </c>
      <c r="BC152" s="74">
        <v>29524</v>
      </c>
      <c r="BD152" s="75">
        <f ca="1">(TODAY()-Tabla1[[#This Row],[FECHA DE NACIMIENTO]])/365</f>
        <v>43.375342465753427</v>
      </c>
      <c r="BE152" s="70" t="s">
        <v>198</v>
      </c>
      <c r="BF152" s="70" t="s">
        <v>181</v>
      </c>
      <c r="BG152" s="70" t="s">
        <v>258</v>
      </c>
      <c r="BH152" s="76" t="s">
        <v>158</v>
      </c>
      <c r="BI152" s="70" t="s">
        <v>159</v>
      </c>
      <c r="BJ152" s="70" t="s">
        <v>160</v>
      </c>
      <c r="BK152" s="77" t="s">
        <v>1575</v>
      </c>
      <c r="BL152" s="70">
        <v>3208164455</v>
      </c>
      <c r="BM152" s="119" t="s">
        <v>1576</v>
      </c>
      <c r="BN152" s="70" t="s">
        <v>163</v>
      </c>
      <c r="BO152" s="71">
        <v>45448</v>
      </c>
      <c r="BP152" s="235"/>
      <c r="BQ152" s="70" t="s">
        <v>1115</v>
      </c>
      <c r="BR152" s="257">
        <v>1057590689</v>
      </c>
      <c r="BS152" s="73">
        <v>2</v>
      </c>
      <c r="BT152" s="70" t="s">
        <v>298</v>
      </c>
      <c r="BU152" s="128" t="s">
        <v>1577</v>
      </c>
      <c r="BV152" s="80" t="s">
        <v>1406</v>
      </c>
      <c r="BW152" s="97" t="s">
        <v>187</v>
      </c>
      <c r="BX152" s="99" t="s">
        <v>1528</v>
      </c>
      <c r="BY152" s="98" t="s">
        <v>170</v>
      </c>
      <c r="BZ152" s="93" t="s">
        <v>170</v>
      </c>
      <c r="CA152" s="93" t="s">
        <v>170</v>
      </c>
      <c r="CB152" s="93" t="s">
        <v>170</v>
      </c>
      <c r="CC152" s="93" t="s">
        <v>170</v>
      </c>
      <c r="CD152" s="93" t="s">
        <v>170</v>
      </c>
      <c r="CE152" s="93" t="s">
        <v>170</v>
      </c>
      <c r="CF152" s="93" t="s">
        <v>170</v>
      </c>
      <c r="CG152" s="93" t="s">
        <v>170</v>
      </c>
      <c r="CH152" s="93" t="s">
        <v>170</v>
      </c>
      <c r="CI152" s="81" t="s">
        <v>170</v>
      </c>
      <c r="CJ152" s="81" t="s">
        <v>170</v>
      </c>
      <c r="CK152" s="81" t="s">
        <v>170</v>
      </c>
      <c r="CL152" s="81" t="s">
        <v>170</v>
      </c>
      <c r="CM152" s="81" t="s">
        <v>170</v>
      </c>
      <c r="CN152" s="81" t="s">
        <v>170</v>
      </c>
      <c r="CO152" s="81" t="s">
        <v>170</v>
      </c>
      <c r="CP152" s="81" t="s">
        <v>170</v>
      </c>
      <c r="CQ152" s="81" t="s">
        <v>170</v>
      </c>
      <c r="CR152" s="82" t="s">
        <v>170</v>
      </c>
      <c r="CS152" s="100">
        <v>45252</v>
      </c>
      <c r="CT152" s="83">
        <v>60</v>
      </c>
      <c r="CU152" s="83"/>
      <c r="CV152" s="83"/>
      <c r="CW152" s="83"/>
      <c r="CX152" s="83"/>
      <c r="CY152" s="83"/>
      <c r="CZ152" s="83"/>
      <c r="DA152" s="83">
        <v>1</v>
      </c>
      <c r="DB152" s="84">
        <f t="shared" si="22"/>
        <v>60</v>
      </c>
      <c r="DC152" s="100">
        <v>45324</v>
      </c>
      <c r="DD152" s="101">
        <v>45252</v>
      </c>
      <c r="DE152" s="86">
        <v>13000000</v>
      </c>
      <c r="DF152" s="85"/>
      <c r="DG152" s="86"/>
      <c r="DH152" s="85"/>
      <c r="DI152" s="86"/>
      <c r="DJ152" s="86"/>
      <c r="DK152" s="86"/>
      <c r="DL152" s="86"/>
      <c r="DM152" s="86"/>
      <c r="DN152" s="87">
        <v>1</v>
      </c>
      <c r="DO152" s="325">
        <f t="shared" si="19"/>
        <v>13000000</v>
      </c>
      <c r="DP152" s="111"/>
      <c r="DQ152" s="112"/>
      <c r="DR152" s="111"/>
      <c r="DS152" s="111"/>
      <c r="DT152" s="111"/>
      <c r="DU152" s="111"/>
      <c r="DV152" s="113"/>
      <c r="DW152" s="113"/>
      <c r="DX152" s="113"/>
      <c r="DY152" s="113"/>
      <c r="DZ152" s="114"/>
      <c r="EA152" s="115">
        <f t="shared" si="23"/>
        <v>6500000</v>
      </c>
      <c r="EB152" s="116">
        <f t="shared" si="24"/>
        <v>6500000</v>
      </c>
      <c r="EC152" s="117" t="s">
        <v>1578</v>
      </c>
    </row>
    <row r="153" spans="1:133" s="118" customFormat="1" ht="84" x14ac:dyDescent="0.2">
      <c r="A153" s="61">
        <v>152</v>
      </c>
      <c r="B153" s="61">
        <v>2023</v>
      </c>
      <c r="C153" s="363" t="s">
        <v>1579</v>
      </c>
      <c r="D153" s="364" t="s">
        <v>1580</v>
      </c>
      <c r="E153" s="62" t="s">
        <v>135</v>
      </c>
      <c r="F153" s="62" t="s">
        <v>1581</v>
      </c>
      <c r="G153" s="61" t="s">
        <v>1582</v>
      </c>
      <c r="H153" s="61" t="s">
        <v>1583</v>
      </c>
      <c r="I153" s="63">
        <v>52965000</v>
      </c>
      <c r="J153" s="126">
        <f t="shared" si="20"/>
        <v>79447500</v>
      </c>
      <c r="K153" s="64" t="s">
        <v>1286</v>
      </c>
      <c r="L153" s="69" t="s">
        <v>170</v>
      </c>
      <c r="M153" s="76" t="s">
        <v>170</v>
      </c>
      <c r="N153" s="69" t="s">
        <v>170</v>
      </c>
      <c r="O153" s="69" t="s">
        <v>170</v>
      </c>
      <c r="P153" s="88" t="s">
        <v>1584</v>
      </c>
      <c r="Q153" s="88">
        <v>2112</v>
      </c>
      <c r="R153" s="95" t="s">
        <v>1585</v>
      </c>
      <c r="S153" s="102">
        <v>542</v>
      </c>
      <c r="T153" s="103">
        <v>45037</v>
      </c>
      <c r="U153" s="89">
        <v>504</v>
      </c>
      <c r="V153" s="90">
        <v>45342</v>
      </c>
      <c r="W153" s="89"/>
      <c r="X153" s="104"/>
      <c r="Y153" s="105"/>
      <c r="Z153" s="91"/>
      <c r="AA153" s="92"/>
      <c r="AB153" s="92"/>
      <c r="AC153" s="92"/>
      <c r="AD153" s="106"/>
      <c r="AE153" s="96" t="s">
        <v>144</v>
      </c>
      <c r="AF153" s="66" t="s">
        <v>145</v>
      </c>
      <c r="AG153" s="66" t="s">
        <v>1586</v>
      </c>
      <c r="AH153" s="66" t="s">
        <v>1587</v>
      </c>
      <c r="AI153" s="67" t="s">
        <v>1588</v>
      </c>
      <c r="AJ153" s="68">
        <v>9</v>
      </c>
      <c r="AK153" s="123" t="s">
        <v>1589</v>
      </c>
      <c r="AL153" s="70" t="s">
        <v>150</v>
      </c>
      <c r="AM153" s="70">
        <v>10</v>
      </c>
      <c r="AN153" s="70">
        <v>5</v>
      </c>
      <c r="AO153" s="70">
        <f t="shared" si="21"/>
        <v>15</v>
      </c>
      <c r="AP153" s="70">
        <v>0</v>
      </c>
      <c r="AQ153" s="107">
        <v>45044</v>
      </c>
      <c r="AR153" s="108">
        <v>45044</v>
      </c>
      <c r="AS153" s="108">
        <v>45044</v>
      </c>
      <c r="AT153" s="108">
        <v>45349</v>
      </c>
      <c r="AU153" s="108">
        <v>45500</v>
      </c>
      <c r="AV153" s="109"/>
      <c r="AW153" s="94" t="s">
        <v>1541</v>
      </c>
      <c r="AX153" s="70" t="s">
        <v>152</v>
      </c>
      <c r="AY153" s="72">
        <v>20185010</v>
      </c>
      <c r="AZ153" s="73">
        <v>0</v>
      </c>
      <c r="BA153" s="70" t="s">
        <v>1590</v>
      </c>
      <c r="BB153" s="60" t="s">
        <v>170</v>
      </c>
      <c r="BC153" s="74" t="s">
        <v>170</v>
      </c>
      <c r="BD153" s="74" t="s">
        <v>170</v>
      </c>
      <c r="BE153" s="70" t="s">
        <v>198</v>
      </c>
      <c r="BF153" s="70" t="s">
        <v>1099</v>
      </c>
      <c r="BG153" s="70" t="s">
        <v>170</v>
      </c>
      <c r="BH153" s="76" t="s">
        <v>158</v>
      </c>
      <c r="BI153" s="70" t="s">
        <v>159</v>
      </c>
      <c r="BJ153" s="70" t="s">
        <v>160</v>
      </c>
      <c r="BK153" s="232" t="s">
        <v>1591</v>
      </c>
      <c r="BL153" s="208">
        <v>3194907459</v>
      </c>
      <c r="BM153" s="233" t="s">
        <v>1592</v>
      </c>
      <c r="BN153" s="70" t="s">
        <v>163</v>
      </c>
      <c r="BO153" s="71" t="s">
        <v>170</v>
      </c>
      <c r="BP153" s="71" t="s">
        <v>170</v>
      </c>
      <c r="BQ153" s="71" t="s">
        <v>1346</v>
      </c>
      <c r="BR153" s="122">
        <v>91517371</v>
      </c>
      <c r="BS153" s="121">
        <v>9</v>
      </c>
      <c r="BT153" s="70" t="s">
        <v>1593</v>
      </c>
      <c r="BU153" s="370" t="s">
        <v>1594</v>
      </c>
      <c r="BV153" s="80" t="s">
        <v>1510</v>
      </c>
      <c r="BW153" s="97" t="s">
        <v>168</v>
      </c>
      <c r="BX153" s="99" t="s">
        <v>1388</v>
      </c>
      <c r="BY153" s="98" t="s">
        <v>170</v>
      </c>
      <c r="BZ153" s="93" t="s">
        <v>170</v>
      </c>
      <c r="CA153" s="93" t="s">
        <v>170</v>
      </c>
      <c r="CB153" s="93" t="s">
        <v>170</v>
      </c>
      <c r="CC153" s="93" t="s">
        <v>170</v>
      </c>
      <c r="CD153" s="93" t="s">
        <v>170</v>
      </c>
      <c r="CE153" s="93" t="s">
        <v>170</v>
      </c>
      <c r="CF153" s="93" t="s">
        <v>170</v>
      </c>
      <c r="CG153" s="93" t="s">
        <v>170</v>
      </c>
      <c r="CH153" s="93" t="s">
        <v>170</v>
      </c>
      <c r="CI153" s="81" t="s">
        <v>170</v>
      </c>
      <c r="CJ153" s="81" t="s">
        <v>170</v>
      </c>
      <c r="CK153" s="81" t="s">
        <v>170</v>
      </c>
      <c r="CL153" s="81" t="s">
        <v>170</v>
      </c>
      <c r="CM153" s="81" t="s">
        <v>170</v>
      </c>
      <c r="CN153" s="81" t="s">
        <v>170</v>
      </c>
      <c r="CO153" s="81" t="s">
        <v>170</v>
      </c>
      <c r="CP153" s="81" t="s">
        <v>170</v>
      </c>
      <c r="CQ153" s="81" t="s">
        <v>170</v>
      </c>
      <c r="CR153" s="82" t="s">
        <v>170</v>
      </c>
      <c r="CS153" s="100">
        <v>45348</v>
      </c>
      <c r="CT153" s="83">
        <v>150</v>
      </c>
      <c r="CU153" s="83"/>
      <c r="CV153" s="83"/>
      <c r="CW153" s="83"/>
      <c r="CX153" s="83"/>
      <c r="CY153" s="83"/>
      <c r="CZ153" s="83"/>
      <c r="DA153" s="83">
        <v>1</v>
      </c>
      <c r="DB153" s="84">
        <f t="shared" si="22"/>
        <v>150</v>
      </c>
      <c r="DC153" s="100">
        <v>45500</v>
      </c>
      <c r="DD153" s="101">
        <v>45348</v>
      </c>
      <c r="DE153" s="86">
        <v>26482500</v>
      </c>
      <c r="DF153" s="85"/>
      <c r="DG153" s="86"/>
      <c r="DH153" s="85"/>
      <c r="DI153" s="86"/>
      <c r="DJ153" s="86"/>
      <c r="DK153" s="86"/>
      <c r="DL153" s="86"/>
      <c r="DM153" s="86"/>
      <c r="DN153" s="87">
        <v>1</v>
      </c>
      <c r="DO153" s="325">
        <f t="shared" si="19"/>
        <v>26482500</v>
      </c>
      <c r="DP153" s="111"/>
      <c r="DQ153" s="112"/>
      <c r="DR153" s="111"/>
      <c r="DS153" s="111"/>
      <c r="DT153" s="111"/>
      <c r="DU153" s="111"/>
      <c r="DV153" s="113"/>
      <c r="DW153" s="113"/>
      <c r="DX153" s="113"/>
      <c r="DY153" s="113"/>
      <c r="DZ153" s="114"/>
      <c r="EA153" s="115">
        <f t="shared" si="23"/>
        <v>5296500</v>
      </c>
      <c r="EB153" s="116">
        <f t="shared" si="24"/>
        <v>5296500</v>
      </c>
      <c r="EC153" s="227"/>
    </row>
    <row r="154" spans="1:133" s="118" customFormat="1" ht="48" x14ac:dyDescent="0.2">
      <c r="A154" s="61">
        <v>153</v>
      </c>
      <c r="B154" s="61">
        <v>2023</v>
      </c>
      <c r="C154" s="363" t="s">
        <v>1595</v>
      </c>
      <c r="D154" s="366" t="s">
        <v>1596</v>
      </c>
      <c r="E154" s="62" t="s">
        <v>135</v>
      </c>
      <c r="F154" s="62" t="s">
        <v>136</v>
      </c>
      <c r="G154" s="61" t="s">
        <v>137</v>
      </c>
      <c r="H154" s="61" t="s">
        <v>138</v>
      </c>
      <c r="I154" s="63">
        <v>59500000</v>
      </c>
      <c r="J154" s="126">
        <f t="shared" si="20"/>
        <v>89250000</v>
      </c>
      <c r="K154" s="64" t="s">
        <v>139</v>
      </c>
      <c r="L154" s="65">
        <v>41360</v>
      </c>
      <c r="M154" s="76">
        <v>57</v>
      </c>
      <c r="N154" s="69" t="s">
        <v>140</v>
      </c>
      <c r="O154" s="69" t="s">
        <v>141</v>
      </c>
      <c r="P154" s="88" t="s">
        <v>142</v>
      </c>
      <c r="Q154" s="88">
        <v>1741</v>
      </c>
      <c r="R154" s="95" t="s">
        <v>143</v>
      </c>
      <c r="S154" s="102">
        <v>549</v>
      </c>
      <c r="T154" s="103">
        <v>45048</v>
      </c>
      <c r="U154" s="89">
        <v>767</v>
      </c>
      <c r="V154" s="90">
        <v>45246</v>
      </c>
      <c r="W154" s="89">
        <v>502</v>
      </c>
      <c r="X154" s="104">
        <v>45337</v>
      </c>
      <c r="Y154" s="105">
        <v>962</v>
      </c>
      <c r="Z154" s="91">
        <v>45054</v>
      </c>
      <c r="AA154" s="92">
        <v>1197</v>
      </c>
      <c r="AB154" s="90">
        <v>45209</v>
      </c>
      <c r="AC154" s="92"/>
      <c r="AD154" s="106"/>
      <c r="AE154" s="96" t="s">
        <v>144</v>
      </c>
      <c r="AF154" s="66" t="s">
        <v>145</v>
      </c>
      <c r="AG154" s="66" t="s">
        <v>254</v>
      </c>
      <c r="AH154" s="66" t="s">
        <v>147</v>
      </c>
      <c r="AI154" s="67" t="s">
        <v>255</v>
      </c>
      <c r="AJ154" s="68">
        <v>5</v>
      </c>
      <c r="AK154" s="123" t="s">
        <v>1597</v>
      </c>
      <c r="AL154" s="70" t="s">
        <v>150</v>
      </c>
      <c r="AM154" s="70">
        <v>7</v>
      </c>
      <c r="AN154" s="70">
        <v>3</v>
      </c>
      <c r="AO154" s="70">
        <f t="shared" si="21"/>
        <v>10</v>
      </c>
      <c r="AP154" s="70">
        <v>15</v>
      </c>
      <c r="AQ154" s="107">
        <v>45050</v>
      </c>
      <c r="AR154" s="108">
        <v>45054</v>
      </c>
      <c r="AS154" s="108">
        <v>45054</v>
      </c>
      <c r="AT154" s="108">
        <v>45267</v>
      </c>
      <c r="AU154" s="108">
        <v>45373</v>
      </c>
      <c r="AV154" s="109"/>
      <c r="AW154" s="94" t="s">
        <v>195</v>
      </c>
      <c r="AX154" s="70" t="s">
        <v>152</v>
      </c>
      <c r="AY154" s="72">
        <v>52900762</v>
      </c>
      <c r="AZ154" s="73">
        <v>5</v>
      </c>
      <c r="BA154" s="70" t="s">
        <v>1598</v>
      </c>
      <c r="BB154" s="60" t="s">
        <v>1053</v>
      </c>
      <c r="BC154" s="74">
        <v>29823</v>
      </c>
      <c r="BD154" s="75">
        <f ca="1">(TODAY()-Tabla1[[#This Row],[FECHA DE NACIMIENTO]])/365</f>
        <v>42.556164383561644</v>
      </c>
      <c r="BE154" s="70" t="s">
        <v>198</v>
      </c>
      <c r="BF154" s="70" t="s">
        <v>156</v>
      </c>
      <c r="BG154" s="70" t="s">
        <v>258</v>
      </c>
      <c r="BH154" s="76" t="s">
        <v>158</v>
      </c>
      <c r="BI154" s="70" t="s">
        <v>159</v>
      </c>
      <c r="BJ154" s="70" t="s">
        <v>160</v>
      </c>
      <c r="BK154" s="77" t="s">
        <v>614</v>
      </c>
      <c r="BL154" s="70">
        <v>3175011916</v>
      </c>
      <c r="BM154" s="119" t="s">
        <v>615</v>
      </c>
      <c r="BN154" s="70" t="s">
        <v>163</v>
      </c>
      <c r="BO154" s="71">
        <v>45463</v>
      </c>
      <c r="BP154" s="71">
        <v>45555</v>
      </c>
      <c r="BQ154" s="70" t="s">
        <v>1115</v>
      </c>
      <c r="BR154" s="257">
        <v>1057590689</v>
      </c>
      <c r="BS154" s="73">
        <v>2</v>
      </c>
      <c r="BT154" s="70" t="s">
        <v>298</v>
      </c>
      <c r="BU154" s="370" t="s">
        <v>1599</v>
      </c>
      <c r="BV154" s="80" t="s">
        <v>374</v>
      </c>
      <c r="BW154" s="97" t="s">
        <v>168</v>
      </c>
      <c r="BX154" s="99" t="s">
        <v>1528</v>
      </c>
      <c r="BY154" s="98" t="s">
        <v>170</v>
      </c>
      <c r="BZ154" s="93" t="s">
        <v>170</v>
      </c>
      <c r="CA154" s="93" t="s">
        <v>170</v>
      </c>
      <c r="CB154" s="93" t="s">
        <v>170</v>
      </c>
      <c r="CC154" s="93" t="s">
        <v>170</v>
      </c>
      <c r="CD154" s="93" t="s">
        <v>170</v>
      </c>
      <c r="CE154" s="93" t="s">
        <v>170</v>
      </c>
      <c r="CF154" s="93" t="s">
        <v>170</v>
      </c>
      <c r="CG154" s="93" t="s">
        <v>170</v>
      </c>
      <c r="CH154" s="93" t="s">
        <v>170</v>
      </c>
      <c r="CI154" s="246">
        <v>45204</v>
      </c>
      <c r="CJ154" s="81" t="s">
        <v>1600</v>
      </c>
      <c r="CK154" s="81">
        <v>52900762</v>
      </c>
      <c r="CL154" s="81">
        <v>5</v>
      </c>
      <c r="CM154" s="81">
        <v>26350000</v>
      </c>
      <c r="CN154" s="81" t="s">
        <v>170</v>
      </c>
      <c r="CO154" s="81" t="s">
        <v>170</v>
      </c>
      <c r="CP154" s="81" t="s">
        <v>170</v>
      </c>
      <c r="CQ154" s="81" t="s">
        <v>170</v>
      </c>
      <c r="CR154" s="82" t="s">
        <v>170</v>
      </c>
      <c r="CS154" s="100">
        <v>45252</v>
      </c>
      <c r="CT154" s="83">
        <v>90</v>
      </c>
      <c r="CU154" s="225">
        <v>45341</v>
      </c>
      <c r="CV154" s="83">
        <v>15</v>
      </c>
      <c r="CW154" s="83"/>
      <c r="CX154" s="83"/>
      <c r="CY154" s="83"/>
      <c r="CZ154" s="83"/>
      <c r="DA154" s="83">
        <v>2</v>
      </c>
      <c r="DB154" s="84">
        <f t="shared" si="22"/>
        <v>105</v>
      </c>
      <c r="DC154" s="100">
        <v>45373</v>
      </c>
      <c r="DD154" s="101">
        <v>45252</v>
      </c>
      <c r="DE154" s="86">
        <v>25500000</v>
      </c>
      <c r="DF154" s="85">
        <v>45341</v>
      </c>
      <c r="DG154" s="86">
        <v>4250000</v>
      </c>
      <c r="DH154" s="85"/>
      <c r="DI154" s="86"/>
      <c r="DJ154" s="86"/>
      <c r="DK154" s="86"/>
      <c r="DL154" s="86"/>
      <c r="DM154" s="86"/>
      <c r="DN154" s="87">
        <v>2</v>
      </c>
      <c r="DO154" s="325">
        <f t="shared" si="19"/>
        <v>29750000</v>
      </c>
      <c r="DP154" s="111"/>
      <c r="DQ154" s="112"/>
      <c r="DR154" s="111"/>
      <c r="DS154" s="111"/>
      <c r="DT154" s="111"/>
      <c r="DU154" s="111"/>
      <c r="DV154" s="113"/>
      <c r="DW154" s="113"/>
      <c r="DX154" s="113"/>
      <c r="DY154" s="113"/>
      <c r="DZ154" s="114"/>
      <c r="EA154" s="115">
        <f t="shared" si="23"/>
        <v>8925000</v>
      </c>
      <c r="EB154" s="116">
        <f t="shared" si="24"/>
        <v>8925000</v>
      </c>
      <c r="EC154" s="117" t="s">
        <v>1601</v>
      </c>
    </row>
    <row r="155" spans="1:133" s="118" customFormat="1" ht="36" x14ac:dyDescent="0.2">
      <c r="A155" s="61">
        <v>154</v>
      </c>
      <c r="B155" s="61">
        <v>2023</v>
      </c>
      <c r="C155" s="363" t="s">
        <v>1602</v>
      </c>
      <c r="D155" s="366" t="s">
        <v>1603</v>
      </c>
      <c r="E155" s="62" t="s">
        <v>135</v>
      </c>
      <c r="F155" s="62" t="s">
        <v>136</v>
      </c>
      <c r="G155" s="61" t="s">
        <v>137</v>
      </c>
      <c r="H155" s="61" t="s">
        <v>138</v>
      </c>
      <c r="I155" s="63">
        <v>32200000</v>
      </c>
      <c r="J155" s="126">
        <f t="shared" si="20"/>
        <v>32200000</v>
      </c>
      <c r="K155" s="64" t="s">
        <v>139</v>
      </c>
      <c r="L155" s="65">
        <v>41266</v>
      </c>
      <c r="M155" s="76">
        <v>57</v>
      </c>
      <c r="N155" s="69" t="s">
        <v>140</v>
      </c>
      <c r="O155" s="69" t="s">
        <v>141</v>
      </c>
      <c r="P155" s="88" t="s">
        <v>142</v>
      </c>
      <c r="Q155" s="88">
        <v>1741</v>
      </c>
      <c r="R155" s="95" t="s">
        <v>143</v>
      </c>
      <c r="S155" s="102">
        <v>544</v>
      </c>
      <c r="T155" s="103">
        <v>45040</v>
      </c>
      <c r="U155" s="89"/>
      <c r="V155" s="90"/>
      <c r="W155" s="89"/>
      <c r="X155" s="104"/>
      <c r="Y155" s="105"/>
      <c r="Z155" s="91"/>
      <c r="AA155" s="92"/>
      <c r="AB155" s="92"/>
      <c r="AC155" s="92"/>
      <c r="AD155" s="106"/>
      <c r="AE155" s="96" t="s">
        <v>144</v>
      </c>
      <c r="AF155" s="66" t="s">
        <v>145</v>
      </c>
      <c r="AG155" s="66" t="s">
        <v>254</v>
      </c>
      <c r="AH155" s="66" t="s">
        <v>147</v>
      </c>
      <c r="AI155" s="67" t="s">
        <v>255</v>
      </c>
      <c r="AJ155" s="68">
        <v>5</v>
      </c>
      <c r="AK155" s="123" t="s">
        <v>1604</v>
      </c>
      <c r="AL155" s="70" t="s">
        <v>150</v>
      </c>
      <c r="AM155" s="70">
        <v>7</v>
      </c>
      <c r="AN155" s="70">
        <v>0</v>
      </c>
      <c r="AO155" s="70">
        <f t="shared" si="21"/>
        <v>7</v>
      </c>
      <c r="AP155" s="70">
        <v>0</v>
      </c>
      <c r="AQ155" s="107">
        <v>45051</v>
      </c>
      <c r="AR155" s="108">
        <v>45051</v>
      </c>
      <c r="AS155" s="108">
        <v>45054</v>
      </c>
      <c r="AT155" s="108">
        <v>45267</v>
      </c>
      <c r="AU155" s="108"/>
      <c r="AV155" s="109"/>
      <c r="AW155" s="94" t="s">
        <v>638</v>
      </c>
      <c r="AX155" s="70" t="s">
        <v>152</v>
      </c>
      <c r="AY155" s="72">
        <v>1036602713</v>
      </c>
      <c r="AZ155" s="73">
        <v>9</v>
      </c>
      <c r="BA155" s="70" t="s">
        <v>1605</v>
      </c>
      <c r="BB155" s="60" t="s">
        <v>1606</v>
      </c>
      <c r="BC155" s="74">
        <v>31646</v>
      </c>
      <c r="BD155" s="75">
        <f ca="1">(TODAY()-Tabla1[[#This Row],[FECHA DE NACIMIENTO]])/365</f>
        <v>37.561643835616437</v>
      </c>
      <c r="BE155" s="70" t="s">
        <v>198</v>
      </c>
      <c r="BF155" s="70" t="s">
        <v>156</v>
      </c>
      <c r="BG155" s="70" t="s">
        <v>258</v>
      </c>
      <c r="BH155" s="76" t="s">
        <v>158</v>
      </c>
      <c r="BI155" s="70" t="s">
        <v>159</v>
      </c>
      <c r="BJ155" s="70" t="s">
        <v>160</v>
      </c>
      <c r="BK155" s="77" t="s">
        <v>1607</v>
      </c>
      <c r="BL155" s="70">
        <v>3015558708</v>
      </c>
      <c r="BM155" s="119" t="s">
        <v>1608</v>
      </c>
      <c r="BN155" s="70" t="s">
        <v>163</v>
      </c>
      <c r="BO155" s="71">
        <v>45455</v>
      </c>
      <c r="BP155" s="71"/>
      <c r="BQ155" s="70" t="s">
        <v>247</v>
      </c>
      <c r="BR155" s="72">
        <v>1016059999</v>
      </c>
      <c r="BS155" s="73">
        <v>6</v>
      </c>
      <c r="BT155" s="70" t="s">
        <v>248</v>
      </c>
      <c r="BU155" s="128" t="s">
        <v>1609</v>
      </c>
      <c r="BV155" s="80" t="s">
        <v>1510</v>
      </c>
      <c r="BW155" s="97" t="s">
        <v>187</v>
      </c>
      <c r="BX155" s="99" t="s">
        <v>1528</v>
      </c>
      <c r="BY155" s="98" t="s">
        <v>170</v>
      </c>
      <c r="BZ155" s="93" t="s">
        <v>170</v>
      </c>
      <c r="CA155" s="93" t="s">
        <v>170</v>
      </c>
      <c r="CB155" s="93" t="s">
        <v>170</v>
      </c>
      <c r="CC155" s="93" t="s">
        <v>170</v>
      </c>
      <c r="CD155" s="93" t="s">
        <v>170</v>
      </c>
      <c r="CE155" s="93" t="s">
        <v>170</v>
      </c>
      <c r="CF155" s="93" t="s">
        <v>170</v>
      </c>
      <c r="CG155" s="93" t="s">
        <v>170</v>
      </c>
      <c r="CH155" s="93" t="s">
        <v>170</v>
      </c>
      <c r="CI155" s="81" t="s">
        <v>170</v>
      </c>
      <c r="CJ155" s="81" t="s">
        <v>170</v>
      </c>
      <c r="CK155" s="81" t="s">
        <v>170</v>
      </c>
      <c r="CL155" s="81" t="s">
        <v>170</v>
      </c>
      <c r="CM155" s="81" t="s">
        <v>170</v>
      </c>
      <c r="CN155" s="81" t="s">
        <v>170</v>
      </c>
      <c r="CO155" s="81" t="s">
        <v>170</v>
      </c>
      <c r="CP155" s="81" t="s">
        <v>170</v>
      </c>
      <c r="CQ155" s="81" t="s">
        <v>170</v>
      </c>
      <c r="CR155" s="82" t="s">
        <v>170</v>
      </c>
      <c r="CS155" s="100"/>
      <c r="CT155" s="83"/>
      <c r="CU155" s="83"/>
      <c r="CV155" s="83"/>
      <c r="CW155" s="83"/>
      <c r="CX155" s="83"/>
      <c r="CY155" s="83"/>
      <c r="CZ155" s="83"/>
      <c r="DA155" s="83"/>
      <c r="DB155" s="84">
        <f t="shared" si="22"/>
        <v>0</v>
      </c>
      <c r="DC155" s="100">
        <v>45267</v>
      </c>
      <c r="DD155" s="101"/>
      <c r="DE155" s="86"/>
      <c r="DF155" s="85"/>
      <c r="DG155" s="86"/>
      <c r="DH155" s="85"/>
      <c r="DI155" s="86"/>
      <c r="DJ155" s="86"/>
      <c r="DK155" s="86"/>
      <c r="DL155" s="86"/>
      <c r="DM155" s="86"/>
      <c r="DN155" s="87"/>
      <c r="DO155" s="325">
        <f t="shared" ref="DO155:DO218" si="25">+DE155+DG155+DI155+DK155+DM155</f>
        <v>0</v>
      </c>
      <c r="DP155" s="111"/>
      <c r="DQ155" s="112"/>
      <c r="DR155" s="111"/>
      <c r="DS155" s="111"/>
      <c r="DT155" s="111"/>
      <c r="DU155" s="111"/>
      <c r="DV155" s="113"/>
      <c r="DW155" s="113"/>
      <c r="DX155" s="113"/>
      <c r="DY155" s="113"/>
      <c r="DZ155" s="114"/>
      <c r="EA155" s="115">
        <f t="shared" si="23"/>
        <v>4600000</v>
      </c>
      <c r="EB155" s="116">
        <f t="shared" si="24"/>
        <v>4600000</v>
      </c>
      <c r="EC155" s="227"/>
    </row>
    <row r="156" spans="1:133" s="118" customFormat="1" ht="25.5" customHeight="1" x14ac:dyDescent="0.2">
      <c r="A156" s="61">
        <v>155</v>
      </c>
      <c r="B156" s="61">
        <v>2023</v>
      </c>
      <c r="C156" s="129" t="s">
        <v>1610</v>
      </c>
      <c r="D156" s="231" t="s">
        <v>1610</v>
      </c>
      <c r="E156" s="62" t="s">
        <v>1611</v>
      </c>
      <c r="F156" s="62" t="s">
        <v>1612</v>
      </c>
      <c r="G156" s="129" t="s">
        <v>137</v>
      </c>
      <c r="H156" s="129" t="s">
        <v>138</v>
      </c>
      <c r="I156" s="63">
        <v>390372461</v>
      </c>
      <c r="J156" s="126">
        <f t="shared" si="20"/>
        <v>437740981</v>
      </c>
      <c r="K156" s="64" t="s">
        <v>1286</v>
      </c>
      <c r="L156" s="65" t="s">
        <v>170</v>
      </c>
      <c r="M156" s="65" t="s">
        <v>170</v>
      </c>
      <c r="N156" s="65" t="s">
        <v>170</v>
      </c>
      <c r="O156" s="65" t="s">
        <v>170</v>
      </c>
      <c r="P156" s="88" t="s">
        <v>1613</v>
      </c>
      <c r="Q156" s="88">
        <v>5250</v>
      </c>
      <c r="R156" s="95" t="s">
        <v>1614</v>
      </c>
      <c r="S156" s="102">
        <v>531</v>
      </c>
      <c r="T156" s="103">
        <v>45050</v>
      </c>
      <c r="U156" s="89">
        <v>880</v>
      </c>
      <c r="V156" s="90">
        <v>45279</v>
      </c>
      <c r="W156" s="89"/>
      <c r="X156" s="104"/>
      <c r="Y156" s="259" t="s">
        <v>1615</v>
      </c>
      <c r="Z156" s="91">
        <v>45076</v>
      </c>
      <c r="AA156" s="92"/>
      <c r="AB156" s="92"/>
      <c r="AC156" s="92"/>
      <c r="AD156" s="106"/>
      <c r="AE156" s="96" t="s">
        <v>144</v>
      </c>
      <c r="AF156" s="66" t="s">
        <v>145</v>
      </c>
      <c r="AG156" s="66" t="s">
        <v>1616</v>
      </c>
      <c r="AH156" s="202" t="s">
        <v>1617</v>
      </c>
      <c r="AI156" s="67" t="s">
        <v>1340</v>
      </c>
      <c r="AJ156" s="68">
        <v>18</v>
      </c>
      <c r="AK156" s="123" t="s">
        <v>1618</v>
      </c>
      <c r="AL156" s="70" t="s">
        <v>150</v>
      </c>
      <c r="AM156" s="70">
        <v>7</v>
      </c>
      <c r="AN156" s="70">
        <v>2</v>
      </c>
      <c r="AO156" s="70">
        <f t="shared" si="21"/>
        <v>9</v>
      </c>
      <c r="AP156" s="70">
        <v>0</v>
      </c>
      <c r="AQ156" s="107">
        <v>45076</v>
      </c>
      <c r="AR156" s="107">
        <v>45076</v>
      </c>
      <c r="AS156" s="108">
        <v>45078</v>
      </c>
      <c r="AT156" s="108">
        <v>45302</v>
      </c>
      <c r="AU156" s="108">
        <v>45362</v>
      </c>
      <c r="AV156" s="109"/>
      <c r="AW156" s="94" t="s">
        <v>195</v>
      </c>
      <c r="AX156" s="70" t="s">
        <v>1097</v>
      </c>
      <c r="AY156" s="72">
        <v>805000867</v>
      </c>
      <c r="AZ156" s="73">
        <v>9</v>
      </c>
      <c r="BA156" s="70" t="s">
        <v>1619</v>
      </c>
      <c r="BB156" s="60" t="s">
        <v>170</v>
      </c>
      <c r="BC156" s="74" t="s">
        <v>170</v>
      </c>
      <c r="BD156" s="75" t="e">
        <f ca="1">(TODAY()-Tabla1[[#This Row],[FECHA DE NACIMIENTO]])/365</f>
        <v>#VALUE!</v>
      </c>
      <c r="BE156" s="70" t="s">
        <v>170</v>
      </c>
      <c r="BF156" s="70" t="s">
        <v>1099</v>
      </c>
      <c r="BG156" s="70" t="s">
        <v>170</v>
      </c>
      <c r="BH156" s="76" t="s">
        <v>1100</v>
      </c>
      <c r="BI156" s="73" t="s">
        <v>1620</v>
      </c>
      <c r="BJ156" s="70" t="s">
        <v>160</v>
      </c>
      <c r="BK156" s="77" t="s">
        <v>1621</v>
      </c>
      <c r="BL156" s="70">
        <v>6017477838</v>
      </c>
      <c r="BM156" s="119" t="s">
        <v>1622</v>
      </c>
      <c r="BN156" s="70" t="s">
        <v>163</v>
      </c>
      <c r="BO156" s="71">
        <v>45453</v>
      </c>
      <c r="BP156" s="71"/>
      <c r="BQ156" s="71" t="s">
        <v>444</v>
      </c>
      <c r="BR156" s="122">
        <v>1072656274</v>
      </c>
      <c r="BS156" s="121">
        <v>1</v>
      </c>
      <c r="BT156" s="70" t="s">
        <v>1105</v>
      </c>
      <c r="BU156" s="370" t="s">
        <v>1623</v>
      </c>
      <c r="BV156" s="80" t="s">
        <v>211</v>
      </c>
      <c r="BW156" s="97" t="s">
        <v>168</v>
      </c>
      <c r="BX156" s="99" t="s">
        <v>1624</v>
      </c>
      <c r="BY156" s="98" t="s">
        <v>170</v>
      </c>
      <c r="BZ156" s="93" t="s">
        <v>170</v>
      </c>
      <c r="CA156" s="93" t="s">
        <v>170</v>
      </c>
      <c r="CB156" s="93" t="s">
        <v>170</v>
      </c>
      <c r="CC156" s="93" t="s">
        <v>170</v>
      </c>
      <c r="CD156" s="93" t="s">
        <v>170</v>
      </c>
      <c r="CE156" s="93" t="s">
        <v>170</v>
      </c>
      <c r="CF156" s="93" t="s">
        <v>170</v>
      </c>
      <c r="CG156" s="93" t="s">
        <v>170</v>
      </c>
      <c r="CH156" s="93" t="s">
        <v>170</v>
      </c>
      <c r="CI156" s="81" t="s">
        <v>170</v>
      </c>
      <c r="CJ156" s="81" t="s">
        <v>170</v>
      </c>
      <c r="CK156" s="81" t="s">
        <v>170</v>
      </c>
      <c r="CL156" s="81" t="s">
        <v>170</v>
      </c>
      <c r="CM156" s="81" t="s">
        <v>170</v>
      </c>
      <c r="CN156" s="81" t="s">
        <v>170</v>
      </c>
      <c r="CO156" s="81" t="s">
        <v>170</v>
      </c>
      <c r="CP156" s="81" t="s">
        <v>170</v>
      </c>
      <c r="CQ156" s="81" t="s">
        <v>170</v>
      </c>
      <c r="CR156" s="82" t="s">
        <v>170</v>
      </c>
      <c r="CS156" s="225">
        <v>45286</v>
      </c>
      <c r="CT156" s="83">
        <v>60</v>
      </c>
      <c r="CU156" s="83"/>
      <c r="CV156" s="83"/>
      <c r="CW156" s="83"/>
      <c r="CX156" s="83"/>
      <c r="CY156" s="83"/>
      <c r="CZ156" s="83"/>
      <c r="DA156" s="83">
        <v>1</v>
      </c>
      <c r="DB156" s="84">
        <f t="shared" si="22"/>
        <v>60</v>
      </c>
      <c r="DC156" s="100">
        <v>45362</v>
      </c>
      <c r="DD156" s="85">
        <v>45286</v>
      </c>
      <c r="DE156" s="86">
        <v>47368520</v>
      </c>
      <c r="DF156" s="85"/>
      <c r="DG156" s="86"/>
      <c r="DH156" s="85"/>
      <c r="DI156" s="86"/>
      <c r="DJ156" s="86"/>
      <c r="DK156" s="86"/>
      <c r="DL156" s="86"/>
      <c r="DM156" s="86"/>
      <c r="DN156" s="87">
        <v>1</v>
      </c>
      <c r="DO156" s="325">
        <f t="shared" si="25"/>
        <v>47368520</v>
      </c>
      <c r="DP156" s="111"/>
      <c r="DQ156" s="112"/>
      <c r="DR156" s="111"/>
      <c r="DS156" s="111"/>
      <c r="DT156" s="111"/>
      <c r="DU156" s="111"/>
      <c r="DV156" s="113"/>
      <c r="DW156" s="113"/>
      <c r="DX156" s="113"/>
      <c r="DY156" s="113"/>
      <c r="DZ156" s="114" t="s">
        <v>1625</v>
      </c>
      <c r="EA156" s="115">
        <f t="shared" si="23"/>
        <v>48637886.777777776</v>
      </c>
      <c r="EB156" s="116">
        <f t="shared" si="24"/>
        <v>48637886.777777776</v>
      </c>
      <c r="EC156" s="323" t="s">
        <v>1626</v>
      </c>
    </row>
    <row r="157" spans="1:133" s="118" customFormat="1" ht="36" x14ac:dyDescent="0.2">
      <c r="A157" s="61">
        <v>156</v>
      </c>
      <c r="B157" s="61">
        <v>2023</v>
      </c>
      <c r="C157" s="363" t="s">
        <v>1627</v>
      </c>
      <c r="D157" s="364" t="s">
        <v>1628</v>
      </c>
      <c r="E157" s="62" t="s">
        <v>135</v>
      </c>
      <c r="F157" s="62" t="s">
        <v>136</v>
      </c>
      <c r="G157" s="61" t="s">
        <v>137</v>
      </c>
      <c r="H157" s="61" t="s">
        <v>138</v>
      </c>
      <c r="I157" s="63">
        <v>32200000</v>
      </c>
      <c r="J157" s="126">
        <f t="shared" si="20"/>
        <v>34500000</v>
      </c>
      <c r="K157" s="64" t="s">
        <v>139</v>
      </c>
      <c r="L157" s="65">
        <v>41359</v>
      </c>
      <c r="M157" s="76">
        <v>57</v>
      </c>
      <c r="N157" s="69" t="s">
        <v>140</v>
      </c>
      <c r="O157" s="69" t="s">
        <v>141</v>
      </c>
      <c r="P157" s="88" t="s">
        <v>142</v>
      </c>
      <c r="Q157" s="88">
        <v>1741</v>
      </c>
      <c r="R157" s="95" t="s">
        <v>143</v>
      </c>
      <c r="S157" s="102">
        <v>550</v>
      </c>
      <c r="T157" s="103">
        <v>45048</v>
      </c>
      <c r="U157" s="89">
        <v>854</v>
      </c>
      <c r="V157" s="90">
        <v>45274</v>
      </c>
      <c r="W157" s="89"/>
      <c r="X157" s="104"/>
      <c r="Y157" s="105"/>
      <c r="Z157" s="91"/>
      <c r="AA157" s="92"/>
      <c r="AB157" s="92"/>
      <c r="AC157" s="92"/>
      <c r="AD157" s="106"/>
      <c r="AE157" s="96" t="s">
        <v>144</v>
      </c>
      <c r="AF157" s="66" t="s">
        <v>145</v>
      </c>
      <c r="AG157" s="66" t="s">
        <v>254</v>
      </c>
      <c r="AH157" s="66" t="s">
        <v>147</v>
      </c>
      <c r="AI157" s="67" t="s">
        <v>255</v>
      </c>
      <c r="AJ157" s="68">
        <v>5</v>
      </c>
      <c r="AK157" s="123" t="s">
        <v>1629</v>
      </c>
      <c r="AL157" s="70" t="s">
        <v>150</v>
      </c>
      <c r="AM157" s="70">
        <v>7</v>
      </c>
      <c r="AN157" s="70">
        <v>0</v>
      </c>
      <c r="AO157" s="70">
        <f t="shared" si="21"/>
        <v>7</v>
      </c>
      <c r="AP157" s="70">
        <v>15</v>
      </c>
      <c r="AQ157" s="107">
        <v>45057</v>
      </c>
      <c r="AR157" s="108">
        <v>45061</v>
      </c>
      <c r="AS157" s="108">
        <v>45063</v>
      </c>
      <c r="AT157" s="108">
        <v>45276</v>
      </c>
      <c r="AU157" s="108">
        <v>45281</v>
      </c>
      <c r="AV157" s="109"/>
      <c r="AW157" s="94" t="s">
        <v>638</v>
      </c>
      <c r="AX157" s="70" t="s">
        <v>152</v>
      </c>
      <c r="AY157" s="72">
        <v>1079233604</v>
      </c>
      <c r="AZ157" s="73">
        <v>7</v>
      </c>
      <c r="BA157" s="70" t="s">
        <v>1630</v>
      </c>
      <c r="BB157" s="60" t="s">
        <v>370</v>
      </c>
      <c r="BC157" s="74">
        <v>36327</v>
      </c>
      <c r="BD157" s="75">
        <f ca="1">(TODAY()-Tabla1[[#This Row],[FECHA DE NACIMIENTO]])/365</f>
        <v>24.736986301369864</v>
      </c>
      <c r="BE157" s="70" t="s">
        <v>198</v>
      </c>
      <c r="BF157" s="70" t="s">
        <v>181</v>
      </c>
      <c r="BG157" s="70" t="s">
        <v>258</v>
      </c>
      <c r="BH157" s="76" t="s">
        <v>158</v>
      </c>
      <c r="BI157" s="70" t="s">
        <v>159</v>
      </c>
      <c r="BJ157" s="70" t="s">
        <v>160</v>
      </c>
      <c r="BK157" s="77" t="s">
        <v>1437</v>
      </c>
      <c r="BL157" s="70">
        <v>3105791980</v>
      </c>
      <c r="BM157" s="119" t="s">
        <v>1438</v>
      </c>
      <c r="BN157" s="70" t="s">
        <v>163</v>
      </c>
      <c r="BO157" s="71">
        <v>45468</v>
      </c>
      <c r="BP157" s="71"/>
      <c r="BQ157" s="70" t="s">
        <v>668</v>
      </c>
      <c r="BR157" s="72">
        <v>1032489616</v>
      </c>
      <c r="BS157" s="73">
        <v>3</v>
      </c>
      <c r="BT157" s="70" t="s">
        <v>669</v>
      </c>
      <c r="BU157" s="128" t="s">
        <v>1631</v>
      </c>
      <c r="BV157" s="80" t="s">
        <v>374</v>
      </c>
      <c r="BW157" s="97" t="s">
        <v>250</v>
      </c>
      <c r="BX157" s="99" t="s">
        <v>1528</v>
      </c>
      <c r="BY157" s="98" t="s">
        <v>170</v>
      </c>
      <c r="BZ157" s="93" t="s">
        <v>170</v>
      </c>
      <c r="CA157" s="93" t="s">
        <v>170</v>
      </c>
      <c r="CB157" s="93" t="s">
        <v>170</v>
      </c>
      <c r="CC157" s="93" t="s">
        <v>170</v>
      </c>
      <c r="CD157" s="93" t="s">
        <v>170</v>
      </c>
      <c r="CE157" s="93" t="s">
        <v>170</v>
      </c>
      <c r="CF157" s="93" t="s">
        <v>170</v>
      </c>
      <c r="CG157" s="93" t="s">
        <v>170</v>
      </c>
      <c r="CH157" s="93" t="s">
        <v>170</v>
      </c>
      <c r="CI157" s="81" t="s">
        <v>170</v>
      </c>
      <c r="CJ157" s="81" t="s">
        <v>170</v>
      </c>
      <c r="CK157" s="81" t="s">
        <v>170</v>
      </c>
      <c r="CL157" s="81" t="s">
        <v>170</v>
      </c>
      <c r="CM157" s="81" t="s">
        <v>170</v>
      </c>
      <c r="CN157" s="81" t="s">
        <v>170</v>
      </c>
      <c r="CO157" s="81" t="s">
        <v>170</v>
      </c>
      <c r="CP157" s="81" t="s">
        <v>170</v>
      </c>
      <c r="CQ157" s="81" t="s">
        <v>170</v>
      </c>
      <c r="CR157" s="82" t="s">
        <v>170</v>
      </c>
      <c r="CS157" s="100">
        <v>45275</v>
      </c>
      <c r="CT157" s="83">
        <v>15</v>
      </c>
      <c r="CU157" s="83"/>
      <c r="CV157" s="83"/>
      <c r="CW157" s="83"/>
      <c r="CX157" s="83"/>
      <c r="CY157" s="83"/>
      <c r="CZ157" s="83"/>
      <c r="DA157" s="83">
        <v>1</v>
      </c>
      <c r="DB157" s="84">
        <f t="shared" si="22"/>
        <v>15</v>
      </c>
      <c r="DC157" s="100">
        <v>45291</v>
      </c>
      <c r="DD157" s="101">
        <v>45275</v>
      </c>
      <c r="DE157" s="86">
        <v>2300000</v>
      </c>
      <c r="DF157" s="85"/>
      <c r="DG157" s="86"/>
      <c r="DH157" s="85"/>
      <c r="DI157" s="86"/>
      <c r="DJ157" s="86"/>
      <c r="DK157" s="86"/>
      <c r="DL157" s="86"/>
      <c r="DM157" s="86"/>
      <c r="DN157" s="87">
        <v>1</v>
      </c>
      <c r="DO157" s="325">
        <f t="shared" si="25"/>
        <v>2300000</v>
      </c>
      <c r="DP157" s="111"/>
      <c r="DQ157" s="112"/>
      <c r="DR157" s="111"/>
      <c r="DS157" s="111"/>
      <c r="DT157" s="111"/>
      <c r="DU157" s="111"/>
      <c r="DV157" s="113"/>
      <c r="DW157" s="113"/>
      <c r="DX157" s="113"/>
      <c r="DY157" s="113"/>
      <c r="DZ157" s="114"/>
      <c r="EA157" s="115">
        <f t="shared" si="23"/>
        <v>4928571.4285714282</v>
      </c>
      <c r="EB157" s="116">
        <f t="shared" si="24"/>
        <v>4928571.4285714282</v>
      </c>
      <c r="EC157" s="117" t="s">
        <v>1632</v>
      </c>
    </row>
    <row r="158" spans="1:133" s="118" customFormat="1" ht="30" x14ac:dyDescent="0.2">
      <c r="A158" s="61">
        <v>157</v>
      </c>
      <c r="B158" s="61">
        <v>2023</v>
      </c>
      <c r="C158" s="363" t="s">
        <v>1633</v>
      </c>
      <c r="D158" s="366" t="s">
        <v>1634</v>
      </c>
      <c r="E158" s="62" t="s">
        <v>135</v>
      </c>
      <c r="F158" s="130" t="s">
        <v>1512</v>
      </c>
      <c r="G158" s="61" t="s">
        <v>1513</v>
      </c>
      <c r="H158" s="61" t="s">
        <v>138</v>
      </c>
      <c r="I158" s="63">
        <v>40000000</v>
      </c>
      <c r="J158" s="126">
        <f t="shared" si="20"/>
        <v>40000000</v>
      </c>
      <c r="K158" s="64" t="s">
        <v>1286</v>
      </c>
      <c r="L158" s="65" t="s">
        <v>170</v>
      </c>
      <c r="M158" s="65" t="s">
        <v>170</v>
      </c>
      <c r="N158" s="65" t="s">
        <v>170</v>
      </c>
      <c r="O158" s="65" t="s">
        <v>170</v>
      </c>
      <c r="P158" s="88" t="s">
        <v>1635</v>
      </c>
      <c r="Q158" s="88">
        <v>8021</v>
      </c>
      <c r="R158" s="95" t="s">
        <v>1636</v>
      </c>
      <c r="S158" s="102">
        <v>554</v>
      </c>
      <c r="T158" s="103">
        <v>45058</v>
      </c>
      <c r="U158" s="89"/>
      <c r="V158" s="90"/>
      <c r="W158" s="89"/>
      <c r="X158" s="104"/>
      <c r="Y158" s="105"/>
      <c r="Z158" s="91"/>
      <c r="AA158" s="92"/>
      <c r="AB158" s="92"/>
      <c r="AC158" s="92"/>
      <c r="AD158" s="106"/>
      <c r="AE158" s="96" t="s">
        <v>144</v>
      </c>
      <c r="AF158" s="66" t="s">
        <v>1515</v>
      </c>
      <c r="AG158" s="66" t="s">
        <v>1516</v>
      </c>
      <c r="AH158" s="66" t="s">
        <v>1517</v>
      </c>
      <c r="AI158" s="67" t="s">
        <v>1518</v>
      </c>
      <c r="AJ158" s="68">
        <v>15</v>
      </c>
      <c r="AK158" s="123" t="s">
        <v>1637</v>
      </c>
      <c r="AL158" s="70" t="s">
        <v>150</v>
      </c>
      <c r="AM158" s="70">
        <v>10</v>
      </c>
      <c r="AN158" s="70">
        <v>0</v>
      </c>
      <c r="AO158" s="70">
        <f t="shared" si="21"/>
        <v>10</v>
      </c>
      <c r="AP158" s="70">
        <v>0</v>
      </c>
      <c r="AQ158" s="107">
        <v>45077</v>
      </c>
      <c r="AR158" s="108">
        <v>45078</v>
      </c>
      <c r="AS158" s="108">
        <v>45092</v>
      </c>
      <c r="AT158" s="108">
        <v>45396</v>
      </c>
      <c r="AU158" s="108"/>
      <c r="AV158" s="109"/>
      <c r="AW158" s="94" t="s">
        <v>151</v>
      </c>
      <c r="AX158" s="70" t="s">
        <v>1097</v>
      </c>
      <c r="AY158" s="72">
        <v>900062917</v>
      </c>
      <c r="AZ158" s="73">
        <v>9</v>
      </c>
      <c r="BA158" s="70" t="s">
        <v>1638</v>
      </c>
      <c r="BB158" s="60" t="s">
        <v>170</v>
      </c>
      <c r="BC158" s="60" t="s">
        <v>170</v>
      </c>
      <c r="BD158" s="60" t="s">
        <v>170</v>
      </c>
      <c r="BE158" s="70" t="s">
        <v>170</v>
      </c>
      <c r="BF158" s="70" t="s">
        <v>1099</v>
      </c>
      <c r="BG158" s="70" t="s">
        <v>170</v>
      </c>
      <c r="BH158" s="76" t="s">
        <v>1100</v>
      </c>
      <c r="BI158" s="70" t="s">
        <v>1101</v>
      </c>
      <c r="BJ158" s="70" t="s">
        <v>160</v>
      </c>
      <c r="BK158" s="77" t="s">
        <v>1639</v>
      </c>
      <c r="BL158" s="70">
        <v>6014722005</v>
      </c>
      <c r="BM158" s="119" t="s">
        <v>1640</v>
      </c>
      <c r="BN158" s="70" t="s">
        <v>163</v>
      </c>
      <c r="BO158" s="71">
        <v>45566</v>
      </c>
      <c r="BP158" s="71"/>
      <c r="BQ158" s="71" t="s">
        <v>1346</v>
      </c>
      <c r="BR158" s="122">
        <v>91517371</v>
      </c>
      <c r="BS158" s="121">
        <v>9</v>
      </c>
      <c r="BT158" s="70" t="s">
        <v>227</v>
      </c>
      <c r="BU158" s="128" t="s">
        <v>1641</v>
      </c>
      <c r="BV158" s="80" t="s">
        <v>211</v>
      </c>
      <c r="BW158" s="97" t="s">
        <v>168</v>
      </c>
      <c r="BX158" s="99" t="s">
        <v>1624</v>
      </c>
      <c r="BY158" s="98" t="s">
        <v>170</v>
      </c>
      <c r="BZ158" s="93" t="s">
        <v>170</v>
      </c>
      <c r="CA158" s="93" t="s">
        <v>170</v>
      </c>
      <c r="CB158" s="93" t="s">
        <v>170</v>
      </c>
      <c r="CC158" s="93" t="s">
        <v>170</v>
      </c>
      <c r="CD158" s="93" t="s">
        <v>170</v>
      </c>
      <c r="CE158" s="93" t="s">
        <v>170</v>
      </c>
      <c r="CF158" s="93" t="s">
        <v>170</v>
      </c>
      <c r="CG158" s="93" t="s">
        <v>170</v>
      </c>
      <c r="CH158" s="93" t="s">
        <v>170</v>
      </c>
      <c r="CI158" s="81" t="s">
        <v>170</v>
      </c>
      <c r="CJ158" s="81" t="s">
        <v>170</v>
      </c>
      <c r="CK158" s="81" t="s">
        <v>170</v>
      </c>
      <c r="CL158" s="81" t="s">
        <v>170</v>
      </c>
      <c r="CM158" s="81" t="s">
        <v>170</v>
      </c>
      <c r="CN158" s="81" t="s">
        <v>170</v>
      </c>
      <c r="CO158" s="81" t="s">
        <v>170</v>
      </c>
      <c r="CP158" s="81" t="s">
        <v>170</v>
      </c>
      <c r="CQ158" s="81" t="s">
        <v>170</v>
      </c>
      <c r="CR158" s="82" t="s">
        <v>170</v>
      </c>
      <c r="CS158" s="100"/>
      <c r="CT158" s="83"/>
      <c r="CU158" s="83"/>
      <c r="CV158" s="83"/>
      <c r="CW158" s="83"/>
      <c r="CX158" s="83"/>
      <c r="CY158" s="83"/>
      <c r="CZ158" s="83"/>
      <c r="DA158" s="83"/>
      <c r="DB158" s="84">
        <f t="shared" si="22"/>
        <v>0</v>
      </c>
      <c r="DC158" s="100">
        <v>45396</v>
      </c>
      <c r="DD158" s="101"/>
      <c r="DE158" s="86"/>
      <c r="DF158" s="85"/>
      <c r="DG158" s="86"/>
      <c r="DH158" s="85"/>
      <c r="DI158" s="86"/>
      <c r="DJ158" s="86"/>
      <c r="DK158" s="86"/>
      <c r="DL158" s="86"/>
      <c r="DM158" s="86"/>
      <c r="DN158" s="87"/>
      <c r="DO158" s="325">
        <f t="shared" si="25"/>
        <v>0</v>
      </c>
      <c r="DP158" s="111"/>
      <c r="DQ158" s="112"/>
      <c r="DR158" s="111"/>
      <c r="DS158" s="111"/>
      <c r="DT158" s="111"/>
      <c r="DU158" s="111"/>
      <c r="DV158" s="113"/>
      <c r="DW158" s="113"/>
      <c r="DX158" s="113"/>
      <c r="DY158" s="113"/>
      <c r="DZ158" s="114"/>
      <c r="EA158" s="115">
        <f t="shared" si="23"/>
        <v>4000000</v>
      </c>
      <c r="EB158" s="116">
        <f t="shared" si="24"/>
        <v>4000000</v>
      </c>
      <c r="EC158" s="227"/>
    </row>
    <row r="159" spans="1:133" s="118" customFormat="1" ht="36" x14ac:dyDescent="0.2">
      <c r="A159" s="61">
        <v>158</v>
      </c>
      <c r="B159" s="61">
        <v>2023</v>
      </c>
      <c r="C159" s="363" t="s">
        <v>1642</v>
      </c>
      <c r="D159" s="364" t="s">
        <v>1643</v>
      </c>
      <c r="E159" s="62" t="s">
        <v>135</v>
      </c>
      <c r="F159" s="62" t="s">
        <v>136</v>
      </c>
      <c r="G159" s="61" t="s">
        <v>137</v>
      </c>
      <c r="H159" s="61" t="s">
        <v>138</v>
      </c>
      <c r="I159" s="63">
        <v>31598000</v>
      </c>
      <c r="J159" s="126">
        <f t="shared" si="20"/>
        <v>37014800</v>
      </c>
      <c r="K159" s="64" t="s">
        <v>139</v>
      </c>
      <c r="L159" s="65">
        <v>41421</v>
      </c>
      <c r="M159" s="76">
        <v>33</v>
      </c>
      <c r="N159" s="69" t="s">
        <v>1644</v>
      </c>
      <c r="O159" s="69" t="s">
        <v>1645</v>
      </c>
      <c r="P159" s="88" t="s">
        <v>1646</v>
      </c>
      <c r="Q159" s="88">
        <v>1721</v>
      </c>
      <c r="R159" s="95" t="s">
        <v>1647</v>
      </c>
      <c r="S159" s="102">
        <v>557</v>
      </c>
      <c r="T159" s="103">
        <v>45064</v>
      </c>
      <c r="U159" s="89">
        <v>879</v>
      </c>
      <c r="V159" s="90">
        <v>45279</v>
      </c>
      <c r="W159" s="89"/>
      <c r="X159" s="104"/>
      <c r="Y159" s="105"/>
      <c r="Z159" s="91"/>
      <c r="AA159" s="92"/>
      <c r="AB159" s="92"/>
      <c r="AC159" s="92"/>
      <c r="AD159" s="106"/>
      <c r="AE159" s="96" t="s">
        <v>144</v>
      </c>
      <c r="AF159" s="66" t="s">
        <v>145</v>
      </c>
      <c r="AG159" s="66" t="s">
        <v>254</v>
      </c>
      <c r="AH159" s="66" t="s">
        <v>147</v>
      </c>
      <c r="AI159" s="67" t="s">
        <v>255</v>
      </c>
      <c r="AJ159" s="68">
        <v>5</v>
      </c>
      <c r="AK159" s="123" t="s">
        <v>1648</v>
      </c>
      <c r="AL159" s="70" t="s">
        <v>150</v>
      </c>
      <c r="AM159" s="70">
        <v>7</v>
      </c>
      <c r="AN159" s="70">
        <v>1</v>
      </c>
      <c r="AO159" s="70">
        <f t="shared" si="21"/>
        <v>8</v>
      </c>
      <c r="AP159" s="70">
        <v>6</v>
      </c>
      <c r="AQ159" s="107">
        <v>45065</v>
      </c>
      <c r="AR159" s="108">
        <v>45069</v>
      </c>
      <c r="AS159" s="108">
        <v>45070</v>
      </c>
      <c r="AT159" s="108">
        <v>45283</v>
      </c>
      <c r="AU159" s="108">
        <v>45320</v>
      </c>
      <c r="AV159" s="109"/>
      <c r="AW159" s="94" t="s">
        <v>215</v>
      </c>
      <c r="AX159" s="70" t="s">
        <v>152</v>
      </c>
      <c r="AY159" s="72">
        <v>1070618894</v>
      </c>
      <c r="AZ159" s="73">
        <v>7</v>
      </c>
      <c r="BA159" s="70" t="s">
        <v>1649</v>
      </c>
      <c r="BB159" s="60" t="s">
        <v>828</v>
      </c>
      <c r="BC159" s="74">
        <v>35202</v>
      </c>
      <c r="BD159" s="75">
        <f ca="1">(TODAY()-Tabla1[[#This Row],[FECHA DE NACIMIENTO]])/365</f>
        <v>27.81917808219178</v>
      </c>
      <c r="BE159" s="70" t="s">
        <v>198</v>
      </c>
      <c r="BF159" s="70" t="s">
        <v>181</v>
      </c>
      <c r="BG159" s="70" t="s">
        <v>258</v>
      </c>
      <c r="BH159" s="76" t="s">
        <v>158</v>
      </c>
      <c r="BI159" s="70" t="s">
        <v>159</v>
      </c>
      <c r="BJ159" s="70" t="s">
        <v>160</v>
      </c>
      <c r="BK159" s="77" t="s">
        <v>1650</v>
      </c>
      <c r="BL159" s="70">
        <v>3218667718</v>
      </c>
      <c r="BM159" s="119" t="s">
        <v>1651</v>
      </c>
      <c r="BN159" s="70" t="s">
        <v>163</v>
      </c>
      <c r="BO159" s="71">
        <v>45478</v>
      </c>
      <c r="BP159" s="235"/>
      <c r="BQ159" s="70" t="s">
        <v>411</v>
      </c>
      <c r="BR159" s="72">
        <v>11442710</v>
      </c>
      <c r="BS159" s="73">
        <v>8</v>
      </c>
      <c r="BT159" s="70" t="s">
        <v>862</v>
      </c>
      <c r="BU159" s="128" t="s">
        <v>1652</v>
      </c>
      <c r="BV159" s="80" t="s">
        <v>374</v>
      </c>
      <c r="BW159" s="97" t="s">
        <v>187</v>
      </c>
      <c r="BX159" s="99" t="s">
        <v>1528</v>
      </c>
      <c r="BY159" s="98" t="s">
        <v>170</v>
      </c>
      <c r="BZ159" s="93" t="s">
        <v>170</v>
      </c>
      <c r="CA159" s="93" t="s">
        <v>170</v>
      </c>
      <c r="CB159" s="93" t="s">
        <v>170</v>
      </c>
      <c r="CC159" s="93" t="s">
        <v>170</v>
      </c>
      <c r="CD159" s="93" t="s">
        <v>170</v>
      </c>
      <c r="CE159" s="93" t="s">
        <v>170</v>
      </c>
      <c r="CF159" s="93" t="s">
        <v>170</v>
      </c>
      <c r="CG159" s="93" t="s">
        <v>170</v>
      </c>
      <c r="CH159" s="93" t="s">
        <v>170</v>
      </c>
      <c r="CI159" s="81" t="s">
        <v>170</v>
      </c>
      <c r="CJ159" s="81" t="s">
        <v>170</v>
      </c>
      <c r="CK159" s="81" t="s">
        <v>170</v>
      </c>
      <c r="CL159" s="81" t="s">
        <v>170</v>
      </c>
      <c r="CM159" s="81" t="s">
        <v>170</v>
      </c>
      <c r="CN159" s="81" t="s">
        <v>170</v>
      </c>
      <c r="CO159" s="81" t="s">
        <v>170</v>
      </c>
      <c r="CP159" s="81" t="s">
        <v>170</v>
      </c>
      <c r="CQ159" s="81" t="s">
        <v>170</v>
      </c>
      <c r="CR159" s="82" t="s">
        <v>170</v>
      </c>
      <c r="CS159" s="100">
        <v>45280</v>
      </c>
      <c r="CT159" s="83">
        <v>36</v>
      </c>
      <c r="CU159" s="83"/>
      <c r="CV159" s="83"/>
      <c r="CW159" s="83"/>
      <c r="CX159" s="83"/>
      <c r="CY159" s="83"/>
      <c r="CZ159" s="83"/>
      <c r="DA159" s="83">
        <v>1</v>
      </c>
      <c r="DB159" s="84">
        <f t="shared" si="22"/>
        <v>36</v>
      </c>
      <c r="DC159" s="100">
        <v>45320</v>
      </c>
      <c r="DD159" s="101">
        <v>45280</v>
      </c>
      <c r="DE159" s="86">
        <v>5416800</v>
      </c>
      <c r="DF159" s="85"/>
      <c r="DG159" s="86"/>
      <c r="DH159" s="85"/>
      <c r="DI159" s="86"/>
      <c r="DJ159" s="86"/>
      <c r="DK159" s="86"/>
      <c r="DL159" s="86"/>
      <c r="DM159" s="86"/>
      <c r="DN159" s="87">
        <v>1</v>
      </c>
      <c r="DO159" s="325">
        <f t="shared" si="25"/>
        <v>5416800</v>
      </c>
      <c r="DP159" s="111"/>
      <c r="DQ159" s="112"/>
      <c r="DR159" s="111"/>
      <c r="DS159" s="111"/>
      <c r="DT159" s="111"/>
      <c r="DU159" s="111"/>
      <c r="DV159" s="113"/>
      <c r="DW159" s="113"/>
      <c r="DX159" s="113"/>
      <c r="DY159" s="113"/>
      <c r="DZ159" s="114"/>
      <c r="EA159" s="115">
        <f t="shared" si="23"/>
        <v>4626850</v>
      </c>
      <c r="EB159" s="116">
        <f t="shared" si="24"/>
        <v>4626850</v>
      </c>
      <c r="EC159" s="117" t="s">
        <v>1653</v>
      </c>
    </row>
    <row r="160" spans="1:133" s="118" customFormat="1" ht="84" x14ac:dyDescent="0.2">
      <c r="A160" s="61">
        <v>159</v>
      </c>
      <c r="B160" s="61">
        <v>2023</v>
      </c>
      <c r="C160" s="129" t="s">
        <v>1654</v>
      </c>
      <c r="D160" s="130" t="s">
        <v>1655</v>
      </c>
      <c r="E160" s="244" t="s">
        <v>1611</v>
      </c>
      <c r="F160" s="130" t="s">
        <v>1612</v>
      </c>
      <c r="G160" s="129" t="s">
        <v>137</v>
      </c>
      <c r="H160" s="61" t="s">
        <v>138</v>
      </c>
      <c r="I160" s="63">
        <v>324800000</v>
      </c>
      <c r="J160" s="126">
        <f t="shared" si="20"/>
        <v>324800000</v>
      </c>
      <c r="K160" s="64" t="s">
        <v>139</v>
      </c>
      <c r="L160" s="65" t="s">
        <v>170</v>
      </c>
      <c r="M160" s="76">
        <v>21</v>
      </c>
      <c r="N160" s="69" t="s">
        <v>265</v>
      </c>
      <c r="O160" s="69" t="s">
        <v>266</v>
      </c>
      <c r="P160" s="88" t="s">
        <v>267</v>
      </c>
      <c r="Q160" s="88">
        <v>1848</v>
      </c>
      <c r="R160" s="95" t="s">
        <v>268</v>
      </c>
      <c r="S160" s="102">
        <v>530</v>
      </c>
      <c r="T160" s="103">
        <v>45051</v>
      </c>
      <c r="U160" s="89"/>
      <c r="V160" s="90"/>
      <c r="W160" s="89"/>
      <c r="X160" s="104"/>
      <c r="Y160" s="105"/>
      <c r="Z160" s="91"/>
      <c r="AA160" s="92"/>
      <c r="AB160" s="92"/>
      <c r="AC160" s="92"/>
      <c r="AD160" s="106"/>
      <c r="AE160" s="96" t="s">
        <v>144</v>
      </c>
      <c r="AF160" s="66" t="s">
        <v>145</v>
      </c>
      <c r="AG160" s="66" t="s">
        <v>1656</v>
      </c>
      <c r="AH160" s="66" t="s">
        <v>147</v>
      </c>
      <c r="AI160" s="67" t="s">
        <v>1340</v>
      </c>
      <c r="AJ160" s="68">
        <v>18</v>
      </c>
      <c r="AK160" s="123" t="s">
        <v>1657</v>
      </c>
      <c r="AL160" s="70" t="s">
        <v>150</v>
      </c>
      <c r="AM160" s="70">
        <v>8</v>
      </c>
      <c r="AN160" s="70">
        <v>0</v>
      </c>
      <c r="AO160" s="70">
        <f t="shared" si="21"/>
        <v>8</v>
      </c>
      <c r="AP160" s="70">
        <v>0</v>
      </c>
      <c r="AQ160" s="107">
        <v>45020</v>
      </c>
      <c r="AR160" s="108">
        <v>45071</v>
      </c>
      <c r="AS160" s="108">
        <v>45079</v>
      </c>
      <c r="AT160" s="108">
        <v>45323</v>
      </c>
      <c r="AU160" s="108"/>
      <c r="AV160" s="109"/>
      <c r="AW160" s="94" t="s">
        <v>179</v>
      </c>
      <c r="AX160" s="70" t="s">
        <v>1097</v>
      </c>
      <c r="AY160" s="72">
        <v>900175862</v>
      </c>
      <c r="AZ160" s="73">
        <v>8</v>
      </c>
      <c r="BA160" s="70" t="s">
        <v>1658</v>
      </c>
      <c r="BB160" s="60" t="s">
        <v>170</v>
      </c>
      <c r="BC160" s="60" t="s">
        <v>170</v>
      </c>
      <c r="BD160" s="60" t="e">
        <f ca="1">(TODAY()-Tabla1[[#This Row],[FECHA DE NACIMIENTO]])/365</f>
        <v>#VALUE!</v>
      </c>
      <c r="BE160" s="150" t="s">
        <v>170</v>
      </c>
      <c r="BF160" s="150" t="s">
        <v>1099</v>
      </c>
      <c r="BG160" s="70" t="s">
        <v>170</v>
      </c>
      <c r="BH160" s="76" t="s">
        <v>1100</v>
      </c>
      <c r="BI160" s="70" t="s">
        <v>1659</v>
      </c>
      <c r="BJ160" s="70" t="s">
        <v>160</v>
      </c>
      <c r="BK160" s="255" t="s">
        <v>1660</v>
      </c>
      <c r="BL160" s="150">
        <v>6016207579</v>
      </c>
      <c r="BM160" s="160" t="s">
        <v>1661</v>
      </c>
      <c r="BN160" s="70" t="s">
        <v>163</v>
      </c>
      <c r="BO160" s="71">
        <v>46417</v>
      </c>
      <c r="BP160" s="71"/>
      <c r="BQ160" s="71" t="s">
        <v>1662</v>
      </c>
      <c r="BR160" s="122">
        <v>79728807</v>
      </c>
      <c r="BS160" s="121">
        <v>1</v>
      </c>
      <c r="BT160" s="70" t="s">
        <v>275</v>
      </c>
      <c r="BU160" s="128" t="s">
        <v>1663</v>
      </c>
      <c r="BV160" s="80" t="s">
        <v>1664</v>
      </c>
      <c r="BW160" s="97" t="s">
        <v>187</v>
      </c>
      <c r="BX160" s="99" t="s">
        <v>1624</v>
      </c>
      <c r="BY160" s="98" t="s">
        <v>1665</v>
      </c>
      <c r="BZ160" s="93" t="s">
        <v>1666</v>
      </c>
      <c r="CA160" s="93" t="s">
        <v>1667</v>
      </c>
      <c r="CB160" s="93" t="s">
        <v>1668</v>
      </c>
      <c r="CC160" s="93" t="s">
        <v>1669</v>
      </c>
      <c r="CD160" s="93" t="s">
        <v>1670</v>
      </c>
      <c r="CE160" s="93" t="s">
        <v>1671</v>
      </c>
      <c r="CF160" s="93" t="s">
        <v>1672</v>
      </c>
      <c r="CG160" s="93" t="s">
        <v>1673</v>
      </c>
      <c r="CH160" s="93" t="s">
        <v>1674</v>
      </c>
      <c r="CI160" s="81" t="s">
        <v>170</v>
      </c>
      <c r="CJ160" s="81" t="s">
        <v>170</v>
      </c>
      <c r="CK160" s="81" t="s">
        <v>170</v>
      </c>
      <c r="CL160" s="81" t="s">
        <v>170</v>
      </c>
      <c r="CM160" s="81" t="s">
        <v>170</v>
      </c>
      <c r="CN160" s="81" t="s">
        <v>170</v>
      </c>
      <c r="CO160" s="81" t="s">
        <v>170</v>
      </c>
      <c r="CP160" s="81" t="s">
        <v>170</v>
      </c>
      <c r="CQ160" s="81" t="s">
        <v>170</v>
      </c>
      <c r="CR160" s="82" t="s">
        <v>170</v>
      </c>
      <c r="CS160" s="100"/>
      <c r="CT160" s="83"/>
      <c r="CU160" s="83"/>
      <c r="CV160" s="83"/>
      <c r="CW160" s="83"/>
      <c r="CX160" s="83"/>
      <c r="CY160" s="83"/>
      <c r="CZ160" s="83"/>
      <c r="DA160" s="83"/>
      <c r="DB160" s="84">
        <f t="shared" si="22"/>
        <v>0</v>
      </c>
      <c r="DC160" s="100">
        <v>45323</v>
      </c>
      <c r="DD160" s="101"/>
      <c r="DE160" s="86"/>
      <c r="DF160" s="85"/>
      <c r="DG160" s="86"/>
      <c r="DH160" s="85"/>
      <c r="DI160" s="86"/>
      <c r="DJ160" s="86"/>
      <c r="DK160" s="86"/>
      <c r="DL160" s="86"/>
      <c r="DM160" s="86"/>
      <c r="DN160" s="87"/>
      <c r="DO160" s="325">
        <f t="shared" si="25"/>
        <v>0</v>
      </c>
      <c r="DP160" s="111"/>
      <c r="DQ160" s="112"/>
      <c r="DR160" s="111"/>
      <c r="DS160" s="111"/>
      <c r="DT160" s="111"/>
      <c r="DU160" s="111"/>
      <c r="DV160" s="113"/>
      <c r="DW160" s="113"/>
      <c r="DX160" s="113"/>
      <c r="DY160" s="113"/>
      <c r="DZ160" s="245" t="s">
        <v>1675</v>
      </c>
      <c r="EA160" s="115">
        <f t="shared" si="23"/>
        <v>40600000</v>
      </c>
      <c r="EB160" s="116">
        <f t="shared" si="24"/>
        <v>40600000</v>
      </c>
      <c r="EC160" s="227"/>
    </row>
    <row r="161" spans="1:133" s="118" customFormat="1" ht="48" x14ac:dyDescent="0.2">
      <c r="A161" s="129">
        <v>160</v>
      </c>
      <c r="B161" s="129">
        <v>2023</v>
      </c>
      <c r="C161" s="363" t="s">
        <v>1676</v>
      </c>
      <c r="D161" s="364" t="s">
        <v>1677</v>
      </c>
      <c r="E161" s="62" t="s">
        <v>135</v>
      </c>
      <c r="F161" s="62" t="s">
        <v>136</v>
      </c>
      <c r="G161" s="61" t="s">
        <v>137</v>
      </c>
      <c r="H161" s="61" t="s">
        <v>138</v>
      </c>
      <c r="I161" s="63">
        <v>14400000</v>
      </c>
      <c r="J161" s="126">
        <f t="shared" si="20"/>
        <v>21600000</v>
      </c>
      <c r="K161" s="64" t="s">
        <v>139</v>
      </c>
      <c r="L161" s="65">
        <v>41362</v>
      </c>
      <c r="M161" s="76">
        <v>57</v>
      </c>
      <c r="N161" s="69" t="s">
        <v>140</v>
      </c>
      <c r="O161" s="69" t="s">
        <v>141</v>
      </c>
      <c r="P161" s="88" t="s">
        <v>378</v>
      </c>
      <c r="Q161" s="88">
        <v>1841</v>
      </c>
      <c r="R161" s="95" t="s">
        <v>379</v>
      </c>
      <c r="S161" s="102">
        <v>551</v>
      </c>
      <c r="T161" s="103">
        <v>45048</v>
      </c>
      <c r="U161" s="89">
        <v>799</v>
      </c>
      <c r="V161" s="90">
        <v>45250</v>
      </c>
      <c r="W161" s="89">
        <v>873</v>
      </c>
      <c r="X161" s="104">
        <v>45278</v>
      </c>
      <c r="Y161" s="105">
        <v>471</v>
      </c>
      <c r="Z161" s="91">
        <v>45315</v>
      </c>
      <c r="AA161" s="92"/>
      <c r="AB161" s="92"/>
      <c r="AC161" s="92"/>
      <c r="AD161" s="106"/>
      <c r="AE161" s="96" t="s">
        <v>144</v>
      </c>
      <c r="AF161" s="66" t="s">
        <v>145</v>
      </c>
      <c r="AG161" s="66" t="s">
        <v>254</v>
      </c>
      <c r="AH161" s="66" t="s">
        <v>147</v>
      </c>
      <c r="AI161" s="67" t="s">
        <v>148</v>
      </c>
      <c r="AJ161" s="68">
        <v>4</v>
      </c>
      <c r="AK161" s="123" t="s">
        <v>1392</v>
      </c>
      <c r="AL161" s="70" t="s">
        <v>150</v>
      </c>
      <c r="AM161" s="70">
        <v>6</v>
      </c>
      <c r="AN161" s="70">
        <f>1+1+1</f>
        <v>3</v>
      </c>
      <c r="AO161" s="70">
        <f t="shared" si="21"/>
        <v>9</v>
      </c>
      <c r="AP161" s="70">
        <v>0</v>
      </c>
      <c r="AQ161" s="71">
        <v>45070</v>
      </c>
      <c r="AR161" s="371">
        <v>45071</v>
      </c>
      <c r="AS161" s="371">
        <v>45075</v>
      </c>
      <c r="AT161" s="371">
        <v>45258</v>
      </c>
      <c r="AU161" s="371">
        <v>45350</v>
      </c>
      <c r="AV161" s="109"/>
      <c r="AW161" s="94" t="s">
        <v>179</v>
      </c>
      <c r="AX161" s="70" t="s">
        <v>152</v>
      </c>
      <c r="AY161" s="72">
        <v>1012378140</v>
      </c>
      <c r="AZ161" s="73">
        <v>0</v>
      </c>
      <c r="BA161" s="70" t="s">
        <v>1678</v>
      </c>
      <c r="BB161" s="70" t="s">
        <v>154</v>
      </c>
      <c r="BC161" s="71">
        <v>33418</v>
      </c>
      <c r="BD161" s="250">
        <f ca="1">(TODAY()-Tabla1[[#This Row],[FECHA DE NACIMIENTO]])/365</f>
        <v>32.706849315068496</v>
      </c>
      <c r="BE161" s="120" t="s">
        <v>198</v>
      </c>
      <c r="BF161" s="120" t="s">
        <v>156</v>
      </c>
      <c r="BG161" s="77" t="s">
        <v>157</v>
      </c>
      <c r="BH161" s="76" t="s">
        <v>158</v>
      </c>
      <c r="BI161" s="70" t="s">
        <v>159</v>
      </c>
      <c r="BJ161" s="252" t="s">
        <v>160</v>
      </c>
      <c r="BK161" s="120" t="s">
        <v>1679</v>
      </c>
      <c r="BL161" s="120">
        <v>6013882877</v>
      </c>
      <c r="BM161" s="120" t="s">
        <v>1680</v>
      </c>
      <c r="BN161" s="77" t="s">
        <v>163</v>
      </c>
      <c r="BO161" s="71">
        <v>45442</v>
      </c>
      <c r="BP161" s="71">
        <v>45442</v>
      </c>
      <c r="BQ161" s="71" t="s">
        <v>1681</v>
      </c>
      <c r="BR161" s="122">
        <v>79472542</v>
      </c>
      <c r="BS161" s="121">
        <v>2</v>
      </c>
      <c r="BT161" s="70" t="s">
        <v>529</v>
      </c>
      <c r="BU161" s="128" t="s">
        <v>1682</v>
      </c>
      <c r="BV161" s="80" t="s">
        <v>374</v>
      </c>
      <c r="BW161" s="97" t="s">
        <v>168</v>
      </c>
      <c r="BX161" s="99" t="s">
        <v>1528</v>
      </c>
      <c r="BY161" s="98" t="s">
        <v>170</v>
      </c>
      <c r="BZ161" s="93" t="s">
        <v>170</v>
      </c>
      <c r="CA161" s="93" t="s">
        <v>170</v>
      </c>
      <c r="CB161" s="93" t="s">
        <v>170</v>
      </c>
      <c r="CC161" s="93" t="s">
        <v>170</v>
      </c>
      <c r="CD161" s="93" t="s">
        <v>170</v>
      </c>
      <c r="CE161" s="93" t="s">
        <v>170</v>
      </c>
      <c r="CF161" s="93" t="s">
        <v>170</v>
      </c>
      <c r="CG161" s="93" t="s">
        <v>170</v>
      </c>
      <c r="CH161" s="93" t="s">
        <v>170</v>
      </c>
      <c r="CI161" s="246">
        <v>45118</v>
      </c>
      <c r="CJ161" s="81" t="s">
        <v>1683</v>
      </c>
      <c r="CK161" s="81">
        <v>1012378140</v>
      </c>
      <c r="CL161" s="81">
        <v>0</v>
      </c>
      <c r="CM161" s="81">
        <v>11040000</v>
      </c>
      <c r="CN161" s="81" t="s">
        <v>170</v>
      </c>
      <c r="CO161" s="81" t="s">
        <v>170</v>
      </c>
      <c r="CP161" s="81" t="s">
        <v>170</v>
      </c>
      <c r="CQ161" s="81" t="s">
        <v>170</v>
      </c>
      <c r="CR161" s="82" t="s">
        <v>170</v>
      </c>
      <c r="CS161" s="100">
        <v>45252</v>
      </c>
      <c r="CT161" s="83">
        <v>30</v>
      </c>
      <c r="CU161" s="225">
        <v>45287</v>
      </c>
      <c r="CV161" s="83">
        <v>30</v>
      </c>
      <c r="CW161" s="225">
        <v>45317</v>
      </c>
      <c r="CX161" s="83">
        <v>30</v>
      </c>
      <c r="CY161" s="83"/>
      <c r="CZ161" s="83"/>
      <c r="DA161" s="83">
        <v>3</v>
      </c>
      <c r="DB161" s="84">
        <f t="shared" si="22"/>
        <v>90</v>
      </c>
      <c r="DC161" s="100">
        <v>45350</v>
      </c>
      <c r="DD161" s="101">
        <v>45252</v>
      </c>
      <c r="DE161" s="86">
        <v>2400000</v>
      </c>
      <c r="DF161" s="85">
        <v>45287</v>
      </c>
      <c r="DG161" s="86">
        <v>2400000</v>
      </c>
      <c r="DH161" s="85">
        <v>45317</v>
      </c>
      <c r="DI161" s="86">
        <v>2400000</v>
      </c>
      <c r="DJ161" s="86"/>
      <c r="DK161" s="86"/>
      <c r="DL161" s="86"/>
      <c r="DM161" s="86"/>
      <c r="DN161" s="87">
        <v>3</v>
      </c>
      <c r="DO161" s="325">
        <f t="shared" si="25"/>
        <v>7200000</v>
      </c>
      <c r="DP161" s="111"/>
      <c r="DQ161" s="112"/>
      <c r="DR161" s="111"/>
      <c r="DS161" s="111"/>
      <c r="DT161" s="111"/>
      <c r="DU161" s="111"/>
      <c r="DV161" s="113"/>
      <c r="DW161" s="113"/>
      <c r="DX161" s="113"/>
      <c r="DY161" s="113"/>
      <c r="DZ161" s="114"/>
      <c r="EA161" s="115">
        <f t="shared" si="23"/>
        <v>2400000</v>
      </c>
      <c r="EB161" s="116">
        <f t="shared" si="24"/>
        <v>2400000</v>
      </c>
      <c r="EC161" s="117" t="s">
        <v>1684</v>
      </c>
    </row>
    <row r="162" spans="1:133" s="118" customFormat="1" x14ac:dyDescent="0.2">
      <c r="A162" s="228">
        <v>161</v>
      </c>
      <c r="B162" s="228" t="s">
        <v>278</v>
      </c>
      <c r="C162" s="228" t="s">
        <v>278</v>
      </c>
      <c r="D162" s="229" t="s">
        <v>278</v>
      </c>
      <c r="E162" s="229"/>
      <c r="F162" s="229"/>
      <c r="G162" s="228"/>
      <c r="H162" s="229" t="s">
        <v>278</v>
      </c>
      <c r="I162" s="260"/>
      <c r="J162" s="261">
        <f t="shared" si="20"/>
        <v>0</v>
      </c>
      <c r="K162" s="262"/>
      <c r="L162" s="262"/>
      <c r="M162" s="248"/>
      <c r="N162" s="263"/>
      <c r="O162" s="263"/>
      <c r="P162" s="264"/>
      <c r="Q162" s="264"/>
      <c r="R162" s="265"/>
      <c r="S162" s="266"/>
      <c r="T162" s="267"/>
      <c r="U162" s="268"/>
      <c r="V162" s="269"/>
      <c r="W162" s="268"/>
      <c r="X162" s="270"/>
      <c r="Y162" s="271"/>
      <c r="Z162" s="272"/>
      <c r="AA162" s="262"/>
      <c r="AB162" s="262"/>
      <c r="AC162" s="262"/>
      <c r="AD162" s="273"/>
      <c r="AE162" s="274"/>
      <c r="AF162" s="229"/>
      <c r="AG162" s="229"/>
      <c r="AH162" s="229"/>
      <c r="AI162" s="228"/>
      <c r="AJ162" s="275"/>
      <c r="AK162" s="276"/>
      <c r="AL162" s="228"/>
      <c r="AM162" s="228"/>
      <c r="AN162" s="228"/>
      <c r="AO162" s="228">
        <f t="shared" si="21"/>
        <v>0</v>
      </c>
      <c r="AP162" s="228"/>
      <c r="AQ162" s="277"/>
      <c r="AR162" s="278"/>
      <c r="AS162" s="278" t="s">
        <v>278</v>
      </c>
      <c r="AT162" s="278"/>
      <c r="AU162" s="278"/>
      <c r="AV162" s="279"/>
      <c r="AW162" s="280"/>
      <c r="AX162" s="228"/>
      <c r="AY162" s="281"/>
      <c r="AZ162" s="282"/>
      <c r="BA162" s="228"/>
      <c r="BB162" s="283"/>
      <c r="BC162" s="284"/>
      <c r="BD162" s="285">
        <f ca="1">(TODAY()-Tabla1[[#This Row],[FECHA DE NACIMIENTO]])/365</f>
        <v>124.26301369863013</v>
      </c>
      <c r="BE162" s="228"/>
      <c r="BF162" s="228"/>
      <c r="BG162" s="228"/>
      <c r="BH162" s="248"/>
      <c r="BI162" s="282"/>
      <c r="BJ162" s="228"/>
      <c r="BK162" s="286"/>
      <c r="BL162" s="228"/>
      <c r="BM162" s="287"/>
      <c r="BN162" s="228"/>
      <c r="BO162" s="288"/>
      <c r="BP162" s="288"/>
      <c r="BQ162" s="263"/>
      <c r="BR162" s="289"/>
      <c r="BS162" s="290"/>
      <c r="BT162" s="228"/>
      <c r="BU162" s="276"/>
      <c r="BV162" s="291"/>
      <c r="BW162" s="302" t="s">
        <v>279</v>
      </c>
      <c r="BX162" s="248" t="s">
        <v>278</v>
      </c>
      <c r="BY162" s="292"/>
      <c r="BZ162" s="293"/>
      <c r="CA162" s="293"/>
      <c r="CB162" s="293"/>
      <c r="CC162" s="293"/>
      <c r="CD162" s="293"/>
      <c r="CE162" s="293"/>
      <c r="CF162" s="293"/>
      <c r="CG162" s="293"/>
      <c r="CH162" s="293"/>
      <c r="CI162" s="228"/>
      <c r="CJ162" s="228"/>
      <c r="CK162" s="228"/>
      <c r="CL162" s="228"/>
      <c r="CM162" s="228"/>
      <c r="CN162" s="228"/>
      <c r="CO162" s="228"/>
      <c r="CP162" s="228"/>
      <c r="CQ162" s="228"/>
      <c r="CR162" s="229"/>
      <c r="CS162" s="294"/>
      <c r="CT162" s="262"/>
      <c r="CU162" s="262"/>
      <c r="CV162" s="262"/>
      <c r="CW162" s="262"/>
      <c r="CX162" s="262"/>
      <c r="CY162" s="262"/>
      <c r="CZ162" s="262"/>
      <c r="DA162" s="262"/>
      <c r="DB162" s="293">
        <f t="shared" si="22"/>
        <v>0</v>
      </c>
      <c r="DC162" s="294"/>
      <c r="DD162" s="295"/>
      <c r="DE162" s="296"/>
      <c r="DF162" s="279"/>
      <c r="DG162" s="296"/>
      <c r="DH162" s="279"/>
      <c r="DI162" s="296"/>
      <c r="DJ162" s="296"/>
      <c r="DK162" s="296"/>
      <c r="DL162" s="296"/>
      <c r="DM162" s="296"/>
      <c r="DN162" s="297"/>
      <c r="DO162" s="328">
        <f t="shared" si="25"/>
        <v>0</v>
      </c>
      <c r="DP162" s="279"/>
      <c r="DQ162" s="228"/>
      <c r="DR162" s="279"/>
      <c r="DS162" s="279"/>
      <c r="DT162" s="279"/>
      <c r="DU162" s="279"/>
      <c r="DV162" s="298"/>
      <c r="DW162" s="298"/>
      <c r="DX162" s="298"/>
      <c r="DY162" s="298"/>
      <c r="DZ162" s="262"/>
      <c r="EA162" s="299" t="e">
        <f t="shared" si="23"/>
        <v>#DIV/0!</v>
      </c>
      <c r="EB162" s="300" t="e">
        <f t="shared" si="24"/>
        <v>#DIV/0!</v>
      </c>
      <c r="EC162" s="301"/>
    </row>
    <row r="163" spans="1:133" s="118" customFormat="1" ht="30.75" customHeight="1" x14ac:dyDescent="0.2">
      <c r="A163" s="61">
        <v>162</v>
      </c>
      <c r="B163" s="61">
        <v>2023</v>
      </c>
      <c r="C163" s="363" t="s">
        <v>1685</v>
      </c>
      <c r="D163" s="364" t="s">
        <v>1686</v>
      </c>
      <c r="E163" s="62" t="s">
        <v>135</v>
      </c>
      <c r="F163" s="62" t="s">
        <v>136</v>
      </c>
      <c r="G163" s="61" t="s">
        <v>137</v>
      </c>
      <c r="H163" s="61" t="s">
        <v>138</v>
      </c>
      <c r="I163" s="63">
        <v>33600000</v>
      </c>
      <c r="J163" s="126">
        <f t="shared" si="20"/>
        <v>43200000</v>
      </c>
      <c r="K163" s="64" t="s">
        <v>139</v>
      </c>
      <c r="L163" s="65">
        <v>41358</v>
      </c>
      <c r="M163" s="76">
        <v>57</v>
      </c>
      <c r="N163" s="69" t="s">
        <v>140</v>
      </c>
      <c r="O163" s="69" t="s">
        <v>141</v>
      </c>
      <c r="P163" s="88" t="s">
        <v>378</v>
      </c>
      <c r="Q163" s="88">
        <v>1841</v>
      </c>
      <c r="R163" s="95" t="s">
        <v>379</v>
      </c>
      <c r="S163" s="102">
        <v>561</v>
      </c>
      <c r="T163" s="103">
        <v>45071</v>
      </c>
      <c r="U163" s="89">
        <v>725</v>
      </c>
      <c r="V163" s="90">
        <v>45222</v>
      </c>
      <c r="W163" s="89">
        <v>895</v>
      </c>
      <c r="X163" s="104">
        <v>45288</v>
      </c>
      <c r="Y163" s="105"/>
      <c r="Z163" s="91"/>
      <c r="AA163" s="92"/>
      <c r="AB163" s="92"/>
      <c r="AC163" s="92"/>
      <c r="AD163" s="106"/>
      <c r="AE163" s="96" t="s">
        <v>144</v>
      </c>
      <c r="AF163" s="66" t="s">
        <v>145</v>
      </c>
      <c r="AG163" s="66" t="s">
        <v>254</v>
      </c>
      <c r="AH163" s="66" t="s">
        <v>147</v>
      </c>
      <c r="AI163" s="67" t="s">
        <v>255</v>
      </c>
      <c r="AJ163" s="68">
        <v>5</v>
      </c>
      <c r="AK163" s="123" t="s">
        <v>471</v>
      </c>
      <c r="AL163" s="70" t="s">
        <v>150</v>
      </c>
      <c r="AM163" s="70">
        <v>7</v>
      </c>
      <c r="AN163" s="70">
        <f>1+1</f>
        <v>2</v>
      </c>
      <c r="AO163" s="70">
        <f t="shared" si="21"/>
        <v>9</v>
      </c>
      <c r="AP163" s="70">
        <v>0</v>
      </c>
      <c r="AQ163" s="71">
        <v>45071</v>
      </c>
      <c r="AR163" s="371">
        <v>45072</v>
      </c>
      <c r="AS163" s="371">
        <v>45078</v>
      </c>
      <c r="AT163" s="371">
        <v>45291</v>
      </c>
      <c r="AU163" s="371">
        <v>45351</v>
      </c>
      <c r="AV163" s="109"/>
      <c r="AW163" s="94" t="s">
        <v>179</v>
      </c>
      <c r="AX163" s="70" t="s">
        <v>152</v>
      </c>
      <c r="AY163" s="72">
        <v>1020734444</v>
      </c>
      <c r="AZ163" s="73">
        <v>0</v>
      </c>
      <c r="BA163" s="70" t="s">
        <v>1687</v>
      </c>
      <c r="BB163" s="60" t="s">
        <v>1053</v>
      </c>
      <c r="BC163" s="74">
        <v>32354</v>
      </c>
      <c r="BD163" s="75">
        <f ca="1">(TODAY()-Tabla1[[#This Row],[FECHA DE NACIMIENTO]])/365</f>
        <v>35.62191780821918</v>
      </c>
      <c r="BE163" s="70" t="s">
        <v>198</v>
      </c>
      <c r="BF163" s="70" t="s">
        <v>181</v>
      </c>
      <c r="BG163" s="70" t="s">
        <v>258</v>
      </c>
      <c r="BH163" s="76" t="s">
        <v>158</v>
      </c>
      <c r="BI163" s="70" t="s">
        <v>159</v>
      </c>
      <c r="BJ163" s="70" t="s">
        <v>160</v>
      </c>
      <c r="BK163" s="77" t="s">
        <v>1688</v>
      </c>
      <c r="BL163" s="70">
        <v>3143902947</v>
      </c>
      <c r="BM163" s="119" t="s">
        <v>1689</v>
      </c>
      <c r="BN163" s="70" t="s">
        <v>163</v>
      </c>
      <c r="BO163" s="71">
        <v>45472</v>
      </c>
      <c r="BP163" s="235"/>
      <c r="BQ163" s="70" t="s">
        <v>287</v>
      </c>
      <c r="BR163" s="72">
        <v>79053156</v>
      </c>
      <c r="BS163" s="73">
        <v>5</v>
      </c>
      <c r="BT163" s="70" t="s">
        <v>1690</v>
      </c>
      <c r="BU163" s="128" t="s">
        <v>1691</v>
      </c>
      <c r="BV163" s="80" t="s">
        <v>374</v>
      </c>
      <c r="BW163" s="97" t="s">
        <v>168</v>
      </c>
      <c r="BX163" s="99" t="s">
        <v>1624</v>
      </c>
      <c r="BY163" s="98" t="s">
        <v>170</v>
      </c>
      <c r="BZ163" s="93" t="s">
        <v>170</v>
      </c>
      <c r="CA163" s="93" t="s">
        <v>170</v>
      </c>
      <c r="CB163" s="93" t="s">
        <v>170</v>
      </c>
      <c r="CC163" s="93" t="s">
        <v>170</v>
      </c>
      <c r="CD163" s="93" t="s">
        <v>170</v>
      </c>
      <c r="CE163" s="93" t="s">
        <v>170</v>
      </c>
      <c r="CF163" s="93" t="s">
        <v>170</v>
      </c>
      <c r="CG163" s="93" t="s">
        <v>170</v>
      </c>
      <c r="CH163" s="93" t="s">
        <v>170</v>
      </c>
      <c r="CI163" s="81" t="s">
        <v>170</v>
      </c>
      <c r="CJ163" s="81" t="s">
        <v>170</v>
      </c>
      <c r="CK163" s="81" t="s">
        <v>170</v>
      </c>
      <c r="CL163" s="81" t="s">
        <v>170</v>
      </c>
      <c r="CM163" s="81" t="s">
        <v>170</v>
      </c>
      <c r="CN163" s="81" t="s">
        <v>170</v>
      </c>
      <c r="CO163" s="81" t="s">
        <v>170</v>
      </c>
      <c r="CP163" s="81" t="s">
        <v>170</v>
      </c>
      <c r="CQ163" s="81" t="s">
        <v>170</v>
      </c>
      <c r="CR163" s="82" t="s">
        <v>170</v>
      </c>
      <c r="CS163" s="100">
        <v>45265</v>
      </c>
      <c r="CT163" s="83">
        <v>30</v>
      </c>
      <c r="CU163" s="225">
        <v>45289</v>
      </c>
      <c r="CV163" s="83">
        <v>30</v>
      </c>
      <c r="CW163" s="83"/>
      <c r="CX163" s="83"/>
      <c r="CY163" s="83"/>
      <c r="CZ163" s="83"/>
      <c r="DA163" s="83">
        <v>2</v>
      </c>
      <c r="DB163" s="84">
        <f t="shared" si="22"/>
        <v>60</v>
      </c>
      <c r="DC163" s="100">
        <v>45351</v>
      </c>
      <c r="DD163" s="101">
        <v>45265</v>
      </c>
      <c r="DE163" s="86">
        <v>4800000</v>
      </c>
      <c r="DF163" s="85">
        <v>45289</v>
      </c>
      <c r="DG163" s="86">
        <v>4800000</v>
      </c>
      <c r="DH163" s="85"/>
      <c r="DI163" s="86"/>
      <c r="DJ163" s="86"/>
      <c r="DK163" s="86"/>
      <c r="DL163" s="86"/>
      <c r="DM163" s="86"/>
      <c r="DN163" s="87">
        <v>2</v>
      </c>
      <c r="DO163" s="325">
        <f t="shared" si="25"/>
        <v>9600000</v>
      </c>
      <c r="DP163" s="111"/>
      <c r="DQ163" s="112"/>
      <c r="DR163" s="111"/>
      <c r="DS163" s="111"/>
      <c r="DT163" s="111"/>
      <c r="DU163" s="111"/>
      <c r="DV163" s="113"/>
      <c r="DW163" s="113"/>
      <c r="DX163" s="113"/>
      <c r="DY163" s="113"/>
      <c r="DZ163" s="114"/>
      <c r="EA163" s="115">
        <f t="shared" si="23"/>
        <v>4800000</v>
      </c>
      <c r="EB163" s="116">
        <f t="shared" si="24"/>
        <v>4800000</v>
      </c>
      <c r="EC163" s="117" t="s">
        <v>1692</v>
      </c>
    </row>
    <row r="164" spans="1:133" s="118" customFormat="1" ht="21.75" customHeight="1" x14ac:dyDescent="0.2">
      <c r="A164" s="61">
        <v>163</v>
      </c>
      <c r="B164" s="61">
        <v>2023</v>
      </c>
      <c r="C164" s="360" t="s">
        <v>1693</v>
      </c>
      <c r="D164" s="366" t="s">
        <v>1694</v>
      </c>
      <c r="E164" s="62" t="s">
        <v>135</v>
      </c>
      <c r="F164" s="62" t="s">
        <v>136</v>
      </c>
      <c r="G164" s="61" t="s">
        <v>137</v>
      </c>
      <c r="H164" s="61" t="s">
        <v>138</v>
      </c>
      <c r="I164" s="63">
        <v>21700000</v>
      </c>
      <c r="J164" s="126">
        <f t="shared" si="20"/>
        <v>24180000</v>
      </c>
      <c r="K164" s="64" t="s">
        <v>139</v>
      </c>
      <c r="L164" s="65">
        <v>41388</v>
      </c>
      <c r="M164" s="76">
        <v>20</v>
      </c>
      <c r="N164" s="69" t="s">
        <v>459</v>
      </c>
      <c r="O164" s="69" t="s">
        <v>266</v>
      </c>
      <c r="P164" s="88" t="s">
        <v>460</v>
      </c>
      <c r="Q164" s="88">
        <v>1845</v>
      </c>
      <c r="R164" s="95" t="s">
        <v>461</v>
      </c>
      <c r="S164" s="102">
        <v>565</v>
      </c>
      <c r="T164" s="103">
        <v>45077</v>
      </c>
      <c r="U164" s="89">
        <v>773</v>
      </c>
      <c r="V164" s="90">
        <v>45246</v>
      </c>
      <c r="W164" s="89"/>
      <c r="X164" s="104"/>
      <c r="Y164" s="105"/>
      <c r="Z164" s="91"/>
      <c r="AA164" s="92"/>
      <c r="AB164" s="92"/>
      <c r="AC164" s="92"/>
      <c r="AD164" s="106"/>
      <c r="AE164" s="96" t="s">
        <v>144</v>
      </c>
      <c r="AF164" s="66" t="s">
        <v>145</v>
      </c>
      <c r="AG164" s="66" t="s">
        <v>146</v>
      </c>
      <c r="AH164" s="66" t="s">
        <v>147</v>
      </c>
      <c r="AI164" s="67" t="s">
        <v>148</v>
      </c>
      <c r="AJ164" s="68">
        <v>4</v>
      </c>
      <c r="AK164" s="123" t="s">
        <v>1695</v>
      </c>
      <c r="AL164" s="70" t="s">
        <v>150</v>
      </c>
      <c r="AM164" s="70">
        <v>7</v>
      </c>
      <c r="AN164" s="70">
        <v>0</v>
      </c>
      <c r="AO164" s="70">
        <f t="shared" si="21"/>
        <v>7</v>
      </c>
      <c r="AP164" s="70">
        <v>24</v>
      </c>
      <c r="AQ164" s="107">
        <v>45079</v>
      </c>
      <c r="AR164" s="108">
        <v>45079</v>
      </c>
      <c r="AS164" s="108">
        <v>45084</v>
      </c>
      <c r="AT164" s="108">
        <v>45297</v>
      </c>
      <c r="AU164" s="108">
        <v>45321</v>
      </c>
      <c r="AV164" s="109"/>
      <c r="AW164" s="94" t="s">
        <v>215</v>
      </c>
      <c r="AX164" s="70" t="s">
        <v>152</v>
      </c>
      <c r="AY164" s="72">
        <v>1018500525</v>
      </c>
      <c r="AZ164" s="73">
        <v>7</v>
      </c>
      <c r="BA164" s="70" t="s">
        <v>1696</v>
      </c>
      <c r="BB164" s="60" t="s">
        <v>1697</v>
      </c>
      <c r="BC164" s="74">
        <v>35814</v>
      </c>
      <c r="BD164" s="75">
        <f ca="1">(TODAY()-Tabla1[[#This Row],[FECHA DE NACIMIENTO]])/365</f>
        <v>26.142465753424659</v>
      </c>
      <c r="BE164" s="70" t="s">
        <v>198</v>
      </c>
      <c r="BF164" s="70" t="s">
        <v>156</v>
      </c>
      <c r="BG164" s="70" t="s">
        <v>244</v>
      </c>
      <c r="BH164" s="76" t="s">
        <v>158</v>
      </c>
      <c r="BI164" s="70" t="s">
        <v>159</v>
      </c>
      <c r="BJ164" s="70" t="s">
        <v>160</v>
      </c>
      <c r="BK164" s="77" t="s">
        <v>1698</v>
      </c>
      <c r="BL164" s="70">
        <v>6013235033</v>
      </c>
      <c r="BM164" s="119" t="s">
        <v>1699</v>
      </c>
      <c r="BN164" s="70" t="s">
        <v>163</v>
      </c>
      <c r="BO164" s="71">
        <v>45493</v>
      </c>
      <c r="BP164" s="71"/>
      <c r="BQ164" s="70" t="s">
        <v>1475</v>
      </c>
      <c r="BR164" s="72">
        <v>1030592221</v>
      </c>
      <c r="BS164" s="73">
        <v>0</v>
      </c>
      <c r="BT164" s="70" t="s">
        <v>1476</v>
      </c>
      <c r="BU164" s="128" t="s">
        <v>1700</v>
      </c>
      <c r="BV164" s="80" t="s">
        <v>374</v>
      </c>
      <c r="BW164" s="97" t="s">
        <v>187</v>
      </c>
      <c r="BX164" s="99" t="s">
        <v>1624</v>
      </c>
      <c r="BY164" s="98" t="s">
        <v>170</v>
      </c>
      <c r="BZ164" s="93" t="s">
        <v>170</v>
      </c>
      <c r="CA164" s="93" t="s">
        <v>170</v>
      </c>
      <c r="CB164" s="93" t="s">
        <v>170</v>
      </c>
      <c r="CC164" s="93" t="s">
        <v>170</v>
      </c>
      <c r="CD164" s="93" t="s">
        <v>170</v>
      </c>
      <c r="CE164" s="93" t="s">
        <v>170</v>
      </c>
      <c r="CF164" s="93" t="s">
        <v>170</v>
      </c>
      <c r="CG164" s="93" t="s">
        <v>170</v>
      </c>
      <c r="CH164" s="93" t="s">
        <v>170</v>
      </c>
      <c r="CI164" s="81" t="s">
        <v>170</v>
      </c>
      <c r="CJ164" s="81" t="s">
        <v>170</v>
      </c>
      <c r="CK164" s="81" t="s">
        <v>170</v>
      </c>
      <c r="CL164" s="81" t="s">
        <v>170</v>
      </c>
      <c r="CM164" s="81" t="s">
        <v>170</v>
      </c>
      <c r="CN164" s="81" t="s">
        <v>170</v>
      </c>
      <c r="CO164" s="81" t="s">
        <v>170</v>
      </c>
      <c r="CP164" s="81" t="s">
        <v>170</v>
      </c>
      <c r="CQ164" s="81" t="s">
        <v>170</v>
      </c>
      <c r="CR164" s="82" t="s">
        <v>170</v>
      </c>
      <c r="CS164" s="100">
        <v>45288</v>
      </c>
      <c r="CT164" s="83">
        <v>24</v>
      </c>
      <c r="CU164" s="83"/>
      <c r="CV164" s="83"/>
      <c r="CW164" s="83"/>
      <c r="CX164" s="83"/>
      <c r="CY164" s="83"/>
      <c r="CZ164" s="83"/>
      <c r="DA164" s="83">
        <v>1</v>
      </c>
      <c r="DB164" s="84">
        <f t="shared" si="22"/>
        <v>24</v>
      </c>
      <c r="DC164" s="100">
        <v>45321</v>
      </c>
      <c r="DD164" s="101">
        <v>45288</v>
      </c>
      <c r="DE164" s="86">
        <v>2480000</v>
      </c>
      <c r="DF164" s="85"/>
      <c r="DG164" s="86"/>
      <c r="DH164" s="85"/>
      <c r="DI164" s="86"/>
      <c r="DJ164" s="86"/>
      <c r="DK164" s="86"/>
      <c r="DL164" s="86"/>
      <c r="DM164" s="86"/>
      <c r="DN164" s="87">
        <v>1</v>
      </c>
      <c r="DO164" s="325">
        <f t="shared" si="25"/>
        <v>2480000</v>
      </c>
      <c r="DP164" s="111"/>
      <c r="DQ164" s="112"/>
      <c r="DR164" s="111"/>
      <c r="DS164" s="111"/>
      <c r="DT164" s="111"/>
      <c r="DU164" s="111"/>
      <c r="DV164" s="113"/>
      <c r="DW164" s="113"/>
      <c r="DX164" s="113"/>
      <c r="DY164" s="113"/>
      <c r="DZ164" s="114"/>
      <c r="EA164" s="115">
        <f t="shared" si="23"/>
        <v>3454285.7142857141</v>
      </c>
      <c r="EB164" s="116">
        <f t="shared" si="24"/>
        <v>3454285.7142857141</v>
      </c>
      <c r="EC164" s="117" t="s">
        <v>1701</v>
      </c>
    </row>
    <row r="165" spans="1:133" s="118" customFormat="1" ht="48" x14ac:dyDescent="0.2">
      <c r="A165" s="61">
        <v>164</v>
      </c>
      <c r="B165" s="61">
        <v>2023</v>
      </c>
      <c r="C165" s="129" t="s">
        <v>1702</v>
      </c>
      <c r="D165" s="62" t="s">
        <v>1703</v>
      </c>
      <c r="E165" s="62" t="s">
        <v>1089</v>
      </c>
      <c r="F165" s="62" t="s">
        <v>1090</v>
      </c>
      <c r="G165" s="61" t="s">
        <v>137</v>
      </c>
      <c r="H165" s="61" t="s">
        <v>138</v>
      </c>
      <c r="I165" s="63">
        <v>200000000</v>
      </c>
      <c r="J165" s="126">
        <f t="shared" si="20"/>
        <v>200000000</v>
      </c>
      <c r="K165" s="64" t="s">
        <v>139</v>
      </c>
      <c r="L165" s="65">
        <v>41388</v>
      </c>
      <c r="M165" s="76">
        <v>20</v>
      </c>
      <c r="N165" s="69" t="s">
        <v>459</v>
      </c>
      <c r="O165" s="69" t="s">
        <v>266</v>
      </c>
      <c r="P165" s="88" t="s">
        <v>460</v>
      </c>
      <c r="Q165" s="88">
        <v>1845</v>
      </c>
      <c r="R165" s="95" t="s">
        <v>461</v>
      </c>
      <c r="S165" s="102">
        <v>565</v>
      </c>
      <c r="T165" s="103">
        <v>45077</v>
      </c>
      <c r="U165" s="89"/>
      <c r="V165" s="90"/>
      <c r="W165" s="89"/>
      <c r="X165" s="104"/>
      <c r="Y165" s="105"/>
      <c r="Z165" s="91"/>
      <c r="AA165" s="92"/>
      <c r="AB165" s="92"/>
      <c r="AC165" s="92"/>
      <c r="AD165" s="106"/>
      <c r="AE165" s="96" t="s">
        <v>144</v>
      </c>
      <c r="AF165" s="66" t="s">
        <v>145</v>
      </c>
      <c r="AG165" s="66" t="s">
        <v>1338</v>
      </c>
      <c r="AH165" s="66" t="s">
        <v>147</v>
      </c>
      <c r="AI165" s="67" t="s">
        <v>1340</v>
      </c>
      <c r="AJ165" s="68">
        <v>18</v>
      </c>
      <c r="AK165" s="123" t="s">
        <v>1704</v>
      </c>
      <c r="AL165" s="70" t="s">
        <v>150</v>
      </c>
      <c r="AM165" s="70">
        <v>8</v>
      </c>
      <c r="AN165" s="70">
        <v>0</v>
      </c>
      <c r="AO165" s="70">
        <f t="shared" si="21"/>
        <v>8</v>
      </c>
      <c r="AP165" s="70">
        <v>0</v>
      </c>
      <c r="AQ165" s="107">
        <v>45072</v>
      </c>
      <c r="AR165" s="108">
        <v>45084</v>
      </c>
      <c r="AS165" s="108">
        <v>45092</v>
      </c>
      <c r="AT165" s="108">
        <v>45336</v>
      </c>
      <c r="AU165" s="108"/>
      <c r="AV165" s="109"/>
      <c r="AW165" s="94" t="s">
        <v>179</v>
      </c>
      <c r="AX165" s="70" t="s">
        <v>1097</v>
      </c>
      <c r="AY165" s="72">
        <v>900300970</v>
      </c>
      <c r="AZ165" s="73">
        <v>1</v>
      </c>
      <c r="BA165" s="70" t="s">
        <v>1705</v>
      </c>
      <c r="BB165" s="60" t="s">
        <v>170</v>
      </c>
      <c r="BC165" s="60" t="s">
        <v>170</v>
      </c>
      <c r="BD165" s="60" t="e">
        <f ca="1">(TODAY()-Tabla1[[#This Row],[FECHA DE NACIMIENTO]])/365</f>
        <v>#VALUE!</v>
      </c>
      <c r="BE165" s="70" t="s">
        <v>170</v>
      </c>
      <c r="BF165" s="70" t="s">
        <v>1099</v>
      </c>
      <c r="BG165" s="70" t="s">
        <v>170</v>
      </c>
      <c r="BH165" s="76" t="s">
        <v>1100</v>
      </c>
      <c r="BI165" s="73" t="s">
        <v>1101</v>
      </c>
      <c r="BJ165" s="70" t="s">
        <v>160</v>
      </c>
      <c r="BK165" s="77" t="s">
        <v>1706</v>
      </c>
      <c r="BL165" s="70">
        <v>6017652901</v>
      </c>
      <c r="BM165" s="119" t="s">
        <v>1707</v>
      </c>
      <c r="BN165" s="70" t="s">
        <v>163</v>
      </c>
      <c r="BO165" s="71">
        <v>46424</v>
      </c>
      <c r="BP165" s="71"/>
      <c r="BQ165" s="70" t="s">
        <v>1708</v>
      </c>
      <c r="BR165" s="257">
        <v>1033802617</v>
      </c>
      <c r="BS165" s="73">
        <v>7</v>
      </c>
      <c r="BT165" s="70" t="s">
        <v>1476</v>
      </c>
      <c r="BU165" s="128" t="s">
        <v>1709</v>
      </c>
      <c r="BV165" s="80" t="s">
        <v>1664</v>
      </c>
      <c r="BW165" s="97" t="s">
        <v>168</v>
      </c>
      <c r="BX165" s="99" t="s">
        <v>1624</v>
      </c>
      <c r="BY165" s="98" t="s">
        <v>1710</v>
      </c>
      <c r="BZ165" s="93" t="s">
        <v>1711</v>
      </c>
      <c r="CA165" s="93" t="s">
        <v>1712</v>
      </c>
      <c r="CB165" s="93" t="s">
        <v>1713</v>
      </c>
      <c r="CC165" s="93" t="s">
        <v>1714</v>
      </c>
      <c r="CD165" s="93" t="s">
        <v>1715</v>
      </c>
      <c r="CE165" s="93" t="s">
        <v>1672</v>
      </c>
      <c r="CF165" s="93" t="s">
        <v>1716</v>
      </c>
      <c r="CG165" s="93" t="s">
        <v>1717</v>
      </c>
      <c r="CH165" s="93" t="s">
        <v>170</v>
      </c>
      <c r="CI165" s="81" t="s">
        <v>170</v>
      </c>
      <c r="CJ165" s="81" t="s">
        <v>170</v>
      </c>
      <c r="CK165" s="81" t="s">
        <v>170</v>
      </c>
      <c r="CL165" s="81" t="s">
        <v>170</v>
      </c>
      <c r="CM165" s="81" t="s">
        <v>170</v>
      </c>
      <c r="CN165" s="81" t="s">
        <v>170</v>
      </c>
      <c r="CO165" s="81" t="s">
        <v>170</v>
      </c>
      <c r="CP165" s="81" t="s">
        <v>170</v>
      </c>
      <c r="CQ165" s="81" t="s">
        <v>170</v>
      </c>
      <c r="CR165" s="82" t="s">
        <v>170</v>
      </c>
      <c r="CS165" s="100"/>
      <c r="CT165" s="83"/>
      <c r="CU165" s="83"/>
      <c r="CV165" s="83"/>
      <c r="CW165" s="83"/>
      <c r="CX165" s="83"/>
      <c r="CY165" s="83"/>
      <c r="CZ165" s="83"/>
      <c r="DA165" s="83"/>
      <c r="DB165" s="84">
        <f t="shared" si="22"/>
        <v>0</v>
      </c>
      <c r="DC165" s="100">
        <v>45336</v>
      </c>
      <c r="DD165" s="101"/>
      <c r="DE165" s="86"/>
      <c r="DF165" s="85"/>
      <c r="DG165" s="86"/>
      <c r="DH165" s="85"/>
      <c r="DI165" s="86"/>
      <c r="DJ165" s="86"/>
      <c r="DK165" s="86"/>
      <c r="DL165" s="86"/>
      <c r="DM165" s="86"/>
      <c r="DN165" s="87"/>
      <c r="DO165" s="325">
        <f t="shared" si="25"/>
        <v>0</v>
      </c>
      <c r="DP165" s="111"/>
      <c r="DQ165" s="112"/>
      <c r="DR165" s="111"/>
      <c r="DS165" s="111"/>
      <c r="DT165" s="111"/>
      <c r="DU165" s="111"/>
      <c r="DV165" s="113"/>
      <c r="DW165" s="113"/>
      <c r="DX165" s="113"/>
      <c r="DY165" s="113"/>
      <c r="DZ165" s="114" t="s">
        <v>1718</v>
      </c>
      <c r="EA165" s="115">
        <f t="shared" si="23"/>
        <v>25000000</v>
      </c>
      <c r="EB165" s="116">
        <f t="shared" si="24"/>
        <v>25000000</v>
      </c>
      <c r="EC165" s="227"/>
    </row>
    <row r="166" spans="1:133" s="118" customFormat="1" ht="22.5" customHeight="1" x14ac:dyDescent="0.2">
      <c r="A166" s="61">
        <v>165</v>
      </c>
      <c r="B166" s="61">
        <v>2023</v>
      </c>
      <c r="C166" s="360" t="s">
        <v>1719</v>
      </c>
      <c r="D166" s="366" t="s">
        <v>1720</v>
      </c>
      <c r="E166" s="62" t="s">
        <v>135</v>
      </c>
      <c r="F166" s="62" t="s">
        <v>136</v>
      </c>
      <c r="G166" s="61" t="s">
        <v>137</v>
      </c>
      <c r="H166" s="61" t="s">
        <v>138</v>
      </c>
      <c r="I166" s="63">
        <v>30960000</v>
      </c>
      <c r="J166" s="126">
        <f t="shared" si="20"/>
        <v>30960000</v>
      </c>
      <c r="K166" s="64" t="s">
        <v>139</v>
      </c>
      <c r="L166" s="65">
        <v>41616</v>
      </c>
      <c r="M166" s="76">
        <v>57</v>
      </c>
      <c r="N166" s="69" t="s">
        <v>140</v>
      </c>
      <c r="O166" s="69" t="s">
        <v>141</v>
      </c>
      <c r="P166" s="88" t="s">
        <v>142</v>
      </c>
      <c r="Q166" s="88">
        <v>1741</v>
      </c>
      <c r="R166" s="95" t="s">
        <v>143</v>
      </c>
      <c r="S166" s="102">
        <v>563</v>
      </c>
      <c r="T166" s="103">
        <v>45076</v>
      </c>
      <c r="U166" s="89"/>
      <c r="V166" s="90"/>
      <c r="W166" s="89"/>
      <c r="X166" s="104"/>
      <c r="Y166" s="105"/>
      <c r="Z166" s="91"/>
      <c r="AA166" s="92"/>
      <c r="AB166" s="92"/>
      <c r="AC166" s="92"/>
      <c r="AD166" s="106"/>
      <c r="AE166" s="96" t="s">
        <v>144</v>
      </c>
      <c r="AF166" s="66" t="s">
        <v>145</v>
      </c>
      <c r="AG166" s="66" t="s">
        <v>254</v>
      </c>
      <c r="AH166" s="66" t="s">
        <v>147</v>
      </c>
      <c r="AI166" s="67" t="s">
        <v>255</v>
      </c>
      <c r="AJ166" s="68">
        <v>5</v>
      </c>
      <c r="AK166" s="123" t="s">
        <v>1721</v>
      </c>
      <c r="AL166" s="70" t="s">
        <v>150</v>
      </c>
      <c r="AM166" s="70">
        <v>6</v>
      </c>
      <c r="AN166" s="70">
        <v>0</v>
      </c>
      <c r="AO166" s="70">
        <f t="shared" si="21"/>
        <v>6</v>
      </c>
      <c r="AP166" s="70">
        <v>0</v>
      </c>
      <c r="AQ166" s="107">
        <v>45078</v>
      </c>
      <c r="AR166" s="108">
        <v>45078</v>
      </c>
      <c r="AS166" s="108">
        <v>45078</v>
      </c>
      <c r="AT166" s="108">
        <v>45260</v>
      </c>
      <c r="AU166" s="108">
        <v>45187</v>
      </c>
      <c r="AV166" s="109"/>
      <c r="AW166" s="94" t="s">
        <v>1722</v>
      </c>
      <c r="AX166" s="70" t="s">
        <v>152</v>
      </c>
      <c r="AY166" s="72">
        <v>1033699910</v>
      </c>
      <c r="AZ166" s="73">
        <v>9</v>
      </c>
      <c r="BA166" s="70" t="s">
        <v>242</v>
      </c>
      <c r="BB166" s="60" t="s">
        <v>243</v>
      </c>
      <c r="BC166" s="74">
        <v>32284</v>
      </c>
      <c r="BD166" s="75">
        <f ca="1">(TODAY()-Tabla1[[#This Row],[FECHA DE NACIMIENTO]])/365</f>
        <v>35.813698630136983</v>
      </c>
      <c r="BE166" s="70" t="s">
        <v>170</v>
      </c>
      <c r="BF166" s="70" t="s">
        <v>181</v>
      </c>
      <c r="BG166" s="70" t="s">
        <v>258</v>
      </c>
      <c r="BH166" s="76" t="s">
        <v>158</v>
      </c>
      <c r="BI166" s="70" t="s">
        <v>159</v>
      </c>
      <c r="BJ166" s="70" t="s">
        <v>160</v>
      </c>
      <c r="BK166" s="77" t="s">
        <v>245</v>
      </c>
      <c r="BL166" s="70">
        <v>3506576629</v>
      </c>
      <c r="BM166" s="119" t="s">
        <v>246</v>
      </c>
      <c r="BN166" s="70" t="s">
        <v>163</v>
      </c>
      <c r="BO166" s="71">
        <v>45483</v>
      </c>
      <c r="BP166" s="71"/>
      <c r="BQ166" s="70" t="s">
        <v>247</v>
      </c>
      <c r="BR166" s="72">
        <v>1016059999</v>
      </c>
      <c r="BS166" s="73">
        <v>6</v>
      </c>
      <c r="BT166" s="70" t="s">
        <v>248</v>
      </c>
      <c r="BU166" s="128" t="s">
        <v>1723</v>
      </c>
      <c r="BV166" s="80" t="s">
        <v>374</v>
      </c>
      <c r="BW166" s="97" t="s">
        <v>250</v>
      </c>
      <c r="BX166" s="99" t="s">
        <v>1624</v>
      </c>
      <c r="BY166" s="98" t="s">
        <v>170</v>
      </c>
      <c r="BZ166" s="93" t="s">
        <v>170</v>
      </c>
      <c r="CA166" s="93" t="s">
        <v>170</v>
      </c>
      <c r="CB166" s="93" t="s">
        <v>170</v>
      </c>
      <c r="CC166" s="93" t="s">
        <v>170</v>
      </c>
      <c r="CD166" s="93" t="s">
        <v>170</v>
      </c>
      <c r="CE166" s="93" t="s">
        <v>170</v>
      </c>
      <c r="CF166" s="93" t="s">
        <v>170</v>
      </c>
      <c r="CG166" s="93" t="s">
        <v>170</v>
      </c>
      <c r="CH166" s="93" t="s">
        <v>170</v>
      </c>
      <c r="CI166" s="81" t="s">
        <v>170</v>
      </c>
      <c r="CJ166" s="81" t="s">
        <v>170</v>
      </c>
      <c r="CK166" s="81" t="s">
        <v>170</v>
      </c>
      <c r="CL166" s="81" t="s">
        <v>170</v>
      </c>
      <c r="CM166" s="81" t="s">
        <v>170</v>
      </c>
      <c r="CN166" s="81" t="s">
        <v>170</v>
      </c>
      <c r="CO166" s="81" t="s">
        <v>170</v>
      </c>
      <c r="CP166" s="81" t="s">
        <v>170</v>
      </c>
      <c r="CQ166" s="81" t="s">
        <v>170</v>
      </c>
      <c r="CR166" s="82" t="s">
        <v>170</v>
      </c>
      <c r="CS166" s="100"/>
      <c r="CT166" s="83"/>
      <c r="CU166" s="83"/>
      <c r="CV166" s="83"/>
      <c r="CW166" s="83"/>
      <c r="CX166" s="83"/>
      <c r="CY166" s="83"/>
      <c r="CZ166" s="83"/>
      <c r="DA166" s="83"/>
      <c r="DB166" s="84">
        <f t="shared" si="22"/>
        <v>0</v>
      </c>
      <c r="DC166" s="100">
        <v>45260</v>
      </c>
      <c r="DD166" s="101"/>
      <c r="DE166" s="86"/>
      <c r="DF166" s="85"/>
      <c r="DG166" s="86"/>
      <c r="DH166" s="85"/>
      <c r="DI166" s="86"/>
      <c r="DJ166" s="86"/>
      <c r="DK166" s="86"/>
      <c r="DL166" s="86"/>
      <c r="DM166" s="86"/>
      <c r="DN166" s="87"/>
      <c r="DO166" s="325">
        <f t="shared" si="25"/>
        <v>0</v>
      </c>
      <c r="DP166" s="111"/>
      <c r="DQ166" s="112"/>
      <c r="DR166" s="111"/>
      <c r="DS166" s="111"/>
      <c r="DT166" s="111"/>
      <c r="DU166" s="111"/>
      <c r="DV166" s="113"/>
      <c r="DW166" s="113"/>
      <c r="DX166" s="113"/>
      <c r="DY166" s="113"/>
      <c r="DZ166" s="114"/>
      <c r="EA166" s="115">
        <f t="shared" si="23"/>
        <v>5160000</v>
      </c>
      <c r="EB166" s="116">
        <f t="shared" si="24"/>
        <v>5160000</v>
      </c>
      <c r="EC166" s="117" t="s">
        <v>1724</v>
      </c>
    </row>
    <row r="167" spans="1:133" s="118" customFormat="1" ht="39.75" customHeight="1" x14ac:dyDescent="0.2">
      <c r="A167" s="61">
        <v>166</v>
      </c>
      <c r="B167" s="61">
        <v>2023</v>
      </c>
      <c r="C167" s="363" t="s">
        <v>1693</v>
      </c>
      <c r="D167" s="364" t="s">
        <v>1725</v>
      </c>
      <c r="E167" s="62" t="s">
        <v>135</v>
      </c>
      <c r="F167" s="62" t="s">
        <v>136</v>
      </c>
      <c r="G167" s="61" t="s">
        <v>137</v>
      </c>
      <c r="H167" s="61" t="s">
        <v>138</v>
      </c>
      <c r="I167" s="63">
        <v>21700000</v>
      </c>
      <c r="J167" s="126">
        <f t="shared" si="20"/>
        <v>21700000</v>
      </c>
      <c r="K167" s="64" t="s">
        <v>139</v>
      </c>
      <c r="L167" s="65">
        <v>41388</v>
      </c>
      <c r="M167" s="76">
        <v>20</v>
      </c>
      <c r="N167" s="69" t="s">
        <v>459</v>
      </c>
      <c r="O167" s="69" t="s">
        <v>266</v>
      </c>
      <c r="P167" s="88" t="s">
        <v>460</v>
      </c>
      <c r="Q167" s="88">
        <v>1845</v>
      </c>
      <c r="R167" s="95" t="s">
        <v>461</v>
      </c>
      <c r="S167" s="102">
        <v>565</v>
      </c>
      <c r="T167" s="103">
        <v>45077</v>
      </c>
      <c r="U167" s="89"/>
      <c r="V167" s="90"/>
      <c r="W167" s="89"/>
      <c r="X167" s="104"/>
      <c r="Y167" s="105"/>
      <c r="Z167" s="91"/>
      <c r="AA167" s="92"/>
      <c r="AB167" s="92"/>
      <c r="AC167" s="92"/>
      <c r="AD167" s="106"/>
      <c r="AE167" s="96" t="s">
        <v>144</v>
      </c>
      <c r="AF167" s="66" t="s">
        <v>145</v>
      </c>
      <c r="AG167" s="66" t="s">
        <v>146</v>
      </c>
      <c r="AH167" s="66" t="s">
        <v>147</v>
      </c>
      <c r="AI167" s="67" t="s">
        <v>148</v>
      </c>
      <c r="AJ167" s="68">
        <v>4</v>
      </c>
      <c r="AK167" s="123" t="s">
        <v>1695</v>
      </c>
      <c r="AL167" s="70" t="s">
        <v>150</v>
      </c>
      <c r="AM167" s="70">
        <v>7</v>
      </c>
      <c r="AN167" s="70">
        <v>0</v>
      </c>
      <c r="AO167" s="70">
        <f t="shared" si="21"/>
        <v>7</v>
      </c>
      <c r="AP167" s="70">
        <v>0</v>
      </c>
      <c r="AQ167" s="108">
        <v>45079</v>
      </c>
      <c r="AR167" s="108">
        <v>45079</v>
      </c>
      <c r="AS167" s="108">
        <v>45084</v>
      </c>
      <c r="AT167" s="108">
        <v>45297</v>
      </c>
      <c r="AU167" s="108"/>
      <c r="AV167" s="109"/>
      <c r="AW167" s="94" t="s">
        <v>215</v>
      </c>
      <c r="AX167" s="70" t="s">
        <v>152</v>
      </c>
      <c r="AY167" s="72">
        <v>1010217177</v>
      </c>
      <c r="AZ167" s="73">
        <v>5</v>
      </c>
      <c r="BA167" s="70" t="s">
        <v>1726</v>
      </c>
      <c r="BB167" s="60" t="s">
        <v>1472</v>
      </c>
      <c r="BC167" s="74">
        <v>34537</v>
      </c>
      <c r="BD167" s="75">
        <f ca="1">(TODAY()-Tabla1[[#This Row],[FECHA DE NACIMIENTO]])/365</f>
        <v>29.641095890410959</v>
      </c>
      <c r="BE167" s="70" t="s">
        <v>198</v>
      </c>
      <c r="BF167" s="70" t="s">
        <v>156</v>
      </c>
      <c r="BG167" s="70" t="s">
        <v>244</v>
      </c>
      <c r="BH167" s="76" t="s">
        <v>158</v>
      </c>
      <c r="BI167" s="70" t="s">
        <v>159</v>
      </c>
      <c r="BJ167" s="70" t="s">
        <v>160</v>
      </c>
      <c r="BK167" s="77" t="s">
        <v>1727</v>
      </c>
      <c r="BL167" s="70">
        <v>3204376580</v>
      </c>
      <c r="BM167" s="110" t="s">
        <v>1728</v>
      </c>
      <c r="BN167" s="70" t="s">
        <v>163</v>
      </c>
      <c r="BO167" s="71">
        <v>45488</v>
      </c>
      <c r="BP167" s="71"/>
      <c r="BQ167" s="70" t="s">
        <v>1475</v>
      </c>
      <c r="BR167" s="72">
        <v>1030592221</v>
      </c>
      <c r="BS167" s="73">
        <v>0</v>
      </c>
      <c r="BT167" s="70" t="s">
        <v>1476</v>
      </c>
      <c r="BU167" s="128" t="s">
        <v>1729</v>
      </c>
      <c r="BV167" s="80" t="s">
        <v>374</v>
      </c>
      <c r="BW167" s="97" t="s">
        <v>187</v>
      </c>
      <c r="BX167" s="99" t="s">
        <v>1624</v>
      </c>
      <c r="BY167" s="98" t="s">
        <v>170</v>
      </c>
      <c r="BZ167" s="93" t="s">
        <v>170</v>
      </c>
      <c r="CA167" s="93" t="s">
        <v>170</v>
      </c>
      <c r="CB167" s="93" t="s">
        <v>170</v>
      </c>
      <c r="CC167" s="93" t="s">
        <v>170</v>
      </c>
      <c r="CD167" s="93" t="s">
        <v>170</v>
      </c>
      <c r="CE167" s="93" t="s">
        <v>170</v>
      </c>
      <c r="CF167" s="93" t="s">
        <v>170</v>
      </c>
      <c r="CG167" s="93" t="s">
        <v>170</v>
      </c>
      <c r="CH167" s="93" t="s">
        <v>170</v>
      </c>
      <c r="CI167" s="81" t="s">
        <v>170</v>
      </c>
      <c r="CJ167" s="81" t="s">
        <v>170</v>
      </c>
      <c r="CK167" s="81" t="s">
        <v>170</v>
      </c>
      <c r="CL167" s="81" t="s">
        <v>170</v>
      </c>
      <c r="CM167" s="81" t="s">
        <v>170</v>
      </c>
      <c r="CN167" s="81" t="s">
        <v>170</v>
      </c>
      <c r="CO167" s="81" t="s">
        <v>170</v>
      </c>
      <c r="CP167" s="81" t="s">
        <v>170</v>
      </c>
      <c r="CQ167" s="81" t="s">
        <v>170</v>
      </c>
      <c r="CR167" s="82" t="s">
        <v>170</v>
      </c>
      <c r="CS167" s="100"/>
      <c r="CT167" s="83"/>
      <c r="CU167" s="83"/>
      <c r="CV167" s="83"/>
      <c r="CW167" s="83"/>
      <c r="CX167" s="83"/>
      <c r="CY167" s="83"/>
      <c r="CZ167" s="83"/>
      <c r="DA167" s="83"/>
      <c r="DB167" s="84">
        <f t="shared" si="22"/>
        <v>0</v>
      </c>
      <c r="DC167" s="100">
        <v>45297</v>
      </c>
      <c r="DD167" s="101"/>
      <c r="DE167" s="86"/>
      <c r="DF167" s="85"/>
      <c r="DG167" s="86"/>
      <c r="DH167" s="85"/>
      <c r="DI167" s="86"/>
      <c r="DJ167" s="86"/>
      <c r="DK167" s="86"/>
      <c r="DL167" s="86"/>
      <c r="DM167" s="86"/>
      <c r="DN167" s="87"/>
      <c r="DO167" s="325">
        <f t="shared" si="25"/>
        <v>0</v>
      </c>
      <c r="DP167" s="111"/>
      <c r="DQ167" s="112"/>
      <c r="DR167" s="111"/>
      <c r="DS167" s="111"/>
      <c r="DT167" s="111"/>
      <c r="DU167" s="111"/>
      <c r="DV167" s="113"/>
      <c r="DW167" s="113"/>
      <c r="DX167" s="113"/>
      <c r="DY167" s="113"/>
      <c r="DZ167" s="114"/>
      <c r="EA167" s="115">
        <f t="shared" si="23"/>
        <v>3100000</v>
      </c>
      <c r="EB167" s="116">
        <f t="shared" si="24"/>
        <v>3100000</v>
      </c>
      <c r="EC167" s="117" t="s">
        <v>1730</v>
      </c>
    </row>
    <row r="168" spans="1:133" s="118" customFormat="1" ht="22.5" customHeight="1" x14ac:dyDescent="0.2">
      <c r="A168" s="61">
        <v>167</v>
      </c>
      <c r="B168" s="61">
        <v>2023</v>
      </c>
      <c r="C168" s="363" t="s">
        <v>1693</v>
      </c>
      <c r="D168" s="366" t="s">
        <v>1731</v>
      </c>
      <c r="E168" s="62" t="s">
        <v>135</v>
      </c>
      <c r="F168" s="62" t="s">
        <v>136</v>
      </c>
      <c r="G168" s="61" t="s">
        <v>137</v>
      </c>
      <c r="H168" s="61" t="s">
        <v>138</v>
      </c>
      <c r="I168" s="63">
        <v>21700000</v>
      </c>
      <c r="J168" s="126">
        <f t="shared" si="20"/>
        <v>24180000</v>
      </c>
      <c r="K168" s="64" t="s">
        <v>139</v>
      </c>
      <c r="L168" s="65">
        <v>41388</v>
      </c>
      <c r="M168" s="76">
        <v>20</v>
      </c>
      <c r="N168" s="69" t="s">
        <v>459</v>
      </c>
      <c r="O168" s="69" t="s">
        <v>266</v>
      </c>
      <c r="P168" s="88" t="s">
        <v>460</v>
      </c>
      <c r="Q168" s="88">
        <v>1845</v>
      </c>
      <c r="R168" s="95" t="s">
        <v>461</v>
      </c>
      <c r="S168" s="102">
        <v>565</v>
      </c>
      <c r="T168" s="103">
        <v>45077</v>
      </c>
      <c r="U168" s="89">
        <v>777</v>
      </c>
      <c r="V168" s="90">
        <v>45246</v>
      </c>
      <c r="W168" s="89"/>
      <c r="X168" s="104"/>
      <c r="Y168" s="105"/>
      <c r="Z168" s="91"/>
      <c r="AA168" s="92"/>
      <c r="AB168" s="92"/>
      <c r="AC168" s="92"/>
      <c r="AD168" s="106"/>
      <c r="AE168" s="96" t="s">
        <v>144</v>
      </c>
      <c r="AF168" s="66" t="s">
        <v>145</v>
      </c>
      <c r="AG168" s="66" t="s">
        <v>146</v>
      </c>
      <c r="AH168" s="66" t="s">
        <v>147</v>
      </c>
      <c r="AI168" s="67" t="s">
        <v>148</v>
      </c>
      <c r="AJ168" s="68">
        <v>4</v>
      </c>
      <c r="AK168" s="123" t="s">
        <v>1732</v>
      </c>
      <c r="AL168" s="70" t="s">
        <v>150</v>
      </c>
      <c r="AM168" s="70">
        <v>7</v>
      </c>
      <c r="AN168" s="70">
        <v>0</v>
      </c>
      <c r="AO168" s="70">
        <f t="shared" ref="AO168" si="26">+AM168+AN168</f>
        <v>7</v>
      </c>
      <c r="AP168" s="70">
        <v>24</v>
      </c>
      <c r="AQ168" s="108">
        <v>45079</v>
      </c>
      <c r="AR168" s="108">
        <v>45079</v>
      </c>
      <c r="AS168" s="108">
        <v>45084</v>
      </c>
      <c r="AT168" s="108">
        <v>45297</v>
      </c>
      <c r="AU168" s="108">
        <v>45321</v>
      </c>
      <c r="AV168" s="109"/>
      <c r="AW168" s="94" t="s">
        <v>215</v>
      </c>
      <c r="AX168" s="70" t="s">
        <v>152</v>
      </c>
      <c r="AY168" s="72">
        <v>80766392</v>
      </c>
      <c r="AZ168" s="73">
        <v>0</v>
      </c>
      <c r="BA168" s="70" t="s">
        <v>1733</v>
      </c>
      <c r="BB168" s="60" t="s">
        <v>1734</v>
      </c>
      <c r="BC168" s="74">
        <v>30771</v>
      </c>
      <c r="BD168" s="75">
        <f ca="1">(TODAY()-Tabla1[[#This Row],[FECHA DE NACIMIENTO]])/365</f>
        <v>39.958904109589042</v>
      </c>
      <c r="BE168" s="70" t="s">
        <v>170</v>
      </c>
      <c r="BF168" s="70" t="s">
        <v>181</v>
      </c>
      <c r="BG168" s="70" t="s">
        <v>244</v>
      </c>
      <c r="BH168" s="76" t="s">
        <v>158</v>
      </c>
      <c r="BI168" s="70" t="s">
        <v>159</v>
      </c>
      <c r="BJ168" s="70" t="s">
        <v>160</v>
      </c>
      <c r="BK168" s="77" t="s">
        <v>1735</v>
      </c>
      <c r="BL168" s="70">
        <v>3105586675</v>
      </c>
      <c r="BM168" s="119" t="s">
        <v>1736</v>
      </c>
      <c r="BN168" s="70" t="s">
        <v>163</v>
      </c>
      <c r="BO168" s="71">
        <v>45493</v>
      </c>
      <c r="BP168" s="71"/>
      <c r="BQ168" s="70" t="s">
        <v>1475</v>
      </c>
      <c r="BR168" s="72">
        <v>1030592221</v>
      </c>
      <c r="BS168" s="73">
        <v>0</v>
      </c>
      <c r="BT168" s="70" t="s">
        <v>1476</v>
      </c>
      <c r="BU168" s="128" t="s">
        <v>1700</v>
      </c>
      <c r="BV168" s="80" t="s">
        <v>374</v>
      </c>
      <c r="BW168" s="97" t="s">
        <v>187</v>
      </c>
      <c r="BX168" s="99" t="s">
        <v>1624</v>
      </c>
      <c r="BY168" s="98" t="s">
        <v>170</v>
      </c>
      <c r="BZ168" s="93" t="s">
        <v>170</v>
      </c>
      <c r="CA168" s="93" t="s">
        <v>170</v>
      </c>
      <c r="CB168" s="93" t="s">
        <v>170</v>
      </c>
      <c r="CC168" s="93" t="s">
        <v>170</v>
      </c>
      <c r="CD168" s="93" t="s">
        <v>170</v>
      </c>
      <c r="CE168" s="93" t="s">
        <v>170</v>
      </c>
      <c r="CF168" s="93" t="s">
        <v>170</v>
      </c>
      <c r="CG168" s="93" t="s">
        <v>170</v>
      </c>
      <c r="CH168" s="93" t="s">
        <v>170</v>
      </c>
      <c r="CI168" s="81" t="s">
        <v>170</v>
      </c>
      <c r="CJ168" s="81" t="s">
        <v>170</v>
      </c>
      <c r="CK168" s="81" t="s">
        <v>170</v>
      </c>
      <c r="CL168" s="81" t="s">
        <v>170</v>
      </c>
      <c r="CM168" s="81" t="s">
        <v>170</v>
      </c>
      <c r="CN168" s="81" t="s">
        <v>170</v>
      </c>
      <c r="CO168" s="81" t="s">
        <v>170</v>
      </c>
      <c r="CP168" s="81" t="s">
        <v>170</v>
      </c>
      <c r="CQ168" s="81" t="s">
        <v>170</v>
      </c>
      <c r="CR168" s="82" t="s">
        <v>170</v>
      </c>
      <c r="CS168" s="100">
        <v>45287</v>
      </c>
      <c r="CT168" s="83">
        <v>24</v>
      </c>
      <c r="CU168" s="83"/>
      <c r="CV168" s="83"/>
      <c r="CW168" s="83"/>
      <c r="CX168" s="83"/>
      <c r="CY168" s="83"/>
      <c r="CZ168" s="83"/>
      <c r="DA168" s="83">
        <v>1</v>
      </c>
      <c r="DB168" s="84">
        <f t="shared" si="22"/>
        <v>24</v>
      </c>
      <c r="DC168" s="100">
        <v>45321</v>
      </c>
      <c r="DD168" s="101">
        <v>45287</v>
      </c>
      <c r="DE168" s="86">
        <v>2480000</v>
      </c>
      <c r="DF168" s="85"/>
      <c r="DG168" s="86"/>
      <c r="DH168" s="85"/>
      <c r="DI168" s="86"/>
      <c r="DJ168" s="86"/>
      <c r="DK168" s="86"/>
      <c r="DL168" s="86"/>
      <c r="DM168" s="86"/>
      <c r="DN168" s="87">
        <v>1</v>
      </c>
      <c r="DO168" s="325">
        <f t="shared" si="25"/>
        <v>2480000</v>
      </c>
      <c r="DP168" s="111"/>
      <c r="DQ168" s="112"/>
      <c r="DR168" s="111"/>
      <c r="DS168" s="111"/>
      <c r="DT168" s="111"/>
      <c r="DU168" s="111"/>
      <c r="DV168" s="113"/>
      <c r="DW168" s="113"/>
      <c r="DX168" s="113"/>
      <c r="DY168" s="113"/>
      <c r="DZ168" s="114"/>
      <c r="EA168" s="115">
        <f t="shared" si="23"/>
        <v>3454285.7142857141</v>
      </c>
      <c r="EB168" s="116">
        <f t="shared" si="24"/>
        <v>3454285.7142857141</v>
      </c>
      <c r="EC168" s="117" t="s">
        <v>1730</v>
      </c>
    </row>
    <row r="169" spans="1:133" s="118" customFormat="1" ht="48" x14ac:dyDescent="0.2">
      <c r="A169" s="61">
        <v>168</v>
      </c>
      <c r="B169" s="61">
        <v>2023</v>
      </c>
      <c r="C169" s="363" t="s">
        <v>1693</v>
      </c>
      <c r="D169" s="366" t="s">
        <v>1737</v>
      </c>
      <c r="E169" s="62" t="s">
        <v>135</v>
      </c>
      <c r="F169" s="62" t="s">
        <v>136</v>
      </c>
      <c r="G169" s="61" t="s">
        <v>137</v>
      </c>
      <c r="H169" s="61" t="s">
        <v>138</v>
      </c>
      <c r="I169" s="63">
        <v>21700000</v>
      </c>
      <c r="J169" s="126">
        <f t="shared" ref="J169" si="27">+I169+DO169</f>
        <v>24180000</v>
      </c>
      <c r="K169" s="64" t="s">
        <v>139</v>
      </c>
      <c r="L169" s="65">
        <v>41388</v>
      </c>
      <c r="M169" s="76">
        <v>20</v>
      </c>
      <c r="N169" s="69" t="s">
        <v>459</v>
      </c>
      <c r="O169" s="69" t="s">
        <v>266</v>
      </c>
      <c r="P169" s="88" t="s">
        <v>460</v>
      </c>
      <c r="Q169" s="88">
        <v>1845</v>
      </c>
      <c r="R169" s="95" t="s">
        <v>461</v>
      </c>
      <c r="S169" s="102">
        <v>565</v>
      </c>
      <c r="T169" s="103">
        <v>45077</v>
      </c>
      <c r="U169" s="89">
        <v>774</v>
      </c>
      <c r="V169" s="90">
        <v>45246</v>
      </c>
      <c r="W169" s="89"/>
      <c r="X169" s="104"/>
      <c r="Y169" s="105"/>
      <c r="Z169" s="91"/>
      <c r="AA169" s="92"/>
      <c r="AB169" s="92"/>
      <c r="AC169" s="92"/>
      <c r="AD169" s="106"/>
      <c r="AE169" s="96" t="s">
        <v>144</v>
      </c>
      <c r="AF169" s="66" t="s">
        <v>145</v>
      </c>
      <c r="AG169" s="66" t="s">
        <v>146</v>
      </c>
      <c r="AH169" s="66" t="s">
        <v>147</v>
      </c>
      <c r="AI169" s="67" t="s">
        <v>148</v>
      </c>
      <c r="AJ169" s="68">
        <v>4</v>
      </c>
      <c r="AK169" s="123" t="s">
        <v>1695</v>
      </c>
      <c r="AL169" s="70" t="s">
        <v>150</v>
      </c>
      <c r="AM169" s="70">
        <v>7</v>
      </c>
      <c r="AN169" s="70">
        <v>0</v>
      </c>
      <c r="AO169" s="70">
        <f t="shared" ref="AO169" si="28">+AM169+AN169</f>
        <v>7</v>
      </c>
      <c r="AP169" s="70">
        <v>24</v>
      </c>
      <c r="AQ169" s="108">
        <v>45079</v>
      </c>
      <c r="AR169" s="108">
        <v>45079</v>
      </c>
      <c r="AS169" s="108">
        <v>45084</v>
      </c>
      <c r="AT169" s="108">
        <v>45297</v>
      </c>
      <c r="AU169" s="108">
        <v>45321</v>
      </c>
      <c r="AV169" s="109"/>
      <c r="AW169" s="94" t="s">
        <v>215</v>
      </c>
      <c r="AX169" s="70" t="s">
        <v>152</v>
      </c>
      <c r="AY169" s="72">
        <v>1026583482</v>
      </c>
      <c r="AZ169" s="73">
        <v>3</v>
      </c>
      <c r="BA169" s="70" t="s">
        <v>1738</v>
      </c>
      <c r="BB169" s="60" t="s">
        <v>1472</v>
      </c>
      <c r="BC169" s="74">
        <v>34841</v>
      </c>
      <c r="BD169" s="75">
        <f ca="1">(TODAY()-Tabla1[[#This Row],[FECHA DE NACIMIENTO]])/365</f>
        <v>28.80821917808219</v>
      </c>
      <c r="BE169" s="70" t="s">
        <v>198</v>
      </c>
      <c r="BF169" s="70" t="s">
        <v>156</v>
      </c>
      <c r="BG169" s="70" t="s">
        <v>244</v>
      </c>
      <c r="BH169" s="76" t="s">
        <v>158</v>
      </c>
      <c r="BI169" s="70" t="s">
        <v>159</v>
      </c>
      <c r="BJ169" s="70" t="s">
        <v>160</v>
      </c>
      <c r="BK169" s="77" t="s">
        <v>1739</v>
      </c>
      <c r="BL169" s="70">
        <v>3142153655</v>
      </c>
      <c r="BM169" s="119" t="s">
        <v>1740</v>
      </c>
      <c r="BN169" s="70" t="s">
        <v>163</v>
      </c>
      <c r="BO169" s="71">
        <v>45493</v>
      </c>
      <c r="BP169" s="235"/>
      <c r="BQ169" s="70" t="s">
        <v>1475</v>
      </c>
      <c r="BR169" s="72">
        <v>1030592221</v>
      </c>
      <c r="BS169" s="73">
        <v>0</v>
      </c>
      <c r="BT169" s="70" t="s">
        <v>1476</v>
      </c>
      <c r="BU169" s="128" t="s">
        <v>1700</v>
      </c>
      <c r="BV169" s="80" t="s">
        <v>374</v>
      </c>
      <c r="BW169" s="97" t="s">
        <v>187</v>
      </c>
      <c r="BX169" s="99" t="s">
        <v>1624</v>
      </c>
      <c r="BY169" s="98" t="s">
        <v>170</v>
      </c>
      <c r="BZ169" s="93" t="s">
        <v>170</v>
      </c>
      <c r="CA169" s="93" t="s">
        <v>170</v>
      </c>
      <c r="CB169" s="93" t="s">
        <v>170</v>
      </c>
      <c r="CC169" s="93" t="s">
        <v>170</v>
      </c>
      <c r="CD169" s="93" t="s">
        <v>170</v>
      </c>
      <c r="CE169" s="93" t="s">
        <v>170</v>
      </c>
      <c r="CF169" s="93" t="s">
        <v>170</v>
      </c>
      <c r="CG169" s="93" t="s">
        <v>170</v>
      </c>
      <c r="CH169" s="93" t="s">
        <v>170</v>
      </c>
      <c r="CI169" s="81" t="s">
        <v>170</v>
      </c>
      <c r="CJ169" s="81" t="s">
        <v>170</v>
      </c>
      <c r="CK169" s="81" t="s">
        <v>170</v>
      </c>
      <c r="CL169" s="81" t="s">
        <v>170</v>
      </c>
      <c r="CM169" s="81" t="s">
        <v>170</v>
      </c>
      <c r="CN169" s="81" t="s">
        <v>170</v>
      </c>
      <c r="CO169" s="81" t="s">
        <v>170</v>
      </c>
      <c r="CP169" s="81" t="s">
        <v>170</v>
      </c>
      <c r="CQ169" s="81" t="s">
        <v>170</v>
      </c>
      <c r="CR169" s="82" t="s">
        <v>170</v>
      </c>
      <c r="CS169" s="100">
        <v>45287</v>
      </c>
      <c r="CT169" s="83">
        <v>24</v>
      </c>
      <c r="CU169" s="83"/>
      <c r="CV169" s="83"/>
      <c r="CW169" s="83"/>
      <c r="CX169" s="83"/>
      <c r="CY169" s="83"/>
      <c r="CZ169" s="83"/>
      <c r="DA169" s="83">
        <v>1</v>
      </c>
      <c r="DB169" s="84">
        <f t="shared" si="22"/>
        <v>24</v>
      </c>
      <c r="DC169" s="100">
        <v>45321</v>
      </c>
      <c r="DD169" s="101">
        <v>45286</v>
      </c>
      <c r="DE169" s="86">
        <v>2480000</v>
      </c>
      <c r="DF169" s="85"/>
      <c r="DG169" s="86"/>
      <c r="DH169" s="85"/>
      <c r="DI169" s="86"/>
      <c r="DJ169" s="86"/>
      <c r="DK169" s="86"/>
      <c r="DL169" s="86"/>
      <c r="DM169" s="86"/>
      <c r="DN169" s="87">
        <v>1</v>
      </c>
      <c r="DO169" s="325">
        <f t="shared" si="25"/>
        <v>2480000</v>
      </c>
      <c r="DP169" s="111"/>
      <c r="DQ169" s="112"/>
      <c r="DR169" s="111"/>
      <c r="DS169" s="111"/>
      <c r="DT169" s="111"/>
      <c r="DU169" s="111"/>
      <c r="DV169" s="113"/>
      <c r="DW169" s="113"/>
      <c r="DX169" s="113"/>
      <c r="DY169" s="113"/>
      <c r="DZ169" s="114"/>
      <c r="EA169" s="115">
        <f t="shared" si="23"/>
        <v>3454285.7142857141</v>
      </c>
      <c r="EB169" s="116">
        <f t="shared" si="24"/>
        <v>3454285.7142857141</v>
      </c>
      <c r="EC169" s="117" t="s">
        <v>1701</v>
      </c>
    </row>
    <row r="170" spans="1:133" s="118" customFormat="1" ht="24" customHeight="1" x14ac:dyDescent="0.2">
      <c r="A170" s="61">
        <v>169</v>
      </c>
      <c r="B170" s="61">
        <v>2023</v>
      </c>
      <c r="C170" s="363" t="s">
        <v>1741</v>
      </c>
      <c r="D170" s="366" t="s">
        <v>1742</v>
      </c>
      <c r="E170" s="62" t="s">
        <v>135</v>
      </c>
      <c r="F170" s="62" t="s">
        <v>136</v>
      </c>
      <c r="G170" s="61" t="s">
        <v>137</v>
      </c>
      <c r="H170" s="61" t="s">
        <v>138</v>
      </c>
      <c r="I170" s="63">
        <v>45500000</v>
      </c>
      <c r="J170" s="126">
        <f t="shared" si="20"/>
        <v>68250000</v>
      </c>
      <c r="K170" s="64" t="s">
        <v>139</v>
      </c>
      <c r="L170" s="65">
        <v>41614</v>
      </c>
      <c r="M170" s="76">
        <v>17</v>
      </c>
      <c r="N170" s="69" t="s">
        <v>480</v>
      </c>
      <c r="O170" s="69" t="s">
        <v>266</v>
      </c>
      <c r="P170" s="88" t="s">
        <v>481</v>
      </c>
      <c r="Q170" s="88">
        <v>1743</v>
      </c>
      <c r="R170" s="95" t="s">
        <v>482</v>
      </c>
      <c r="S170" s="102">
        <v>568</v>
      </c>
      <c r="T170" s="103">
        <v>45078</v>
      </c>
      <c r="U170" s="89">
        <v>745</v>
      </c>
      <c r="V170" s="90">
        <v>45239</v>
      </c>
      <c r="W170" s="89"/>
      <c r="X170" s="104"/>
      <c r="Y170" s="105"/>
      <c r="Z170" s="91"/>
      <c r="AA170" s="92"/>
      <c r="AB170" s="92"/>
      <c r="AC170" s="92"/>
      <c r="AD170" s="106"/>
      <c r="AE170" s="96" t="s">
        <v>144</v>
      </c>
      <c r="AF170" s="66" t="s">
        <v>145</v>
      </c>
      <c r="AG170" s="66" t="s">
        <v>254</v>
      </c>
      <c r="AH170" s="66" t="s">
        <v>147</v>
      </c>
      <c r="AI170" s="67" t="s">
        <v>255</v>
      </c>
      <c r="AJ170" s="68">
        <v>5</v>
      </c>
      <c r="AK170" s="123" t="s">
        <v>1743</v>
      </c>
      <c r="AL170" s="70" t="s">
        <v>150</v>
      </c>
      <c r="AM170" s="70">
        <v>7</v>
      </c>
      <c r="AN170" s="70">
        <v>3</v>
      </c>
      <c r="AO170" s="70">
        <f t="shared" si="21"/>
        <v>10</v>
      </c>
      <c r="AP170" s="70">
        <v>15</v>
      </c>
      <c r="AQ170" s="107">
        <v>45078</v>
      </c>
      <c r="AR170" s="107">
        <v>45078</v>
      </c>
      <c r="AS170" s="108">
        <v>45079</v>
      </c>
      <c r="AT170" s="108">
        <v>45292</v>
      </c>
      <c r="AU170" s="108">
        <v>45398</v>
      </c>
      <c r="AV170" s="109"/>
      <c r="AW170" s="94" t="s">
        <v>151</v>
      </c>
      <c r="AX170" s="70" t="s">
        <v>152</v>
      </c>
      <c r="AY170" s="72">
        <v>1018461926</v>
      </c>
      <c r="AZ170" s="73">
        <v>9</v>
      </c>
      <c r="BA170" s="70" t="s">
        <v>1222</v>
      </c>
      <c r="BB170" s="60" t="s">
        <v>944</v>
      </c>
      <c r="BC170" s="74">
        <v>34192</v>
      </c>
      <c r="BD170" s="75">
        <f ca="1">(TODAY()-Tabla1[[#This Row],[FECHA DE NACIMIENTO]])/365</f>
        <v>30.586301369863012</v>
      </c>
      <c r="BE170" s="70" t="s">
        <v>170</v>
      </c>
      <c r="BF170" s="70" t="s">
        <v>181</v>
      </c>
      <c r="BG170" s="70" t="s">
        <v>258</v>
      </c>
      <c r="BH170" s="76" t="s">
        <v>158</v>
      </c>
      <c r="BI170" s="70" t="s">
        <v>159</v>
      </c>
      <c r="BJ170" s="70" t="s">
        <v>160</v>
      </c>
      <c r="BK170" s="77" t="s">
        <v>1223</v>
      </c>
      <c r="BL170" s="70">
        <v>3132543111</v>
      </c>
      <c r="BM170" s="119" t="s">
        <v>1224</v>
      </c>
      <c r="BN170" s="70" t="s">
        <v>163</v>
      </c>
      <c r="BO170" s="71">
        <v>45477</v>
      </c>
      <c r="BP170" s="235"/>
      <c r="BQ170" s="70" t="s">
        <v>164</v>
      </c>
      <c r="BR170" s="72">
        <v>39663349</v>
      </c>
      <c r="BS170" s="73">
        <v>1</v>
      </c>
      <c r="BT170" s="70" t="s">
        <v>579</v>
      </c>
      <c r="BU170" s="128" t="s">
        <v>1744</v>
      </c>
      <c r="BV170" s="80" t="s">
        <v>1745</v>
      </c>
      <c r="BW170" s="97" t="s">
        <v>168</v>
      </c>
      <c r="BX170" s="99" t="s">
        <v>1624</v>
      </c>
      <c r="BY170" s="98" t="s">
        <v>170</v>
      </c>
      <c r="BZ170" s="93" t="s">
        <v>170</v>
      </c>
      <c r="CA170" s="93" t="s">
        <v>170</v>
      </c>
      <c r="CB170" s="93" t="s">
        <v>170</v>
      </c>
      <c r="CC170" s="93" t="s">
        <v>170</v>
      </c>
      <c r="CD170" s="93" t="s">
        <v>170</v>
      </c>
      <c r="CE170" s="93" t="s">
        <v>170</v>
      </c>
      <c r="CF170" s="93" t="s">
        <v>170</v>
      </c>
      <c r="CG170" s="93" t="s">
        <v>170</v>
      </c>
      <c r="CH170" s="93" t="s">
        <v>170</v>
      </c>
      <c r="CI170" s="81" t="s">
        <v>170</v>
      </c>
      <c r="CJ170" s="81" t="s">
        <v>170</v>
      </c>
      <c r="CK170" s="81" t="s">
        <v>170</v>
      </c>
      <c r="CL170" s="81" t="s">
        <v>170</v>
      </c>
      <c r="CM170" s="81" t="s">
        <v>170</v>
      </c>
      <c r="CN170" s="81" t="s">
        <v>170</v>
      </c>
      <c r="CO170" s="81" t="s">
        <v>170</v>
      </c>
      <c r="CP170" s="81" t="s">
        <v>170</v>
      </c>
      <c r="CQ170" s="81" t="s">
        <v>170</v>
      </c>
      <c r="CR170" s="82" t="s">
        <v>170</v>
      </c>
      <c r="CS170" s="100">
        <v>45258</v>
      </c>
      <c r="CT170" s="83">
        <v>105</v>
      </c>
      <c r="CU170" s="83"/>
      <c r="CV170" s="83"/>
      <c r="CW170" s="83"/>
      <c r="CX170" s="83"/>
      <c r="CY170" s="83"/>
      <c r="CZ170" s="83"/>
      <c r="DA170" s="83">
        <v>1</v>
      </c>
      <c r="DB170" s="84">
        <f t="shared" si="22"/>
        <v>105</v>
      </c>
      <c r="DC170" s="100">
        <v>45398</v>
      </c>
      <c r="DD170" s="101">
        <v>45258</v>
      </c>
      <c r="DE170" s="86">
        <v>22750000</v>
      </c>
      <c r="DF170" s="85"/>
      <c r="DG170" s="86"/>
      <c r="DH170" s="85"/>
      <c r="DI170" s="86"/>
      <c r="DJ170" s="86"/>
      <c r="DK170" s="86"/>
      <c r="DL170" s="86"/>
      <c r="DM170" s="86"/>
      <c r="DN170" s="87">
        <v>1</v>
      </c>
      <c r="DO170" s="325">
        <f t="shared" si="25"/>
        <v>22750000</v>
      </c>
      <c r="DP170" s="111"/>
      <c r="DQ170" s="112"/>
      <c r="DR170" s="111"/>
      <c r="DS170" s="111"/>
      <c r="DT170" s="111"/>
      <c r="DU170" s="111"/>
      <c r="DV170" s="113"/>
      <c r="DW170" s="113"/>
      <c r="DX170" s="113"/>
      <c r="DY170" s="113"/>
      <c r="DZ170" s="114"/>
      <c r="EA170" s="115">
        <f t="shared" si="23"/>
        <v>6825000</v>
      </c>
      <c r="EB170" s="116">
        <f t="shared" si="24"/>
        <v>6825000</v>
      </c>
      <c r="EC170" s="117" t="s">
        <v>1746</v>
      </c>
    </row>
    <row r="171" spans="1:133" s="118" customFormat="1" ht="62.25" customHeight="1" x14ac:dyDescent="0.2">
      <c r="A171" s="61">
        <v>170</v>
      </c>
      <c r="B171" s="61">
        <v>2023</v>
      </c>
      <c r="C171" s="360" t="s">
        <v>1747</v>
      </c>
      <c r="D171" s="366" t="s">
        <v>1748</v>
      </c>
      <c r="E171" s="62" t="s">
        <v>135</v>
      </c>
      <c r="F171" s="62" t="s">
        <v>136</v>
      </c>
      <c r="G171" s="61" t="s">
        <v>137</v>
      </c>
      <c r="H171" s="61" t="s">
        <v>138</v>
      </c>
      <c r="I171" s="63">
        <v>39000000</v>
      </c>
      <c r="J171" s="126">
        <f t="shared" si="20"/>
        <v>58500000</v>
      </c>
      <c r="K171" s="64" t="s">
        <v>139</v>
      </c>
      <c r="L171" s="65">
        <v>41673</v>
      </c>
      <c r="M171" s="76">
        <v>57</v>
      </c>
      <c r="N171" s="69" t="s">
        <v>140</v>
      </c>
      <c r="O171" s="69" t="s">
        <v>141</v>
      </c>
      <c r="P171" s="88" t="s">
        <v>142</v>
      </c>
      <c r="Q171" s="88">
        <v>1741</v>
      </c>
      <c r="R171" s="95" t="s">
        <v>143</v>
      </c>
      <c r="S171" s="102">
        <v>567</v>
      </c>
      <c r="T171" s="103">
        <v>45078</v>
      </c>
      <c r="U171" s="89">
        <v>769</v>
      </c>
      <c r="V171" s="90">
        <v>45246</v>
      </c>
      <c r="W171" s="89">
        <v>438</v>
      </c>
      <c r="X171" s="104">
        <v>45307</v>
      </c>
      <c r="Y171" s="105"/>
      <c r="Z171" s="91"/>
      <c r="AA171" s="92"/>
      <c r="AB171" s="92"/>
      <c r="AC171" s="92"/>
      <c r="AD171" s="106"/>
      <c r="AE171" s="96" t="s">
        <v>144</v>
      </c>
      <c r="AF171" s="66" t="s">
        <v>145</v>
      </c>
      <c r="AG171" s="66" t="s">
        <v>254</v>
      </c>
      <c r="AH171" s="66" t="s">
        <v>147</v>
      </c>
      <c r="AI171" s="67" t="s">
        <v>255</v>
      </c>
      <c r="AJ171" s="68">
        <v>5</v>
      </c>
      <c r="AK171" s="123" t="s">
        <v>1749</v>
      </c>
      <c r="AL171" s="70" t="s">
        <v>150</v>
      </c>
      <c r="AM171" s="70">
        <v>6</v>
      </c>
      <c r="AN171" s="70">
        <f>2+1</f>
        <v>3</v>
      </c>
      <c r="AO171" s="70">
        <f t="shared" si="21"/>
        <v>9</v>
      </c>
      <c r="AP171" s="70">
        <v>0</v>
      </c>
      <c r="AQ171" s="107">
        <v>45078</v>
      </c>
      <c r="AR171" s="108">
        <v>45078</v>
      </c>
      <c r="AS171" s="108">
        <v>45079</v>
      </c>
      <c r="AT171" s="108">
        <v>45261</v>
      </c>
      <c r="AU171" s="108">
        <v>45352</v>
      </c>
      <c r="AV171" s="109"/>
      <c r="AW171" s="94" t="s">
        <v>195</v>
      </c>
      <c r="AX171" s="70" t="s">
        <v>152</v>
      </c>
      <c r="AY171" s="72"/>
      <c r="AZ171" s="73"/>
      <c r="BA171" s="70" t="s">
        <v>1750</v>
      </c>
      <c r="BB171" s="60" t="s">
        <v>1053</v>
      </c>
      <c r="BC171" s="74">
        <v>33400</v>
      </c>
      <c r="BD171" s="75">
        <f ca="1">(TODAY()-Tabla1[[#This Row],[FECHA DE NACIMIENTO]])/365</f>
        <v>32.756164383561647</v>
      </c>
      <c r="BE171" s="70" t="s">
        <v>198</v>
      </c>
      <c r="BF171" s="70" t="s">
        <v>156</v>
      </c>
      <c r="BG171" s="70" t="s">
        <v>258</v>
      </c>
      <c r="BH171" s="76" t="s">
        <v>158</v>
      </c>
      <c r="BI171" s="70" t="s">
        <v>159</v>
      </c>
      <c r="BJ171" s="70" t="s">
        <v>160</v>
      </c>
      <c r="BK171" s="77" t="s">
        <v>1751</v>
      </c>
      <c r="BL171" s="70">
        <v>3006267925</v>
      </c>
      <c r="BM171" s="119" t="s">
        <v>1752</v>
      </c>
      <c r="BN171" s="70" t="s">
        <v>163</v>
      </c>
      <c r="BO171" s="71">
        <v>45453</v>
      </c>
      <c r="BP171" s="71">
        <v>45483</v>
      </c>
      <c r="BQ171" s="70" t="s">
        <v>1115</v>
      </c>
      <c r="BR171" s="257">
        <v>1057590689</v>
      </c>
      <c r="BS171" s="73">
        <v>2</v>
      </c>
      <c r="BT171" s="70" t="s">
        <v>298</v>
      </c>
      <c r="BU171" s="128" t="s">
        <v>1753</v>
      </c>
      <c r="BV171" s="80" t="s">
        <v>374</v>
      </c>
      <c r="BW171" s="97" t="s">
        <v>168</v>
      </c>
      <c r="BX171" s="99" t="s">
        <v>1624</v>
      </c>
      <c r="BY171" s="98" t="s">
        <v>170</v>
      </c>
      <c r="BZ171" s="93" t="s">
        <v>170</v>
      </c>
      <c r="CA171" s="93" t="s">
        <v>170</v>
      </c>
      <c r="CB171" s="93" t="s">
        <v>170</v>
      </c>
      <c r="CC171" s="93" t="s">
        <v>170</v>
      </c>
      <c r="CD171" s="93" t="s">
        <v>170</v>
      </c>
      <c r="CE171" s="93" t="s">
        <v>170</v>
      </c>
      <c r="CF171" s="93" t="s">
        <v>170</v>
      </c>
      <c r="CG171" s="93" t="s">
        <v>170</v>
      </c>
      <c r="CH171" s="93" t="s">
        <v>170</v>
      </c>
      <c r="CI171" s="246">
        <v>45204</v>
      </c>
      <c r="CJ171" s="81" t="s">
        <v>1754</v>
      </c>
      <c r="CK171" s="81">
        <v>1136883210</v>
      </c>
      <c r="CL171" s="81">
        <v>3</v>
      </c>
      <c r="CM171" s="81">
        <v>18850000</v>
      </c>
      <c r="CN171" s="81" t="s">
        <v>170</v>
      </c>
      <c r="CO171" s="81" t="s">
        <v>170</v>
      </c>
      <c r="CP171" s="81" t="s">
        <v>170</v>
      </c>
      <c r="CQ171" s="81" t="s">
        <v>170</v>
      </c>
      <c r="CR171" s="82" t="s">
        <v>170</v>
      </c>
      <c r="CS171" s="100">
        <v>45251</v>
      </c>
      <c r="CT171" s="83">
        <v>60</v>
      </c>
      <c r="CU171" s="225">
        <v>45310</v>
      </c>
      <c r="CV171" s="83">
        <v>30</v>
      </c>
      <c r="CW171" s="83"/>
      <c r="CX171" s="83"/>
      <c r="CY171" s="83"/>
      <c r="CZ171" s="83"/>
      <c r="DA171" s="83">
        <v>2</v>
      </c>
      <c r="DB171" s="84">
        <f t="shared" si="22"/>
        <v>90</v>
      </c>
      <c r="DC171" s="100">
        <v>45352</v>
      </c>
      <c r="DD171" s="101">
        <v>45251</v>
      </c>
      <c r="DE171" s="86">
        <v>13000000</v>
      </c>
      <c r="DF171" s="85">
        <v>45310</v>
      </c>
      <c r="DG171" s="86">
        <v>6500000</v>
      </c>
      <c r="DH171" s="85"/>
      <c r="DI171" s="86"/>
      <c r="DJ171" s="86"/>
      <c r="DK171" s="86"/>
      <c r="DL171" s="86"/>
      <c r="DM171" s="86"/>
      <c r="DN171" s="87">
        <v>2</v>
      </c>
      <c r="DO171" s="325">
        <f t="shared" si="25"/>
        <v>19500000</v>
      </c>
      <c r="DP171" s="111"/>
      <c r="DQ171" s="112"/>
      <c r="DR171" s="111"/>
      <c r="DS171" s="111"/>
      <c r="DT171" s="111"/>
      <c r="DU171" s="111"/>
      <c r="DV171" s="113"/>
      <c r="DW171" s="113"/>
      <c r="DX171" s="113"/>
      <c r="DY171" s="113"/>
      <c r="DZ171" s="114"/>
      <c r="EA171" s="115">
        <f t="shared" si="23"/>
        <v>6500000</v>
      </c>
      <c r="EB171" s="116">
        <f t="shared" si="24"/>
        <v>6500000</v>
      </c>
      <c r="EC171" s="117" t="s">
        <v>1755</v>
      </c>
    </row>
    <row r="172" spans="1:133" s="118" customFormat="1" ht="41.25" customHeight="1" x14ac:dyDescent="0.2">
      <c r="A172" s="61">
        <v>171</v>
      </c>
      <c r="B172" s="61">
        <v>2023</v>
      </c>
      <c r="C172" s="360" t="s">
        <v>1756</v>
      </c>
      <c r="D172" s="366" t="s">
        <v>1757</v>
      </c>
      <c r="E172" s="62" t="s">
        <v>135</v>
      </c>
      <c r="F172" s="62" t="s">
        <v>136</v>
      </c>
      <c r="G172" s="61" t="s">
        <v>137</v>
      </c>
      <c r="H172" s="61" t="s">
        <v>138</v>
      </c>
      <c r="I172" s="63">
        <v>7520000</v>
      </c>
      <c r="J172" s="126">
        <f t="shared" si="20"/>
        <v>9400000</v>
      </c>
      <c r="K172" s="64" t="s">
        <v>139</v>
      </c>
      <c r="L172" s="65">
        <v>41422</v>
      </c>
      <c r="M172" s="76">
        <v>6</v>
      </c>
      <c r="N172" s="69" t="s">
        <v>511</v>
      </c>
      <c r="O172" s="69" t="s">
        <v>266</v>
      </c>
      <c r="P172" s="88" t="s">
        <v>1036</v>
      </c>
      <c r="Q172" s="88">
        <v>1855</v>
      </c>
      <c r="R172" s="95" t="s">
        <v>1037</v>
      </c>
      <c r="S172" s="102">
        <v>564</v>
      </c>
      <c r="T172" s="103">
        <v>45077</v>
      </c>
      <c r="U172" s="89"/>
      <c r="V172" s="90"/>
      <c r="W172" s="89"/>
      <c r="X172" s="104"/>
      <c r="Y172" s="105"/>
      <c r="Z172" s="91"/>
      <c r="AA172" s="92"/>
      <c r="AB172" s="92"/>
      <c r="AC172" s="92"/>
      <c r="AD172" s="106"/>
      <c r="AE172" s="96" t="s">
        <v>144</v>
      </c>
      <c r="AF172" s="66" t="s">
        <v>145</v>
      </c>
      <c r="AG172" s="66" t="s">
        <v>146</v>
      </c>
      <c r="AH172" s="66" t="s">
        <v>147</v>
      </c>
      <c r="AI172" s="67" t="s">
        <v>148</v>
      </c>
      <c r="AJ172" s="68">
        <v>4</v>
      </c>
      <c r="AK172" s="123" t="s">
        <v>1758</v>
      </c>
      <c r="AL172" s="70" t="s">
        <v>150</v>
      </c>
      <c r="AM172" s="70">
        <v>4</v>
      </c>
      <c r="AN172" s="70">
        <v>1</v>
      </c>
      <c r="AO172" s="70">
        <f t="shared" si="21"/>
        <v>5</v>
      </c>
      <c r="AP172" s="70">
        <v>0</v>
      </c>
      <c r="AQ172" s="107">
        <v>45083</v>
      </c>
      <c r="AR172" s="108">
        <v>45084</v>
      </c>
      <c r="AS172" s="108">
        <v>45090</v>
      </c>
      <c r="AT172" s="108">
        <v>45211</v>
      </c>
      <c r="AU172" s="108">
        <v>45255</v>
      </c>
      <c r="AV172" s="109"/>
      <c r="AW172" s="94" t="s">
        <v>369</v>
      </c>
      <c r="AX172" s="70" t="s">
        <v>152</v>
      </c>
      <c r="AY172" s="72">
        <v>1000454573</v>
      </c>
      <c r="AZ172" s="73">
        <v>8</v>
      </c>
      <c r="BA172" s="70" t="s">
        <v>1759</v>
      </c>
      <c r="BB172" s="60" t="s">
        <v>1559</v>
      </c>
      <c r="BC172" s="74">
        <v>36969</v>
      </c>
      <c r="BD172" s="75">
        <f ca="1">(TODAY()-Tabla1[[#This Row],[FECHA DE NACIMIENTO]])/365</f>
        <v>22.978082191780821</v>
      </c>
      <c r="BE172" s="70" t="s">
        <v>198</v>
      </c>
      <c r="BF172" s="70" t="s">
        <v>156</v>
      </c>
      <c r="BG172" s="70" t="s">
        <v>1760</v>
      </c>
      <c r="BH172" s="76" t="s">
        <v>158</v>
      </c>
      <c r="BI172" s="70" t="s">
        <v>159</v>
      </c>
      <c r="BJ172" s="70" t="s">
        <v>160</v>
      </c>
      <c r="BK172" s="77" t="s">
        <v>1761</v>
      </c>
      <c r="BL172" s="70">
        <v>3203433329</v>
      </c>
      <c r="BM172" s="119" t="s">
        <v>1762</v>
      </c>
      <c r="BN172" s="70" t="s">
        <v>163</v>
      </c>
      <c r="BO172" s="71">
        <v>45442</v>
      </c>
      <c r="BP172" s="71"/>
      <c r="BQ172" s="70" t="s">
        <v>1039</v>
      </c>
      <c r="BR172" s="72">
        <v>1110505182</v>
      </c>
      <c r="BS172" s="73">
        <v>0</v>
      </c>
      <c r="BT172" s="70" t="s">
        <v>1763</v>
      </c>
      <c r="BU172" s="128" t="s">
        <v>1764</v>
      </c>
      <c r="BV172" s="80" t="s">
        <v>374</v>
      </c>
      <c r="BW172" s="97" t="s">
        <v>187</v>
      </c>
      <c r="BX172" s="99" t="s">
        <v>1624</v>
      </c>
      <c r="BY172" s="98" t="s">
        <v>170</v>
      </c>
      <c r="BZ172" s="93" t="s">
        <v>170</v>
      </c>
      <c r="CA172" s="93" t="s">
        <v>170</v>
      </c>
      <c r="CB172" s="93" t="s">
        <v>170</v>
      </c>
      <c r="CC172" s="93" t="s">
        <v>170</v>
      </c>
      <c r="CD172" s="93" t="s">
        <v>170</v>
      </c>
      <c r="CE172" s="93" t="s">
        <v>170</v>
      </c>
      <c r="CF172" s="93" t="s">
        <v>170</v>
      </c>
      <c r="CG172" s="93" t="s">
        <v>170</v>
      </c>
      <c r="CH172" s="93" t="s">
        <v>170</v>
      </c>
      <c r="CI172" s="81" t="s">
        <v>170</v>
      </c>
      <c r="CJ172" s="81" t="s">
        <v>170</v>
      </c>
      <c r="CK172" s="81" t="s">
        <v>170</v>
      </c>
      <c r="CL172" s="81" t="s">
        <v>170</v>
      </c>
      <c r="CM172" s="81" t="s">
        <v>170</v>
      </c>
      <c r="CN172" s="81" t="s">
        <v>170</v>
      </c>
      <c r="CO172" s="81" t="s">
        <v>170</v>
      </c>
      <c r="CP172" s="81" t="s">
        <v>170</v>
      </c>
      <c r="CQ172" s="81" t="s">
        <v>170</v>
      </c>
      <c r="CR172" s="82" t="s">
        <v>170</v>
      </c>
      <c r="CS172" s="100">
        <v>45224</v>
      </c>
      <c r="CT172" s="83">
        <v>30</v>
      </c>
      <c r="CU172" s="83"/>
      <c r="CV172" s="83"/>
      <c r="CW172" s="83"/>
      <c r="CX172" s="83"/>
      <c r="CY172" s="83"/>
      <c r="CZ172" s="83"/>
      <c r="DA172" s="83">
        <v>1</v>
      </c>
      <c r="DB172" s="84">
        <f t="shared" si="22"/>
        <v>30</v>
      </c>
      <c r="DC172" s="100">
        <v>45211</v>
      </c>
      <c r="DD172" s="101">
        <v>45224</v>
      </c>
      <c r="DE172" s="86">
        <v>1880000</v>
      </c>
      <c r="DF172" s="85"/>
      <c r="DG172" s="86"/>
      <c r="DH172" s="85"/>
      <c r="DI172" s="86"/>
      <c r="DJ172" s="86"/>
      <c r="DK172" s="86"/>
      <c r="DL172" s="86"/>
      <c r="DM172" s="86"/>
      <c r="DN172" s="87">
        <v>1</v>
      </c>
      <c r="DO172" s="325">
        <f t="shared" si="25"/>
        <v>1880000</v>
      </c>
      <c r="DP172" s="111">
        <v>45205</v>
      </c>
      <c r="DQ172" s="112">
        <v>13</v>
      </c>
      <c r="DR172" s="111">
        <v>45218</v>
      </c>
      <c r="DS172" s="111"/>
      <c r="DT172" s="111"/>
      <c r="DU172" s="111"/>
      <c r="DV172" s="113"/>
      <c r="DW172" s="113"/>
      <c r="DX172" s="113"/>
      <c r="DY172" s="113"/>
      <c r="DZ172" s="114"/>
      <c r="EA172" s="115">
        <f t="shared" si="23"/>
        <v>1880000</v>
      </c>
      <c r="EB172" s="116">
        <f t="shared" si="24"/>
        <v>1880000</v>
      </c>
      <c r="EC172" s="117" t="s">
        <v>1765</v>
      </c>
    </row>
    <row r="173" spans="1:133" s="118" customFormat="1" ht="35.25" customHeight="1" x14ac:dyDescent="0.2">
      <c r="A173" s="61">
        <v>172</v>
      </c>
      <c r="B173" s="61">
        <v>2023</v>
      </c>
      <c r="C173" s="360" t="s">
        <v>1756</v>
      </c>
      <c r="D173" s="364" t="s">
        <v>1766</v>
      </c>
      <c r="E173" s="62" t="s">
        <v>135</v>
      </c>
      <c r="F173" s="62" t="s">
        <v>136</v>
      </c>
      <c r="G173" s="61" t="s">
        <v>137</v>
      </c>
      <c r="H173" s="61" t="s">
        <v>138</v>
      </c>
      <c r="I173" s="63">
        <v>7520000</v>
      </c>
      <c r="J173" s="126">
        <f t="shared" si="20"/>
        <v>9400000</v>
      </c>
      <c r="K173" s="64" t="s">
        <v>139</v>
      </c>
      <c r="L173" s="65">
        <v>41422</v>
      </c>
      <c r="M173" s="76">
        <v>6</v>
      </c>
      <c r="N173" s="69" t="s">
        <v>511</v>
      </c>
      <c r="O173" s="69" t="s">
        <v>266</v>
      </c>
      <c r="P173" s="88" t="s">
        <v>1036</v>
      </c>
      <c r="Q173" s="88">
        <v>1855</v>
      </c>
      <c r="R173" s="95" t="s">
        <v>1037</v>
      </c>
      <c r="S173" s="102">
        <v>564</v>
      </c>
      <c r="T173" s="103">
        <v>45077</v>
      </c>
      <c r="U173" s="89"/>
      <c r="V173" s="90"/>
      <c r="W173" s="89"/>
      <c r="X173" s="104"/>
      <c r="Y173" s="105"/>
      <c r="Z173" s="91"/>
      <c r="AA173" s="92"/>
      <c r="AB173" s="92"/>
      <c r="AC173" s="92"/>
      <c r="AD173" s="106"/>
      <c r="AE173" s="96" t="s">
        <v>144</v>
      </c>
      <c r="AF173" s="66" t="s">
        <v>145</v>
      </c>
      <c r="AG173" s="66" t="s">
        <v>146</v>
      </c>
      <c r="AH173" s="66" t="s">
        <v>147</v>
      </c>
      <c r="AI173" s="67" t="s">
        <v>148</v>
      </c>
      <c r="AJ173" s="68">
        <v>4</v>
      </c>
      <c r="AK173" s="123" t="s">
        <v>1758</v>
      </c>
      <c r="AL173" s="70" t="s">
        <v>150</v>
      </c>
      <c r="AM173" s="70">
        <v>4</v>
      </c>
      <c r="AN173" s="70">
        <v>1</v>
      </c>
      <c r="AO173" s="70">
        <f t="shared" si="21"/>
        <v>5</v>
      </c>
      <c r="AP173" s="70">
        <v>0</v>
      </c>
      <c r="AQ173" s="107">
        <v>45083</v>
      </c>
      <c r="AR173" s="108">
        <v>45085</v>
      </c>
      <c r="AS173" s="108">
        <v>45090</v>
      </c>
      <c r="AT173" s="108">
        <v>45211</v>
      </c>
      <c r="AU173" s="108">
        <v>45255</v>
      </c>
      <c r="AV173" s="109"/>
      <c r="AW173" s="94" t="s">
        <v>1767</v>
      </c>
      <c r="AX173" s="70" t="s">
        <v>152</v>
      </c>
      <c r="AY173" s="72">
        <v>1018464260</v>
      </c>
      <c r="AZ173" s="73">
        <v>6</v>
      </c>
      <c r="BA173" s="70" t="s">
        <v>1768</v>
      </c>
      <c r="BB173" s="60" t="s">
        <v>1559</v>
      </c>
      <c r="BC173" s="74">
        <v>34309</v>
      </c>
      <c r="BD173" s="75">
        <f ca="1">(TODAY()-Tabla1[[#This Row],[FECHA DE NACIMIENTO]])/365</f>
        <v>30.265753424657536</v>
      </c>
      <c r="BE173" s="70" t="s">
        <v>198</v>
      </c>
      <c r="BF173" s="70" t="s">
        <v>156</v>
      </c>
      <c r="BG173" s="70" t="s">
        <v>1760</v>
      </c>
      <c r="BH173" s="76" t="s">
        <v>158</v>
      </c>
      <c r="BI173" s="70" t="s">
        <v>159</v>
      </c>
      <c r="BJ173" s="70" t="s">
        <v>160</v>
      </c>
      <c r="BK173" s="77" t="s">
        <v>1769</v>
      </c>
      <c r="BL173" s="70">
        <v>3115443810</v>
      </c>
      <c r="BM173" s="119" t="s">
        <v>1770</v>
      </c>
      <c r="BN173" s="70" t="s">
        <v>163</v>
      </c>
      <c r="BO173" s="71">
        <v>45393</v>
      </c>
      <c r="BP173" s="71">
        <v>45442</v>
      </c>
      <c r="BQ173" s="70" t="s">
        <v>1039</v>
      </c>
      <c r="BR173" s="72">
        <v>1110505182</v>
      </c>
      <c r="BS173" s="73">
        <v>0</v>
      </c>
      <c r="BT173" s="70" t="s">
        <v>1763</v>
      </c>
      <c r="BU173" s="128" t="s">
        <v>1764</v>
      </c>
      <c r="BV173" s="80" t="s">
        <v>374</v>
      </c>
      <c r="BW173" s="97" t="s">
        <v>187</v>
      </c>
      <c r="BX173" s="99" t="s">
        <v>1624</v>
      </c>
      <c r="BY173" s="98" t="s">
        <v>170</v>
      </c>
      <c r="BZ173" s="93" t="s">
        <v>170</v>
      </c>
      <c r="CA173" s="93" t="s">
        <v>170</v>
      </c>
      <c r="CB173" s="93" t="s">
        <v>170</v>
      </c>
      <c r="CC173" s="93" t="s">
        <v>170</v>
      </c>
      <c r="CD173" s="93" t="s">
        <v>170</v>
      </c>
      <c r="CE173" s="93" t="s">
        <v>170</v>
      </c>
      <c r="CF173" s="93" t="s">
        <v>170</v>
      </c>
      <c r="CG173" s="93" t="s">
        <v>170</v>
      </c>
      <c r="CH173" s="93" t="s">
        <v>170</v>
      </c>
      <c r="CI173" s="81" t="s">
        <v>170</v>
      </c>
      <c r="CJ173" s="81" t="s">
        <v>170</v>
      </c>
      <c r="CK173" s="81" t="s">
        <v>170</v>
      </c>
      <c r="CL173" s="81" t="s">
        <v>170</v>
      </c>
      <c r="CM173" s="81" t="s">
        <v>170</v>
      </c>
      <c r="CN173" s="81" t="s">
        <v>170</v>
      </c>
      <c r="CO173" s="81" t="s">
        <v>170</v>
      </c>
      <c r="CP173" s="81" t="s">
        <v>170</v>
      </c>
      <c r="CQ173" s="81" t="s">
        <v>170</v>
      </c>
      <c r="CR173" s="82" t="s">
        <v>170</v>
      </c>
      <c r="CS173" s="100">
        <v>45224</v>
      </c>
      <c r="CT173" s="83">
        <v>30</v>
      </c>
      <c r="CU173" s="83"/>
      <c r="CV173" s="83"/>
      <c r="CW173" s="83"/>
      <c r="CX173" s="83"/>
      <c r="CY173" s="83"/>
      <c r="CZ173" s="83"/>
      <c r="DA173" s="83">
        <v>1</v>
      </c>
      <c r="DB173" s="84">
        <f t="shared" si="22"/>
        <v>30</v>
      </c>
      <c r="DC173" s="100">
        <v>45255</v>
      </c>
      <c r="DD173" s="101">
        <v>45224</v>
      </c>
      <c r="DE173" s="86">
        <v>1880000</v>
      </c>
      <c r="DF173" s="85"/>
      <c r="DG173" s="86"/>
      <c r="DH173" s="85"/>
      <c r="DI173" s="86"/>
      <c r="DJ173" s="86"/>
      <c r="DK173" s="86"/>
      <c r="DL173" s="86"/>
      <c r="DM173" s="86"/>
      <c r="DN173" s="87">
        <v>1</v>
      </c>
      <c r="DO173" s="325">
        <f t="shared" si="25"/>
        <v>1880000</v>
      </c>
      <c r="DP173" s="111">
        <v>45205</v>
      </c>
      <c r="DQ173" s="112">
        <v>13</v>
      </c>
      <c r="DR173" s="111">
        <v>45218</v>
      </c>
      <c r="DS173" s="111"/>
      <c r="DT173" s="111"/>
      <c r="DU173" s="111"/>
      <c r="DV173" s="113"/>
      <c r="DW173" s="113"/>
      <c r="DX173" s="113"/>
      <c r="DY173" s="113"/>
      <c r="DZ173" s="114"/>
      <c r="EA173" s="115">
        <f t="shared" si="23"/>
        <v>1880000</v>
      </c>
      <c r="EB173" s="116">
        <f t="shared" si="24"/>
        <v>1880000</v>
      </c>
      <c r="EC173" s="117" t="s">
        <v>1765</v>
      </c>
    </row>
    <row r="174" spans="1:133" s="118" customFormat="1" ht="40.5" customHeight="1" x14ac:dyDescent="0.2">
      <c r="A174" s="61">
        <v>173</v>
      </c>
      <c r="B174" s="61">
        <v>2023</v>
      </c>
      <c r="C174" s="360" t="s">
        <v>1756</v>
      </c>
      <c r="D174" s="366" t="s">
        <v>1771</v>
      </c>
      <c r="E174" s="62" t="s">
        <v>135</v>
      </c>
      <c r="F174" s="62" t="s">
        <v>136</v>
      </c>
      <c r="G174" s="61" t="s">
        <v>137</v>
      </c>
      <c r="H174" s="61" t="s">
        <v>138</v>
      </c>
      <c r="I174" s="63">
        <v>7520000</v>
      </c>
      <c r="J174" s="126">
        <f t="shared" si="20"/>
        <v>9400000</v>
      </c>
      <c r="K174" s="64" t="s">
        <v>139</v>
      </c>
      <c r="L174" s="65">
        <v>41422</v>
      </c>
      <c r="M174" s="76">
        <v>6</v>
      </c>
      <c r="N174" s="69" t="s">
        <v>511</v>
      </c>
      <c r="O174" s="69" t="s">
        <v>266</v>
      </c>
      <c r="P174" s="88" t="s">
        <v>1036</v>
      </c>
      <c r="Q174" s="88">
        <v>1855</v>
      </c>
      <c r="R174" s="95" t="s">
        <v>1037</v>
      </c>
      <c r="S174" s="102">
        <v>564</v>
      </c>
      <c r="T174" s="103">
        <v>45077</v>
      </c>
      <c r="U174" s="89"/>
      <c r="V174" s="90"/>
      <c r="W174" s="89"/>
      <c r="X174" s="104"/>
      <c r="Y174" s="105"/>
      <c r="Z174" s="91"/>
      <c r="AA174" s="92"/>
      <c r="AB174" s="92"/>
      <c r="AC174" s="92"/>
      <c r="AD174" s="106"/>
      <c r="AE174" s="96" t="s">
        <v>144</v>
      </c>
      <c r="AF174" s="66" t="s">
        <v>145</v>
      </c>
      <c r="AG174" s="66" t="s">
        <v>146</v>
      </c>
      <c r="AH174" s="66" t="s">
        <v>147</v>
      </c>
      <c r="AI174" s="67" t="s">
        <v>148</v>
      </c>
      <c r="AJ174" s="68">
        <v>4</v>
      </c>
      <c r="AK174" s="123" t="s">
        <v>1758</v>
      </c>
      <c r="AL174" s="70" t="s">
        <v>150</v>
      </c>
      <c r="AM174" s="70">
        <v>4</v>
      </c>
      <c r="AN174" s="70">
        <v>1</v>
      </c>
      <c r="AO174" s="70">
        <f t="shared" ref="AO174" si="29">+AM174+AN174</f>
        <v>5</v>
      </c>
      <c r="AP174" s="70">
        <v>0</v>
      </c>
      <c r="AQ174" s="107">
        <v>45083</v>
      </c>
      <c r="AR174" s="108">
        <v>45084</v>
      </c>
      <c r="AS174" s="108">
        <v>45090</v>
      </c>
      <c r="AT174" s="108">
        <v>45211</v>
      </c>
      <c r="AU174" s="108">
        <v>45255</v>
      </c>
      <c r="AV174" s="109"/>
      <c r="AW174" s="94" t="s">
        <v>369</v>
      </c>
      <c r="AX174" s="70" t="s">
        <v>152</v>
      </c>
      <c r="AY174" s="72">
        <v>52100842</v>
      </c>
      <c r="AZ174" s="73">
        <v>3</v>
      </c>
      <c r="BA174" s="70" t="s">
        <v>1772</v>
      </c>
      <c r="BB174" s="60" t="s">
        <v>1559</v>
      </c>
      <c r="BC174" s="74">
        <v>26287</v>
      </c>
      <c r="BD174" s="75">
        <f ca="1">(TODAY()-Tabla1[[#This Row],[FECHA DE NACIMIENTO]])/365</f>
        <v>52.243835616438353</v>
      </c>
      <c r="BE174" s="70" t="s">
        <v>198</v>
      </c>
      <c r="BF174" s="70" t="s">
        <v>156</v>
      </c>
      <c r="BG174" s="70" t="s">
        <v>1760</v>
      </c>
      <c r="BH174" s="76" t="s">
        <v>158</v>
      </c>
      <c r="BI174" s="70" t="s">
        <v>159</v>
      </c>
      <c r="BJ174" s="70" t="s">
        <v>160</v>
      </c>
      <c r="BK174" s="77" t="s">
        <v>1773</v>
      </c>
      <c r="BL174" s="70">
        <v>3125676699</v>
      </c>
      <c r="BM174" s="119" t="s">
        <v>1774</v>
      </c>
      <c r="BN174" s="70" t="s">
        <v>163</v>
      </c>
      <c r="BO174" s="71">
        <v>45393</v>
      </c>
      <c r="BP174" s="71">
        <v>45442</v>
      </c>
      <c r="BQ174" s="70" t="s">
        <v>1039</v>
      </c>
      <c r="BR174" s="72">
        <v>1110505182</v>
      </c>
      <c r="BS174" s="73">
        <v>0</v>
      </c>
      <c r="BT174" s="70" t="s">
        <v>1763</v>
      </c>
      <c r="BU174" s="128" t="s">
        <v>1764</v>
      </c>
      <c r="BV174" s="80" t="s">
        <v>374</v>
      </c>
      <c r="BW174" s="97" t="s">
        <v>187</v>
      </c>
      <c r="BX174" s="99" t="s">
        <v>1624</v>
      </c>
      <c r="BY174" s="98" t="s">
        <v>170</v>
      </c>
      <c r="BZ174" s="93" t="s">
        <v>170</v>
      </c>
      <c r="CA174" s="93" t="s">
        <v>170</v>
      </c>
      <c r="CB174" s="93" t="s">
        <v>170</v>
      </c>
      <c r="CC174" s="93" t="s">
        <v>170</v>
      </c>
      <c r="CD174" s="93" t="s">
        <v>170</v>
      </c>
      <c r="CE174" s="93" t="s">
        <v>170</v>
      </c>
      <c r="CF174" s="93" t="s">
        <v>170</v>
      </c>
      <c r="CG174" s="93" t="s">
        <v>170</v>
      </c>
      <c r="CH174" s="93" t="s">
        <v>170</v>
      </c>
      <c r="CI174" s="81" t="s">
        <v>170</v>
      </c>
      <c r="CJ174" s="81" t="s">
        <v>170</v>
      </c>
      <c r="CK174" s="81" t="s">
        <v>170</v>
      </c>
      <c r="CL174" s="81" t="s">
        <v>170</v>
      </c>
      <c r="CM174" s="81" t="s">
        <v>170</v>
      </c>
      <c r="CN174" s="81" t="s">
        <v>170</v>
      </c>
      <c r="CO174" s="81" t="s">
        <v>170</v>
      </c>
      <c r="CP174" s="81" t="s">
        <v>170</v>
      </c>
      <c r="CQ174" s="81" t="s">
        <v>170</v>
      </c>
      <c r="CR174" s="82" t="s">
        <v>170</v>
      </c>
      <c r="CS174" s="100">
        <v>45224</v>
      </c>
      <c r="CT174" s="83">
        <v>30</v>
      </c>
      <c r="CU174" s="83"/>
      <c r="CV174" s="83"/>
      <c r="CW174" s="83"/>
      <c r="CX174" s="83"/>
      <c r="CY174" s="83"/>
      <c r="CZ174" s="83"/>
      <c r="DA174" s="83">
        <v>1</v>
      </c>
      <c r="DB174" s="84">
        <f t="shared" si="22"/>
        <v>30</v>
      </c>
      <c r="DC174" s="100">
        <v>45255</v>
      </c>
      <c r="DD174" s="101">
        <v>45224</v>
      </c>
      <c r="DE174" s="86">
        <v>1880000</v>
      </c>
      <c r="DF174" s="85"/>
      <c r="DG174" s="86"/>
      <c r="DH174" s="85"/>
      <c r="DI174" s="86"/>
      <c r="DJ174" s="86"/>
      <c r="DK174" s="86"/>
      <c r="DL174" s="86"/>
      <c r="DM174" s="86"/>
      <c r="DN174" s="87">
        <v>1</v>
      </c>
      <c r="DO174" s="325">
        <f t="shared" si="25"/>
        <v>1880000</v>
      </c>
      <c r="DP174" s="111">
        <v>45205</v>
      </c>
      <c r="DQ174" s="112">
        <v>13</v>
      </c>
      <c r="DR174" s="111">
        <v>45218</v>
      </c>
      <c r="DS174" s="111"/>
      <c r="DT174" s="111"/>
      <c r="DU174" s="111"/>
      <c r="DV174" s="113"/>
      <c r="DW174" s="113"/>
      <c r="DX174" s="113"/>
      <c r="DY174" s="113"/>
      <c r="DZ174" s="114"/>
      <c r="EA174" s="115">
        <f t="shared" si="23"/>
        <v>1880000</v>
      </c>
      <c r="EB174" s="116">
        <f t="shared" si="24"/>
        <v>1880000</v>
      </c>
      <c r="EC174" s="117" t="s">
        <v>1775</v>
      </c>
    </row>
    <row r="175" spans="1:133" s="118" customFormat="1" ht="33" customHeight="1" x14ac:dyDescent="0.2">
      <c r="A175" s="61">
        <v>174</v>
      </c>
      <c r="B175" s="61">
        <v>2023</v>
      </c>
      <c r="C175" s="360" t="s">
        <v>1756</v>
      </c>
      <c r="D175" s="366" t="s">
        <v>1776</v>
      </c>
      <c r="E175" s="62" t="s">
        <v>135</v>
      </c>
      <c r="F175" s="62" t="s">
        <v>136</v>
      </c>
      <c r="G175" s="61" t="s">
        <v>137</v>
      </c>
      <c r="H175" s="61" t="s">
        <v>138</v>
      </c>
      <c r="I175" s="63">
        <v>7520000</v>
      </c>
      <c r="J175" s="126">
        <f t="shared" si="20"/>
        <v>9400000</v>
      </c>
      <c r="K175" s="64" t="s">
        <v>139</v>
      </c>
      <c r="L175" s="65">
        <v>41422</v>
      </c>
      <c r="M175" s="76">
        <v>6</v>
      </c>
      <c r="N175" s="69" t="s">
        <v>511</v>
      </c>
      <c r="O175" s="69" t="s">
        <v>266</v>
      </c>
      <c r="P175" s="88" t="s">
        <v>1036</v>
      </c>
      <c r="Q175" s="88">
        <v>1855</v>
      </c>
      <c r="R175" s="95" t="s">
        <v>1037</v>
      </c>
      <c r="S175" s="102">
        <v>564</v>
      </c>
      <c r="T175" s="103">
        <v>45077</v>
      </c>
      <c r="U175" s="89"/>
      <c r="V175" s="90"/>
      <c r="W175" s="89"/>
      <c r="X175" s="104"/>
      <c r="Y175" s="105"/>
      <c r="Z175" s="91"/>
      <c r="AA175" s="92"/>
      <c r="AB175" s="92"/>
      <c r="AC175" s="92"/>
      <c r="AD175" s="106"/>
      <c r="AE175" s="96" t="s">
        <v>144</v>
      </c>
      <c r="AF175" s="66" t="s">
        <v>145</v>
      </c>
      <c r="AG175" s="66" t="s">
        <v>146</v>
      </c>
      <c r="AH175" s="66" t="s">
        <v>147</v>
      </c>
      <c r="AI175" s="67" t="s">
        <v>148</v>
      </c>
      <c r="AJ175" s="68">
        <v>4</v>
      </c>
      <c r="AK175" s="123" t="s">
        <v>1758</v>
      </c>
      <c r="AL175" s="70" t="s">
        <v>150</v>
      </c>
      <c r="AM175" s="70">
        <v>4</v>
      </c>
      <c r="AN175" s="70">
        <v>1</v>
      </c>
      <c r="AO175" s="70">
        <f t="shared" ref="AO175" si="30">+AM175+AN175</f>
        <v>5</v>
      </c>
      <c r="AP175" s="70">
        <v>0</v>
      </c>
      <c r="AQ175" s="107">
        <v>45083</v>
      </c>
      <c r="AR175" s="108">
        <v>45084</v>
      </c>
      <c r="AS175" s="108">
        <v>45090</v>
      </c>
      <c r="AT175" s="108">
        <v>45211</v>
      </c>
      <c r="AU175" s="108">
        <v>45255</v>
      </c>
      <c r="AV175" s="109"/>
      <c r="AW175" s="94" t="s">
        <v>369</v>
      </c>
      <c r="AX175" s="70" t="s">
        <v>152</v>
      </c>
      <c r="AY175" s="72">
        <v>1018410983</v>
      </c>
      <c r="AZ175" s="73">
        <v>0</v>
      </c>
      <c r="BA175" s="70" t="s">
        <v>1777</v>
      </c>
      <c r="BB175" s="60" t="s">
        <v>1559</v>
      </c>
      <c r="BC175" s="74">
        <v>31925</v>
      </c>
      <c r="BD175" s="75">
        <f ca="1">(TODAY()-Tabla1[[#This Row],[FECHA DE NACIMIENTO]])/365</f>
        <v>36.797260273972604</v>
      </c>
      <c r="BE175" s="70" t="s">
        <v>198</v>
      </c>
      <c r="BF175" s="70" t="s">
        <v>156</v>
      </c>
      <c r="BG175" s="70" t="s">
        <v>1760</v>
      </c>
      <c r="BH175" s="76" t="s">
        <v>158</v>
      </c>
      <c r="BI175" s="70" t="s">
        <v>159</v>
      </c>
      <c r="BJ175" s="70" t="s">
        <v>160</v>
      </c>
      <c r="BK175" s="77" t="s">
        <v>1778</v>
      </c>
      <c r="BL175" s="70">
        <v>3194245996</v>
      </c>
      <c r="BM175" s="119" t="s">
        <v>1779</v>
      </c>
      <c r="BN175" s="70" t="s">
        <v>163</v>
      </c>
      <c r="BO175" s="71">
        <v>45393</v>
      </c>
      <c r="BP175" s="71">
        <v>45442</v>
      </c>
      <c r="BQ175" s="70" t="s">
        <v>1039</v>
      </c>
      <c r="BR175" s="72">
        <v>1110505182</v>
      </c>
      <c r="BS175" s="73">
        <v>0</v>
      </c>
      <c r="BT175" s="70" t="s">
        <v>1763</v>
      </c>
      <c r="BU175" s="128" t="s">
        <v>1764</v>
      </c>
      <c r="BV175" s="80" t="s">
        <v>374</v>
      </c>
      <c r="BW175" s="97" t="s">
        <v>187</v>
      </c>
      <c r="BX175" s="99" t="s">
        <v>1624</v>
      </c>
      <c r="BY175" s="98" t="s">
        <v>170</v>
      </c>
      <c r="BZ175" s="93" t="s">
        <v>170</v>
      </c>
      <c r="CA175" s="93" t="s">
        <v>170</v>
      </c>
      <c r="CB175" s="93" t="s">
        <v>170</v>
      </c>
      <c r="CC175" s="93" t="s">
        <v>170</v>
      </c>
      <c r="CD175" s="93" t="s">
        <v>170</v>
      </c>
      <c r="CE175" s="93" t="s">
        <v>170</v>
      </c>
      <c r="CF175" s="93" t="s">
        <v>170</v>
      </c>
      <c r="CG175" s="93" t="s">
        <v>170</v>
      </c>
      <c r="CH175" s="93" t="s">
        <v>170</v>
      </c>
      <c r="CI175" s="81" t="s">
        <v>170</v>
      </c>
      <c r="CJ175" s="81" t="s">
        <v>170</v>
      </c>
      <c r="CK175" s="81" t="s">
        <v>170</v>
      </c>
      <c r="CL175" s="81" t="s">
        <v>170</v>
      </c>
      <c r="CM175" s="81" t="s">
        <v>170</v>
      </c>
      <c r="CN175" s="81" t="s">
        <v>170</v>
      </c>
      <c r="CO175" s="81" t="s">
        <v>170</v>
      </c>
      <c r="CP175" s="81" t="s">
        <v>170</v>
      </c>
      <c r="CQ175" s="81" t="s">
        <v>170</v>
      </c>
      <c r="CR175" s="82" t="s">
        <v>170</v>
      </c>
      <c r="CS175" s="100">
        <v>45224</v>
      </c>
      <c r="CT175" s="83">
        <v>30</v>
      </c>
      <c r="CU175" s="83"/>
      <c r="CV175" s="83"/>
      <c r="CW175" s="83"/>
      <c r="CX175" s="83"/>
      <c r="CY175" s="83"/>
      <c r="CZ175" s="83"/>
      <c r="DA175" s="83">
        <v>1</v>
      </c>
      <c r="DB175" s="84">
        <f t="shared" si="22"/>
        <v>30</v>
      </c>
      <c r="DC175" s="100">
        <v>45255</v>
      </c>
      <c r="DD175" s="101">
        <v>45224</v>
      </c>
      <c r="DE175" s="86">
        <v>1880000</v>
      </c>
      <c r="DF175" s="85"/>
      <c r="DG175" s="86"/>
      <c r="DH175" s="85"/>
      <c r="DI175" s="86"/>
      <c r="DJ175" s="86"/>
      <c r="DK175" s="86"/>
      <c r="DL175" s="86"/>
      <c r="DM175" s="86"/>
      <c r="DN175" s="87">
        <v>1</v>
      </c>
      <c r="DO175" s="325">
        <f t="shared" si="25"/>
        <v>1880000</v>
      </c>
      <c r="DP175" s="111">
        <v>45205</v>
      </c>
      <c r="DQ175" s="112">
        <v>13</v>
      </c>
      <c r="DR175" s="111">
        <v>45218</v>
      </c>
      <c r="DS175" s="111"/>
      <c r="DT175" s="111"/>
      <c r="DU175" s="111"/>
      <c r="DV175" s="113"/>
      <c r="DW175" s="113"/>
      <c r="DX175" s="113"/>
      <c r="DY175" s="113"/>
      <c r="DZ175" s="114"/>
      <c r="EA175" s="115">
        <f t="shared" si="23"/>
        <v>1880000</v>
      </c>
      <c r="EB175" s="116">
        <f t="shared" si="24"/>
        <v>1880000</v>
      </c>
      <c r="EC175" s="117" t="s">
        <v>1765</v>
      </c>
    </row>
    <row r="176" spans="1:133" s="118" customFormat="1" ht="24.75" customHeight="1" x14ac:dyDescent="0.2">
      <c r="A176" s="61">
        <v>175</v>
      </c>
      <c r="B176" s="61">
        <v>2023</v>
      </c>
      <c r="C176" s="360" t="s">
        <v>1756</v>
      </c>
      <c r="D176" s="364" t="s">
        <v>1780</v>
      </c>
      <c r="E176" s="62" t="s">
        <v>135</v>
      </c>
      <c r="F176" s="62" t="s">
        <v>136</v>
      </c>
      <c r="G176" s="61" t="s">
        <v>137</v>
      </c>
      <c r="H176" s="61" t="s">
        <v>138</v>
      </c>
      <c r="I176" s="63">
        <v>7520000</v>
      </c>
      <c r="J176" s="126">
        <f t="shared" si="20"/>
        <v>9400000</v>
      </c>
      <c r="K176" s="64" t="s">
        <v>139</v>
      </c>
      <c r="L176" s="65">
        <v>41422</v>
      </c>
      <c r="M176" s="76">
        <v>6</v>
      </c>
      <c r="N176" s="69" t="s">
        <v>511</v>
      </c>
      <c r="O176" s="69" t="s">
        <v>266</v>
      </c>
      <c r="P176" s="88" t="s">
        <v>1036</v>
      </c>
      <c r="Q176" s="88">
        <v>1855</v>
      </c>
      <c r="R176" s="95" t="s">
        <v>1037</v>
      </c>
      <c r="S176" s="102">
        <v>564</v>
      </c>
      <c r="T176" s="103">
        <v>45077</v>
      </c>
      <c r="U176" s="89"/>
      <c r="V176" s="90"/>
      <c r="W176" s="89"/>
      <c r="X176" s="104"/>
      <c r="Y176" s="105"/>
      <c r="Z176" s="91"/>
      <c r="AA176" s="92"/>
      <c r="AB176" s="92"/>
      <c r="AC176" s="92"/>
      <c r="AD176" s="106"/>
      <c r="AE176" s="96" t="s">
        <v>144</v>
      </c>
      <c r="AF176" s="66" t="s">
        <v>145</v>
      </c>
      <c r="AG176" s="66" t="s">
        <v>146</v>
      </c>
      <c r="AH176" s="66" t="s">
        <v>147</v>
      </c>
      <c r="AI176" s="67" t="s">
        <v>148</v>
      </c>
      <c r="AJ176" s="68">
        <v>4</v>
      </c>
      <c r="AK176" s="123" t="s">
        <v>1758</v>
      </c>
      <c r="AL176" s="70" t="s">
        <v>150</v>
      </c>
      <c r="AM176" s="70">
        <v>4</v>
      </c>
      <c r="AN176" s="70">
        <v>1</v>
      </c>
      <c r="AO176" s="70">
        <f t="shared" si="21"/>
        <v>5</v>
      </c>
      <c r="AP176" s="70">
        <v>0</v>
      </c>
      <c r="AQ176" s="107">
        <v>45083</v>
      </c>
      <c r="AR176" s="108">
        <v>45084</v>
      </c>
      <c r="AS176" s="108">
        <v>45090</v>
      </c>
      <c r="AT176" s="108">
        <v>45211</v>
      </c>
      <c r="AU176" s="108">
        <v>45255</v>
      </c>
      <c r="AV176" s="109"/>
      <c r="AW176" s="94" t="s">
        <v>369</v>
      </c>
      <c r="AX176" s="70" t="s">
        <v>152</v>
      </c>
      <c r="AY176" s="72">
        <v>1018443369</v>
      </c>
      <c r="AZ176" s="73">
        <v>1</v>
      </c>
      <c r="BA176" s="70" t="s">
        <v>1781</v>
      </c>
      <c r="BB176" s="60" t="s">
        <v>1559</v>
      </c>
      <c r="BC176" s="74">
        <v>33323</v>
      </c>
      <c r="BD176" s="75">
        <f ca="1">(TODAY()-Tabla1[[#This Row],[FECHA DE NACIMIENTO]])/365</f>
        <v>32.967123287671235</v>
      </c>
      <c r="BE176" s="70" t="s">
        <v>198</v>
      </c>
      <c r="BF176" s="70" t="s">
        <v>156</v>
      </c>
      <c r="BG176" s="70" t="s">
        <v>1760</v>
      </c>
      <c r="BH176" s="76" t="s">
        <v>158</v>
      </c>
      <c r="BI176" s="70" t="s">
        <v>159</v>
      </c>
      <c r="BJ176" s="70" t="s">
        <v>160</v>
      </c>
      <c r="BK176" s="77" t="s">
        <v>1782</v>
      </c>
      <c r="BL176" s="70">
        <v>3005225083</v>
      </c>
      <c r="BM176" s="119" t="s">
        <v>1783</v>
      </c>
      <c r="BN176" s="70" t="s">
        <v>163</v>
      </c>
      <c r="BO176" s="71">
        <v>45442</v>
      </c>
      <c r="BP176" s="71"/>
      <c r="BQ176" s="70" t="s">
        <v>1039</v>
      </c>
      <c r="BR176" s="72">
        <v>1110505182</v>
      </c>
      <c r="BS176" s="73">
        <v>0</v>
      </c>
      <c r="BT176" s="70" t="s">
        <v>1763</v>
      </c>
      <c r="BU176" s="128" t="s">
        <v>1764</v>
      </c>
      <c r="BV176" s="80" t="s">
        <v>374</v>
      </c>
      <c r="BW176" s="97" t="s">
        <v>187</v>
      </c>
      <c r="BX176" s="99" t="s">
        <v>1624</v>
      </c>
      <c r="BY176" s="98" t="s">
        <v>170</v>
      </c>
      <c r="BZ176" s="93" t="s">
        <v>170</v>
      </c>
      <c r="CA176" s="93" t="s">
        <v>170</v>
      </c>
      <c r="CB176" s="93" t="s">
        <v>170</v>
      </c>
      <c r="CC176" s="93" t="s">
        <v>170</v>
      </c>
      <c r="CD176" s="93" t="s">
        <v>170</v>
      </c>
      <c r="CE176" s="93" t="s">
        <v>170</v>
      </c>
      <c r="CF176" s="93" t="s">
        <v>170</v>
      </c>
      <c r="CG176" s="93" t="s">
        <v>170</v>
      </c>
      <c r="CH176" s="93" t="s">
        <v>170</v>
      </c>
      <c r="CI176" s="81" t="s">
        <v>170</v>
      </c>
      <c r="CJ176" s="81" t="s">
        <v>170</v>
      </c>
      <c r="CK176" s="81" t="s">
        <v>170</v>
      </c>
      <c r="CL176" s="81" t="s">
        <v>170</v>
      </c>
      <c r="CM176" s="81" t="s">
        <v>170</v>
      </c>
      <c r="CN176" s="81" t="s">
        <v>170</v>
      </c>
      <c r="CO176" s="81" t="s">
        <v>170</v>
      </c>
      <c r="CP176" s="81" t="s">
        <v>170</v>
      </c>
      <c r="CQ176" s="81" t="s">
        <v>170</v>
      </c>
      <c r="CR176" s="82" t="s">
        <v>170</v>
      </c>
      <c r="CS176" s="100">
        <v>45224</v>
      </c>
      <c r="CT176" s="83">
        <v>30</v>
      </c>
      <c r="CU176" s="83"/>
      <c r="CV176" s="83"/>
      <c r="CW176" s="83"/>
      <c r="CX176" s="83"/>
      <c r="CY176" s="83"/>
      <c r="CZ176" s="83"/>
      <c r="DA176" s="83">
        <v>1</v>
      </c>
      <c r="DB176" s="84">
        <f t="shared" si="22"/>
        <v>30</v>
      </c>
      <c r="DC176" s="100">
        <v>45255</v>
      </c>
      <c r="DD176" s="101">
        <v>45224</v>
      </c>
      <c r="DE176" s="86">
        <v>1880000</v>
      </c>
      <c r="DF176" s="85"/>
      <c r="DG176" s="86"/>
      <c r="DH176" s="85"/>
      <c r="DI176" s="86"/>
      <c r="DJ176" s="86"/>
      <c r="DK176" s="86"/>
      <c r="DL176" s="86"/>
      <c r="DM176" s="86"/>
      <c r="DN176" s="87">
        <v>1</v>
      </c>
      <c r="DO176" s="325">
        <f t="shared" si="25"/>
        <v>1880000</v>
      </c>
      <c r="DP176" s="111">
        <v>45205</v>
      </c>
      <c r="DQ176" s="112">
        <v>13</v>
      </c>
      <c r="DR176" s="111">
        <v>45218</v>
      </c>
      <c r="DS176" s="111"/>
      <c r="DT176" s="111"/>
      <c r="DU176" s="111"/>
      <c r="DV176" s="113"/>
      <c r="DW176" s="113"/>
      <c r="DX176" s="113"/>
      <c r="DY176" s="113"/>
      <c r="DZ176" s="114"/>
      <c r="EA176" s="115">
        <f t="shared" si="23"/>
        <v>1880000</v>
      </c>
      <c r="EB176" s="116">
        <f t="shared" si="24"/>
        <v>1880000</v>
      </c>
      <c r="EC176" s="117" t="s">
        <v>1765</v>
      </c>
    </row>
    <row r="177" spans="1:133" s="118" customFormat="1" ht="29.25" customHeight="1" x14ac:dyDescent="0.2">
      <c r="A177" s="61">
        <v>176</v>
      </c>
      <c r="B177" s="61">
        <v>2023</v>
      </c>
      <c r="C177" s="360" t="s">
        <v>1756</v>
      </c>
      <c r="D177" s="364" t="s">
        <v>1784</v>
      </c>
      <c r="E177" s="62" t="s">
        <v>135</v>
      </c>
      <c r="F177" s="62" t="s">
        <v>136</v>
      </c>
      <c r="G177" s="61" t="s">
        <v>137</v>
      </c>
      <c r="H177" s="61" t="s">
        <v>138</v>
      </c>
      <c r="I177" s="63">
        <v>7520000</v>
      </c>
      <c r="J177" s="126">
        <f t="shared" si="20"/>
        <v>9400000</v>
      </c>
      <c r="K177" s="64" t="s">
        <v>139</v>
      </c>
      <c r="L177" s="65">
        <v>41422</v>
      </c>
      <c r="M177" s="76">
        <v>6</v>
      </c>
      <c r="N177" s="69" t="s">
        <v>511</v>
      </c>
      <c r="O177" s="69" t="s">
        <v>266</v>
      </c>
      <c r="P177" s="88" t="s">
        <v>1036</v>
      </c>
      <c r="Q177" s="88">
        <v>1855</v>
      </c>
      <c r="R177" s="95" t="s">
        <v>1037</v>
      </c>
      <c r="S177" s="102">
        <v>564</v>
      </c>
      <c r="T177" s="103">
        <v>45077</v>
      </c>
      <c r="U177" s="89"/>
      <c r="V177" s="90"/>
      <c r="W177" s="89"/>
      <c r="X177" s="104"/>
      <c r="Y177" s="105"/>
      <c r="Z177" s="91"/>
      <c r="AA177" s="92"/>
      <c r="AB177" s="92"/>
      <c r="AC177" s="92"/>
      <c r="AD177" s="106"/>
      <c r="AE177" s="96" t="s">
        <v>144</v>
      </c>
      <c r="AF177" s="66" t="s">
        <v>145</v>
      </c>
      <c r="AG177" s="66" t="s">
        <v>146</v>
      </c>
      <c r="AH177" s="66" t="s">
        <v>147</v>
      </c>
      <c r="AI177" s="67" t="s">
        <v>148</v>
      </c>
      <c r="AJ177" s="68">
        <v>4</v>
      </c>
      <c r="AK177" s="123" t="s">
        <v>1758</v>
      </c>
      <c r="AL177" s="70" t="s">
        <v>150</v>
      </c>
      <c r="AM177" s="70">
        <v>4</v>
      </c>
      <c r="AN177" s="70">
        <v>1</v>
      </c>
      <c r="AO177" s="70">
        <f t="shared" si="21"/>
        <v>5</v>
      </c>
      <c r="AP177" s="70">
        <v>0</v>
      </c>
      <c r="AQ177" s="107">
        <v>45083</v>
      </c>
      <c r="AR177" s="108">
        <v>45084</v>
      </c>
      <c r="AS177" s="108">
        <v>45090</v>
      </c>
      <c r="AT177" s="108">
        <v>45211</v>
      </c>
      <c r="AU177" s="108">
        <v>45255</v>
      </c>
      <c r="AV177" s="109"/>
      <c r="AW177" s="94" t="s">
        <v>369</v>
      </c>
      <c r="AX177" s="70" t="s">
        <v>152</v>
      </c>
      <c r="AY177" s="72">
        <v>1018429217</v>
      </c>
      <c r="AZ177" s="73">
        <v>0</v>
      </c>
      <c r="BA177" s="70" t="s">
        <v>1785</v>
      </c>
      <c r="BB177" s="60" t="s">
        <v>1559</v>
      </c>
      <c r="BC177" s="74">
        <v>32598</v>
      </c>
      <c r="BD177" s="75">
        <f ca="1">(TODAY()-Tabla1[[#This Row],[FECHA DE NACIMIENTO]])/365</f>
        <v>34.953424657534249</v>
      </c>
      <c r="BE177" s="70" t="s">
        <v>198</v>
      </c>
      <c r="BF177" s="70" t="s">
        <v>156</v>
      </c>
      <c r="BG177" s="70" t="s">
        <v>1760</v>
      </c>
      <c r="BH177" s="76" t="s">
        <v>158</v>
      </c>
      <c r="BI177" s="70" t="s">
        <v>159</v>
      </c>
      <c r="BJ177" s="70" t="s">
        <v>160</v>
      </c>
      <c r="BK177" s="77" t="s">
        <v>1786</v>
      </c>
      <c r="BL177" s="70">
        <v>3123656950</v>
      </c>
      <c r="BM177" s="119" t="s">
        <v>1787</v>
      </c>
      <c r="BN177" s="70" t="s">
        <v>163</v>
      </c>
      <c r="BO177" s="71">
        <v>45393</v>
      </c>
      <c r="BP177" s="71">
        <v>45442</v>
      </c>
      <c r="BQ177" s="70" t="s">
        <v>1039</v>
      </c>
      <c r="BR177" s="72">
        <v>1110505182</v>
      </c>
      <c r="BS177" s="73">
        <v>0</v>
      </c>
      <c r="BT177" s="70" t="s">
        <v>1763</v>
      </c>
      <c r="BU177" s="128" t="s">
        <v>1764</v>
      </c>
      <c r="BV177" s="80" t="s">
        <v>374</v>
      </c>
      <c r="BW177" s="97" t="s">
        <v>187</v>
      </c>
      <c r="BX177" s="99" t="s">
        <v>1624</v>
      </c>
      <c r="BY177" s="98" t="s">
        <v>170</v>
      </c>
      <c r="BZ177" s="93" t="s">
        <v>170</v>
      </c>
      <c r="CA177" s="93" t="s">
        <v>170</v>
      </c>
      <c r="CB177" s="93" t="s">
        <v>170</v>
      </c>
      <c r="CC177" s="93" t="s">
        <v>170</v>
      </c>
      <c r="CD177" s="93" t="s">
        <v>170</v>
      </c>
      <c r="CE177" s="93" t="s">
        <v>170</v>
      </c>
      <c r="CF177" s="93" t="s">
        <v>170</v>
      </c>
      <c r="CG177" s="93" t="s">
        <v>170</v>
      </c>
      <c r="CH177" s="93" t="s">
        <v>170</v>
      </c>
      <c r="CI177" s="81" t="s">
        <v>170</v>
      </c>
      <c r="CJ177" s="81" t="s">
        <v>170</v>
      </c>
      <c r="CK177" s="81" t="s">
        <v>170</v>
      </c>
      <c r="CL177" s="81" t="s">
        <v>170</v>
      </c>
      <c r="CM177" s="81" t="s">
        <v>170</v>
      </c>
      <c r="CN177" s="81" t="s">
        <v>170</v>
      </c>
      <c r="CO177" s="81" t="s">
        <v>170</v>
      </c>
      <c r="CP177" s="81" t="s">
        <v>170</v>
      </c>
      <c r="CQ177" s="81" t="s">
        <v>170</v>
      </c>
      <c r="CR177" s="82" t="s">
        <v>170</v>
      </c>
      <c r="CS177" s="100">
        <v>45224</v>
      </c>
      <c r="CT177" s="83">
        <v>30</v>
      </c>
      <c r="CU177" s="83"/>
      <c r="CV177" s="83"/>
      <c r="CW177" s="83"/>
      <c r="CX177" s="83"/>
      <c r="CY177" s="83"/>
      <c r="CZ177" s="83"/>
      <c r="DA177" s="83">
        <v>1</v>
      </c>
      <c r="DB177" s="84">
        <f t="shared" si="22"/>
        <v>30</v>
      </c>
      <c r="DC177" s="100">
        <v>45255</v>
      </c>
      <c r="DD177" s="101">
        <v>45224</v>
      </c>
      <c r="DE177" s="86">
        <v>1880000</v>
      </c>
      <c r="DF177" s="85"/>
      <c r="DG177" s="86"/>
      <c r="DH177" s="85"/>
      <c r="DI177" s="86"/>
      <c r="DJ177" s="86"/>
      <c r="DK177" s="86"/>
      <c r="DL177" s="86"/>
      <c r="DM177" s="86"/>
      <c r="DN177" s="87">
        <v>1</v>
      </c>
      <c r="DO177" s="325">
        <f t="shared" si="25"/>
        <v>1880000</v>
      </c>
      <c r="DP177" s="111">
        <v>45205</v>
      </c>
      <c r="DQ177" s="112">
        <v>13</v>
      </c>
      <c r="DR177" s="111">
        <v>45218</v>
      </c>
      <c r="DS177" s="111"/>
      <c r="DT177" s="111"/>
      <c r="DU177" s="111"/>
      <c r="DV177" s="113"/>
      <c r="DW177" s="113"/>
      <c r="DX177" s="113"/>
      <c r="DY177" s="113"/>
      <c r="DZ177" s="114"/>
      <c r="EA177" s="115">
        <f t="shared" si="23"/>
        <v>1880000</v>
      </c>
      <c r="EB177" s="116">
        <f t="shared" si="24"/>
        <v>1880000</v>
      </c>
      <c r="EC177" s="117" t="s">
        <v>1765</v>
      </c>
    </row>
    <row r="178" spans="1:133" s="118" customFormat="1" ht="28.5" customHeight="1" x14ac:dyDescent="0.2">
      <c r="A178" s="61">
        <v>177</v>
      </c>
      <c r="B178" s="61">
        <v>2023</v>
      </c>
      <c r="C178" s="360" t="s">
        <v>1756</v>
      </c>
      <c r="D178" s="366" t="s">
        <v>1788</v>
      </c>
      <c r="E178" s="62" t="s">
        <v>135</v>
      </c>
      <c r="F178" s="62" t="s">
        <v>136</v>
      </c>
      <c r="G178" s="61" t="s">
        <v>137</v>
      </c>
      <c r="H178" s="61" t="s">
        <v>138</v>
      </c>
      <c r="I178" s="63">
        <v>7520000</v>
      </c>
      <c r="J178" s="126">
        <f t="shared" si="20"/>
        <v>7520000</v>
      </c>
      <c r="K178" s="64" t="s">
        <v>139</v>
      </c>
      <c r="L178" s="65">
        <v>41422</v>
      </c>
      <c r="M178" s="76">
        <v>6</v>
      </c>
      <c r="N178" s="69" t="s">
        <v>511</v>
      </c>
      <c r="O178" s="69" t="s">
        <v>266</v>
      </c>
      <c r="P178" s="88" t="s">
        <v>1036</v>
      </c>
      <c r="Q178" s="88">
        <v>1855</v>
      </c>
      <c r="R178" s="95" t="s">
        <v>1037</v>
      </c>
      <c r="S178" s="102">
        <v>564</v>
      </c>
      <c r="T178" s="103">
        <v>45077</v>
      </c>
      <c r="U178" s="89"/>
      <c r="V178" s="90"/>
      <c r="W178" s="89"/>
      <c r="X178" s="104"/>
      <c r="Y178" s="105"/>
      <c r="Z178" s="91"/>
      <c r="AA178" s="92"/>
      <c r="AB178" s="92"/>
      <c r="AC178" s="92"/>
      <c r="AD178" s="106"/>
      <c r="AE178" s="96" t="s">
        <v>144</v>
      </c>
      <c r="AF178" s="66" t="s">
        <v>145</v>
      </c>
      <c r="AG178" s="66" t="s">
        <v>146</v>
      </c>
      <c r="AH178" s="66" t="s">
        <v>147</v>
      </c>
      <c r="AI178" s="67" t="s">
        <v>148</v>
      </c>
      <c r="AJ178" s="68">
        <v>4</v>
      </c>
      <c r="AK178" s="123" t="s">
        <v>1758</v>
      </c>
      <c r="AL178" s="70" t="s">
        <v>150</v>
      </c>
      <c r="AM178" s="70">
        <v>4</v>
      </c>
      <c r="AN178" s="70">
        <v>0</v>
      </c>
      <c r="AO178" s="70">
        <f t="shared" si="21"/>
        <v>4</v>
      </c>
      <c r="AP178" s="70">
        <v>0</v>
      </c>
      <c r="AQ178" s="107">
        <v>45083</v>
      </c>
      <c r="AR178" s="108">
        <v>45084</v>
      </c>
      <c r="AS178" s="108">
        <v>45090</v>
      </c>
      <c r="AT178" s="108">
        <v>45211</v>
      </c>
      <c r="AU178" s="108"/>
      <c r="AV178" s="109" t="s">
        <v>1789</v>
      </c>
      <c r="AW178" s="94" t="s">
        <v>1071</v>
      </c>
      <c r="AX178" s="70" t="s">
        <v>152</v>
      </c>
      <c r="AY178" s="72">
        <v>1001062118</v>
      </c>
      <c r="AZ178" s="73">
        <v>0</v>
      </c>
      <c r="BA178" s="70" t="s">
        <v>1790</v>
      </c>
      <c r="BB178" s="60" t="s">
        <v>1791</v>
      </c>
      <c r="BC178" s="74">
        <v>36557</v>
      </c>
      <c r="BD178" s="75">
        <f ca="1">(TODAY()-Tabla1[[#This Row],[FECHA DE NACIMIENTO]])/365</f>
        <v>24.106849315068494</v>
      </c>
      <c r="BE178" s="70" t="s">
        <v>198</v>
      </c>
      <c r="BF178" s="70" t="s">
        <v>156</v>
      </c>
      <c r="BG178" s="70" t="s">
        <v>1760</v>
      </c>
      <c r="BH178" s="76" t="s">
        <v>158</v>
      </c>
      <c r="BI178" s="70" t="s">
        <v>159</v>
      </c>
      <c r="BJ178" s="70" t="s">
        <v>160</v>
      </c>
      <c r="BK178" s="77" t="s">
        <v>1792</v>
      </c>
      <c r="BL178" s="70">
        <v>3212164448</v>
      </c>
      <c r="BM178" s="119" t="s">
        <v>1793</v>
      </c>
      <c r="BN178" s="70" t="s">
        <v>163</v>
      </c>
      <c r="BO178" s="71">
        <v>45393</v>
      </c>
      <c r="BP178" s="71"/>
      <c r="BQ178" s="70" t="s">
        <v>1039</v>
      </c>
      <c r="BR178" s="72">
        <v>1110505182</v>
      </c>
      <c r="BS178" s="73">
        <v>0</v>
      </c>
      <c r="BT178" s="70" t="s">
        <v>1763</v>
      </c>
      <c r="BU178" s="128" t="s">
        <v>1764</v>
      </c>
      <c r="BV178" s="80" t="s">
        <v>374</v>
      </c>
      <c r="BW178" s="97" t="s">
        <v>187</v>
      </c>
      <c r="BX178" s="99" t="s">
        <v>1624</v>
      </c>
      <c r="BY178" s="98" t="s">
        <v>170</v>
      </c>
      <c r="BZ178" s="93" t="s">
        <v>170</v>
      </c>
      <c r="CA178" s="93" t="s">
        <v>170</v>
      </c>
      <c r="CB178" s="93" t="s">
        <v>170</v>
      </c>
      <c r="CC178" s="93" t="s">
        <v>170</v>
      </c>
      <c r="CD178" s="93" t="s">
        <v>170</v>
      </c>
      <c r="CE178" s="93" t="s">
        <v>170</v>
      </c>
      <c r="CF178" s="93" t="s">
        <v>170</v>
      </c>
      <c r="CG178" s="93" t="s">
        <v>170</v>
      </c>
      <c r="CH178" s="93" t="s">
        <v>170</v>
      </c>
      <c r="CI178" s="81" t="s">
        <v>170</v>
      </c>
      <c r="CJ178" s="81" t="s">
        <v>170</v>
      </c>
      <c r="CK178" s="81" t="s">
        <v>170</v>
      </c>
      <c r="CL178" s="81" t="s">
        <v>170</v>
      </c>
      <c r="CM178" s="81" t="s">
        <v>170</v>
      </c>
      <c r="CN178" s="81" t="s">
        <v>170</v>
      </c>
      <c r="CO178" s="81" t="s">
        <v>170</v>
      </c>
      <c r="CP178" s="81" t="s">
        <v>170</v>
      </c>
      <c r="CQ178" s="81" t="s">
        <v>170</v>
      </c>
      <c r="CR178" s="82" t="s">
        <v>170</v>
      </c>
      <c r="CS178" s="100"/>
      <c r="CT178" s="83"/>
      <c r="CU178" s="83"/>
      <c r="CV178" s="83"/>
      <c r="CW178" s="83"/>
      <c r="CX178" s="83"/>
      <c r="CY178" s="83"/>
      <c r="CZ178" s="83"/>
      <c r="DA178" s="83"/>
      <c r="DB178" s="84">
        <f t="shared" si="22"/>
        <v>0</v>
      </c>
      <c r="DC178" s="100">
        <v>45211</v>
      </c>
      <c r="DD178" s="101"/>
      <c r="DE178" s="86"/>
      <c r="DF178" s="85"/>
      <c r="DG178" s="86"/>
      <c r="DH178" s="85"/>
      <c r="DI178" s="86"/>
      <c r="DJ178" s="86"/>
      <c r="DK178" s="86"/>
      <c r="DL178" s="86"/>
      <c r="DM178" s="86"/>
      <c r="DN178" s="87"/>
      <c r="DO178" s="325">
        <f t="shared" si="25"/>
        <v>0</v>
      </c>
      <c r="DP178" s="111"/>
      <c r="DQ178" s="112"/>
      <c r="DR178" s="111"/>
      <c r="DS178" s="111"/>
      <c r="DT178" s="111"/>
      <c r="DU178" s="111"/>
      <c r="DV178" s="113"/>
      <c r="DW178" s="113"/>
      <c r="DX178" s="113"/>
      <c r="DY178" s="113"/>
      <c r="DZ178" s="114"/>
      <c r="EA178" s="115">
        <f t="shared" si="23"/>
        <v>1880000</v>
      </c>
      <c r="EB178" s="116">
        <f t="shared" si="24"/>
        <v>1880000</v>
      </c>
      <c r="EC178" s="117" t="s">
        <v>1765</v>
      </c>
    </row>
    <row r="179" spans="1:133" s="118" customFormat="1" ht="33" customHeight="1" x14ac:dyDescent="0.2">
      <c r="A179" s="61">
        <v>178</v>
      </c>
      <c r="B179" s="61">
        <v>2023</v>
      </c>
      <c r="C179" s="360" t="s">
        <v>1756</v>
      </c>
      <c r="D179" s="364" t="s">
        <v>1794</v>
      </c>
      <c r="E179" s="62" t="s">
        <v>135</v>
      </c>
      <c r="F179" s="62" t="s">
        <v>136</v>
      </c>
      <c r="G179" s="61" t="s">
        <v>137</v>
      </c>
      <c r="H179" s="61" t="s">
        <v>138</v>
      </c>
      <c r="I179" s="63">
        <v>7520000</v>
      </c>
      <c r="J179" s="126">
        <f t="shared" si="20"/>
        <v>9400000</v>
      </c>
      <c r="K179" s="64" t="s">
        <v>139</v>
      </c>
      <c r="L179" s="65">
        <v>41422</v>
      </c>
      <c r="M179" s="76">
        <v>6</v>
      </c>
      <c r="N179" s="69" t="s">
        <v>511</v>
      </c>
      <c r="O179" s="69" t="s">
        <v>266</v>
      </c>
      <c r="P179" s="88" t="s">
        <v>1036</v>
      </c>
      <c r="Q179" s="88">
        <v>1855</v>
      </c>
      <c r="R179" s="95" t="s">
        <v>1037</v>
      </c>
      <c r="S179" s="102">
        <v>564</v>
      </c>
      <c r="T179" s="103">
        <v>45077</v>
      </c>
      <c r="U179" s="89"/>
      <c r="V179" s="90"/>
      <c r="W179" s="89"/>
      <c r="X179" s="104"/>
      <c r="Y179" s="105"/>
      <c r="Z179" s="91"/>
      <c r="AA179" s="92"/>
      <c r="AB179" s="92"/>
      <c r="AC179" s="92"/>
      <c r="AD179" s="106"/>
      <c r="AE179" s="96" t="s">
        <v>144</v>
      </c>
      <c r="AF179" s="66" t="s">
        <v>145</v>
      </c>
      <c r="AG179" s="66" t="s">
        <v>146</v>
      </c>
      <c r="AH179" s="66" t="s">
        <v>147</v>
      </c>
      <c r="AI179" s="67" t="s">
        <v>148</v>
      </c>
      <c r="AJ179" s="68">
        <v>4</v>
      </c>
      <c r="AK179" s="123" t="s">
        <v>1758</v>
      </c>
      <c r="AL179" s="70" t="s">
        <v>150</v>
      </c>
      <c r="AM179" s="70">
        <v>4</v>
      </c>
      <c r="AN179" s="70">
        <v>1</v>
      </c>
      <c r="AO179" s="70">
        <f t="shared" ref="AO179" si="31">+AM179+AN179</f>
        <v>5</v>
      </c>
      <c r="AP179" s="70">
        <v>0</v>
      </c>
      <c r="AQ179" s="107">
        <v>45083</v>
      </c>
      <c r="AR179" s="108">
        <v>45084</v>
      </c>
      <c r="AS179" s="108">
        <v>45090</v>
      </c>
      <c r="AT179" s="108">
        <v>45224</v>
      </c>
      <c r="AU179" s="108">
        <v>45255</v>
      </c>
      <c r="AV179" s="109"/>
      <c r="AW179" s="94" t="s">
        <v>369</v>
      </c>
      <c r="AX179" s="70" t="s">
        <v>152</v>
      </c>
      <c r="AY179" s="72">
        <v>1118168456</v>
      </c>
      <c r="AZ179" s="73">
        <v>6</v>
      </c>
      <c r="BA179" s="70" t="s">
        <v>1795</v>
      </c>
      <c r="BB179" s="60" t="s">
        <v>1559</v>
      </c>
      <c r="BC179" s="74">
        <v>32543</v>
      </c>
      <c r="BD179" s="75">
        <f ca="1">(TODAY()-Tabla1[[#This Row],[FECHA DE NACIMIENTO]])/365</f>
        <v>35.104109589041094</v>
      </c>
      <c r="BE179" s="70" t="s">
        <v>198</v>
      </c>
      <c r="BF179" s="70" t="s">
        <v>156</v>
      </c>
      <c r="BG179" s="70" t="s">
        <v>1760</v>
      </c>
      <c r="BH179" s="76" t="s">
        <v>158</v>
      </c>
      <c r="BI179" s="70" t="s">
        <v>159</v>
      </c>
      <c r="BJ179" s="70" t="s">
        <v>160</v>
      </c>
      <c r="BK179" s="77" t="s">
        <v>1796</v>
      </c>
      <c r="BL179" s="70">
        <v>3147196800</v>
      </c>
      <c r="BM179" s="119" t="s">
        <v>1797</v>
      </c>
      <c r="BN179" s="70" t="s">
        <v>163</v>
      </c>
      <c r="BO179" s="71">
        <v>45393</v>
      </c>
      <c r="BP179" s="71">
        <v>45442</v>
      </c>
      <c r="BQ179" s="70" t="s">
        <v>1039</v>
      </c>
      <c r="BR179" s="72">
        <v>1110505182</v>
      </c>
      <c r="BS179" s="73">
        <v>0</v>
      </c>
      <c r="BT179" s="70" t="s">
        <v>1763</v>
      </c>
      <c r="BU179" s="128" t="s">
        <v>1764</v>
      </c>
      <c r="BV179" s="80" t="s">
        <v>374</v>
      </c>
      <c r="BW179" s="97" t="s">
        <v>187</v>
      </c>
      <c r="BX179" s="99" t="s">
        <v>1624</v>
      </c>
      <c r="BY179" s="98" t="s">
        <v>170</v>
      </c>
      <c r="BZ179" s="93" t="s">
        <v>170</v>
      </c>
      <c r="CA179" s="93" t="s">
        <v>170</v>
      </c>
      <c r="CB179" s="93" t="s">
        <v>170</v>
      </c>
      <c r="CC179" s="93" t="s">
        <v>170</v>
      </c>
      <c r="CD179" s="93" t="s">
        <v>170</v>
      </c>
      <c r="CE179" s="93" t="s">
        <v>170</v>
      </c>
      <c r="CF179" s="93" t="s">
        <v>170</v>
      </c>
      <c r="CG179" s="93" t="s">
        <v>170</v>
      </c>
      <c r="CH179" s="93" t="s">
        <v>170</v>
      </c>
      <c r="CI179" s="81" t="s">
        <v>170</v>
      </c>
      <c r="CJ179" s="81" t="s">
        <v>170</v>
      </c>
      <c r="CK179" s="81" t="s">
        <v>170</v>
      </c>
      <c r="CL179" s="81" t="s">
        <v>170</v>
      </c>
      <c r="CM179" s="81" t="s">
        <v>170</v>
      </c>
      <c r="CN179" s="81" t="s">
        <v>170</v>
      </c>
      <c r="CO179" s="81" t="s">
        <v>170</v>
      </c>
      <c r="CP179" s="81" t="s">
        <v>170</v>
      </c>
      <c r="CQ179" s="81" t="s">
        <v>170</v>
      </c>
      <c r="CR179" s="82" t="s">
        <v>170</v>
      </c>
      <c r="CS179" s="100">
        <v>45224</v>
      </c>
      <c r="CT179" s="83">
        <v>30</v>
      </c>
      <c r="CU179" s="83"/>
      <c r="CV179" s="83"/>
      <c r="CW179" s="83"/>
      <c r="CX179" s="83"/>
      <c r="CY179" s="83"/>
      <c r="CZ179" s="83"/>
      <c r="DA179" s="83">
        <v>1</v>
      </c>
      <c r="DB179" s="84">
        <f t="shared" si="22"/>
        <v>30</v>
      </c>
      <c r="DC179" s="100">
        <v>45255</v>
      </c>
      <c r="DD179" s="101">
        <v>45224</v>
      </c>
      <c r="DE179" s="86">
        <v>1880000</v>
      </c>
      <c r="DF179" s="85"/>
      <c r="DG179" s="86"/>
      <c r="DH179" s="85"/>
      <c r="DI179" s="86"/>
      <c r="DJ179" s="86"/>
      <c r="DK179" s="86"/>
      <c r="DL179" s="86"/>
      <c r="DM179" s="86"/>
      <c r="DN179" s="87">
        <v>1</v>
      </c>
      <c r="DO179" s="325">
        <f t="shared" si="25"/>
        <v>1880000</v>
      </c>
      <c r="DP179" s="111">
        <v>45205</v>
      </c>
      <c r="DQ179" s="112">
        <v>13</v>
      </c>
      <c r="DR179" s="111">
        <v>45218</v>
      </c>
      <c r="DS179" s="111"/>
      <c r="DT179" s="111"/>
      <c r="DU179" s="111"/>
      <c r="DV179" s="113"/>
      <c r="DW179" s="113"/>
      <c r="DX179" s="113"/>
      <c r="DY179" s="113"/>
      <c r="DZ179" s="114"/>
      <c r="EA179" s="115">
        <f t="shared" si="23"/>
        <v>1880000</v>
      </c>
      <c r="EB179" s="116">
        <f t="shared" si="24"/>
        <v>1880000</v>
      </c>
      <c r="EC179" s="117" t="s">
        <v>1765</v>
      </c>
    </row>
    <row r="180" spans="1:133" s="118" customFormat="1" ht="34.5" customHeight="1" x14ac:dyDescent="0.2">
      <c r="A180" s="61">
        <v>179</v>
      </c>
      <c r="B180" s="61">
        <v>2023</v>
      </c>
      <c r="C180" s="360" t="s">
        <v>1756</v>
      </c>
      <c r="D180" s="366" t="s">
        <v>1798</v>
      </c>
      <c r="E180" s="62" t="s">
        <v>135</v>
      </c>
      <c r="F180" s="62" t="s">
        <v>136</v>
      </c>
      <c r="G180" s="61" t="s">
        <v>137</v>
      </c>
      <c r="H180" s="61" t="s">
        <v>138</v>
      </c>
      <c r="I180" s="63">
        <v>7520000</v>
      </c>
      <c r="J180" s="126">
        <f t="shared" si="20"/>
        <v>9400000</v>
      </c>
      <c r="K180" s="64" t="s">
        <v>139</v>
      </c>
      <c r="L180" s="65">
        <v>41422</v>
      </c>
      <c r="M180" s="76">
        <v>6</v>
      </c>
      <c r="N180" s="69" t="s">
        <v>511</v>
      </c>
      <c r="O180" s="69" t="s">
        <v>266</v>
      </c>
      <c r="P180" s="88" t="s">
        <v>1036</v>
      </c>
      <c r="Q180" s="88">
        <v>1855</v>
      </c>
      <c r="R180" s="95" t="s">
        <v>1037</v>
      </c>
      <c r="S180" s="102">
        <v>564</v>
      </c>
      <c r="T180" s="103">
        <v>45077</v>
      </c>
      <c r="U180" s="89"/>
      <c r="V180" s="90"/>
      <c r="W180" s="89"/>
      <c r="X180" s="104"/>
      <c r="Y180" s="105"/>
      <c r="Z180" s="91"/>
      <c r="AA180" s="92"/>
      <c r="AB180" s="92"/>
      <c r="AC180" s="92"/>
      <c r="AD180" s="106"/>
      <c r="AE180" s="96" t="s">
        <v>144</v>
      </c>
      <c r="AF180" s="66" t="s">
        <v>145</v>
      </c>
      <c r="AG180" s="66" t="s">
        <v>146</v>
      </c>
      <c r="AH180" s="66" t="s">
        <v>147</v>
      </c>
      <c r="AI180" s="67" t="s">
        <v>148</v>
      </c>
      <c r="AJ180" s="68">
        <v>4</v>
      </c>
      <c r="AK180" s="123" t="s">
        <v>1758</v>
      </c>
      <c r="AL180" s="70" t="s">
        <v>150</v>
      </c>
      <c r="AM180" s="70">
        <v>4</v>
      </c>
      <c r="AN180" s="70">
        <v>1</v>
      </c>
      <c r="AO180" s="70">
        <f t="shared" ref="AO180" si="32">+AM180+AN180</f>
        <v>5</v>
      </c>
      <c r="AP180" s="70">
        <v>0</v>
      </c>
      <c r="AQ180" s="107">
        <v>45083</v>
      </c>
      <c r="AR180" s="108">
        <v>45084</v>
      </c>
      <c r="AS180" s="108">
        <v>45090</v>
      </c>
      <c r="AT180" s="108">
        <v>45211</v>
      </c>
      <c r="AU180" s="108">
        <v>45255</v>
      </c>
      <c r="AV180" s="109"/>
      <c r="AW180" s="94" t="s">
        <v>369</v>
      </c>
      <c r="AX180" s="70" t="s">
        <v>152</v>
      </c>
      <c r="AY180" s="72">
        <v>1023870928</v>
      </c>
      <c r="AZ180" s="73">
        <v>6</v>
      </c>
      <c r="BA180" s="70" t="s">
        <v>1799</v>
      </c>
      <c r="BB180" s="60" t="s">
        <v>1800</v>
      </c>
      <c r="BC180" s="74">
        <v>31908</v>
      </c>
      <c r="BD180" s="75">
        <f ca="1">(TODAY()-Tabla1[[#This Row],[FECHA DE NACIMIENTO]])/365</f>
        <v>36.843835616438355</v>
      </c>
      <c r="BE180" s="70" t="s">
        <v>198</v>
      </c>
      <c r="BF180" s="70" t="s">
        <v>156</v>
      </c>
      <c r="BG180" s="70" t="s">
        <v>1760</v>
      </c>
      <c r="BH180" s="76" t="s">
        <v>158</v>
      </c>
      <c r="BI180" s="70" t="s">
        <v>159</v>
      </c>
      <c r="BJ180" s="70" t="s">
        <v>160</v>
      </c>
      <c r="BK180" s="77" t="s">
        <v>1801</v>
      </c>
      <c r="BL180" s="70">
        <v>3114470044</v>
      </c>
      <c r="BM180" s="119" t="s">
        <v>1802</v>
      </c>
      <c r="BN180" s="70" t="s">
        <v>163</v>
      </c>
      <c r="BO180" s="71">
        <v>45393</v>
      </c>
      <c r="BP180" s="235"/>
      <c r="BQ180" s="70" t="s">
        <v>1039</v>
      </c>
      <c r="BR180" s="72">
        <v>1110505182</v>
      </c>
      <c r="BS180" s="73">
        <v>0</v>
      </c>
      <c r="BT180" s="70" t="s">
        <v>1763</v>
      </c>
      <c r="BU180" s="128" t="s">
        <v>1764</v>
      </c>
      <c r="BV180" s="80" t="s">
        <v>374</v>
      </c>
      <c r="BW180" s="97" t="s">
        <v>187</v>
      </c>
      <c r="BX180" s="99" t="s">
        <v>1624</v>
      </c>
      <c r="BY180" s="98" t="s">
        <v>170</v>
      </c>
      <c r="BZ180" s="93" t="s">
        <v>170</v>
      </c>
      <c r="CA180" s="93" t="s">
        <v>170</v>
      </c>
      <c r="CB180" s="93" t="s">
        <v>170</v>
      </c>
      <c r="CC180" s="93" t="s">
        <v>170</v>
      </c>
      <c r="CD180" s="93" t="s">
        <v>170</v>
      </c>
      <c r="CE180" s="93" t="s">
        <v>170</v>
      </c>
      <c r="CF180" s="93" t="s">
        <v>170</v>
      </c>
      <c r="CG180" s="93" t="s">
        <v>170</v>
      </c>
      <c r="CH180" s="93" t="s">
        <v>170</v>
      </c>
      <c r="CI180" s="81" t="s">
        <v>170</v>
      </c>
      <c r="CJ180" s="81" t="s">
        <v>170</v>
      </c>
      <c r="CK180" s="81" t="s">
        <v>170</v>
      </c>
      <c r="CL180" s="81" t="s">
        <v>170</v>
      </c>
      <c r="CM180" s="81" t="s">
        <v>170</v>
      </c>
      <c r="CN180" s="81" t="s">
        <v>170</v>
      </c>
      <c r="CO180" s="81" t="s">
        <v>170</v>
      </c>
      <c r="CP180" s="81" t="s">
        <v>170</v>
      </c>
      <c r="CQ180" s="81" t="s">
        <v>170</v>
      </c>
      <c r="CR180" s="82" t="s">
        <v>170</v>
      </c>
      <c r="CS180" s="100">
        <v>45224</v>
      </c>
      <c r="CT180" s="83">
        <v>30</v>
      </c>
      <c r="CU180" s="83"/>
      <c r="CV180" s="83"/>
      <c r="CW180" s="83"/>
      <c r="CX180" s="83"/>
      <c r="CY180" s="83"/>
      <c r="CZ180" s="83"/>
      <c r="DA180" s="83">
        <v>1</v>
      </c>
      <c r="DB180" s="84">
        <f t="shared" si="22"/>
        <v>30</v>
      </c>
      <c r="DC180" s="100">
        <v>45255</v>
      </c>
      <c r="DD180" s="101">
        <v>45224</v>
      </c>
      <c r="DE180" s="86">
        <v>1880000</v>
      </c>
      <c r="DF180" s="85"/>
      <c r="DG180" s="86"/>
      <c r="DH180" s="85"/>
      <c r="DI180" s="86"/>
      <c r="DJ180" s="86"/>
      <c r="DK180" s="86"/>
      <c r="DL180" s="86"/>
      <c r="DM180" s="86"/>
      <c r="DN180" s="87">
        <v>1</v>
      </c>
      <c r="DO180" s="325">
        <f t="shared" si="25"/>
        <v>1880000</v>
      </c>
      <c r="DP180" s="111">
        <v>45205</v>
      </c>
      <c r="DQ180" s="112">
        <v>13</v>
      </c>
      <c r="DR180" s="111">
        <v>45218</v>
      </c>
      <c r="DS180" s="111"/>
      <c r="DT180" s="111"/>
      <c r="DU180" s="111"/>
      <c r="DV180" s="113"/>
      <c r="DW180" s="113"/>
      <c r="DX180" s="113"/>
      <c r="DY180" s="113"/>
      <c r="DZ180" s="114"/>
      <c r="EA180" s="115">
        <f t="shared" si="23"/>
        <v>1880000</v>
      </c>
      <c r="EB180" s="116">
        <f t="shared" si="24"/>
        <v>1880000</v>
      </c>
      <c r="EC180" s="117" t="s">
        <v>1765</v>
      </c>
    </row>
    <row r="181" spans="1:133" s="118" customFormat="1" ht="33.75" customHeight="1" x14ac:dyDescent="0.2">
      <c r="A181" s="61">
        <v>180</v>
      </c>
      <c r="B181" s="61">
        <v>2023</v>
      </c>
      <c r="C181" s="360" t="s">
        <v>1756</v>
      </c>
      <c r="D181" s="364" t="s">
        <v>1803</v>
      </c>
      <c r="E181" s="62" t="s">
        <v>135</v>
      </c>
      <c r="F181" s="62" t="s">
        <v>136</v>
      </c>
      <c r="G181" s="61" t="s">
        <v>137</v>
      </c>
      <c r="H181" s="61" t="s">
        <v>138</v>
      </c>
      <c r="I181" s="63">
        <v>7520000</v>
      </c>
      <c r="J181" s="126">
        <f t="shared" si="20"/>
        <v>9400000</v>
      </c>
      <c r="K181" s="64" t="s">
        <v>139</v>
      </c>
      <c r="L181" s="65">
        <v>41422</v>
      </c>
      <c r="M181" s="76">
        <v>6</v>
      </c>
      <c r="N181" s="69" t="s">
        <v>511</v>
      </c>
      <c r="O181" s="69" t="s">
        <v>266</v>
      </c>
      <c r="P181" s="88" t="s">
        <v>1036</v>
      </c>
      <c r="Q181" s="88">
        <v>1855</v>
      </c>
      <c r="R181" s="95" t="s">
        <v>1037</v>
      </c>
      <c r="S181" s="102">
        <v>564</v>
      </c>
      <c r="T181" s="103">
        <v>45077</v>
      </c>
      <c r="U181" s="89"/>
      <c r="V181" s="90"/>
      <c r="W181" s="89"/>
      <c r="X181" s="104"/>
      <c r="Y181" s="105"/>
      <c r="Z181" s="91"/>
      <c r="AA181" s="92"/>
      <c r="AB181" s="92"/>
      <c r="AC181" s="92"/>
      <c r="AD181" s="106"/>
      <c r="AE181" s="96" t="s">
        <v>144</v>
      </c>
      <c r="AF181" s="66" t="s">
        <v>145</v>
      </c>
      <c r="AG181" s="66" t="s">
        <v>146</v>
      </c>
      <c r="AH181" s="66" t="s">
        <v>147</v>
      </c>
      <c r="AI181" s="67" t="s">
        <v>148</v>
      </c>
      <c r="AJ181" s="68">
        <v>4</v>
      </c>
      <c r="AK181" s="123" t="s">
        <v>1758</v>
      </c>
      <c r="AL181" s="70" t="s">
        <v>150</v>
      </c>
      <c r="AM181" s="70">
        <v>4</v>
      </c>
      <c r="AN181" s="70">
        <v>1</v>
      </c>
      <c r="AO181" s="70">
        <f t="shared" si="21"/>
        <v>5</v>
      </c>
      <c r="AP181" s="70">
        <v>0</v>
      </c>
      <c r="AQ181" s="107">
        <v>45083</v>
      </c>
      <c r="AR181" s="108">
        <v>45085</v>
      </c>
      <c r="AS181" s="108">
        <v>45090</v>
      </c>
      <c r="AT181" s="108">
        <v>45211</v>
      </c>
      <c r="AU181" s="108">
        <v>45255</v>
      </c>
      <c r="AV181" s="109"/>
      <c r="AW181" s="94" t="s">
        <v>369</v>
      </c>
      <c r="AX181" s="70" t="s">
        <v>152</v>
      </c>
      <c r="AY181" s="72">
        <v>1018411914</v>
      </c>
      <c r="AZ181" s="73">
        <v>7</v>
      </c>
      <c r="BA181" s="70" t="s">
        <v>1804</v>
      </c>
      <c r="BB181" s="60" t="s">
        <v>1559</v>
      </c>
      <c r="BC181" s="74">
        <v>31936</v>
      </c>
      <c r="BD181" s="75">
        <f ca="1">(TODAY()-Tabla1[[#This Row],[FECHA DE NACIMIENTO]])/365</f>
        <v>36.767123287671232</v>
      </c>
      <c r="BE181" s="70" t="s">
        <v>198</v>
      </c>
      <c r="BF181" s="70" t="s">
        <v>156</v>
      </c>
      <c r="BG181" s="70" t="s">
        <v>1760</v>
      </c>
      <c r="BH181" s="76" t="s">
        <v>158</v>
      </c>
      <c r="BI181" s="70" t="s">
        <v>159</v>
      </c>
      <c r="BJ181" s="70" t="s">
        <v>160</v>
      </c>
      <c r="BK181" s="77" t="s">
        <v>1805</v>
      </c>
      <c r="BL181" s="70">
        <v>3212444096</v>
      </c>
      <c r="BM181" s="119" t="s">
        <v>1806</v>
      </c>
      <c r="BN181" s="70" t="s">
        <v>163</v>
      </c>
      <c r="BO181" s="71">
        <v>45393</v>
      </c>
      <c r="BP181" s="71">
        <v>45442</v>
      </c>
      <c r="BQ181" s="70" t="s">
        <v>1039</v>
      </c>
      <c r="BR181" s="72">
        <v>1110505182</v>
      </c>
      <c r="BS181" s="73">
        <v>0</v>
      </c>
      <c r="BT181" s="70" t="s">
        <v>1763</v>
      </c>
      <c r="BU181" s="128" t="s">
        <v>1764</v>
      </c>
      <c r="BV181" s="80" t="s">
        <v>374</v>
      </c>
      <c r="BW181" s="97" t="s">
        <v>187</v>
      </c>
      <c r="BX181" s="99" t="s">
        <v>1624</v>
      </c>
      <c r="BY181" s="98" t="s">
        <v>170</v>
      </c>
      <c r="BZ181" s="93" t="s">
        <v>170</v>
      </c>
      <c r="CA181" s="93" t="s">
        <v>170</v>
      </c>
      <c r="CB181" s="93" t="s">
        <v>170</v>
      </c>
      <c r="CC181" s="93" t="s">
        <v>170</v>
      </c>
      <c r="CD181" s="93" t="s">
        <v>170</v>
      </c>
      <c r="CE181" s="93" t="s">
        <v>170</v>
      </c>
      <c r="CF181" s="93" t="s">
        <v>170</v>
      </c>
      <c r="CG181" s="93" t="s">
        <v>170</v>
      </c>
      <c r="CH181" s="93" t="s">
        <v>170</v>
      </c>
      <c r="CI181" s="81" t="s">
        <v>170</v>
      </c>
      <c r="CJ181" s="81" t="s">
        <v>170</v>
      </c>
      <c r="CK181" s="81" t="s">
        <v>170</v>
      </c>
      <c r="CL181" s="81" t="s">
        <v>170</v>
      </c>
      <c r="CM181" s="81" t="s">
        <v>170</v>
      </c>
      <c r="CN181" s="81" t="s">
        <v>170</v>
      </c>
      <c r="CO181" s="81" t="s">
        <v>170</v>
      </c>
      <c r="CP181" s="81" t="s">
        <v>170</v>
      </c>
      <c r="CQ181" s="81" t="s">
        <v>170</v>
      </c>
      <c r="CR181" s="82" t="s">
        <v>170</v>
      </c>
      <c r="CS181" s="100">
        <v>45224</v>
      </c>
      <c r="CT181" s="83">
        <v>30</v>
      </c>
      <c r="CU181" s="83"/>
      <c r="CV181" s="83"/>
      <c r="CW181" s="83"/>
      <c r="CX181" s="83"/>
      <c r="CY181" s="83"/>
      <c r="CZ181" s="83"/>
      <c r="DA181" s="83">
        <v>1</v>
      </c>
      <c r="DB181" s="84">
        <f t="shared" si="22"/>
        <v>30</v>
      </c>
      <c r="DC181" s="100">
        <v>45255</v>
      </c>
      <c r="DD181" s="101">
        <v>45224</v>
      </c>
      <c r="DE181" s="86">
        <v>1880000</v>
      </c>
      <c r="DF181" s="85"/>
      <c r="DG181" s="86"/>
      <c r="DH181" s="85"/>
      <c r="DI181" s="86"/>
      <c r="DJ181" s="86"/>
      <c r="DK181" s="86"/>
      <c r="DL181" s="86"/>
      <c r="DM181" s="86"/>
      <c r="DN181" s="87">
        <v>1</v>
      </c>
      <c r="DO181" s="325">
        <f t="shared" si="25"/>
        <v>1880000</v>
      </c>
      <c r="DP181" s="111">
        <v>45205</v>
      </c>
      <c r="DQ181" s="112">
        <v>13</v>
      </c>
      <c r="DR181" s="111">
        <v>45218</v>
      </c>
      <c r="DS181" s="111"/>
      <c r="DT181" s="111"/>
      <c r="DU181" s="111"/>
      <c r="DV181" s="113"/>
      <c r="DW181" s="113"/>
      <c r="DX181" s="113"/>
      <c r="DY181" s="113"/>
      <c r="DZ181" s="114"/>
      <c r="EA181" s="115">
        <f t="shared" si="23"/>
        <v>1880000</v>
      </c>
      <c r="EB181" s="116">
        <f t="shared" si="24"/>
        <v>1880000</v>
      </c>
      <c r="EC181" s="117" t="s">
        <v>1775</v>
      </c>
    </row>
    <row r="182" spans="1:133" s="118" customFormat="1" ht="36.75" customHeight="1" x14ac:dyDescent="0.2">
      <c r="A182" s="61">
        <v>181</v>
      </c>
      <c r="B182" s="61">
        <v>2023</v>
      </c>
      <c r="C182" s="363" t="s">
        <v>1807</v>
      </c>
      <c r="D182" s="364" t="s">
        <v>1808</v>
      </c>
      <c r="E182" s="62" t="s">
        <v>135</v>
      </c>
      <c r="F182" s="62" t="s">
        <v>136</v>
      </c>
      <c r="G182" s="61" t="s">
        <v>137</v>
      </c>
      <c r="H182" s="61" t="s">
        <v>138</v>
      </c>
      <c r="I182" s="63">
        <v>2886000</v>
      </c>
      <c r="J182" s="126">
        <f t="shared" si="20"/>
        <v>2886000</v>
      </c>
      <c r="K182" s="64" t="s">
        <v>139</v>
      </c>
      <c r="L182" s="65">
        <v>42232</v>
      </c>
      <c r="M182" s="76">
        <v>6</v>
      </c>
      <c r="N182" s="69" t="s">
        <v>511</v>
      </c>
      <c r="O182" s="69" t="s">
        <v>266</v>
      </c>
      <c r="P182" s="88" t="s">
        <v>908</v>
      </c>
      <c r="Q182" s="88">
        <v>2024</v>
      </c>
      <c r="R182" s="95" t="s">
        <v>1079</v>
      </c>
      <c r="S182" s="102">
        <v>594</v>
      </c>
      <c r="T182" s="103">
        <v>45100</v>
      </c>
      <c r="U182" s="89"/>
      <c r="V182" s="90"/>
      <c r="W182" s="89"/>
      <c r="X182" s="104"/>
      <c r="Y182" s="105">
        <v>1074</v>
      </c>
      <c r="Z182" s="91"/>
      <c r="AA182" s="92"/>
      <c r="AB182" s="92"/>
      <c r="AC182" s="92"/>
      <c r="AD182" s="106"/>
      <c r="AE182" s="96" t="s">
        <v>144</v>
      </c>
      <c r="AF182" s="66" t="s">
        <v>145</v>
      </c>
      <c r="AG182" s="66" t="s">
        <v>146</v>
      </c>
      <c r="AH182" s="66" t="s">
        <v>147</v>
      </c>
      <c r="AI182" s="67" t="s">
        <v>148</v>
      </c>
      <c r="AJ182" s="68">
        <v>4</v>
      </c>
      <c r="AK182" s="123" t="s">
        <v>1809</v>
      </c>
      <c r="AL182" s="70" t="s">
        <v>150</v>
      </c>
      <c r="AM182" s="70">
        <v>2</v>
      </c>
      <c r="AN182" s="70">
        <v>0</v>
      </c>
      <c r="AO182" s="70">
        <f t="shared" si="21"/>
        <v>2</v>
      </c>
      <c r="AP182" s="70">
        <v>0</v>
      </c>
      <c r="AQ182" s="107">
        <v>45104</v>
      </c>
      <c r="AR182" s="107">
        <v>45105</v>
      </c>
      <c r="AS182" s="108">
        <v>45201</v>
      </c>
      <c r="AT182" s="108">
        <v>45261</v>
      </c>
      <c r="AU182" s="108"/>
      <c r="AV182" s="109"/>
      <c r="AW182" s="71" t="s">
        <v>638</v>
      </c>
      <c r="AX182" s="70" t="s">
        <v>152</v>
      </c>
      <c r="AY182" s="72">
        <v>52902744</v>
      </c>
      <c r="AZ182" s="73">
        <v>1</v>
      </c>
      <c r="BA182" s="70" t="s">
        <v>1810</v>
      </c>
      <c r="BB182" s="60" t="s">
        <v>1811</v>
      </c>
      <c r="BC182" s="74">
        <v>29550</v>
      </c>
      <c r="BD182" s="75">
        <f ca="1">(TODAY()-Tabla1[[#This Row],[FECHA DE NACIMIENTO]])/365</f>
        <v>43.304109589041097</v>
      </c>
      <c r="BE182" s="70" t="s">
        <v>198</v>
      </c>
      <c r="BF182" s="70" t="s">
        <v>156</v>
      </c>
      <c r="BG182" s="70" t="s">
        <v>1812</v>
      </c>
      <c r="BH182" s="76" t="s">
        <v>158</v>
      </c>
      <c r="BI182" s="70" t="s">
        <v>159</v>
      </c>
      <c r="BJ182" s="70" t="s">
        <v>160</v>
      </c>
      <c r="BK182" s="77" t="s">
        <v>1813</v>
      </c>
      <c r="BL182" s="70">
        <v>3142082712</v>
      </c>
      <c r="BM182" s="119" t="s">
        <v>1814</v>
      </c>
      <c r="BN182" s="70" t="s">
        <v>163</v>
      </c>
      <c r="BO182" s="71">
        <v>45442</v>
      </c>
      <c r="BP182" s="71"/>
      <c r="BQ182" s="70" t="s">
        <v>911</v>
      </c>
      <c r="BR182" s="257">
        <v>53037864</v>
      </c>
      <c r="BS182" s="73">
        <v>1</v>
      </c>
      <c r="BT182" s="70" t="s">
        <v>519</v>
      </c>
      <c r="BU182" s="128" t="s">
        <v>1815</v>
      </c>
      <c r="BV182" s="80" t="s">
        <v>374</v>
      </c>
      <c r="BW182" s="97" t="s">
        <v>187</v>
      </c>
      <c r="BX182" s="99" t="s">
        <v>1816</v>
      </c>
      <c r="BY182" s="98" t="s">
        <v>170</v>
      </c>
      <c r="BZ182" s="93" t="s">
        <v>170</v>
      </c>
      <c r="CA182" s="93" t="s">
        <v>170</v>
      </c>
      <c r="CB182" s="93" t="s">
        <v>170</v>
      </c>
      <c r="CC182" s="93" t="s">
        <v>170</v>
      </c>
      <c r="CD182" s="93" t="s">
        <v>170</v>
      </c>
      <c r="CE182" s="93" t="s">
        <v>170</v>
      </c>
      <c r="CF182" s="93" t="s">
        <v>170</v>
      </c>
      <c r="CG182" s="93" t="s">
        <v>170</v>
      </c>
      <c r="CH182" s="93" t="s">
        <v>170</v>
      </c>
      <c r="CI182" s="81" t="s">
        <v>170</v>
      </c>
      <c r="CJ182" s="81" t="s">
        <v>170</v>
      </c>
      <c r="CK182" s="81" t="s">
        <v>170</v>
      </c>
      <c r="CL182" s="81" t="s">
        <v>170</v>
      </c>
      <c r="CM182" s="81" t="s">
        <v>170</v>
      </c>
      <c r="CN182" s="81" t="s">
        <v>170</v>
      </c>
      <c r="CO182" s="81" t="s">
        <v>170</v>
      </c>
      <c r="CP182" s="81" t="s">
        <v>170</v>
      </c>
      <c r="CQ182" s="81" t="s">
        <v>170</v>
      </c>
      <c r="CR182" s="82" t="s">
        <v>170</v>
      </c>
      <c r="CS182" s="100"/>
      <c r="CT182" s="83"/>
      <c r="CU182" s="83"/>
      <c r="CV182" s="83"/>
      <c r="CW182" s="83"/>
      <c r="CX182" s="83"/>
      <c r="CY182" s="83"/>
      <c r="CZ182" s="83"/>
      <c r="DA182" s="83"/>
      <c r="DB182" s="84">
        <f t="shared" si="22"/>
        <v>0</v>
      </c>
      <c r="DC182" s="100"/>
      <c r="DD182" s="101"/>
      <c r="DE182" s="86"/>
      <c r="DF182" s="85"/>
      <c r="DG182" s="86"/>
      <c r="DH182" s="85"/>
      <c r="DI182" s="86"/>
      <c r="DJ182" s="86"/>
      <c r="DK182" s="86"/>
      <c r="DL182" s="86"/>
      <c r="DM182" s="86"/>
      <c r="DN182" s="87"/>
      <c r="DO182" s="325">
        <f t="shared" si="25"/>
        <v>0</v>
      </c>
      <c r="DP182" s="111"/>
      <c r="DQ182" s="112"/>
      <c r="DR182" s="111"/>
      <c r="DS182" s="111"/>
      <c r="DT182" s="111"/>
      <c r="DU182" s="111"/>
      <c r="DV182" s="113"/>
      <c r="DW182" s="113"/>
      <c r="DX182" s="113"/>
      <c r="DY182" s="113"/>
      <c r="DZ182" s="114"/>
      <c r="EA182" s="115">
        <f t="shared" si="23"/>
        <v>1443000</v>
      </c>
      <c r="EB182" s="116">
        <f t="shared" si="24"/>
        <v>1443000</v>
      </c>
      <c r="EC182" s="227"/>
    </row>
    <row r="183" spans="1:133" s="118" customFormat="1" ht="48" x14ac:dyDescent="0.2">
      <c r="A183" s="61">
        <v>182</v>
      </c>
      <c r="B183" s="61">
        <v>2023</v>
      </c>
      <c r="C183" s="363" t="s">
        <v>1817</v>
      </c>
      <c r="D183" s="364" t="s">
        <v>1818</v>
      </c>
      <c r="E183" s="130" t="s">
        <v>135</v>
      </c>
      <c r="F183" s="62" t="s">
        <v>136</v>
      </c>
      <c r="G183" s="61" t="s">
        <v>137</v>
      </c>
      <c r="H183" s="61" t="s">
        <v>138</v>
      </c>
      <c r="I183" s="63">
        <v>16200000</v>
      </c>
      <c r="J183" s="126">
        <f t="shared" si="20"/>
        <v>16200000</v>
      </c>
      <c r="K183" s="64" t="s">
        <v>139</v>
      </c>
      <c r="L183" s="65">
        <v>41993</v>
      </c>
      <c r="M183" s="76">
        <v>57</v>
      </c>
      <c r="N183" s="69" t="s">
        <v>140</v>
      </c>
      <c r="O183" s="69" t="s">
        <v>141</v>
      </c>
      <c r="P183" s="88" t="s">
        <v>142</v>
      </c>
      <c r="Q183" s="88">
        <v>1741</v>
      </c>
      <c r="R183" s="95" t="s">
        <v>143</v>
      </c>
      <c r="S183" s="102">
        <v>593</v>
      </c>
      <c r="T183" s="103">
        <v>45100</v>
      </c>
      <c r="U183" s="89"/>
      <c r="V183" s="90"/>
      <c r="W183" s="89"/>
      <c r="X183" s="104"/>
      <c r="Y183" s="105"/>
      <c r="Z183" s="91"/>
      <c r="AA183" s="92"/>
      <c r="AB183" s="92"/>
      <c r="AC183" s="92"/>
      <c r="AD183" s="106"/>
      <c r="AE183" s="96" t="s">
        <v>144</v>
      </c>
      <c r="AF183" s="66" t="s">
        <v>145</v>
      </c>
      <c r="AG183" s="66" t="s">
        <v>146</v>
      </c>
      <c r="AH183" s="66" t="s">
        <v>147</v>
      </c>
      <c r="AI183" s="67" t="s">
        <v>148</v>
      </c>
      <c r="AJ183" s="68">
        <v>4</v>
      </c>
      <c r="AK183" s="123" t="s">
        <v>1819</v>
      </c>
      <c r="AL183" s="70" t="s">
        <v>150</v>
      </c>
      <c r="AM183" s="70">
        <v>6</v>
      </c>
      <c r="AN183" s="70">
        <v>0</v>
      </c>
      <c r="AO183" s="70">
        <f t="shared" si="21"/>
        <v>6</v>
      </c>
      <c r="AP183" s="70">
        <v>0</v>
      </c>
      <c r="AQ183" s="107">
        <v>45104</v>
      </c>
      <c r="AR183" s="107">
        <v>45105</v>
      </c>
      <c r="AS183" s="107">
        <v>45111</v>
      </c>
      <c r="AT183" s="107">
        <v>45294</v>
      </c>
      <c r="AU183" s="108"/>
      <c r="AV183" s="109"/>
      <c r="AW183" s="94" t="s">
        <v>215</v>
      </c>
      <c r="AX183" s="70" t="s">
        <v>152</v>
      </c>
      <c r="AY183" s="72">
        <v>1030695974</v>
      </c>
      <c r="AZ183" s="73">
        <v>0</v>
      </c>
      <c r="BA183" s="70" t="s">
        <v>1820</v>
      </c>
      <c r="BB183" s="60" t="s">
        <v>154</v>
      </c>
      <c r="BC183" s="74">
        <v>36277</v>
      </c>
      <c r="BD183" s="75">
        <f ca="1">(TODAY()-Tabla1[[#This Row],[FECHA DE NACIMIENTO]])/365</f>
        <v>24.873972602739727</v>
      </c>
      <c r="BE183" s="70" t="s">
        <v>198</v>
      </c>
      <c r="BF183" s="70" t="s">
        <v>156</v>
      </c>
      <c r="BG183" s="70" t="s">
        <v>157</v>
      </c>
      <c r="BH183" s="76" t="s">
        <v>158</v>
      </c>
      <c r="BI183" s="70" t="s">
        <v>159</v>
      </c>
      <c r="BJ183" s="70" t="s">
        <v>160</v>
      </c>
      <c r="BK183" s="77" t="s">
        <v>1821</v>
      </c>
      <c r="BL183" s="70">
        <v>3015258703</v>
      </c>
      <c r="BM183" s="119" t="s">
        <v>1822</v>
      </c>
      <c r="BN183" s="70" t="s">
        <v>163</v>
      </c>
      <c r="BO183" s="71">
        <v>45483</v>
      </c>
      <c r="BP183" s="71"/>
      <c r="BQ183" s="70" t="s">
        <v>184</v>
      </c>
      <c r="BR183" s="72">
        <v>79720862</v>
      </c>
      <c r="BS183" s="73">
        <v>9</v>
      </c>
      <c r="BT183" s="70" t="s">
        <v>308</v>
      </c>
      <c r="BU183" s="128" t="s">
        <v>1823</v>
      </c>
      <c r="BV183" s="80" t="s">
        <v>374</v>
      </c>
      <c r="BW183" s="97" t="s">
        <v>187</v>
      </c>
      <c r="BX183" s="99" t="s">
        <v>1824</v>
      </c>
      <c r="BY183" s="98" t="s">
        <v>170</v>
      </c>
      <c r="BZ183" s="93" t="s">
        <v>170</v>
      </c>
      <c r="CA183" s="93" t="s">
        <v>170</v>
      </c>
      <c r="CB183" s="93" t="s">
        <v>170</v>
      </c>
      <c r="CC183" s="93" t="s">
        <v>170</v>
      </c>
      <c r="CD183" s="93" t="s">
        <v>170</v>
      </c>
      <c r="CE183" s="93" t="s">
        <v>170</v>
      </c>
      <c r="CF183" s="93" t="s">
        <v>170</v>
      </c>
      <c r="CG183" s="93" t="s">
        <v>170</v>
      </c>
      <c r="CH183" s="93" t="s">
        <v>170</v>
      </c>
      <c r="CI183" s="81" t="s">
        <v>170</v>
      </c>
      <c r="CJ183" s="81" t="s">
        <v>170</v>
      </c>
      <c r="CK183" s="81" t="s">
        <v>170</v>
      </c>
      <c r="CL183" s="81" t="s">
        <v>170</v>
      </c>
      <c r="CM183" s="81" t="s">
        <v>170</v>
      </c>
      <c r="CN183" s="81" t="s">
        <v>170</v>
      </c>
      <c r="CO183" s="81" t="s">
        <v>170</v>
      </c>
      <c r="CP183" s="81" t="s">
        <v>170</v>
      </c>
      <c r="CQ183" s="81" t="s">
        <v>170</v>
      </c>
      <c r="CR183" s="82" t="s">
        <v>170</v>
      </c>
      <c r="CS183" s="100"/>
      <c r="CT183" s="83"/>
      <c r="CU183" s="83"/>
      <c r="CV183" s="83"/>
      <c r="CW183" s="83"/>
      <c r="CX183" s="83"/>
      <c r="CY183" s="83"/>
      <c r="CZ183" s="83"/>
      <c r="DA183" s="83"/>
      <c r="DB183" s="84">
        <f t="shared" si="22"/>
        <v>0</v>
      </c>
      <c r="DC183" s="100"/>
      <c r="DD183" s="101"/>
      <c r="DE183" s="86"/>
      <c r="DF183" s="85"/>
      <c r="DG183" s="86"/>
      <c r="DH183" s="85"/>
      <c r="DI183" s="86"/>
      <c r="DJ183" s="86"/>
      <c r="DK183" s="86"/>
      <c r="DL183" s="86"/>
      <c r="DM183" s="86"/>
      <c r="DN183" s="87"/>
      <c r="DO183" s="325">
        <f t="shared" si="25"/>
        <v>0</v>
      </c>
      <c r="DP183" s="111"/>
      <c r="DQ183" s="112"/>
      <c r="DR183" s="111"/>
      <c r="DS183" s="111"/>
      <c r="DT183" s="111"/>
      <c r="DU183" s="111"/>
      <c r="DV183" s="113"/>
      <c r="DW183" s="113"/>
      <c r="DX183" s="113"/>
      <c r="DY183" s="113"/>
      <c r="DZ183" s="114"/>
      <c r="EA183" s="115">
        <f t="shared" si="23"/>
        <v>2700000</v>
      </c>
      <c r="EB183" s="116">
        <f t="shared" si="24"/>
        <v>2700000</v>
      </c>
      <c r="EC183" s="117" t="s">
        <v>1825</v>
      </c>
    </row>
    <row r="184" spans="1:133" s="118" customFormat="1" ht="84" x14ac:dyDescent="0.2">
      <c r="A184" s="61">
        <v>183</v>
      </c>
      <c r="B184" s="61">
        <v>2023</v>
      </c>
      <c r="C184" s="363" t="s">
        <v>1826</v>
      </c>
      <c r="D184" s="366" t="s">
        <v>1827</v>
      </c>
      <c r="E184" s="62" t="s">
        <v>135</v>
      </c>
      <c r="F184" s="62" t="s">
        <v>1512</v>
      </c>
      <c r="G184" s="61" t="s">
        <v>1513</v>
      </c>
      <c r="H184" s="61" t="s">
        <v>1514</v>
      </c>
      <c r="I184" s="63">
        <v>599340000</v>
      </c>
      <c r="J184" s="126">
        <f t="shared" si="20"/>
        <v>599340000</v>
      </c>
      <c r="K184" s="64" t="s">
        <v>139</v>
      </c>
      <c r="L184" s="65" t="s">
        <v>170</v>
      </c>
      <c r="M184" s="76">
        <v>6</v>
      </c>
      <c r="N184" s="69" t="s">
        <v>511</v>
      </c>
      <c r="O184" s="69" t="s">
        <v>266</v>
      </c>
      <c r="P184" s="88" t="s">
        <v>594</v>
      </c>
      <c r="Q184" s="88">
        <v>1671</v>
      </c>
      <c r="R184" s="95" t="s">
        <v>595</v>
      </c>
      <c r="S184" s="102">
        <v>569</v>
      </c>
      <c r="T184" s="103">
        <v>45082</v>
      </c>
      <c r="U184" s="89"/>
      <c r="V184" s="90"/>
      <c r="W184" s="89"/>
      <c r="X184" s="104"/>
      <c r="Y184" s="105"/>
      <c r="Z184" s="91"/>
      <c r="AA184" s="92"/>
      <c r="AB184" s="92"/>
      <c r="AC184" s="92"/>
      <c r="AD184" s="106"/>
      <c r="AE184" s="96" t="s">
        <v>144</v>
      </c>
      <c r="AF184" s="66" t="s">
        <v>145</v>
      </c>
      <c r="AG184" s="66" t="s">
        <v>1516</v>
      </c>
      <c r="AH184" s="66" t="s">
        <v>1517</v>
      </c>
      <c r="AI184" s="67" t="s">
        <v>1518</v>
      </c>
      <c r="AJ184" s="68">
        <v>15</v>
      </c>
      <c r="AK184" s="123" t="s">
        <v>1828</v>
      </c>
      <c r="AL184" s="70" t="s">
        <v>150</v>
      </c>
      <c r="AM184" s="70">
        <v>5</v>
      </c>
      <c r="AN184" s="70">
        <v>2</v>
      </c>
      <c r="AO184" s="70">
        <f t="shared" si="21"/>
        <v>7</v>
      </c>
      <c r="AP184" s="70">
        <v>0</v>
      </c>
      <c r="AQ184" s="107">
        <v>45086</v>
      </c>
      <c r="AR184" s="108">
        <v>45090</v>
      </c>
      <c r="AS184" s="108">
        <v>45103</v>
      </c>
      <c r="AT184" s="108">
        <v>45255</v>
      </c>
      <c r="AU184" s="108">
        <v>45316</v>
      </c>
      <c r="AV184" s="109"/>
      <c r="AW184" s="94" t="s">
        <v>215</v>
      </c>
      <c r="AX184" s="70" t="s">
        <v>1097</v>
      </c>
      <c r="AY184" s="72">
        <v>800250713</v>
      </c>
      <c r="AZ184" s="73">
        <v>7</v>
      </c>
      <c r="BA184" s="70" t="s">
        <v>1829</v>
      </c>
      <c r="BB184" s="60" t="s">
        <v>170</v>
      </c>
      <c r="BC184" s="60" t="s">
        <v>170</v>
      </c>
      <c r="BD184" s="60" t="e">
        <f ca="1">(TODAY()-Tabla1[[#This Row],[FECHA DE NACIMIENTO]])/365</f>
        <v>#VALUE!</v>
      </c>
      <c r="BE184" s="70" t="s">
        <v>170</v>
      </c>
      <c r="BF184" s="70" t="s">
        <v>1099</v>
      </c>
      <c r="BG184" s="70" t="s">
        <v>170</v>
      </c>
      <c r="BH184" s="76" t="s">
        <v>1100</v>
      </c>
      <c r="BI184" s="73" t="s">
        <v>1830</v>
      </c>
      <c r="BJ184" s="70" t="s">
        <v>160</v>
      </c>
      <c r="BK184" s="77" t="s">
        <v>1831</v>
      </c>
      <c r="BL184" s="70">
        <v>6017437496</v>
      </c>
      <c r="BM184" s="119" t="s">
        <v>1832</v>
      </c>
      <c r="BN184" s="70" t="s">
        <v>163</v>
      </c>
      <c r="BO184" s="71">
        <v>46339</v>
      </c>
      <c r="BP184" s="235"/>
      <c r="BQ184" s="70" t="s">
        <v>597</v>
      </c>
      <c r="BR184" s="72">
        <v>1013615672</v>
      </c>
      <c r="BS184" s="73">
        <v>8</v>
      </c>
      <c r="BT184" s="70" t="s">
        <v>1833</v>
      </c>
      <c r="BU184" s="128" t="s">
        <v>1834</v>
      </c>
      <c r="BV184" s="80" t="s">
        <v>1835</v>
      </c>
      <c r="BW184" s="97" t="s">
        <v>187</v>
      </c>
      <c r="BX184" s="99" t="s">
        <v>1624</v>
      </c>
      <c r="BY184" s="98" t="s">
        <v>170</v>
      </c>
      <c r="BZ184" s="93" t="s">
        <v>170</v>
      </c>
      <c r="CA184" s="93" t="s">
        <v>170</v>
      </c>
      <c r="CB184" s="93" t="s">
        <v>170</v>
      </c>
      <c r="CC184" s="93" t="s">
        <v>170</v>
      </c>
      <c r="CD184" s="93" t="s">
        <v>170</v>
      </c>
      <c r="CE184" s="93" t="s">
        <v>170</v>
      </c>
      <c r="CF184" s="93" t="s">
        <v>170</v>
      </c>
      <c r="CG184" s="93" t="s">
        <v>170</v>
      </c>
      <c r="CH184" s="93" t="s">
        <v>170</v>
      </c>
      <c r="CI184" s="81" t="s">
        <v>170</v>
      </c>
      <c r="CJ184" s="81" t="s">
        <v>170</v>
      </c>
      <c r="CK184" s="81" t="s">
        <v>170</v>
      </c>
      <c r="CL184" s="81" t="s">
        <v>170</v>
      </c>
      <c r="CM184" s="81" t="s">
        <v>170</v>
      </c>
      <c r="CN184" s="81" t="s">
        <v>170</v>
      </c>
      <c r="CO184" s="81" t="s">
        <v>170</v>
      </c>
      <c r="CP184" s="81" t="s">
        <v>170</v>
      </c>
      <c r="CQ184" s="81" t="s">
        <v>170</v>
      </c>
      <c r="CR184" s="82" t="s">
        <v>170</v>
      </c>
      <c r="CS184" s="100">
        <v>45254</v>
      </c>
      <c r="CT184" s="83">
        <v>60</v>
      </c>
      <c r="CU184" s="83"/>
      <c r="CV184" s="83"/>
      <c r="CW184" s="83"/>
      <c r="CX184" s="83"/>
      <c r="CY184" s="83"/>
      <c r="CZ184" s="83"/>
      <c r="DA184" s="83">
        <v>1</v>
      </c>
      <c r="DB184" s="84">
        <f t="shared" si="22"/>
        <v>60</v>
      </c>
      <c r="DC184" s="100">
        <v>45316</v>
      </c>
      <c r="DD184" s="101"/>
      <c r="DE184" s="86"/>
      <c r="DF184" s="85"/>
      <c r="DG184" s="86"/>
      <c r="DH184" s="85"/>
      <c r="DI184" s="86"/>
      <c r="DJ184" s="86"/>
      <c r="DK184" s="86"/>
      <c r="DL184" s="86"/>
      <c r="DM184" s="86"/>
      <c r="DN184" s="87"/>
      <c r="DO184" s="325">
        <f t="shared" si="25"/>
        <v>0</v>
      </c>
      <c r="DP184" s="111"/>
      <c r="DQ184" s="112"/>
      <c r="DR184" s="111"/>
      <c r="DS184" s="111"/>
      <c r="DT184" s="111"/>
      <c r="DU184" s="111"/>
      <c r="DV184" s="113"/>
      <c r="DW184" s="113"/>
      <c r="DX184" s="113"/>
      <c r="DY184" s="113"/>
      <c r="DZ184" s="245" t="s">
        <v>1836</v>
      </c>
      <c r="EA184" s="115">
        <f t="shared" si="23"/>
        <v>85620000</v>
      </c>
      <c r="EB184" s="116">
        <f t="shared" si="24"/>
        <v>85620000</v>
      </c>
      <c r="EC184" s="227"/>
    </row>
    <row r="185" spans="1:133" s="118" customFormat="1" ht="54" customHeight="1" x14ac:dyDescent="0.2">
      <c r="A185" s="61">
        <v>184</v>
      </c>
      <c r="B185" s="61">
        <v>2023</v>
      </c>
      <c r="C185" s="129" t="s">
        <v>1837</v>
      </c>
      <c r="D185" s="62" t="s">
        <v>1837</v>
      </c>
      <c r="E185" s="62" t="s">
        <v>1611</v>
      </c>
      <c r="F185" s="130" t="s">
        <v>1838</v>
      </c>
      <c r="G185" s="61" t="s">
        <v>137</v>
      </c>
      <c r="H185" s="61" t="s">
        <v>138</v>
      </c>
      <c r="I185" s="63">
        <v>162629654</v>
      </c>
      <c r="J185" s="126">
        <f t="shared" si="20"/>
        <v>213245759</v>
      </c>
      <c r="K185" s="64" t="s">
        <v>1286</v>
      </c>
      <c r="L185" s="65" t="s">
        <v>170</v>
      </c>
      <c r="M185" s="76" t="s">
        <v>170</v>
      </c>
      <c r="N185" s="65" t="s">
        <v>170</v>
      </c>
      <c r="O185" s="65" t="s">
        <v>170</v>
      </c>
      <c r="P185" s="88" t="s">
        <v>1839</v>
      </c>
      <c r="Q185" s="88" t="s">
        <v>1840</v>
      </c>
      <c r="R185" s="309" t="s">
        <v>1841</v>
      </c>
      <c r="S185" s="102">
        <v>559</v>
      </c>
      <c r="T185" s="103">
        <v>45064</v>
      </c>
      <c r="U185" s="89"/>
      <c r="V185" s="90"/>
      <c r="W185" s="89"/>
      <c r="X185" s="104"/>
      <c r="Y185" s="105">
        <v>1002</v>
      </c>
      <c r="Z185" s="91">
        <v>45082</v>
      </c>
      <c r="AA185" s="92"/>
      <c r="AB185" s="92"/>
      <c r="AC185" s="92"/>
      <c r="AD185" s="106"/>
      <c r="AE185" s="96" t="s">
        <v>144</v>
      </c>
      <c r="AF185" s="66" t="s">
        <v>145</v>
      </c>
      <c r="AG185" s="66" t="s">
        <v>1842</v>
      </c>
      <c r="AH185" s="66" t="s">
        <v>147</v>
      </c>
      <c r="AI185" s="67" t="s">
        <v>1340</v>
      </c>
      <c r="AJ185" s="68">
        <v>18</v>
      </c>
      <c r="AK185" s="123" t="s">
        <v>1843</v>
      </c>
      <c r="AL185" s="70" t="s">
        <v>150</v>
      </c>
      <c r="AM185" s="70">
        <v>7</v>
      </c>
      <c r="AN185" s="70">
        <v>2</v>
      </c>
      <c r="AO185" s="70">
        <f t="shared" si="21"/>
        <v>9</v>
      </c>
      <c r="AP185" s="70">
        <v>0</v>
      </c>
      <c r="AQ185" s="107">
        <v>45093</v>
      </c>
      <c r="AR185" s="108">
        <v>45082</v>
      </c>
      <c r="AS185" s="108">
        <v>45084</v>
      </c>
      <c r="AT185" s="108">
        <v>45297</v>
      </c>
      <c r="AU185" s="108">
        <v>45357</v>
      </c>
      <c r="AV185" s="109"/>
      <c r="AW185" s="94" t="s">
        <v>195</v>
      </c>
      <c r="AX185" s="70" t="s">
        <v>1097</v>
      </c>
      <c r="AY185" s="72">
        <v>901677292</v>
      </c>
      <c r="AZ185" s="73">
        <v>8</v>
      </c>
      <c r="BA185" s="70" t="s">
        <v>1844</v>
      </c>
      <c r="BB185" s="60" t="s">
        <v>170</v>
      </c>
      <c r="BC185" s="60" t="s">
        <v>170</v>
      </c>
      <c r="BD185" s="75" t="e">
        <f ca="1">(TODAY()-Tabla1[[#This Row],[FECHA DE NACIMIENTO]])/365</f>
        <v>#VALUE!</v>
      </c>
      <c r="BE185" s="70" t="s">
        <v>170</v>
      </c>
      <c r="BF185" s="70" t="s">
        <v>1099</v>
      </c>
      <c r="BG185" s="70" t="s">
        <v>170</v>
      </c>
      <c r="BH185" s="76" t="s">
        <v>1100</v>
      </c>
      <c r="BI185" s="73" t="s">
        <v>1620</v>
      </c>
      <c r="BJ185" s="70" t="s">
        <v>160</v>
      </c>
      <c r="BK185" s="77" t="s">
        <v>1845</v>
      </c>
      <c r="BL185" s="70">
        <v>3228844637</v>
      </c>
      <c r="BM185" s="110"/>
      <c r="BN185" s="70" t="s">
        <v>163</v>
      </c>
      <c r="BO185" s="71">
        <v>46391</v>
      </c>
      <c r="BP185" s="71"/>
      <c r="BQ185" s="71" t="s">
        <v>991</v>
      </c>
      <c r="BR185" s="122">
        <v>1057571046</v>
      </c>
      <c r="BS185" s="121">
        <v>6</v>
      </c>
      <c r="BT185" s="70" t="s">
        <v>1105</v>
      </c>
      <c r="BU185" s="128" t="s">
        <v>1846</v>
      </c>
      <c r="BV185" s="80" t="s">
        <v>211</v>
      </c>
      <c r="BW185" s="97" t="s">
        <v>168</v>
      </c>
      <c r="BX185" s="99" t="s">
        <v>1624</v>
      </c>
      <c r="BY185" s="98" t="s">
        <v>170</v>
      </c>
      <c r="BZ185" s="93" t="s">
        <v>170</v>
      </c>
      <c r="CA185" s="93" t="s">
        <v>170</v>
      </c>
      <c r="CB185" s="93" t="s">
        <v>170</v>
      </c>
      <c r="CC185" s="93" t="s">
        <v>170</v>
      </c>
      <c r="CD185" s="93" t="s">
        <v>170</v>
      </c>
      <c r="CE185" s="93" t="s">
        <v>170</v>
      </c>
      <c r="CF185" s="93" t="s">
        <v>170</v>
      </c>
      <c r="CG185" s="93" t="s">
        <v>170</v>
      </c>
      <c r="CH185" s="93" t="s">
        <v>170</v>
      </c>
      <c r="CI185" s="81" t="s">
        <v>170</v>
      </c>
      <c r="CJ185" s="81" t="s">
        <v>170</v>
      </c>
      <c r="CK185" s="81" t="s">
        <v>170</v>
      </c>
      <c r="CL185" s="81" t="s">
        <v>170</v>
      </c>
      <c r="CM185" s="81" t="s">
        <v>170</v>
      </c>
      <c r="CN185" s="81" t="s">
        <v>170</v>
      </c>
      <c r="CO185" s="81" t="s">
        <v>170</v>
      </c>
      <c r="CP185" s="81" t="s">
        <v>170</v>
      </c>
      <c r="CQ185" s="81" t="s">
        <v>170</v>
      </c>
      <c r="CR185" s="82" t="s">
        <v>170</v>
      </c>
      <c r="CS185" s="100">
        <v>45274</v>
      </c>
      <c r="CT185" s="83">
        <v>50616105</v>
      </c>
      <c r="CU185" s="83"/>
      <c r="CV185" s="83"/>
      <c r="CW185" s="83"/>
      <c r="CX185" s="83"/>
      <c r="CY185" s="83"/>
      <c r="CZ185" s="83"/>
      <c r="DA185" s="83">
        <v>1</v>
      </c>
      <c r="DB185" s="84">
        <v>60</v>
      </c>
      <c r="DC185" s="100">
        <v>45357</v>
      </c>
      <c r="DD185" s="101">
        <v>45274</v>
      </c>
      <c r="DE185" s="86">
        <v>50616105</v>
      </c>
      <c r="DF185" s="85"/>
      <c r="DG185" s="86"/>
      <c r="DH185" s="85"/>
      <c r="DI185" s="86"/>
      <c r="DJ185" s="86"/>
      <c r="DK185" s="86"/>
      <c r="DL185" s="86"/>
      <c r="DM185" s="86"/>
      <c r="DN185" s="87">
        <v>1</v>
      </c>
      <c r="DO185" s="325">
        <f t="shared" si="25"/>
        <v>50616105</v>
      </c>
      <c r="DP185" s="111"/>
      <c r="DQ185" s="112"/>
      <c r="DR185" s="111"/>
      <c r="DS185" s="111"/>
      <c r="DT185" s="111"/>
      <c r="DU185" s="111"/>
      <c r="DV185" s="113"/>
      <c r="DW185" s="113"/>
      <c r="DX185" s="113"/>
      <c r="DY185" s="113"/>
      <c r="DZ185" s="114"/>
      <c r="EA185" s="115">
        <f t="shared" si="23"/>
        <v>23693973.222222224</v>
      </c>
      <c r="EB185" s="116">
        <f t="shared" si="24"/>
        <v>23693973.222222224</v>
      </c>
      <c r="EC185" s="227" t="s">
        <v>1847</v>
      </c>
    </row>
    <row r="186" spans="1:133" s="118" customFormat="1" ht="48" x14ac:dyDescent="0.2">
      <c r="A186" s="61">
        <v>185</v>
      </c>
      <c r="B186" s="61">
        <v>2023</v>
      </c>
      <c r="C186" s="360" t="s">
        <v>1848</v>
      </c>
      <c r="D186" s="366" t="s">
        <v>1849</v>
      </c>
      <c r="E186" s="62" t="s">
        <v>135</v>
      </c>
      <c r="F186" s="62" t="s">
        <v>136</v>
      </c>
      <c r="G186" s="61" t="s">
        <v>137</v>
      </c>
      <c r="H186" s="61" t="s">
        <v>138</v>
      </c>
      <c r="I186" s="63">
        <v>27600000</v>
      </c>
      <c r="J186" s="126">
        <f t="shared" si="20"/>
        <v>27600000</v>
      </c>
      <c r="K186" s="64" t="s">
        <v>139</v>
      </c>
      <c r="L186" s="65">
        <v>41746</v>
      </c>
      <c r="M186" s="76">
        <v>57</v>
      </c>
      <c r="N186" s="69" t="s">
        <v>140</v>
      </c>
      <c r="O186" s="69" t="s">
        <v>141</v>
      </c>
      <c r="P186" s="88" t="s">
        <v>142</v>
      </c>
      <c r="Q186" s="88">
        <v>1741</v>
      </c>
      <c r="R186" s="95" t="s">
        <v>143</v>
      </c>
      <c r="S186" s="102">
        <v>570</v>
      </c>
      <c r="T186" s="103">
        <v>45083</v>
      </c>
      <c r="U186" s="89"/>
      <c r="V186" s="90"/>
      <c r="W186" s="89"/>
      <c r="X186" s="104"/>
      <c r="Y186" s="105"/>
      <c r="Z186" s="91"/>
      <c r="AA186" s="92"/>
      <c r="AB186" s="92"/>
      <c r="AC186" s="92"/>
      <c r="AD186" s="106"/>
      <c r="AE186" s="96" t="s">
        <v>144</v>
      </c>
      <c r="AF186" s="66" t="s">
        <v>145</v>
      </c>
      <c r="AG186" s="66" t="s">
        <v>254</v>
      </c>
      <c r="AH186" s="66" t="s">
        <v>147</v>
      </c>
      <c r="AI186" s="67" t="s">
        <v>255</v>
      </c>
      <c r="AJ186" s="68">
        <v>5</v>
      </c>
      <c r="AK186" s="123" t="s">
        <v>1850</v>
      </c>
      <c r="AL186" s="70" t="s">
        <v>150</v>
      </c>
      <c r="AM186" s="70">
        <v>6</v>
      </c>
      <c r="AN186" s="70">
        <v>0</v>
      </c>
      <c r="AO186" s="70">
        <f t="shared" si="21"/>
        <v>6</v>
      </c>
      <c r="AP186" s="70">
        <v>0</v>
      </c>
      <c r="AQ186" s="107">
        <v>45083</v>
      </c>
      <c r="AR186" s="108">
        <v>45084</v>
      </c>
      <c r="AS186" s="108">
        <v>45084</v>
      </c>
      <c r="AT186" s="108">
        <v>45266</v>
      </c>
      <c r="AU186" s="108"/>
      <c r="AV186" s="109"/>
      <c r="AW186" s="94" t="s">
        <v>638</v>
      </c>
      <c r="AX186" s="70" t="s">
        <v>152</v>
      </c>
      <c r="AY186" s="72">
        <v>1057595226</v>
      </c>
      <c r="AZ186" s="73">
        <v>9</v>
      </c>
      <c r="BA186" s="70" t="s">
        <v>1851</v>
      </c>
      <c r="BB186" s="60" t="s">
        <v>1852</v>
      </c>
      <c r="BC186" s="74">
        <v>34457</v>
      </c>
      <c r="BD186" s="75">
        <f ca="1">(TODAY()-Tabla1[[#This Row],[FECHA DE NACIMIENTO]])/365</f>
        <v>29.860273972602741</v>
      </c>
      <c r="BE186" s="70" t="s">
        <v>170</v>
      </c>
      <c r="BF186" s="70" t="s">
        <v>181</v>
      </c>
      <c r="BG186" s="70" t="s">
        <v>258</v>
      </c>
      <c r="BH186" s="76" t="s">
        <v>158</v>
      </c>
      <c r="BI186" s="70" t="s">
        <v>159</v>
      </c>
      <c r="BJ186" s="70" t="s">
        <v>160</v>
      </c>
      <c r="BK186" s="77" t="s">
        <v>1853</v>
      </c>
      <c r="BL186" s="70"/>
      <c r="BM186" s="119" t="s">
        <v>1576</v>
      </c>
      <c r="BN186" s="70" t="s">
        <v>163</v>
      </c>
      <c r="BO186" s="71">
        <v>45474</v>
      </c>
      <c r="BP186" s="71"/>
      <c r="BQ186" s="70" t="s">
        <v>1115</v>
      </c>
      <c r="BR186" s="257">
        <v>1057590689</v>
      </c>
      <c r="BS186" s="73">
        <v>2</v>
      </c>
      <c r="BT186" s="70" t="s">
        <v>298</v>
      </c>
      <c r="BU186" s="128" t="s">
        <v>1854</v>
      </c>
      <c r="BV186" s="80" t="s">
        <v>374</v>
      </c>
      <c r="BW186" s="97" t="s">
        <v>187</v>
      </c>
      <c r="BX186" s="99" t="s">
        <v>1624</v>
      </c>
      <c r="BY186" s="98" t="s">
        <v>170</v>
      </c>
      <c r="BZ186" s="93" t="s">
        <v>170</v>
      </c>
      <c r="CA186" s="93" t="s">
        <v>170</v>
      </c>
      <c r="CB186" s="93" t="s">
        <v>170</v>
      </c>
      <c r="CC186" s="93" t="s">
        <v>170</v>
      </c>
      <c r="CD186" s="93" t="s">
        <v>170</v>
      </c>
      <c r="CE186" s="93" t="s">
        <v>170</v>
      </c>
      <c r="CF186" s="93" t="s">
        <v>170</v>
      </c>
      <c r="CG186" s="93" t="s">
        <v>170</v>
      </c>
      <c r="CH186" s="93" t="s">
        <v>170</v>
      </c>
      <c r="CI186" s="246">
        <v>45204</v>
      </c>
      <c r="CJ186" s="81" t="s">
        <v>1855</v>
      </c>
      <c r="CK186" s="81">
        <v>1057595226</v>
      </c>
      <c r="CL186" s="81">
        <v>9</v>
      </c>
      <c r="CM186" s="81">
        <v>9506667</v>
      </c>
      <c r="CN186" s="81" t="s">
        <v>170</v>
      </c>
      <c r="CO186" s="81" t="s">
        <v>170</v>
      </c>
      <c r="CP186" s="81" t="s">
        <v>170</v>
      </c>
      <c r="CQ186" s="81" t="s">
        <v>170</v>
      </c>
      <c r="CR186" s="82" t="s">
        <v>170</v>
      </c>
      <c r="CS186" s="100"/>
      <c r="CT186" s="83"/>
      <c r="CU186" s="83"/>
      <c r="CV186" s="83"/>
      <c r="CW186" s="83"/>
      <c r="CX186" s="83"/>
      <c r="CY186" s="83"/>
      <c r="CZ186" s="83"/>
      <c r="DA186" s="83"/>
      <c r="DB186" s="84">
        <f t="shared" si="22"/>
        <v>0</v>
      </c>
      <c r="DC186" s="100">
        <v>45266</v>
      </c>
      <c r="DD186" s="101"/>
      <c r="DE186" s="86"/>
      <c r="DF186" s="85"/>
      <c r="DG186" s="86"/>
      <c r="DH186" s="85"/>
      <c r="DI186" s="86"/>
      <c r="DJ186" s="86"/>
      <c r="DK186" s="86"/>
      <c r="DL186" s="86"/>
      <c r="DM186" s="86"/>
      <c r="DN186" s="87"/>
      <c r="DO186" s="325">
        <f t="shared" si="25"/>
        <v>0</v>
      </c>
      <c r="DP186" s="111"/>
      <c r="DQ186" s="112"/>
      <c r="DR186" s="111"/>
      <c r="DS186" s="111"/>
      <c r="DT186" s="111"/>
      <c r="DU186" s="111"/>
      <c r="DV186" s="113"/>
      <c r="DW186" s="113"/>
      <c r="DX186" s="113"/>
      <c r="DY186" s="113"/>
      <c r="DZ186" s="114"/>
      <c r="EA186" s="115">
        <f t="shared" si="23"/>
        <v>4600000</v>
      </c>
      <c r="EB186" s="116">
        <f t="shared" si="24"/>
        <v>4600000</v>
      </c>
      <c r="EC186" s="227"/>
    </row>
    <row r="187" spans="1:133" s="118" customFormat="1" ht="27.75" customHeight="1" x14ac:dyDescent="0.2">
      <c r="A187" s="61">
        <v>186</v>
      </c>
      <c r="B187" s="61">
        <v>2023</v>
      </c>
      <c r="C187" s="360" t="s">
        <v>1848</v>
      </c>
      <c r="D187" s="366" t="s">
        <v>1856</v>
      </c>
      <c r="E187" s="62" t="s">
        <v>135</v>
      </c>
      <c r="F187" s="62" t="s">
        <v>136</v>
      </c>
      <c r="G187" s="61" t="s">
        <v>137</v>
      </c>
      <c r="H187" s="61" t="s">
        <v>138</v>
      </c>
      <c r="I187" s="63">
        <v>27600000</v>
      </c>
      <c r="J187" s="126">
        <f t="shared" si="20"/>
        <v>32200000</v>
      </c>
      <c r="K187" s="64" t="s">
        <v>139</v>
      </c>
      <c r="L187" s="65">
        <v>41746</v>
      </c>
      <c r="M187" s="76">
        <v>57</v>
      </c>
      <c r="N187" s="69" t="s">
        <v>140</v>
      </c>
      <c r="O187" s="69" t="s">
        <v>141</v>
      </c>
      <c r="P187" s="88" t="s">
        <v>142</v>
      </c>
      <c r="Q187" s="88">
        <v>1741</v>
      </c>
      <c r="R187" s="95" t="s">
        <v>143</v>
      </c>
      <c r="S187" s="102">
        <v>570</v>
      </c>
      <c r="T187" s="103">
        <v>45083</v>
      </c>
      <c r="U187" s="89">
        <v>766</v>
      </c>
      <c r="V187" s="90">
        <v>45246</v>
      </c>
      <c r="W187" s="89"/>
      <c r="X187" s="104"/>
      <c r="Y187" s="105"/>
      <c r="Z187" s="91"/>
      <c r="AA187" s="92"/>
      <c r="AB187" s="92"/>
      <c r="AC187" s="92"/>
      <c r="AD187" s="106"/>
      <c r="AE187" s="96" t="s">
        <v>144</v>
      </c>
      <c r="AF187" s="66" t="s">
        <v>145</v>
      </c>
      <c r="AG187" s="66" t="s">
        <v>254</v>
      </c>
      <c r="AH187" s="66" t="s">
        <v>147</v>
      </c>
      <c r="AI187" s="67" t="s">
        <v>255</v>
      </c>
      <c r="AJ187" s="68">
        <v>5</v>
      </c>
      <c r="AK187" s="123" t="s">
        <v>1857</v>
      </c>
      <c r="AL187" s="70" t="s">
        <v>150</v>
      </c>
      <c r="AM187" s="70">
        <v>6</v>
      </c>
      <c r="AN187" s="70">
        <v>1</v>
      </c>
      <c r="AO187" s="70">
        <f t="shared" si="21"/>
        <v>7</v>
      </c>
      <c r="AP187" s="70">
        <v>0</v>
      </c>
      <c r="AQ187" s="107">
        <v>45083</v>
      </c>
      <c r="AR187" s="108">
        <v>45084</v>
      </c>
      <c r="AS187" s="108">
        <v>45084</v>
      </c>
      <c r="AT187" s="108">
        <v>45266</v>
      </c>
      <c r="AU187" s="108">
        <v>45297</v>
      </c>
      <c r="AV187" s="109"/>
      <c r="AW187" s="94" t="s">
        <v>215</v>
      </c>
      <c r="AX187" s="70" t="s">
        <v>152</v>
      </c>
      <c r="AY187" s="72">
        <v>1049798297</v>
      </c>
      <c r="AZ187" s="73">
        <v>4</v>
      </c>
      <c r="BA187" s="70" t="s">
        <v>1858</v>
      </c>
      <c r="BB187" s="60" t="s">
        <v>1053</v>
      </c>
      <c r="BC187" s="74">
        <v>35336</v>
      </c>
      <c r="BD187" s="75">
        <f ca="1">(TODAY()-Tabla1[[#This Row],[FECHA DE NACIMIENTO]])/365</f>
        <v>27.452054794520549</v>
      </c>
      <c r="BE187" s="70" t="s">
        <v>170</v>
      </c>
      <c r="BF187" s="70" t="s">
        <v>181</v>
      </c>
      <c r="BG187" s="70" t="s">
        <v>258</v>
      </c>
      <c r="BH187" s="76" t="s">
        <v>158</v>
      </c>
      <c r="BI187" s="70" t="s">
        <v>159</v>
      </c>
      <c r="BJ187" s="70" t="s">
        <v>160</v>
      </c>
      <c r="BK187" s="77" t="s">
        <v>1859</v>
      </c>
      <c r="BL187" s="70">
        <v>3204044200</v>
      </c>
      <c r="BM187" s="119" t="s">
        <v>1860</v>
      </c>
      <c r="BN187" s="70" t="s">
        <v>163</v>
      </c>
      <c r="BO187" s="71">
        <v>45137</v>
      </c>
      <c r="BP187" s="71">
        <v>45463</v>
      </c>
      <c r="BQ187" s="70" t="s">
        <v>1115</v>
      </c>
      <c r="BR187" s="257">
        <v>1057590689</v>
      </c>
      <c r="BS187" s="73">
        <v>2</v>
      </c>
      <c r="BT187" s="70" t="s">
        <v>298</v>
      </c>
      <c r="BU187" s="128" t="s">
        <v>1854</v>
      </c>
      <c r="BV187" s="80" t="s">
        <v>374</v>
      </c>
      <c r="BW187" s="97" t="s">
        <v>187</v>
      </c>
      <c r="BX187" s="99" t="s">
        <v>1624</v>
      </c>
      <c r="BY187" s="98" t="s">
        <v>170</v>
      </c>
      <c r="BZ187" s="93" t="s">
        <v>170</v>
      </c>
      <c r="CA187" s="93" t="s">
        <v>170</v>
      </c>
      <c r="CB187" s="93" t="s">
        <v>170</v>
      </c>
      <c r="CC187" s="93" t="s">
        <v>170</v>
      </c>
      <c r="CD187" s="93" t="s">
        <v>170</v>
      </c>
      <c r="CE187" s="93" t="s">
        <v>170</v>
      </c>
      <c r="CF187" s="93" t="s">
        <v>170</v>
      </c>
      <c r="CG187" s="93" t="s">
        <v>170</v>
      </c>
      <c r="CH187" s="93" t="s">
        <v>170</v>
      </c>
      <c r="CI187" s="81" t="s">
        <v>170</v>
      </c>
      <c r="CJ187" s="81" t="s">
        <v>170</v>
      </c>
      <c r="CK187" s="81" t="s">
        <v>170</v>
      </c>
      <c r="CL187" s="81" t="s">
        <v>170</v>
      </c>
      <c r="CM187" s="81" t="s">
        <v>170</v>
      </c>
      <c r="CN187" s="81" t="s">
        <v>170</v>
      </c>
      <c r="CO187" s="81" t="s">
        <v>170</v>
      </c>
      <c r="CP187" s="81" t="s">
        <v>170</v>
      </c>
      <c r="CQ187" s="81" t="s">
        <v>170</v>
      </c>
      <c r="CR187" s="82" t="s">
        <v>170</v>
      </c>
      <c r="CS187" s="100">
        <v>45251</v>
      </c>
      <c r="CT187" s="83">
        <v>30</v>
      </c>
      <c r="CU187" s="83"/>
      <c r="CV187" s="83"/>
      <c r="CW187" s="83"/>
      <c r="CX187" s="83"/>
      <c r="CY187" s="83"/>
      <c r="CZ187" s="83"/>
      <c r="DA187" s="83">
        <v>1</v>
      </c>
      <c r="DB187" s="84">
        <f t="shared" si="22"/>
        <v>30</v>
      </c>
      <c r="DC187" s="100">
        <v>45297</v>
      </c>
      <c r="DD187" s="101">
        <v>45251</v>
      </c>
      <c r="DE187" s="86">
        <v>4600000</v>
      </c>
      <c r="DF187" s="85"/>
      <c r="DG187" s="86"/>
      <c r="DH187" s="85"/>
      <c r="DI187" s="86"/>
      <c r="DJ187" s="86"/>
      <c r="DK187" s="86"/>
      <c r="DL187" s="86"/>
      <c r="DM187" s="86"/>
      <c r="DN187" s="87">
        <v>1</v>
      </c>
      <c r="DO187" s="325">
        <f t="shared" si="25"/>
        <v>4600000</v>
      </c>
      <c r="DP187" s="111"/>
      <c r="DQ187" s="112"/>
      <c r="DR187" s="111"/>
      <c r="DS187" s="111"/>
      <c r="DT187" s="111"/>
      <c r="DU187" s="111"/>
      <c r="DV187" s="113"/>
      <c r="DW187" s="113"/>
      <c r="DX187" s="113"/>
      <c r="DY187" s="113"/>
      <c r="DZ187" s="114"/>
      <c r="EA187" s="115">
        <f t="shared" si="23"/>
        <v>4600000</v>
      </c>
      <c r="EB187" s="116">
        <f t="shared" si="24"/>
        <v>4600000</v>
      </c>
      <c r="EC187" s="227"/>
    </row>
    <row r="188" spans="1:133" s="118" customFormat="1" ht="35.25" customHeight="1" x14ac:dyDescent="0.2">
      <c r="A188" s="61">
        <v>187</v>
      </c>
      <c r="B188" s="61">
        <v>2023</v>
      </c>
      <c r="C188" s="360" t="s">
        <v>1861</v>
      </c>
      <c r="D188" s="366" t="s">
        <v>1862</v>
      </c>
      <c r="E188" s="62" t="s">
        <v>135</v>
      </c>
      <c r="F188" s="62" t="s">
        <v>136</v>
      </c>
      <c r="G188" s="61" t="s">
        <v>137</v>
      </c>
      <c r="H188" s="61" t="s">
        <v>138</v>
      </c>
      <c r="I188" s="63">
        <v>30000000</v>
      </c>
      <c r="J188" s="126">
        <f t="shared" si="20"/>
        <v>35000000</v>
      </c>
      <c r="K188" s="64" t="s">
        <v>139</v>
      </c>
      <c r="L188" s="65">
        <v>41660</v>
      </c>
      <c r="M188" s="76">
        <v>55</v>
      </c>
      <c r="N188" s="69" t="s">
        <v>1218</v>
      </c>
      <c r="O188" s="69" t="s">
        <v>141</v>
      </c>
      <c r="P188" s="88" t="s">
        <v>1219</v>
      </c>
      <c r="Q188" s="88">
        <v>1739</v>
      </c>
      <c r="R188" s="95" t="s">
        <v>1220</v>
      </c>
      <c r="S188" s="102">
        <v>572</v>
      </c>
      <c r="T188" s="103">
        <v>45085</v>
      </c>
      <c r="U188" s="89">
        <v>824</v>
      </c>
      <c r="V188" s="90">
        <v>45271</v>
      </c>
      <c r="W188" s="89"/>
      <c r="X188" s="104"/>
      <c r="Y188" s="105"/>
      <c r="Z188" s="91"/>
      <c r="AA188" s="92"/>
      <c r="AB188" s="92"/>
      <c r="AC188" s="92"/>
      <c r="AD188" s="106"/>
      <c r="AE188" s="96" t="s">
        <v>144</v>
      </c>
      <c r="AF188" s="66" t="s">
        <v>145</v>
      </c>
      <c r="AG188" s="66" t="s">
        <v>254</v>
      </c>
      <c r="AH188" s="66" t="s">
        <v>147</v>
      </c>
      <c r="AI188" s="67" t="s">
        <v>255</v>
      </c>
      <c r="AJ188" s="68">
        <v>5</v>
      </c>
      <c r="AK188" s="123" t="s">
        <v>1863</v>
      </c>
      <c r="AL188" s="70" t="s">
        <v>150</v>
      </c>
      <c r="AM188" s="70">
        <v>6</v>
      </c>
      <c r="AN188" s="70">
        <v>1</v>
      </c>
      <c r="AO188" s="70">
        <f t="shared" si="21"/>
        <v>7</v>
      </c>
      <c r="AP188" s="70">
        <v>0</v>
      </c>
      <c r="AQ188" s="107">
        <v>45085</v>
      </c>
      <c r="AR188" s="108">
        <v>45086</v>
      </c>
      <c r="AS188" s="108">
        <v>45090</v>
      </c>
      <c r="AT188" s="108">
        <v>45272</v>
      </c>
      <c r="AU188" s="108">
        <v>45303</v>
      </c>
      <c r="AV188" s="109"/>
      <c r="AW188" s="94" t="s">
        <v>215</v>
      </c>
      <c r="AX188" s="70" t="s">
        <v>152</v>
      </c>
      <c r="AY188" s="72">
        <v>79631846</v>
      </c>
      <c r="AZ188" s="73">
        <v>9</v>
      </c>
      <c r="BA188" s="70" t="s">
        <v>1864</v>
      </c>
      <c r="BB188" s="60" t="s">
        <v>1021</v>
      </c>
      <c r="BC188" s="74">
        <v>27278</v>
      </c>
      <c r="BD188" s="75">
        <f ca="1">(TODAY()-Tabla1[[#This Row],[FECHA DE NACIMIENTO]])/365</f>
        <v>49.528767123287672</v>
      </c>
      <c r="BE188" s="70" t="s">
        <v>170</v>
      </c>
      <c r="BF188" s="70" t="s">
        <v>181</v>
      </c>
      <c r="BG188" s="70" t="s">
        <v>258</v>
      </c>
      <c r="BH188" s="76" t="s">
        <v>158</v>
      </c>
      <c r="BI188" s="70" t="s">
        <v>159</v>
      </c>
      <c r="BJ188" s="70" t="s">
        <v>160</v>
      </c>
      <c r="BK188" s="77" t="s">
        <v>1865</v>
      </c>
      <c r="BL188" s="70">
        <v>6015257703</v>
      </c>
      <c r="BM188" s="119" t="s">
        <v>1866</v>
      </c>
      <c r="BN188" s="70" t="s">
        <v>163</v>
      </c>
      <c r="BO188" s="71">
        <v>45474</v>
      </c>
      <c r="BP188" s="71"/>
      <c r="BQ188" s="70" t="s">
        <v>164</v>
      </c>
      <c r="BR188" s="72">
        <v>39663349</v>
      </c>
      <c r="BS188" s="73">
        <v>1</v>
      </c>
      <c r="BT188" s="70" t="s">
        <v>579</v>
      </c>
      <c r="BU188" s="128" t="s">
        <v>1867</v>
      </c>
      <c r="BV188" s="80" t="s">
        <v>1406</v>
      </c>
      <c r="BW188" s="97" t="s">
        <v>187</v>
      </c>
      <c r="BX188" s="99" t="s">
        <v>1624</v>
      </c>
      <c r="BY188" s="98" t="s">
        <v>170</v>
      </c>
      <c r="BZ188" s="93" t="s">
        <v>170</v>
      </c>
      <c r="CA188" s="93" t="s">
        <v>170</v>
      </c>
      <c r="CB188" s="93" t="s">
        <v>170</v>
      </c>
      <c r="CC188" s="93" t="s">
        <v>170</v>
      </c>
      <c r="CD188" s="93" t="s">
        <v>170</v>
      </c>
      <c r="CE188" s="93" t="s">
        <v>170</v>
      </c>
      <c r="CF188" s="93" t="s">
        <v>170</v>
      </c>
      <c r="CG188" s="93" t="s">
        <v>170</v>
      </c>
      <c r="CH188" s="93" t="s">
        <v>170</v>
      </c>
      <c r="CI188" s="81" t="s">
        <v>170</v>
      </c>
      <c r="CJ188" s="81" t="s">
        <v>170</v>
      </c>
      <c r="CK188" s="81" t="s">
        <v>170</v>
      </c>
      <c r="CL188" s="81" t="s">
        <v>170</v>
      </c>
      <c r="CM188" s="81" t="s">
        <v>170</v>
      </c>
      <c r="CN188" s="81" t="s">
        <v>170</v>
      </c>
      <c r="CO188" s="81" t="s">
        <v>170</v>
      </c>
      <c r="CP188" s="81" t="s">
        <v>170</v>
      </c>
      <c r="CQ188" s="81" t="s">
        <v>170</v>
      </c>
      <c r="CR188" s="82" t="s">
        <v>170</v>
      </c>
      <c r="CS188" s="100">
        <v>45271</v>
      </c>
      <c r="CT188" s="83">
        <v>30</v>
      </c>
      <c r="CU188" s="83"/>
      <c r="CV188" s="83"/>
      <c r="CW188" s="83"/>
      <c r="CX188" s="83"/>
      <c r="CY188" s="83"/>
      <c r="CZ188" s="83"/>
      <c r="DA188" s="83">
        <v>1</v>
      </c>
      <c r="DB188" s="84">
        <f t="shared" si="22"/>
        <v>30</v>
      </c>
      <c r="DC188" s="100">
        <v>45303</v>
      </c>
      <c r="DD188" s="101">
        <v>45271</v>
      </c>
      <c r="DE188" s="86">
        <v>5000000</v>
      </c>
      <c r="DF188" s="85"/>
      <c r="DG188" s="86"/>
      <c r="DH188" s="85"/>
      <c r="DI188" s="86"/>
      <c r="DJ188" s="86"/>
      <c r="DK188" s="86"/>
      <c r="DL188" s="86"/>
      <c r="DM188" s="86"/>
      <c r="DN188" s="87">
        <v>1</v>
      </c>
      <c r="DO188" s="325">
        <f t="shared" si="25"/>
        <v>5000000</v>
      </c>
      <c r="DP188" s="111"/>
      <c r="DQ188" s="112"/>
      <c r="DR188" s="111"/>
      <c r="DS188" s="111"/>
      <c r="DT188" s="111"/>
      <c r="DU188" s="111"/>
      <c r="DV188" s="113"/>
      <c r="DW188" s="113"/>
      <c r="DX188" s="113"/>
      <c r="DY188" s="113"/>
      <c r="DZ188" s="114"/>
      <c r="EA188" s="115">
        <f t="shared" si="23"/>
        <v>5000000</v>
      </c>
      <c r="EB188" s="116">
        <f t="shared" si="24"/>
        <v>5000000</v>
      </c>
      <c r="EC188" s="117" t="s">
        <v>1868</v>
      </c>
    </row>
    <row r="189" spans="1:133" s="118" customFormat="1" ht="19.5" customHeight="1" x14ac:dyDescent="0.2">
      <c r="A189" s="61">
        <v>188</v>
      </c>
      <c r="B189" s="61">
        <v>2023</v>
      </c>
      <c r="C189" s="360" t="s">
        <v>1869</v>
      </c>
      <c r="D189" s="366" t="s">
        <v>1870</v>
      </c>
      <c r="E189" s="62" t="s">
        <v>135</v>
      </c>
      <c r="F189" s="62" t="s">
        <v>136</v>
      </c>
      <c r="G189" s="61" t="s">
        <v>137</v>
      </c>
      <c r="H189" s="61" t="s">
        <v>138</v>
      </c>
      <c r="I189" s="63">
        <v>30000000</v>
      </c>
      <c r="J189" s="126">
        <f t="shared" si="20"/>
        <v>40000000</v>
      </c>
      <c r="K189" s="64" t="s">
        <v>139</v>
      </c>
      <c r="L189" s="65">
        <v>41671</v>
      </c>
      <c r="M189" s="76">
        <v>57</v>
      </c>
      <c r="N189" s="69" t="s">
        <v>140</v>
      </c>
      <c r="O189" s="69" t="s">
        <v>141</v>
      </c>
      <c r="P189" s="88" t="s">
        <v>378</v>
      </c>
      <c r="Q189" s="88">
        <v>1841</v>
      </c>
      <c r="R189" s="95" t="s">
        <v>379</v>
      </c>
      <c r="S189" s="102">
        <v>573</v>
      </c>
      <c r="T189" s="103">
        <v>45086</v>
      </c>
      <c r="U189" s="89">
        <v>809</v>
      </c>
      <c r="V189" s="90">
        <v>45257</v>
      </c>
      <c r="W189" s="89">
        <v>882</v>
      </c>
      <c r="X189" s="104">
        <v>45280</v>
      </c>
      <c r="Y189" s="105"/>
      <c r="Z189" s="91"/>
      <c r="AA189" s="92"/>
      <c r="AB189" s="92"/>
      <c r="AC189" s="92"/>
      <c r="AD189" s="106"/>
      <c r="AE189" s="96" t="s">
        <v>144</v>
      </c>
      <c r="AF189" s="66" t="s">
        <v>145</v>
      </c>
      <c r="AG189" s="66" t="s">
        <v>254</v>
      </c>
      <c r="AH189" s="66" t="s">
        <v>147</v>
      </c>
      <c r="AI189" s="67" t="s">
        <v>255</v>
      </c>
      <c r="AJ189" s="68">
        <v>5</v>
      </c>
      <c r="AK189" s="123" t="s">
        <v>1871</v>
      </c>
      <c r="AL189" s="70" t="s">
        <v>150</v>
      </c>
      <c r="AM189" s="70">
        <v>6</v>
      </c>
      <c r="AN189" s="70">
        <f>1+1</f>
        <v>2</v>
      </c>
      <c r="AO189" s="70">
        <f t="shared" si="21"/>
        <v>8</v>
      </c>
      <c r="AP189" s="70">
        <v>0</v>
      </c>
      <c r="AQ189" s="71">
        <v>45091</v>
      </c>
      <c r="AR189" s="371">
        <v>45092</v>
      </c>
      <c r="AS189" s="371">
        <v>45093</v>
      </c>
      <c r="AT189" s="371">
        <v>45275</v>
      </c>
      <c r="AU189" s="371">
        <v>45337</v>
      </c>
      <c r="AV189" s="109"/>
      <c r="AW189" s="94" t="s">
        <v>179</v>
      </c>
      <c r="AX189" s="70" t="s">
        <v>152</v>
      </c>
      <c r="AY189" s="72">
        <v>1022362455</v>
      </c>
      <c r="AZ189" s="73">
        <v>1</v>
      </c>
      <c r="BA189" s="70" t="s">
        <v>1072</v>
      </c>
      <c r="BB189" s="60" t="s">
        <v>1053</v>
      </c>
      <c r="BC189" s="74">
        <v>33022</v>
      </c>
      <c r="BD189" s="75">
        <f ca="1">(TODAY()-Tabla1[[#This Row],[FECHA DE NACIMIENTO]])/365</f>
        <v>33.791780821917811</v>
      </c>
      <c r="BE189" s="70" t="s">
        <v>170</v>
      </c>
      <c r="BF189" s="70" t="s">
        <v>181</v>
      </c>
      <c r="BG189" s="70" t="s">
        <v>258</v>
      </c>
      <c r="BH189" s="76" t="s">
        <v>158</v>
      </c>
      <c r="BI189" s="70" t="s">
        <v>159</v>
      </c>
      <c r="BJ189" s="70" t="s">
        <v>160</v>
      </c>
      <c r="BK189" s="77" t="s">
        <v>1073</v>
      </c>
      <c r="BL189" s="70">
        <v>6013821640</v>
      </c>
      <c r="BM189" s="119" t="s">
        <v>1074</v>
      </c>
      <c r="BN189" s="70" t="s">
        <v>163</v>
      </c>
      <c r="BO189" s="71">
        <v>45473</v>
      </c>
      <c r="BP189" s="71">
        <v>45503</v>
      </c>
      <c r="BQ189" s="71" t="s">
        <v>353</v>
      </c>
      <c r="BR189" s="122">
        <v>80048265</v>
      </c>
      <c r="BS189" s="121">
        <v>3</v>
      </c>
      <c r="BT189" s="70" t="s">
        <v>385</v>
      </c>
      <c r="BU189" s="128" t="s">
        <v>1872</v>
      </c>
      <c r="BV189" s="80" t="s">
        <v>374</v>
      </c>
      <c r="BW189" s="97" t="s">
        <v>168</v>
      </c>
      <c r="BX189" s="99" t="s">
        <v>1624</v>
      </c>
      <c r="BY189" s="98" t="s">
        <v>170</v>
      </c>
      <c r="BZ189" s="93" t="s">
        <v>170</v>
      </c>
      <c r="CA189" s="93" t="s">
        <v>170</v>
      </c>
      <c r="CB189" s="93" t="s">
        <v>170</v>
      </c>
      <c r="CC189" s="93" t="s">
        <v>170</v>
      </c>
      <c r="CD189" s="93" t="s">
        <v>170</v>
      </c>
      <c r="CE189" s="93" t="s">
        <v>170</v>
      </c>
      <c r="CF189" s="93" t="s">
        <v>170</v>
      </c>
      <c r="CG189" s="93" t="s">
        <v>170</v>
      </c>
      <c r="CH189" s="93" t="s">
        <v>170</v>
      </c>
      <c r="CI189" s="81" t="s">
        <v>170</v>
      </c>
      <c r="CJ189" s="81" t="s">
        <v>170</v>
      </c>
      <c r="CK189" s="81" t="s">
        <v>170</v>
      </c>
      <c r="CL189" s="81" t="s">
        <v>170</v>
      </c>
      <c r="CM189" s="81" t="s">
        <v>170</v>
      </c>
      <c r="CN189" s="81" t="s">
        <v>170</v>
      </c>
      <c r="CO189" s="81" t="s">
        <v>170</v>
      </c>
      <c r="CP189" s="81" t="s">
        <v>170</v>
      </c>
      <c r="CQ189" s="81" t="s">
        <v>170</v>
      </c>
      <c r="CR189" s="82" t="s">
        <v>170</v>
      </c>
      <c r="CS189" s="100">
        <v>45265</v>
      </c>
      <c r="CT189" s="83">
        <v>30</v>
      </c>
      <c r="CU189" s="225">
        <v>45287</v>
      </c>
      <c r="CV189" s="83">
        <v>30</v>
      </c>
      <c r="CW189" s="83"/>
      <c r="CX189" s="83"/>
      <c r="CY189" s="83"/>
      <c r="CZ189" s="83"/>
      <c r="DA189" s="83">
        <v>2</v>
      </c>
      <c r="DB189" s="84">
        <f t="shared" si="22"/>
        <v>60</v>
      </c>
      <c r="DC189" s="100">
        <v>45306</v>
      </c>
      <c r="DD189" s="101">
        <v>45265</v>
      </c>
      <c r="DE189" s="86">
        <v>5000000</v>
      </c>
      <c r="DF189" s="85">
        <v>45287</v>
      </c>
      <c r="DG189" s="86">
        <v>5000000</v>
      </c>
      <c r="DH189" s="85"/>
      <c r="DI189" s="86"/>
      <c r="DJ189" s="86"/>
      <c r="DK189" s="86"/>
      <c r="DL189" s="86"/>
      <c r="DM189" s="86"/>
      <c r="DN189" s="87">
        <v>2</v>
      </c>
      <c r="DO189" s="325">
        <f t="shared" si="25"/>
        <v>10000000</v>
      </c>
      <c r="DP189" s="111"/>
      <c r="DQ189" s="112"/>
      <c r="DR189" s="111"/>
      <c r="DS189" s="111"/>
      <c r="DT189" s="111"/>
      <c r="DU189" s="111"/>
      <c r="DV189" s="113"/>
      <c r="DW189" s="113"/>
      <c r="DX189" s="113"/>
      <c r="DY189" s="113"/>
      <c r="DZ189" s="114"/>
      <c r="EA189" s="115">
        <f t="shared" si="23"/>
        <v>5000000</v>
      </c>
      <c r="EB189" s="116">
        <f t="shared" si="24"/>
        <v>5000000</v>
      </c>
      <c r="EC189" s="117" t="s">
        <v>1873</v>
      </c>
    </row>
    <row r="190" spans="1:133" s="118" customFormat="1" ht="26.25" customHeight="1" x14ac:dyDescent="0.2">
      <c r="A190" s="61">
        <v>189</v>
      </c>
      <c r="B190" s="61">
        <v>2023</v>
      </c>
      <c r="C190" s="363" t="s">
        <v>1874</v>
      </c>
      <c r="D190" s="366" t="s">
        <v>1875</v>
      </c>
      <c r="E190" s="62" t="s">
        <v>135</v>
      </c>
      <c r="F190" s="62" t="s">
        <v>136</v>
      </c>
      <c r="G190" s="61" t="s">
        <v>137</v>
      </c>
      <c r="H190" s="61" t="s">
        <v>138</v>
      </c>
      <c r="I190" s="63">
        <v>14400000</v>
      </c>
      <c r="J190" s="126">
        <f t="shared" si="20"/>
        <v>21600000</v>
      </c>
      <c r="K190" s="64" t="s">
        <v>139</v>
      </c>
      <c r="L190" s="65">
        <v>41670</v>
      </c>
      <c r="M190" s="76">
        <v>57</v>
      </c>
      <c r="N190" s="69" t="s">
        <v>140</v>
      </c>
      <c r="O190" s="69" t="s">
        <v>141</v>
      </c>
      <c r="P190" s="88" t="s">
        <v>378</v>
      </c>
      <c r="Q190" s="88">
        <v>1841</v>
      </c>
      <c r="R190" s="95" t="s">
        <v>379</v>
      </c>
      <c r="S190" s="102">
        <v>574</v>
      </c>
      <c r="T190" s="103">
        <v>45086</v>
      </c>
      <c r="U190" s="89">
        <v>849</v>
      </c>
      <c r="V190" s="90">
        <v>45274</v>
      </c>
      <c r="W190" s="89">
        <v>443</v>
      </c>
      <c r="X190" s="104">
        <v>45308</v>
      </c>
      <c r="Y190" s="105"/>
      <c r="Z190" s="91"/>
      <c r="AA190" s="92"/>
      <c r="AB190" s="92"/>
      <c r="AC190" s="92"/>
      <c r="AD190" s="106"/>
      <c r="AE190" s="96" t="s">
        <v>144</v>
      </c>
      <c r="AF190" s="66" t="s">
        <v>145</v>
      </c>
      <c r="AG190" s="66" t="s">
        <v>146</v>
      </c>
      <c r="AH190" s="66" t="s">
        <v>147</v>
      </c>
      <c r="AI190" s="67" t="s">
        <v>148</v>
      </c>
      <c r="AJ190" s="68">
        <v>4</v>
      </c>
      <c r="AK190" s="123" t="s">
        <v>1876</v>
      </c>
      <c r="AL190" s="70" t="s">
        <v>150</v>
      </c>
      <c r="AM190" s="70">
        <v>6</v>
      </c>
      <c r="AN190" s="70">
        <f>1+2</f>
        <v>3</v>
      </c>
      <c r="AO190" s="70">
        <f t="shared" si="21"/>
        <v>9</v>
      </c>
      <c r="AP190" s="70">
        <v>0</v>
      </c>
      <c r="AQ190" s="107">
        <v>45092</v>
      </c>
      <c r="AR190" s="107">
        <v>45092</v>
      </c>
      <c r="AS190" s="108">
        <v>45098</v>
      </c>
      <c r="AT190" s="108">
        <v>45280</v>
      </c>
      <c r="AU190" s="108">
        <v>45371</v>
      </c>
      <c r="AV190" s="109"/>
      <c r="AW190" s="94" t="s">
        <v>195</v>
      </c>
      <c r="AX190" s="70" t="s">
        <v>152</v>
      </c>
      <c r="AY190" s="72">
        <v>1001114385</v>
      </c>
      <c r="AZ190" s="73">
        <v>5</v>
      </c>
      <c r="BA190" s="70" t="s">
        <v>1877</v>
      </c>
      <c r="BB190" s="60" t="s">
        <v>154</v>
      </c>
      <c r="BC190" s="74">
        <v>36672</v>
      </c>
      <c r="BD190" s="75">
        <f ca="1">(TODAY()-Tabla1[[#This Row],[FECHA DE NACIMIENTO]])/365</f>
        <v>23.791780821917808</v>
      </c>
      <c r="BE190" s="70" t="s">
        <v>170</v>
      </c>
      <c r="BF190" s="70" t="s">
        <v>181</v>
      </c>
      <c r="BG190" s="70" t="s">
        <v>157</v>
      </c>
      <c r="BH190" s="76" t="s">
        <v>158</v>
      </c>
      <c r="BI190" s="70" t="s">
        <v>159</v>
      </c>
      <c r="BJ190" s="70" t="s">
        <v>160</v>
      </c>
      <c r="BK190" s="77" t="s">
        <v>1878</v>
      </c>
      <c r="BL190" s="70">
        <v>3208502656</v>
      </c>
      <c r="BM190" s="119" t="s">
        <v>1879</v>
      </c>
      <c r="BN190" s="70" t="s">
        <v>163</v>
      </c>
      <c r="BO190" s="71">
        <v>45463</v>
      </c>
      <c r="BP190" s="235"/>
      <c r="BQ190" s="70" t="s">
        <v>952</v>
      </c>
      <c r="BR190" s="72">
        <v>1022980932</v>
      </c>
      <c r="BS190" s="73">
        <v>4</v>
      </c>
      <c r="BT190" s="70" t="s">
        <v>862</v>
      </c>
      <c r="BU190" s="128" t="s">
        <v>1880</v>
      </c>
      <c r="BV190" s="80" t="s">
        <v>374</v>
      </c>
      <c r="BW190" s="97" t="s">
        <v>168</v>
      </c>
      <c r="BX190" s="99" t="s">
        <v>1624</v>
      </c>
      <c r="BY190" s="98" t="s">
        <v>170</v>
      </c>
      <c r="BZ190" s="93" t="s">
        <v>170</v>
      </c>
      <c r="CA190" s="93" t="s">
        <v>170</v>
      </c>
      <c r="CB190" s="93" t="s">
        <v>170</v>
      </c>
      <c r="CC190" s="93" t="s">
        <v>170</v>
      </c>
      <c r="CD190" s="93" t="s">
        <v>170</v>
      </c>
      <c r="CE190" s="93" t="s">
        <v>170</v>
      </c>
      <c r="CF190" s="93" t="s">
        <v>170</v>
      </c>
      <c r="CG190" s="93" t="s">
        <v>170</v>
      </c>
      <c r="CH190" s="93" t="s">
        <v>170</v>
      </c>
      <c r="CI190" s="81" t="s">
        <v>170</v>
      </c>
      <c r="CJ190" s="81" t="s">
        <v>170</v>
      </c>
      <c r="CK190" s="81" t="s">
        <v>170</v>
      </c>
      <c r="CL190" s="81" t="s">
        <v>170</v>
      </c>
      <c r="CM190" s="81" t="s">
        <v>170</v>
      </c>
      <c r="CN190" s="81" t="s">
        <v>170</v>
      </c>
      <c r="CO190" s="81" t="s">
        <v>170</v>
      </c>
      <c r="CP190" s="81" t="s">
        <v>170</v>
      </c>
      <c r="CQ190" s="81" t="s">
        <v>170</v>
      </c>
      <c r="CR190" s="82" t="s">
        <v>170</v>
      </c>
      <c r="CS190" s="100">
        <v>45279</v>
      </c>
      <c r="CT190" s="83">
        <v>30</v>
      </c>
      <c r="CU190" s="225">
        <v>45310</v>
      </c>
      <c r="CV190" s="83">
        <v>60</v>
      </c>
      <c r="CW190" s="83"/>
      <c r="CX190" s="83"/>
      <c r="CY190" s="83"/>
      <c r="CZ190" s="83"/>
      <c r="DA190" s="83">
        <v>2</v>
      </c>
      <c r="DB190" s="84">
        <f t="shared" si="22"/>
        <v>90</v>
      </c>
      <c r="DC190" s="100">
        <v>45371</v>
      </c>
      <c r="DD190" s="101">
        <v>45279</v>
      </c>
      <c r="DE190" s="86">
        <v>2400000</v>
      </c>
      <c r="DF190" s="85">
        <v>45310</v>
      </c>
      <c r="DG190" s="86">
        <v>4800000</v>
      </c>
      <c r="DH190" s="85"/>
      <c r="DI190" s="86"/>
      <c r="DJ190" s="86"/>
      <c r="DK190" s="86"/>
      <c r="DL190" s="86"/>
      <c r="DM190" s="86"/>
      <c r="DN190" s="87">
        <v>2</v>
      </c>
      <c r="DO190" s="325">
        <f t="shared" si="25"/>
        <v>7200000</v>
      </c>
      <c r="DP190" s="111"/>
      <c r="DQ190" s="112"/>
      <c r="DR190" s="111"/>
      <c r="DS190" s="111"/>
      <c r="DT190" s="111"/>
      <c r="DU190" s="111"/>
      <c r="DV190" s="113"/>
      <c r="DW190" s="113"/>
      <c r="DX190" s="113"/>
      <c r="DY190" s="113"/>
      <c r="DZ190" s="114"/>
      <c r="EA190" s="115">
        <f t="shared" si="23"/>
        <v>2400000</v>
      </c>
      <c r="EB190" s="116">
        <f t="shared" si="24"/>
        <v>2400000</v>
      </c>
      <c r="EC190" s="117" t="s">
        <v>1881</v>
      </c>
    </row>
    <row r="191" spans="1:133" s="118" customFormat="1" ht="21.75" customHeight="1" x14ac:dyDescent="0.2">
      <c r="A191" s="61">
        <v>190</v>
      </c>
      <c r="B191" s="61">
        <v>2023</v>
      </c>
      <c r="C191" s="129" t="s">
        <v>1882</v>
      </c>
      <c r="D191" s="62" t="s">
        <v>1883</v>
      </c>
      <c r="E191" s="62" t="s">
        <v>1089</v>
      </c>
      <c r="F191" s="62" t="s">
        <v>1090</v>
      </c>
      <c r="G191" s="61" t="s">
        <v>137</v>
      </c>
      <c r="H191" s="61" t="s">
        <v>138</v>
      </c>
      <c r="I191" s="63">
        <v>18980046</v>
      </c>
      <c r="J191" s="126">
        <f t="shared" si="20"/>
        <v>18980046</v>
      </c>
      <c r="K191" s="64" t="s">
        <v>1286</v>
      </c>
      <c r="L191" s="65" t="s">
        <v>170</v>
      </c>
      <c r="M191" s="76">
        <v>57</v>
      </c>
      <c r="N191" s="69" t="s">
        <v>140</v>
      </c>
      <c r="O191" s="69" t="s">
        <v>141</v>
      </c>
      <c r="P191" s="88" t="s">
        <v>142</v>
      </c>
      <c r="Q191" s="88">
        <v>1741</v>
      </c>
      <c r="R191" s="95" t="s">
        <v>143</v>
      </c>
      <c r="S191" s="102">
        <v>543</v>
      </c>
      <c r="T191" s="103">
        <v>45037</v>
      </c>
      <c r="U191" s="89"/>
      <c r="V191" s="90"/>
      <c r="W191" s="89"/>
      <c r="X191" s="104"/>
      <c r="Y191" s="105"/>
      <c r="Z191" s="91"/>
      <c r="AA191" s="92"/>
      <c r="AB191" s="92"/>
      <c r="AC191" s="92"/>
      <c r="AD191" s="106"/>
      <c r="AE191" s="96" t="s">
        <v>144</v>
      </c>
      <c r="AF191" s="66" t="s">
        <v>145</v>
      </c>
      <c r="AG191" s="66" t="s">
        <v>1338</v>
      </c>
      <c r="AH191" s="66" t="s">
        <v>1339</v>
      </c>
      <c r="AI191" s="67" t="s">
        <v>1340</v>
      </c>
      <c r="AJ191" s="68">
        <v>18</v>
      </c>
      <c r="AK191" s="123" t="s">
        <v>1884</v>
      </c>
      <c r="AL191" s="70" t="s">
        <v>150</v>
      </c>
      <c r="AM191" s="70">
        <v>3</v>
      </c>
      <c r="AN191" s="70">
        <v>0</v>
      </c>
      <c r="AO191" s="70">
        <f t="shared" si="21"/>
        <v>3</v>
      </c>
      <c r="AP191" s="70">
        <v>0</v>
      </c>
      <c r="AQ191" s="107">
        <v>45084</v>
      </c>
      <c r="AR191" s="108">
        <v>45092</v>
      </c>
      <c r="AS191" s="108">
        <v>45105</v>
      </c>
      <c r="AT191" s="108">
        <v>45196</v>
      </c>
      <c r="AU191" s="108"/>
      <c r="AV191" s="109"/>
      <c r="AW191" s="94" t="s">
        <v>1722</v>
      </c>
      <c r="AX191" s="70" t="s">
        <v>1097</v>
      </c>
      <c r="AY191" s="72">
        <v>900078578</v>
      </c>
      <c r="AZ191" s="73">
        <v>5</v>
      </c>
      <c r="BA191" s="70" t="s">
        <v>1885</v>
      </c>
      <c r="BB191" s="60" t="s">
        <v>170</v>
      </c>
      <c r="BC191" s="60" t="s">
        <v>170</v>
      </c>
      <c r="BD191" s="60" t="e">
        <f ca="1">(TODAY()-Tabla1[[#This Row],[FECHA DE NACIMIENTO]])/365</f>
        <v>#VALUE!</v>
      </c>
      <c r="BE191" s="70" t="s">
        <v>170</v>
      </c>
      <c r="BF191" s="70" t="s">
        <v>1099</v>
      </c>
      <c r="BG191" s="70" t="s">
        <v>170</v>
      </c>
      <c r="BH191" s="76" t="s">
        <v>1100</v>
      </c>
      <c r="BI191" s="73" t="s">
        <v>1101</v>
      </c>
      <c r="BJ191" s="70" t="s">
        <v>160</v>
      </c>
      <c r="BK191" s="77" t="s">
        <v>1886</v>
      </c>
      <c r="BL191" s="70">
        <v>3162987689</v>
      </c>
      <c r="BM191" s="119" t="s">
        <v>1887</v>
      </c>
      <c r="BN191" s="70" t="s">
        <v>163</v>
      </c>
      <c r="BO191" s="71">
        <v>46278</v>
      </c>
      <c r="BP191" s="71"/>
      <c r="BQ191" s="71" t="s">
        <v>444</v>
      </c>
      <c r="BR191" s="122">
        <v>1072656274</v>
      </c>
      <c r="BS191" s="121">
        <v>1</v>
      </c>
      <c r="BT191" s="70" t="s">
        <v>445</v>
      </c>
      <c r="BU191" s="128" t="s">
        <v>1888</v>
      </c>
      <c r="BV191" s="80" t="s">
        <v>1550</v>
      </c>
      <c r="BW191" s="97" t="s">
        <v>187</v>
      </c>
      <c r="BX191" s="99" t="s">
        <v>1624</v>
      </c>
      <c r="BY191" s="98" t="s">
        <v>1889</v>
      </c>
      <c r="BZ191" s="93" t="s">
        <v>1890</v>
      </c>
      <c r="CA191" s="93" t="s">
        <v>1891</v>
      </c>
      <c r="CB191" s="93" t="s">
        <v>1892</v>
      </c>
      <c r="CC191" s="93" t="s">
        <v>1893</v>
      </c>
      <c r="CD191" s="93" t="s">
        <v>170</v>
      </c>
      <c r="CE191" s="93" t="s">
        <v>170</v>
      </c>
      <c r="CF191" s="93" t="s">
        <v>170</v>
      </c>
      <c r="CG191" s="93" t="s">
        <v>170</v>
      </c>
      <c r="CH191" s="93" t="s">
        <v>170</v>
      </c>
      <c r="CI191" s="81" t="s">
        <v>170</v>
      </c>
      <c r="CJ191" s="81" t="s">
        <v>170</v>
      </c>
      <c r="CK191" s="81" t="s">
        <v>170</v>
      </c>
      <c r="CL191" s="81" t="s">
        <v>170</v>
      </c>
      <c r="CM191" s="81" t="s">
        <v>170</v>
      </c>
      <c r="CN191" s="81" t="s">
        <v>170</v>
      </c>
      <c r="CO191" s="81" t="s">
        <v>170</v>
      </c>
      <c r="CP191" s="81" t="s">
        <v>170</v>
      </c>
      <c r="CQ191" s="81" t="s">
        <v>170</v>
      </c>
      <c r="CR191" s="82" t="s">
        <v>170</v>
      </c>
      <c r="CS191" s="100"/>
      <c r="CT191" s="83"/>
      <c r="CU191" s="83"/>
      <c r="CV191" s="83"/>
      <c r="CW191" s="83"/>
      <c r="CX191" s="83"/>
      <c r="CY191" s="83"/>
      <c r="CZ191" s="83"/>
      <c r="DA191" s="83"/>
      <c r="DB191" s="84">
        <f t="shared" si="22"/>
        <v>0</v>
      </c>
      <c r="DC191" s="100">
        <v>46278</v>
      </c>
      <c r="DD191" s="101"/>
      <c r="DE191" s="86"/>
      <c r="DF191" s="85"/>
      <c r="DG191" s="86"/>
      <c r="DH191" s="85"/>
      <c r="DI191" s="86"/>
      <c r="DJ191" s="86"/>
      <c r="DK191" s="86"/>
      <c r="DL191" s="86"/>
      <c r="DM191" s="86"/>
      <c r="DN191" s="87"/>
      <c r="DO191" s="325">
        <f t="shared" si="25"/>
        <v>0</v>
      </c>
      <c r="DP191" s="111"/>
      <c r="DQ191" s="112"/>
      <c r="DR191" s="111"/>
      <c r="DS191" s="111"/>
      <c r="DT191" s="111"/>
      <c r="DU191" s="111"/>
      <c r="DV191" s="113"/>
      <c r="DW191" s="113"/>
      <c r="DX191" s="113"/>
      <c r="DY191" s="113"/>
      <c r="DZ191" s="114"/>
      <c r="EA191" s="115">
        <f t="shared" si="23"/>
        <v>6326682</v>
      </c>
      <c r="EB191" s="116">
        <f t="shared" si="24"/>
        <v>6326682</v>
      </c>
      <c r="EC191" s="227"/>
    </row>
    <row r="192" spans="1:133" s="118" customFormat="1" ht="24" customHeight="1" x14ac:dyDescent="0.2">
      <c r="A192" s="61">
        <v>191</v>
      </c>
      <c r="B192" s="61">
        <v>2023</v>
      </c>
      <c r="C192" s="360" t="s">
        <v>1894</v>
      </c>
      <c r="D192" s="366" t="s">
        <v>1895</v>
      </c>
      <c r="E192" s="62" t="s">
        <v>135</v>
      </c>
      <c r="F192" s="62" t="s">
        <v>136</v>
      </c>
      <c r="G192" s="61" t="s">
        <v>137</v>
      </c>
      <c r="H192" s="61" t="s">
        <v>138</v>
      </c>
      <c r="I192" s="63">
        <v>14400000</v>
      </c>
      <c r="J192" s="126">
        <f t="shared" si="20"/>
        <v>19200000</v>
      </c>
      <c r="K192" s="64" t="s">
        <v>139</v>
      </c>
      <c r="L192" s="65">
        <v>41745</v>
      </c>
      <c r="M192" s="76">
        <v>57</v>
      </c>
      <c r="N192" s="69" t="s">
        <v>140</v>
      </c>
      <c r="O192" s="69" t="s">
        <v>141</v>
      </c>
      <c r="P192" s="88" t="s">
        <v>378</v>
      </c>
      <c r="Q192" s="88">
        <v>1841</v>
      </c>
      <c r="R192" s="95" t="s">
        <v>379</v>
      </c>
      <c r="S192" s="102">
        <v>577</v>
      </c>
      <c r="T192" s="103">
        <v>45090</v>
      </c>
      <c r="U192" s="89">
        <v>867</v>
      </c>
      <c r="V192" s="90">
        <v>45278</v>
      </c>
      <c r="W192" s="89"/>
      <c r="X192" s="104"/>
      <c r="Y192" s="105"/>
      <c r="Z192" s="91"/>
      <c r="AA192" s="92"/>
      <c r="AB192" s="92"/>
      <c r="AC192" s="92"/>
      <c r="AD192" s="106"/>
      <c r="AE192" s="96" t="s">
        <v>144</v>
      </c>
      <c r="AF192" s="66" t="s">
        <v>145</v>
      </c>
      <c r="AG192" s="66" t="s">
        <v>146</v>
      </c>
      <c r="AH192" s="66" t="s">
        <v>147</v>
      </c>
      <c r="AI192" s="67" t="s">
        <v>148</v>
      </c>
      <c r="AJ192" s="68">
        <v>4</v>
      </c>
      <c r="AK192" s="123" t="s">
        <v>1896</v>
      </c>
      <c r="AL192" s="70" t="s">
        <v>150</v>
      </c>
      <c r="AM192" s="70">
        <v>6</v>
      </c>
      <c r="AN192" s="70">
        <v>2</v>
      </c>
      <c r="AO192" s="70">
        <f t="shared" si="21"/>
        <v>8</v>
      </c>
      <c r="AP192" s="70">
        <v>0</v>
      </c>
      <c r="AQ192" s="71">
        <v>45091</v>
      </c>
      <c r="AR192" s="371">
        <v>45092</v>
      </c>
      <c r="AS192" s="371">
        <v>45097</v>
      </c>
      <c r="AT192" s="371">
        <v>45279</v>
      </c>
      <c r="AU192" s="371">
        <v>45341</v>
      </c>
      <c r="AV192" s="109"/>
      <c r="AW192" s="94" t="s">
        <v>179</v>
      </c>
      <c r="AX192" s="70" t="s">
        <v>152</v>
      </c>
      <c r="AY192" s="72">
        <v>1024578843</v>
      </c>
      <c r="AZ192" s="73">
        <v>1</v>
      </c>
      <c r="BA192" s="70" t="s">
        <v>875</v>
      </c>
      <c r="BB192" s="60" t="s">
        <v>154</v>
      </c>
      <c r="BC192" s="74">
        <v>35492</v>
      </c>
      <c r="BD192" s="75">
        <f ca="1">(TODAY()-Tabla1[[#This Row],[FECHA DE NACIMIENTO]])/365</f>
        <v>27.024657534246575</v>
      </c>
      <c r="BE192" s="70" t="s">
        <v>198</v>
      </c>
      <c r="BF192" s="70" t="s">
        <v>156</v>
      </c>
      <c r="BG192" s="70" t="s">
        <v>157</v>
      </c>
      <c r="BH192" s="76" t="s">
        <v>158</v>
      </c>
      <c r="BI192" s="70" t="s">
        <v>159</v>
      </c>
      <c r="BJ192" s="70" t="s">
        <v>160</v>
      </c>
      <c r="BK192" s="77" t="s">
        <v>876</v>
      </c>
      <c r="BL192" s="70">
        <v>3194663763</v>
      </c>
      <c r="BM192" s="119" t="s">
        <v>877</v>
      </c>
      <c r="BN192" s="70" t="s">
        <v>163</v>
      </c>
      <c r="BO192" s="71">
        <v>45461</v>
      </c>
      <c r="BP192" s="71">
        <v>45524</v>
      </c>
      <c r="BQ192" s="71" t="s">
        <v>353</v>
      </c>
      <c r="BR192" s="122">
        <v>80048265</v>
      </c>
      <c r="BS192" s="121">
        <v>3</v>
      </c>
      <c r="BT192" s="70" t="s">
        <v>1897</v>
      </c>
      <c r="BU192" s="128" t="s">
        <v>1898</v>
      </c>
      <c r="BV192" s="80" t="s">
        <v>374</v>
      </c>
      <c r="BW192" s="97" t="s">
        <v>168</v>
      </c>
      <c r="BX192" s="99" t="s">
        <v>1624</v>
      </c>
      <c r="BY192" s="98" t="s">
        <v>170</v>
      </c>
      <c r="BZ192" s="93" t="s">
        <v>170</v>
      </c>
      <c r="CA192" s="93" t="s">
        <v>170</v>
      </c>
      <c r="CB192" s="93" t="s">
        <v>170</v>
      </c>
      <c r="CC192" s="93" t="s">
        <v>170</v>
      </c>
      <c r="CD192" s="93" t="s">
        <v>170</v>
      </c>
      <c r="CE192" s="93" t="s">
        <v>170</v>
      </c>
      <c r="CF192" s="93" t="s">
        <v>170</v>
      </c>
      <c r="CG192" s="93" t="s">
        <v>170</v>
      </c>
      <c r="CH192" s="93" t="s">
        <v>170</v>
      </c>
      <c r="CI192" s="81" t="s">
        <v>170</v>
      </c>
      <c r="CJ192" s="81" t="s">
        <v>170</v>
      </c>
      <c r="CK192" s="81" t="s">
        <v>170</v>
      </c>
      <c r="CL192" s="81" t="s">
        <v>170</v>
      </c>
      <c r="CM192" s="81" t="s">
        <v>170</v>
      </c>
      <c r="CN192" s="81" t="s">
        <v>170</v>
      </c>
      <c r="CO192" s="81" t="s">
        <v>170</v>
      </c>
      <c r="CP192" s="81" t="s">
        <v>170</v>
      </c>
      <c r="CQ192" s="81" t="s">
        <v>170</v>
      </c>
      <c r="CR192" s="82" t="s">
        <v>170</v>
      </c>
      <c r="CS192" s="100">
        <v>45278</v>
      </c>
      <c r="CT192" s="83">
        <v>60</v>
      </c>
      <c r="CU192" s="83"/>
      <c r="CV192" s="83"/>
      <c r="CW192" s="83"/>
      <c r="CX192" s="83"/>
      <c r="CY192" s="83"/>
      <c r="CZ192" s="83"/>
      <c r="DA192" s="83">
        <v>1</v>
      </c>
      <c r="DB192" s="84">
        <f t="shared" si="22"/>
        <v>60</v>
      </c>
      <c r="DC192" s="100">
        <v>45341</v>
      </c>
      <c r="DD192" s="101">
        <v>45278</v>
      </c>
      <c r="DE192" s="86">
        <v>4800000</v>
      </c>
      <c r="DF192" s="85"/>
      <c r="DG192" s="86"/>
      <c r="DH192" s="85"/>
      <c r="DI192" s="86"/>
      <c r="DJ192" s="86"/>
      <c r="DK192" s="86"/>
      <c r="DL192" s="86"/>
      <c r="DM192" s="86"/>
      <c r="DN192" s="87">
        <v>1</v>
      </c>
      <c r="DO192" s="325">
        <f t="shared" si="25"/>
        <v>4800000</v>
      </c>
      <c r="DP192" s="111"/>
      <c r="DQ192" s="112"/>
      <c r="DR192" s="111"/>
      <c r="DS192" s="111"/>
      <c r="DT192" s="111"/>
      <c r="DU192" s="111"/>
      <c r="DV192" s="113"/>
      <c r="DW192" s="113"/>
      <c r="DX192" s="113"/>
      <c r="DY192" s="113"/>
      <c r="DZ192" s="114"/>
      <c r="EA192" s="115">
        <f t="shared" si="23"/>
        <v>2400000</v>
      </c>
      <c r="EB192" s="116">
        <f t="shared" si="24"/>
        <v>2400000</v>
      </c>
      <c r="EC192" s="117" t="s">
        <v>1899</v>
      </c>
    </row>
    <row r="193" spans="1:133" s="118" customFormat="1" ht="24" customHeight="1" x14ac:dyDescent="0.2">
      <c r="A193" s="61">
        <v>192</v>
      </c>
      <c r="B193" s="61">
        <v>2023</v>
      </c>
      <c r="C193" s="360" t="s">
        <v>1900</v>
      </c>
      <c r="D193" s="366" t="s">
        <v>1901</v>
      </c>
      <c r="E193" s="62" t="s">
        <v>135</v>
      </c>
      <c r="F193" s="62" t="s">
        <v>136</v>
      </c>
      <c r="G193" s="61" t="s">
        <v>137</v>
      </c>
      <c r="H193" s="61" t="s">
        <v>138</v>
      </c>
      <c r="I193" s="63">
        <v>30000000</v>
      </c>
      <c r="J193" s="126">
        <f t="shared" si="20"/>
        <v>45000000</v>
      </c>
      <c r="K193" s="64" t="s">
        <v>139</v>
      </c>
      <c r="L193" s="65">
        <v>41882</v>
      </c>
      <c r="M193" s="76">
        <v>57</v>
      </c>
      <c r="N193" s="69" t="s">
        <v>140</v>
      </c>
      <c r="O193" s="69" t="s">
        <v>141</v>
      </c>
      <c r="P193" s="88" t="s">
        <v>142</v>
      </c>
      <c r="Q193" s="88">
        <v>1741</v>
      </c>
      <c r="R193" s="95" t="s">
        <v>143</v>
      </c>
      <c r="S193" s="102">
        <v>578</v>
      </c>
      <c r="T193" s="103">
        <v>45090</v>
      </c>
      <c r="U193" s="89">
        <v>848</v>
      </c>
      <c r="V193" s="90">
        <v>45274</v>
      </c>
      <c r="W193" s="89">
        <v>436</v>
      </c>
      <c r="X193" s="104">
        <v>45307</v>
      </c>
      <c r="Y193" s="105"/>
      <c r="Z193" s="91"/>
      <c r="AA193" s="92"/>
      <c r="AB193" s="92"/>
      <c r="AC193" s="92"/>
      <c r="AD193" s="106"/>
      <c r="AE193" s="96" t="s">
        <v>144</v>
      </c>
      <c r="AF193" s="66" t="s">
        <v>145</v>
      </c>
      <c r="AG193" s="66" t="s">
        <v>254</v>
      </c>
      <c r="AH193" s="66" t="s">
        <v>147</v>
      </c>
      <c r="AI193" s="67" t="s">
        <v>255</v>
      </c>
      <c r="AJ193" s="68">
        <v>5</v>
      </c>
      <c r="AK193" s="123" t="s">
        <v>1902</v>
      </c>
      <c r="AL193" s="70" t="s">
        <v>150</v>
      </c>
      <c r="AM193" s="70">
        <v>6</v>
      </c>
      <c r="AN193" s="70">
        <f>1+2</f>
        <v>3</v>
      </c>
      <c r="AO193" s="70">
        <f t="shared" si="21"/>
        <v>9</v>
      </c>
      <c r="AP193" s="70">
        <v>0</v>
      </c>
      <c r="AQ193" s="107">
        <v>45092</v>
      </c>
      <c r="AR193" s="108">
        <v>45092</v>
      </c>
      <c r="AS193" s="108">
        <v>45097</v>
      </c>
      <c r="AT193" s="108">
        <v>45279</v>
      </c>
      <c r="AU193" s="108">
        <v>45370</v>
      </c>
      <c r="AV193" s="109"/>
      <c r="AW193" s="94" t="s">
        <v>195</v>
      </c>
      <c r="AX193" s="70" t="s">
        <v>152</v>
      </c>
      <c r="AY193" s="72">
        <v>80101544</v>
      </c>
      <c r="AZ193" s="73">
        <v>1</v>
      </c>
      <c r="BA193" s="70" t="s">
        <v>226</v>
      </c>
      <c r="BB193" s="60" t="s">
        <v>1903</v>
      </c>
      <c r="BC193" s="74">
        <v>30663</v>
      </c>
      <c r="BD193" s="75">
        <f ca="1">(TODAY()-Tabla1[[#This Row],[FECHA DE NACIMIENTO]])/365</f>
        <v>40.254794520547946</v>
      </c>
      <c r="BE193" s="70" t="s">
        <v>170</v>
      </c>
      <c r="BF193" s="70" t="s">
        <v>181</v>
      </c>
      <c r="BG193" s="70" t="s">
        <v>258</v>
      </c>
      <c r="BH193" s="76" t="s">
        <v>158</v>
      </c>
      <c r="BI193" s="70" t="s">
        <v>159</v>
      </c>
      <c r="BJ193" s="70" t="s">
        <v>160</v>
      </c>
      <c r="BK193" s="77" t="s">
        <v>1904</v>
      </c>
      <c r="BL193" s="70">
        <v>3013598575</v>
      </c>
      <c r="BM193" s="119" t="s">
        <v>1905</v>
      </c>
      <c r="BN193" s="70" t="s">
        <v>163</v>
      </c>
      <c r="BO193" s="71">
        <v>45463</v>
      </c>
      <c r="BP193" s="235"/>
      <c r="BQ193" s="71" t="s">
        <v>274</v>
      </c>
      <c r="BR193" s="122">
        <v>1032436255</v>
      </c>
      <c r="BS193" s="121">
        <v>0</v>
      </c>
      <c r="BT193" s="70" t="s">
        <v>227</v>
      </c>
      <c r="BU193" s="128" t="s">
        <v>1906</v>
      </c>
      <c r="BV193" s="80" t="s">
        <v>374</v>
      </c>
      <c r="BW193" s="97" t="s">
        <v>168</v>
      </c>
      <c r="BX193" s="99" t="s">
        <v>1624</v>
      </c>
      <c r="BY193" s="98" t="s">
        <v>170</v>
      </c>
      <c r="BZ193" s="93" t="s">
        <v>170</v>
      </c>
      <c r="CA193" s="93" t="s">
        <v>170</v>
      </c>
      <c r="CB193" s="93" t="s">
        <v>170</v>
      </c>
      <c r="CC193" s="93" t="s">
        <v>170</v>
      </c>
      <c r="CD193" s="93" t="s">
        <v>170</v>
      </c>
      <c r="CE193" s="93" t="s">
        <v>170</v>
      </c>
      <c r="CF193" s="93" t="s">
        <v>170</v>
      </c>
      <c r="CG193" s="93" t="s">
        <v>170</v>
      </c>
      <c r="CH193" s="93" t="s">
        <v>170</v>
      </c>
      <c r="CI193" s="81" t="s">
        <v>170</v>
      </c>
      <c r="CJ193" s="81" t="s">
        <v>170</v>
      </c>
      <c r="CK193" s="81" t="s">
        <v>170</v>
      </c>
      <c r="CL193" s="81" t="s">
        <v>170</v>
      </c>
      <c r="CM193" s="81" t="s">
        <v>170</v>
      </c>
      <c r="CN193" s="81" t="s">
        <v>170</v>
      </c>
      <c r="CO193" s="81" t="s">
        <v>170</v>
      </c>
      <c r="CP193" s="81" t="s">
        <v>170</v>
      </c>
      <c r="CQ193" s="81" t="s">
        <v>170</v>
      </c>
      <c r="CR193" s="82" t="s">
        <v>170</v>
      </c>
      <c r="CS193" s="100">
        <v>45278</v>
      </c>
      <c r="CT193" s="83">
        <v>30</v>
      </c>
      <c r="CU193" s="225">
        <v>45309</v>
      </c>
      <c r="CV193" s="83">
        <v>60</v>
      </c>
      <c r="CW193" s="83"/>
      <c r="CX193" s="83"/>
      <c r="CY193" s="83"/>
      <c r="CZ193" s="83"/>
      <c r="DA193" s="83">
        <v>2</v>
      </c>
      <c r="DB193" s="84">
        <f t="shared" si="22"/>
        <v>90</v>
      </c>
      <c r="DC193" s="100">
        <v>45370</v>
      </c>
      <c r="DD193" s="101">
        <v>45278</v>
      </c>
      <c r="DE193" s="86">
        <v>5000000</v>
      </c>
      <c r="DF193" s="85">
        <v>45309</v>
      </c>
      <c r="DG193" s="86">
        <v>10000000</v>
      </c>
      <c r="DH193" s="85"/>
      <c r="DI193" s="86"/>
      <c r="DJ193" s="86"/>
      <c r="DK193" s="86"/>
      <c r="DL193" s="86"/>
      <c r="DM193" s="86"/>
      <c r="DN193" s="87">
        <v>2</v>
      </c>
      <c r="DO193" s="325">
        <f t="shared" si="25"/>
        <v>15000000</v>
      </c>
      <c r="DP193" s="111"/>
      <c r="DQ193" s="112"/>
      <c r="DR193" s="111"/>
      <c r="DS193" s="111"/>
      <c r="DT193" s="111"/>
      <c r="DU193" s="111"/>
      <c r="DV193" s="113"/>
      <c r="DW193" s="113"/>
      <c r="DX193" s="113"/>
      <c r="DY193" s="113"/>
      <c r="DZ193" s="114"/>
      <c r="EA193" s="115">
        <f t="shared" si="23"/>
        <v>5000000</v>
      </c>
      <c r="EB193" s="116">
        <f t="shared" si="24"/>
        <v>5000000</v>
      </c>
      <c r="EC193" s="117" t="s">
        <v>1907</v>
      </c>
    </row>
    <row r="194" spans="1:133" s="118" customFormat="1" ht="19.5" customHeight="1" x14ac:dyDescent="0.2">
      <c r="A194" s="61">
        <v>193</v>
      </c>
      <c r="B194" s="61">
        <v>2023</v>
      </c>
      <c r="C194" s="360" t="s">
        <v>1908</v>
      </c>
      <c r="D194" s="366" t="s">
        <v>1908</v>
      </c>
      <c r="E194" s="62" t="s">
        <v>135</v>
      </c>
      <c r="F194" s="62" t="s">
        <v>136</v>
      </c>
      <c r="G194" s="61" t="s">
        <v>137</v>
      </c>
      <c r="H194" s="61" t="s">
        <v>138</v>
      </c>
      <c r="I194" s="63">
        <v>28800000</v>
      </c>
      <c r="J194" s="126">
        <f t="shared" si="20"/>
        <v>43200000</v>
      </c>
      <c r="K194" s="64" t="s">
        <v>139</v>
      </c>
      <c r="L194" s="65">
        <v>41846</v>
      </c>
      <c r="M194" s="76">
        <v>57</v>
      </c>
      <c r="N194" s="69" t="s">
        <v>140</v>
      </c>
      <c r="O194" s="69" t="s">
        <v>141</v>
      </c>
      <c r="P194" s="88" t="s">
        <v>142</v>
      </c>
      <c r="Q194" s="88">
        <v>1741</v>
      </c>
      <c r="R194" s="95" t="s">
        <v>143</v>
      </c>
      <c r="S194" s="102">
        <v>579</v>
      </c>
      <c r="T194" s="103">
        <v>45091</v>
      </c>
      <c r="U194" s="89">
        <v>821</v>
      </c>
      <c r="V194" s="90">
        <v>45267</v>
      </c>
      <c r="W194" s="89">
        <v>485</v>
      </c>
      <c r="X194" s="104">
        <v>45323</v>
      </c>
      <c r="Y194" s="105"/>
      <c r="Z194" s="91"/>
      <c r="AA194" s="92"/>
      <c r="AB194" s="92"/>
      <c r="AC194" s="92"/>
      <c r="AD194" s="106"/>
      <c r="AE194" s="96" t="s">
        <v>144</v>
      </c>
      <c r="AF194" s="66" t="s">
        <v>145</v>
      </c>
      <c r="AG194" s="66" t="s">
        <v>254</v>
      </c>
      <c r="AH194" s="66" t="s">
        <v>147</v>
      </c>
      <c r="AI194" s="67" t="s">
        <v>255</v>
      </c>
      <c r="AJ194" s="68">
        <v>5</v>
      </c>
      <c r="AK194" s="123" t="s">
        <v>1909</v>
      </c>
      <c r="AL194" s="70" t="s">
        <v>150</v>
      </c>
      <c r="AM194" s="70">
        <v>6</v>
      </c>
      <c r="AN194" s="70">
        <f>2+1</f>
        <v>3</v>
      </c>
      <c r="AO194" s="70">
        <f t="shared" si="21"/>
        <v>9</v>
      </c>
      <c r="AP194" s="70">
        <v>0</v>
      </c>
      <c r="AQ194" s="107">
        <v>45092</v>
      </c>
      <c r="AR194" s="108">
        <v>45092</v>
      </c>
      <c r="AS194" s="108">
        <v>45097</v>
      </c>
      <c r="AT194" s="108">
        <v>45279</v>
      </c>
      <c r="AU194" s="108">
        <v>45370</v>
      </c>
      <c r="AV194" s="109"/>
      <c r="AW194" s="94" t="s">
        <v>195</v>
      </c>
      <c r="AX194" s="70" t="s">
        <v>152</v>
      </c>
      <c r="AY194" s="72">
        <v>1091668870</v>
      </c>
      <c r="AZ194" s="73">
        <v>0</v>
      </c>
      <c r="BA194" s="70" t="s">
        <v>1910</v>
      </c>
      <c r="BB194" s="60" t="s">
        <v>1911</v>
      </c>
      <c r="BC194" s="74">
        <v>33919</v>
      </c>
      <c r="BD194" s="75">
        <f ca="1">(TODAY()-Tabla1[[#This Row],[FECHA DE NACIMIENTO]])/365</f>
        <v>31.334246575342465</v>
      </c>
      <c r="BE194" s="70" t="s">
        <v>170</v>
      </c>
      <c r="BF194" s="70" t="s">
        <v>181</v>
      </c>
      <c r="BG194" s="70" t="s">
        <v>258</v>
      </c>
      <c r="BH194" s="76" t="s">
        <v>158</v>
      </c>
      <c r="BI194" s="70" t="s">
        <v>159</v>
      </c>
      <c r="BJ194" s="70" t="s">
        <v>160</v>
      </c>
      <c r="BK194" s="77" t="s">
        <v>1912</v>
      </c>
      <c r="BL194" s="70">
        <v>3508100312</v>
      </c>
      <c r="BM194" s="119" t="s">
        <v>1913</v>
      </c>
      <c r="BN194" s="70" t="s">
        <v>163</v>
      </c>
      <c r="BO194" s="71">
        <v>45473</v>
      </c>
      <c r="BP194" s="71">
        <v>45534</v>
      </c>
      <c r="BQ194" s="71" t="s">
        <v>991</v>
      </c>
      <c r="BR194" s="122">
        <v>1057571046</v>
      </c>
      <c r="BS194" s="121">
        <v>6</v>
      </c>
      <c r="BT194" s="70" t="s">
        <v>817</v>
      </c>
      <c r="BU194" s="370" t="s">
        <v>1914</v>
      </c>
      <c r="BV194" s="80" t="s">
        <v>374</v>
      </c>
      <c r="BW194" s="97" t="s">
        <v>168</v>
      </c>
      <c r="BX194" s="99" t="s">
        <v>1624</v>
      </c>
      <c r="BY194" s="98" t="s">
        <v>170</v>
      </c>
      <c r="BZ194" s="93" t="s">
        <v>170</v>
      </c>
      <c r="CA194" s="93" t="s">
        <v>170</v>
      </c>
      <c r="CB194" s="93" t="s">
        <v>170</v>
      </c>
      <c r="CC194" s="93" t="s">
        <v>170</v>
      </c>
      <c r="CD194" s="93" t="s">
        <v>170</v>
      </c>
      <c r="CE194" s="93" t="s">
        <v>170</v>
      </c>
      <c r="CF194" s="93" t="s">
        <v>170</v>
      </c>
      <c r="CG194" s="93" t="s">
        <v>170</v>
      </c>
      <c r="CH194" s="93" t="s">
        <v>170</v>
      </c>
      <c r="CI194" s="81" t="s">
        <v>170</v>
      </c>
      <c r="CJ194" s="81" t="s">
        <v>170</v>
      </c>
      <c r="CK194" s="81" t="s">
        <v>170</v>
      </c>
      <c r="CL194" s="81" t="s">
        <v>170</v>
      </c>
      <c r="CM194" s="81" t="s">
        <v>170</v>
      </c>
      <c r="CN194" s="81" t="s">
        <v>170</v>
      </c>
      <c r="CO194" s="81" t="s">
        <v>170</v>
      </c>
      <c r="CP194" s="81" t="s">
        <v>170</v>
      </c>
      <c r="CQ194" s="81" t="s">
        <v>170</v>
      </c>
      <c r="CR194" s="82" t="s">
        <v>170</v>
      </c>
      <c r="CS194" s="100">
        <v>45275</v>
      </c>
      <c r="CT194" s="83">
        <v>60</v>
      </c>
      <c r="CU194" s="225">
        <v>45324</v>
      </c>
      <c r="CV194" s="83">
        <v>30</v>
      </c>
      <c r="CW194" s="83"/>
      <c r="CX194" s="83"/>
      <c r="CY194" s="83"/>
      <c r="CZ194" s="83"/>
      <c r="DA194" s="83">
        <v>2</v>
      </c>
      <c r="DB194" s="84">
        <f t="shared" si="22"/>
        <v>90</v>
      </c>
      <c r="DC194" s="100">
        <v>45370</v>
      </c>
      <c r="DD194" s="101">
        <v>45275</v>
      </c>
      <c r="DE194" s="86">
        <v>9600000</v>
      </c>
      <c r="DF194" s="85">
        <v>45324</v>
      </c>
      <c r="DG194" s="86">
        <v>4800000</v>
      </c>
      <c r="DH194" s="85"/>
      <c r="DI194" s="86"/>
      <c r="DJ194" s="86"/>
      <c r="DK194" s="86"/>
      <c r="DL194" s="86"/>
      <c r="DM194" s="86"/>
      <c r="DN194" s="87">
        <v>2</v>
      </c>
      <c r="DO194" s="325">
        <f t="shared" si="25"/>
        <v>14400000</v>
      </c>
      <c r="DP194" s="111"/>
      <c r="DQ194" s="112"/>
      <c r="DR194" s="111"/>
      <c r="DS194" s="111"/>
      <c r="DT194" s="111"/>
      <c r="DU194" s="111"/>
      <c r="DV194" s="113"/>
      <c r="DW194" s="113"/>
      <c r="DX194" s="113"/>
      <c r="DY194" s="113"/>
      <c r="DZ194" s="114"/>
      <c r="EA194" s="115">
        <f t="shared" si="23"/>
        <v>4800000</v>
      </c>
      <c r="EB194" s="116">
        <f t="shared" si="24"/>
        <v>4800000</v>
      </c>
      <c r="EC194" s="117" t="s">
        <v>1915</v>
      </c>
    </row>
    <row r="195" spans="1:133" s="118" customFormat="1" ht="72" x14ac:dyDescent="0.2">
      <c r="A195" s="61">
        <v>194</v>
      </c>
      <c r="B195" s="61">
        <v>2023</v>
      </c>
      <c r="C195" s="360" t="s">
        <v>1916</v>
      </c>
      <c r="D195" s="366" t="s">
        <v>1917</v>
      </c>
      <c r="E195" s="62" t="s">
        <v>135</v>
      </c>
      <c r="F195" s="62" t="s">
        <v>136</v>
      </c>
      <c r="G195" s="61" t="s">
        <v>137</v>
      </c>
      <c r="H195" s="61" t="s">
        <v>138</v>
      </c>
      <c r="I195" s="63">
        <v>33000000</v>
      </c>
      <c r="J195" s="126">
        <f t="shared" si="20"/>
        <v>33000000</v>
      </c>
      <c r="K195" s="64" t="s">
        <v>139</v>
      </c>
      <c r="L195" s="65">
        <v>41889</v>
      </c>
      <c r="M195" s="76">
        <v>57</v>
      </c>
      <c r="N195" s="69" t="s">
        <v>140</v>
      </c>
      <c r="O195" s="69" t="s">
        <v>141</v>
      </c>
      <c r="P195" s="88" t="s">
        <v>378</v>
      </c>
      <c r="Q195" s="88">
        <v>1841</v>
      </c>
      <c r="R195" s="95" t="s">
        <v>379</v>
      </c>
      <c r="S195" s="102">
        <v>580</v>
      </c>
      <c r="T195" s="103">
        <v>45091</v>
      </c>
      <c r="U195" s="89"/>
      <c r="V195" s="90"/>
      <c r="W195" s="89"/>
      <c r="X195" s="104"/>
      <c r="Y195" s="105"/>
      <c r="Z195" s="91"/>
      <c r="AA195" s="92"/>
      <c r="AB195" s="92"/>
      <c r="AC195" s="92"/>
      <c r="AD195" s="106"/>
      <c r="AE195" s="96" t="s">
        <v>144</v>
      </c>
      <c r="AF195" s="66" t="s">
        <v>145</v>
      </c>
      <c r="AG195" s="66" t="s">
        <v>254</v>
      </c>
      <c r="AH195" s="66" t="s">
        <v>147</v>
      </c>
      <c r="AI195" s="67" t="s">
        <v>255</v>
      </c>
      <c r="AJ195" s="68">
        <v>5</v>
      </c>
      <c r="AK195" s="123" t="s">
        <v>471</v>
      </c>
      <c r="AL195" s="70" t="s">
        <v>150</v>
      </c>
      <c r="AM195" s="70">
        <v>6</v>
      </c>
      <c r="AN195" s="70">
        <v>0</v>
      </c>
      <c r="AO195" s="70">
        <f t="shared" si="21"/>
        <v>6</v>
      </c>
      <c r="AP195" s="70">
        <v>0</v>
      </c>
      <c r="AQ195" s="107">
        <v>45092</v>
      </c>
      <c r="AR195" s="108">
        <v>45093</v>
      </c>
      <c r="AS195" s="108">
        <v>45099</v>
      </c>
      <c r="AT195" s="108">
        <v>45281</v>
      </c>
      <c r="AU195" s="108">
        <v>45239</v>
      </c>
      <c r="AV195" s="109"/>
      <c r="AW195" s="94" t="s">
        <v>369</v>
      </c>
      <c r="AX195" s="70" t="s">
        <v>152</v>
      </c>
      <c r="AY195" s="72">
        <v>1052389779</v>
      </c>
      <c r="AZ195" s="73">
        <v>9</v>
      </c>
      <c r="BA195" s="70" t="s">
        <v>473</v>
      </c>
      <c r="BB195" s="60" t="s">
        <v>1053</v>
      </c>
      <c r="BC195" s="74">
        <v>32914</v>
      </c>
      <c r="BD195" s="75">
        <f ca="1">(TODAY()-Tabla1[[#This Row],[FECHA DE NACIMIENTO]])/365</f>
        <v>34.087671232876716</v>
      </c>
      <c r="BE195" s="70" t="s">
        <v>170</v>
      </c>
      <c r="BF195" s="70" t="s">
        <v>181</v>
      </c>
      <c r="BG195" s="70" t="s">
        <v>258</v>
      </c>
      <c r="BH195" s="76" t="s">
        <v>158</v>
      </c>
      <c r="BI195" s="70" t="s">
        <v>159</v>
      </c>
      <c r="BJ195" s="70" t="s">
        <v>160</v>
      </c>
      <c r="BK195" s="77" t="s">
        <v>1918</v>
      </c>
      <c r="BL195" s="70">
        <v>6017020244</v>
      </c>
      <c r="BM195" s="119" t="s">
        <v>475</v>
      </c>
      <c r="BN195" s="70" t="s">
        <v>163</v>
      </c>
      <c r="BO195" s="71">
        <v>45468</v>
      </c>
      <c r="BP195" s="71"/>
      <c r="BQ195" s="71" t="s">
        <v>1919</v>
      </c>
      <c r="BR195" s="122">
        <v>80048265</v>
      </c>
      <c r="BS195" s="121">
        <v>3</v>
      </c>
      <c r="BT195" s="70" t="s">
        <v>1690</v>
      </c>
      <c r="BU195" s="128" t="s">
        <v>1920</v>
      </c>
      <c r="BV195" s="80" t="s">
        <v>374</v>
      </c>
      <c r="BW195" s="97" t="s">
        <v>250</v>
      </c>
      <c r="BX195" s="99" t="s">
        <v>1624</v>
      </c>
      <c r="BY195" s="98" t="s">
        <v>170</v>
      </c>
      <c r="BZ195" s="93" t="s">
        <v>170</v>
      </c>
      <c r="CA195" s="93" t="s">
        <v>170</v>
      </c>
      <c r="CB195" s="93" t="s">
        <v>170</v>
      </c>
      <c r="CC195" s="93" t="s">
        <v>170</v>
      </c>
      <c r="CD195" s="93" t="s">
        <v>170</v>
      </c>
      <c r="CE195" s="93" t="s">
        <v>170</v>
      </c>
      <c r="CF195" s="93" t="s">
        <v>170</v>
      </c>
      <c r="CG195" s="93" t="s">
        <v>170</v>
      </c>
      <c r="CH195" s="93" t="s">
        <v>170</v>
      </c>
      <c r="CI195" s="81" t="s">
        <v>170</v>
      </c>
      <c r="CJ195" s="81" t="s">
        <v>170</v>
      </c>
      <c r="CK195" s="81" t="s">
        <v>170</v>
      </c>
      <c r="CL195" s="81" t="s">
        <v>170</v>
      </c>
      <c r="CM195" s="81" t="s">
        <v>170</v>
      </c>
      <c r="CN195" s="81" t="s">
        <v>170</v>
      </c>
      <c r="CO195" s="81" t="s">
        <v>170</v>
      </c>
      <c r="CP195" s="81" t="s">
        <v>170</v>
      </c>
      <c r="CQ195" s="81" t="s">
        <v>170</v>
      </c>
      <c r="CR195" s="82" t="s">
        <v>170</v>
      </c>
      <c r="CS195" s="100"/>
      <c r="CT195" s="83"/>
      <c r="CU195" s="83"/>
      <c r="CV195" s="83"/>
      <c r="CW195" s="83"/>
      <c r="CX195" s="83"/>
      <c r="CY195" s="83"/>
      <c r="CZ195" s="83"/>
      <c r="DA195" s="83"/>
      <c r="DB195" s="84">
        <f t="shared" si="22"/>
        <v>0</v>
      </c>
      <c r="DC195" s="100">
        <v>45281</v>
      </c>
      <c r="DD195" s="101"/>
      <c r="DE195" s="86"/>
      <c r="DF195" s="85"/>
      <c r="DG195" s="86"/>
      <c r="DH195" s="85"/>
      <c r="DI195" s="86"/>
      <c r="DJ195" s="86"/>
      <c r="DK195" s="86"/>
      <c r="DL195" s="86"/>
      <c r="DM195" s="86"/>
      <c r="DN195" s="87"/>
      <c r="DO195" s="325">
        <f t="shared" si="25"/>
        <v>0</v>
      </c>
      <c r="DP195" s="111"/>
      <c r="DQ195" s="112"/>
      <c r="DR195" s="111"/>
      <c r="DS195" s="111"/>
      <c r="DT195" s="111"/>
      <c r="DU195" s="111"/>
      <c r="DV195" s="113"/>
      <c r="DW195" s="113"/>
      <c r="DX195" s="113"/>
      <c r="DY195" s="113"/>
      <c r="DZ195" s="114"/>
      <c r="EA195" s="115">
        <f t="shared" si="23"/>
        <v>5500000</v>
      </c>
      <c r="EB195" s="116">
        <f t="shared" si="24"/>
        <v>5500000</v>
      </c>
      <c r="EC195" s="117" t="s">
        <v>1921</v>
      </c>
    </row>
    <row r="196" spans="1:133" s="118" customFormat="1" ht="33" customHeight="1" x14ac:dyDescent="0.2">
      <c r="A196" s="61">
        <v>195</v>
      </c>
      <c r="B196" s="61">
        <v>2023</v>
      </c>
      <c r="C196" s="363" t="s">
        <v>1922</v>
      </c>
      <c r="D196" s="363" t="s">
        <v>1922</v>
      </c>
      <c r="E196" s="62" t="s">
        <v>135</v>
      </c>
      <c r="F196" s="62" t="s">
        <v>1512</v>
      </c>
      <c r="G196" s="61" t="s">
        <v>1513</v>
      </c>
      <c r="H196" s="61" t="s">
        <v>1514</v>
      </c>
      <c r="I196" s="63">
        <v>230944444</v>
      </c>
      <c r="J196" s="126">
        <f t="shared" si="20"/>
        <v>230944444</v>
      </c>
      <c r="K196" s="64" t="s">
        <v>139</v>
      </c>
      <c r="L196" s="65" t="s">
        <v>170</v>
      </c>
      <c r="M196" s="76">
        <v>6</v>
      </c>
      <c r="N196" s="69" t="s">
        <v>511</v>
      </c>
      <c r="O196" s="69" t="s">
        <v>266</v>
      </c>
      <c r="P196" s="88" t="s">
        <v>908</v>
      </c>
      <c r="Q196" s="88">
        <v>2024</v>
      </c>
      <c r="R196" s="95" t="s">
        <v>1079</v>
      </c>
      <c r="S196" s="102">
        <v>576</v>
      </c>
      <c r="T196" s="103">
        <v>45090</v>
      </c>
      <c r="U196" s="89"/>
      <c r="V196" s="90"/>
      <c r="W196" s="89"/>
      <c r="X196" s="104"/>
      <c r="Y196" s="105"/>
      <c r="Z196" s="91"/>
      <c r="AA196" s="92"/>
      <c r="AB196" s="92"/>
      <c r="AC196" s="92"/>
      <c r="AD196" s="106"/>
      <c r="AE196" s="96" t="s">
        <v>144</v>
      </c>
      <c r="AF196" s="66" t="s">
        <v>145</v>
      </c>
      <c r="AG196" s="66" t="s">
        <v>1516</v>
      </c>
      <c r="AH196" s="66" t="s">
        <v>1517</v>
      </c>
      <c r="AI196" s="67" t="s">
        <v>1518</v>
      </c>
      <c r="AJ196" s="68">
        <v>15</v>
      </c>
      <c r="AK196" s="123" t="s">
        <v>1923</v>
      </c>
      <c r="AL196" s="70" t="s">
        <v>150</v>
      </c>
      <c r="AM196" s="70">
        <v>7</v>
      </c>
      <c r="AN196" s="70">
        <v>0</v>
      </c>
      <c r="AO196" s="70">
        <f t="shared" si="21"/>
        <v>7</v>
      </c>
      <c r="AP196" s="70">
        <v>0</v>
      </c>
      <c r="AQ196" s="107">
        <v>45098</v>
      </c>
      <c r="AR196" s="107">
        <v>45104</v>
      </c>
      <c r="AS196" s="107">
        <v>45240</v>
      </c>
      <c r="AT196" s="107">
        <v>45452</v>
      </c>
      <c r="AU196" s="107"/>
      <c r="AV196" s="107"/>
      <c r="AW196" s="107" t="s">
        <v>1924</v>
      </c>
      <c r="AX196" s="70" t="s">
        <v>1097</v>
      </c>
      <c r="AY196" s="72">
        <v>900971006</v>
      </c>
      <c r="AZ196" s="73">
        <v>4</v>
      </c>
      <c r="BA196" s="70" t="s">
        <v>1925</v>
      </c>
      <c r="BB196" s="60" t="s">
        <v>170</v>
      </c>
      <c r="BC196" s="74" t="s">
        <v>170</v>
      </c>
      <c r="BD196" s="75" t="e">
        <f ca="1">(TODAY()-Tabla1[[#This Row],[FECHA DE NACIMIENTO]])/365</f>
        <v>#VALUE!</v>
      </c>
      <c r="BE196" s="70" t="s">
        <v>170</v>
      </c>
      <c r="BF196" s="70" t="s">
        <v>1099</v>
      </c>
      <c r="BG196" s="70" t="s">
        <v>170</v>
      </c>
      <c r="BH196" s="76" t="s">
        <v>1100</v>
      </c>
      <c r="BI196" s="73" t="s">
        <v>1926</v>
      </c>
      <c r="BJ196" s="70" t="s">
        <v>160</v>
      </c>
      <c r="BK196" s="77" t="s">
        <v>1927</v>
      </c>
      <c r="BL196" s="70">
        <v>6013499080</v>
      </c>
      <c r="BM196" s="119" t="s">
        <v>1928</v>
      </c>
      <c r="BN196" s="70" t="s">
        <v>163</v>
      </c>
      <c r="BO196" s="71">
        <v>45607</v>
      </c>
      <c r="BP196" s="71"/>
      <c r="BQ196" s="71" t="s">
        <v>1929</v>
      </c>
      <c r="BR196" s="122">
        <v>53037864</v>
      </c>
      <c r="BS196" s="121">
        <v>1</v>
      </c>
      <c r="BT196" s="70" t="s">
        <v>519</v>
      </c>
      <c r="BU196" s="128" t="s">
        <v>1930</v>
      </c>
      <c r="BV196" s="80" t="s">
        <v>374</v>
      </c>
      <c r="BW196" s="80" t="s">
        <v>168</v>
      </c>
      <c r="BX196" s="99" t="s">
        <v>1931</v>
      </c>
      <c r="BY196" s="98" t="s">
        <v>170</v>
      </c>
      <c r="BZ196" s="93" t="s">
        <v>170</v>
      </c>
      <c r="CA196" s="93" t="s">
        <v>170</v>
      </c>
      <c r="CB196" s="93" t="s">
        <v>170</v>
      </c>
      <c r="CC196" s="93" t="s">
        <v>170</v>
      </c>
      <c r="CD196" s="93" t="s">
        <v>170</v>
      </c>
      <c r="CE196" s="93" t="s">
        <v>170</v>
      </c>
      <c r="CF196" s="93" t="s">
        <v>170</v>
      </c>
      <c r="CG196" s="93" t="s">
        <v>170</v>
      </c>
      <c r="CH196" s="93" t="s">
        <v>170</v>
      </c>
      <c r="CI196" s="81" t="s">
        <v>170</v>
      </c>
      <c r="CJ196" s="81" t="s">
        <v>170</v>
      </c>
      <c r="CK196" s="81" t="s">
        <v>170</v>
      </c>
      <c r="CL196" s="81" t="s">
        <v>170</v>
      </c>
      <c r="CM196" s="81" t="s">
        <v>170</v>
      </c>
      <c r="CN196" s="81" t="s">
        <v>170</v>
      </c>
      <c r="CO196" s="81" t="s">
        <v>170</v>
      </c>
      <c r="CP196" s="81" t="s">
        <v>170</v>
      </c>
      <c r="CQ196" s="81" t="s">
        <v>170</v>
      </c>
      <c r="CR196" s="82" t="s">
        <v>170</v>
      </c>
      <c r="CS196" s="100"/>
      <c r="CT196" s="83"/>
      <c r="CU196" s="83"/>
      <c r="CV196" s="83"/>
      <c r="CW196" s="83"/>
      <c r="CX196" s="83"/>
      <c r="CY196" s="83"/>
      <c r="CZ196" s="83"/>
      <c r="DA196" s="83"/>
      <c r="DB196" s="84">
        <f t="shared" si="22"/>
        <v>0</v>
      </c>
      <c r="DC196" s="83"/>
      <c r="DD196" s="101"/>
      <c r="DE196" s="86"/>
      <c r="DF196" s="85"/>
      <c r="DG196" s="86"/>
      <c r="DH196" s="85"/>
      <c r="DI196" s="86"/>
      <c r="DJ196" s="86"/>
      <c r="DK196" s="86"/>
      <c r="DL196" s="86"/>
      <c r="DM196" s="86"/>
      <c r="DN196" s="87"/>
      <c r="DO196" s="325">
        <f t="shared" si="25"/>
        <v>0</v>
      </c>
      <c r="DP196" s="111"/>
      <c r="DQ196" s="112"/>
      <c r="DR196" s="111"/>
      <c r="DS196" s="111"/>
      <c r="DT196" s="111"/>
      <c r="DU196" s="111"/>
      <c r="DV196" s="113"/>
      <c r="DW196" s="113"/>
      <c r="DX196" s="113"/>
      <c r="DY196" s="113"/>
      <c r="DZ196" s="245" t="s">
        <v>1932</v>
      </c>
      <c r="EA196" s="115">
        <f t="shared" si="23"/>
        <v>32992063.428571429</v>
      </c>
      <c r="EB196" s="116">
        <f t="shared" si="24"/>
        <v>32992063.428571429</v>
      </c>
      <c r="EC196" s="227"/>
    </row>
    <row r="197" spans="1:133" s="118" customFormat="1" ht="36" x14ac:dyDescent="0.2">
      <c r="A197" s="61">
        <v>196</v>
      </c>
      <c r="B197" s="61">
        <v>2023</v>
      </c>
      <c r="C197" s="363" t="s">
        <v>1894</v>
      </c>
      <c r="D197" s="366" t="s">
        <v>1933</v>
      </c>
      <c r="E197" s="62" t="s">
        <v>135</v>
      </c>
      <c r="F197" s="62" t="s">
        <v>136</v>
      </c>
      <c r="G197" s="61" t="s">
        <v>137</v>
      </c>
      <c r="H197" s="61" t="s">
        <v>138</v>
      </c>
      <c r="I197" s="63">
        <v>14400000</v>
      </c>
      <c r="J197" s="126">
        <f t="shared" si="20"/>
        <v>16800000</v>
      </c>
      <c r="K197" s="64" t="s">
        <v>139</v>
      </c>
      <c r="L197" s="65">
        <v>41745</v>
      </c>
      <c r="M197" s="76">
        <v>57</v>
      </c>
      <c r="N197" s="69" t="s">
        <v>140</v>
      </c>
      <c r="O197" s="69" t="s">
        <v>141</v>
      </c>
      <c r="P197" s="88" t="s">
        <v>378</v>
      </c>
      <c r="Q197" s="88">
        <v>1841</v>
      </c>
      <c r="R197" s="95" t="s">
        <v>379</v>
      </c>
      <c r="S197" s="102">
        <v>577</v>
      </c>
      <c r="T197" s="103">
        <v>45090</v>
      </c>
      <c r="U197" s="89">
        <v>893</v>
      </c>
      <c r="V197" s="90">
        <v>45288</v>
      </c>
      <c r="W197" s="89"/>
      <c r="X197" s="104"/>
      <c r="Y197" s="105"/>
      <c r="Z197" s="91"/>
      <c r="AA197" s="92"/>
      <c r="AB197" s="92"/>
      <c r="AC197" s="92"/>
      <c r="AD197" s="106"/>
      <c r="AE197" s="96" t="s">
        <v>144</v>
      </c>
      <c r="AF197" s="66" t="s">
        <v>145</v>
      </c>
      <c r="AG197" s="66" t="s">
        <v>146</v>
      </c>
      <c r="AH197" s="66" t="s">
        <v>147</v>
      </c>
      <c r="AI197" s="67" t="s">
        <v>148</v>
      </c>
      <c r="AJ197" s="68">
        <v>4</v>
      </c>
      <c r="AK197" s="123" t="s">
        <v>1934</v>
      </c>
      <c r="AL197" s="70" t="s">
        <v>150</v>
      </c>
      <c r="AM197" s="70">
        <v>6</v>
      </c>
      <c r="AN197" s="70">
        <v>1</v>
      </c>
      <c r="AO197" s="70">
        <f t="shared" ref="AO197" si="33">+AM197+AN197</f>
        <v>7</v>
      </c>
      <c r="AP197" s="70">
        <v>0</v>
      </c>
      <c r="AQ197" s="107">
        <v>45093</v>
      </c>
      <c r="AR197" s="108">
        <v>45093</v>
      </c>
      <c r="AS197" s="108">
        <v>45117</v>
      </c>
      <c r="AT197" s="108">
        <v>45300</v>
      </c>
      <c r="AU197" s="108">
        <v>45331</v>
      </c>
      <c r="AV197" s="109"/>
      <c r="AW197" s="94" t="s">
        <v>179</v>
      </c>
      <c r="AX197" s="70" t="s">
        <v>152</v>
      </c>
      <c r="AY197" s="72">
        <v>53072955</v>
      </c>
      <c r="AZ197" s="73">
        <v>1</v>
      </c>
      <c r="BA197" s="70" t="s">
        <v>1935</v>
      </c>
      <c r="BB197" s="60" t="s">
        <v>154</v>
      </c>
      <c r="BC197" s="74">
        <v>30552</v>
      </c>
      <c r="BD197" s="75">
        <f ca="1">(TODAY()-Tabla1[[#This Row],[FECHA DE NACIMIENTO]])/365</f>
        <v>40.558904109589044</v>
      </c>
      <c r="BE197" s="70" t="s">
        <v>198</v>
      </c>
      <c r="BF197" s="70" t="s">
        <v>156</v>
      </c>
      <c r="BG197" s="70" t="s">
        <v>157</v>
      </c>
      <c r="BH197" s="76" t="s">
        <v>158</v>
      </c>
      <c r="BI197" s="70" t="s">
        <v>159</v>
      </c>
      <c r="BJ197" s="70" t="s">
        <v>160</v>
      </c>
      <c r="BK197" s="77" t="s">
        <v>1936</v>
      </c>
      <c r="BL197" s="70">
        <v>312494855</v>
      </c>
      <c r="BM197" s="119" t="s">
        <v>1937</v>
      </c>
      <c r="BN197" s="70" t="s">
        <v>163</v>
      </c>
      <c r="BO197" s="71">
        <v>45483</v>
      </c>
      <c r="BP197" s="235"/>
      <c r="BQ197" s="70" t="s">
        <v>287</v>
      </c>
      <c r="BR197" s="72">
        <v>79053156</v>
      </c>
      <c r="BS197" s="73">
        <v>5</v>
      </c>
      <c r="BT197" s="70" t="s">
        <v>1897</v>
      </c>
      <c r="BU197" s="128" t="s">
        <v>1898</v>
      </c>
      <c r="BV197" s="80" t="s">
        <v>374</v>
      </c>
      <c r="BW197" s="97" t="s">
        <v>187</v>
      </c>
      <c r="BX197" s="99" t="s">
        <v>1824</v>
      </c>
      <c r="BY197" s="98" t="s">
        <v>170</v>
      </c>
      <c r="BZ197" s="93" t="s">
        <v>170</v>
      </c>
      <c r="CA197" s="93" t="s">
        <v>170</v>
      </c>
      <c r="CB197" s="93" t="s">
        <v>170</v>
      </c>
      <c r="CC197" s="93" t="s">
        <v>170</v>
      </c>
      <c r="CD197" s="93" t="s">
        <v>170</v>
      </c>
      <c r="CE197" s="93" t="s">
        <v>170</v>
      </c>
      <c r="CF197" s="93" t="s">
        <v>170</v>
      </c>
      <c r="CG197" s="93" t="s">
        <v>170</v>
      </c>
      <c r="CH197" s="93" t="s">
        <v>170</v>
      </c>
      <c r="CI197" s="81" t="s">
        <v>170</v>
      </c>
      <c r="CJ197" s="81" t="s">
        <v>170</v>
      </c>
      <c r="CK197" s="81" t="s">
        <v>170</v>
      </c>
      <c r="CL197" s="81" t="s">
        <v>170</v>
      </c>
      <c r="CM197" s="81" t="s">
        <v>170</v>
      </c>
      <c r="CN197" s="81" t="s">
        <v>170</v>
      </c>
      <c r="CO197" s="81" t="s">
        <v>170</v>
      </c>
      <c r="CP197" s="81" t="s">
        <v>170</v>
      </c>
      <c r="CQ197" s="81" t="s">
        <v>170</v>
      </c>
      <c r="CR197" s="82" t="s">
        <v>170</v>
      </c>
      <c r="CS197" s="100">
        <v>45289</v>
      </c>
      <c r="CT197" s="83">
        <v>30</v>
      </c>
      <c r="CU197" s="83"/>
      <c r="CV197" s="83"/>
      <c r="CW197" s="83"/>
      <c r="CX197" s="83"/>
      <c r="CY197" s="83"/>
      <c r="CZ197" s="83"/>
      <c r="DA197" s="83">
        <v>1</v>
      </c>
      <c r="DB197" s="84">
        <f t="shared" si="22"/>
        <v>30</v>
      </c>
      <c r="DC197" s="100">
        <v>45331</v>
      </c>
      <c r="DD197" s="101">
        <v>45289</v>
      </c>
      <c r="DE197" s="86">
        <v>2400000</v>
      </c>
      <c r="DF197" s="85"/>
      <c r="DG197" s="86"/>
      <c r="DH197" s="85"/>
      <c r="DI197" s="86"/>
      <c r="DJ197" s="86"/>
      <c r="DK197" s="86"/>
      <c r="DL197" s="86"/>
      <c r="DM197" s="86"/>
      <c r="DN197" s="87">
        <v>1</v>
      </c>
      <c r="DO197" s="325">
        <f t="shared" si="25"/>
        <v>2400000</v>
      </c>
      <c r="DP197" s="111"/>
      <c r="DQ197" s="112"/>
      <c r="DR197" s="111"/>
      <c r="DS197" s="111"/>
      <c r="DT197" s="111"/>
      <c r="DU197" s="111"/>
      <c r="DV197" s="113"/>
      <c r="DW197" s="113"/>
      <c r="DX197" s="113"/>
      <c r="DY197" s="113"/>
      <c r="DZ197" s="114"/>
      <c r="EA197" s="115">
        <f t="shared" si="23"/>
        <v>2400000</v>
      </c>
      <c r="EB197" s="116">
        <f t="shared" si="24"/>
        <v>2400000</v>
      </c>
      <c r="EC197" s="117" t="s">
        <v>1899</v>
      </c>
    </row>
    <row r="198" spans="1:133" s="118" customFormat="1" ht="30" x14ac:dyDescent="0.2">
      <c r="A198" s="61">
        <v>197</v>
      </c>
      <c r="B198" s="61">
        <v>2023</v>
      </c>
      <c r="C198" s="129" t="s">
        <v>1938</v>
      </c>
      <c r="D198" s="62" t="s">
        <v>1939</v>
      </c>
      <c r="E198" s="62" t="s">
        <v>1089</v>
      </c>
      <c r="F198" s="62" t="s">
        <v>1090</v>
      </c>
      <c r="G198" s="61" t="s">
        <v>1284</v>
      </c>
      <c r="H198" s="61" t="s">
        <v>1285</v>
      </c>
      <c r="I198" s="63">
        <v>5443916</v>
      </c>
      <c r="J198" s="126">
        <f t="shared" si="20"/>
        <v>5443916</v>
      </c>
      <c r="K198" s="64" t="s">
        <v>1286</v>
      </c>
      <c r="L198" s="65" t="s">
        <v>170</v>
      </c>
      <c r="M198" s="239"/>
      <c r="N198" s="240"/>
      <c r="O198" s="240"/>
      <c r="P198" s="88" t="s">
        <v>1940</v>
      </c>
      <c r="Q198" s="88">
        <v>271311</v>
      </c>
      <c r="R198" s="95" t="s">
        <v>1941</v>
      </c>
      <c r="S198" s="102">
        <v>556</v>
      </c>
      <c r="T198" s="103">
        <v>45064</v>
      </c>
      <c r="U198" s="89"/>
      <c r="V198" s="90"/>
      <c r="W198" s="89"/>
      <c r="X198" s="104"/>
      <c r="Y198" s="105"/>
      <c r="Z198" s="91"/>
      <c r="AA198" s="92"/>
      <c r="AB198" s="92"/>
      <c r="AC198" s="92"/>
      <c r="AD198" s="106"/>
      <c r="AE198" s="96" t="s">
        <v>144</v>
      </c>
      <c r="AF198" s="66" t="s">
        <v>145</v>
      </c>
      <c r="AG198" s="66" t="s">
        <v>1290</v>
      </c>
      <c r="AH198" s="66" t="s">
        <v>1291</v>
      </c>
      <c r="AI198" s="67" t="s">
        <v>1292</v>
      </c>
      <c r="AJ198" s="68">
        <v>10</v>
      </c>
      <c r="AK198" s="123" t="s">
        <v>1942</v>
      </c>
      <c r="AL198" s="70" t="s">
        <v>1943</v>
      </c>
      <c r="AM198" s="70">
        <v>363</v>
      </c>
      <c r="AN198" s="70">
        <v>0</v>
      </c>
      <c r="AO198" s="70">
        <f t="shared" si="21"/>
        <v>363</v>
      </c>
      <c r="AP198" s="70">
        <v>0</v>
      </c>
      <c r="AQ198" s="107">
        <v>45090</v>
      </c>
      <c r="AR198" s="108">
        <v>45092</v>
      </c>
      <c r="AS198" s="108">
        <v>45092</v>
      </c>
      <c r="AT198" s="108">
        <v>45456</v>
      </c>
      <c r="AU198" s="108"/>
      <c r="AV198" s="109"/>
      <c r="AW198" s="94" t="s">
        <v>1924</v>
      </c>
      <c r="AX198" s="70" t="s">
        <v>1097</v>
      </c>
      <c r="AY198" s="72">
        <v>860037013</v>
      </c>
      <c r="AZ198" s="73">
        <v>6</v>
      </c>
      <c r="BA198" s="70" t="s">
        <v>1944</v>
      </c>
      <c r="BB198" s="60" t="s">
        <v>170</v>
      </c>
      <c r="BC198" s="74" t="s">
        <v>170</v>
      </c>
      <c r="BD198" s="75" t="e">
        <f ca="1">(TODAY()-Tabla1[[#This Row],[FECHA DE NACIMIENTO]])/365</f>
        <v>#VALUE!</v>
      </c>
      <c r="BE198" s="70" t="s">
        <v>170</v>
      </c>
      <c r="BF198" s="70" t="s">
        <v>1099</v>
      </c>
      <c r="BG198" s="70" t="s">
        <v>170</v>
      </c>
      <c r="BH198" s="76" t="s">
        <v>1100</v>
      </c>
      <c r="BI198" s="73" t="s">
        <v>1295</v>
      </c>
      <c r="BJ198" s="70" t="s">
        <v>160</v>
      </c>
      <c r="BK198" s="77" t="s">
        <v>1945</v>
      </c>
      <c r="BL198" s="70">
        <v>6012855600</v>
      </c>
      <c r="BM198" s="119" t="s">
        <v>1297</v>
      </c>
      <c r="BN198" s="70" t="s">
        <v>163</v>
      </c>
      <c r="BO198" s="235"/>
      <c r="BP198" s="71"/>
      <c r="BQ198" s="71" t="s">
        <v>1346</v>
      </c>
      <c r="BR198" s="122">
        <v>91517371</v>
      </c>
      <c r="BS198" s="121">
        <v>9</v>
      </c>
      <c r="BT198" s="70" t="s">
        <v>1897</v>
      </c>
      <c r="BU198" s="128" t="s">
        <v>1946</v>
      </c>
      <c r="BV198" s="80" t="s">
        <v>211</v>
      </c>
      <c r="BW198" s="97" t="s">
        <v>168</v>
      </c>
      <c r="BX198" s="99" t="s">
        <v>1624</v>
      </c>
      <c r="BY198" s="98" t="s">
        <v>170</v>
      </c>
      <c r="BZ198" s="93" t="s">
        <v>170</v>
      </c>
      <c r="CA198" s="93" t="s">
        <v>170</v>
      </c>
      <c r="CB198" s="93" t="s">
        <v>170</v>
      </c>
      <c r="CC198" s="93" t="s">
        <v>170</v>
      </c>
      <c r="CD198" s="93" t="s">
        <v>170</v>
      </c>
      <c r="CE198" s="93" t="s">
        <v>170</v>
      </c>
      <c r="CF198" s="93" t="s">
        <v>170</v>
      </c>
      <c r="CG198" s="93" t="s">
        <v>170</v>
      </c>
      <c r="CH198" s="93" t="s">
        <v>170</v>
      </c>
      <c r="CI198" s="81" t="s">
        <v>170</v>
      </c>
      <c r="CJ198" s="81" t="s">
        <v>170</v>
      </c>
      <c r="CK198" s="81" t="s">
        <v>170</v>
      </c>
      <c r="CL198" s="81" t="s">
        <v>170</v>
      </c>
      <c r="CM198" s="81" t="s">
        <v>170</v>
      </c>
      <c r="CN198" s="81" t="s">
        <v>170</v>
      </c>
      <c r="CO198" s="81" t="s">
        <v>170</v>
      </c>
      <c r="CP198" s="81" t="s">
        <v>170</v>
      </c>
      <c r="CQ198" s="81" t="s">
        <v>170</v>
      </c>
      <c r="CR198" s="82" t="s">
        <v>170</v>
      </c>
      <c r="CS198" s="100"/>
      <c r="CT198" s="83"/>
      <c r="CU198" s="83"/>
      <c r="CV198" s="83"/>
      <c r="CW198" s="83"/>
      <c r="CX198" s="83"/>
      <c r="CY198" s="83"/>
      <c r="CZ198" s="83"/>
      <c r="DA198" s="83"/>
      <c r="DB198" s="84">
        <f t="shared" si="22"/>
        <v>0</v>
      </c>
      <c r="DC198" s="100">
        <v>45456</v>
      </c>
      <c r="DD198" s="101"/>
      <c r="DE198" s="86"/>
      <c r="DF198" s="85"/>
      <c r="DG198" s="86"/>
      <c r="DH198" s="85"/>
      <c r="DI198" s="86"/>
      <c r="DJ198" s="86"/>
      <c r="DK198" s="86"/>
      <c r="DL198" s="86"/>
      <c r="DM198" s="86"/>
      <c r="DN198" s="87"/>
      <c r="DO198" s="325">
        <f t="shared" si="25"/>
        <v>0</v>
      </c>
      <c r="DP198" s="111"/>
      <c r="DQ198" s="112"/>
      <c r="DR198" s="111"/>
      <c r="DS198" s="111"/>
      <c r="DT198" s="111"/>
      <c r="DU198" s="111"/>
      <c r="DV198" s="113"/>
      <c r="DW198" s="113"/>
      <c r="DX198" s="113"/>
      <c r="DY198" s="113"/>
      <c r="DZ198" s="114"/>
      <c r="EA198" s="115">
        <f t="shared" si="23"/>
        <v>14997.013774104684</v>
      </c>
      <c r="EB198" s="116">
        <f t="shared" si="24"/>
        <v>14997.013774104684</v>
      </c>
      <c r="EC198" s="117" t="s">
        <v>1947</v>
      </c>
    </row>
    <row r="199" spans="1:133" s="118" customFormat="1" ht="38.25" customHeight="1" x14ac:dyDescent="0.2">
      <c r="A199" s="61">
        <v>198</v>
      </c>
      <c r="B199" s="61">
        <v>2023</v>
      </c>
      <c r="C199" s="363" t="s">
        <v>1948</v>
      </c>
      <c r="D199" s="366" t="s">
        <v>1949</v>
      </c>
      <c r="E199" s="62" t="s">
        <v>135</v>
      </c>
      <c r="F199" s="62" t="s">
        <v>136</v>
      </c>
      <c r="G199" s="61" t="s">
        <v>137</v>
      </c>
      <c r="H199" s="61" t="s">
        <v>138</v>
      </c>
      <c r="I199" s="63">
        <v>36000000</v>
      </c>
      <c r="J199" s="126">
        <f t="shared" si="20"/>
        <v>54000000</v>
      </c>
      <c r="K199" s="64" t="s">
        <v>139</v>
      </c>
      <c r="L199" s="65">
        <v>42122</v>
      </c>
      <c r="M199" s="76">
        <v>57</v>
      </c>
      <c r="N199" s="69" t="s">
        <v>140</v>
      </c>
      <c r="O199" s="69" t="s">
        <v>141</v>
      </c>
      <c r="P199" s="88" t="s">
        <v>142</v>
      </c>
      <c r="Q199" s="88">
        <v>1741</v>
      </c>
      <c r="R199" s="95" t="s">
        <v>143</v>
      </c>
      <c r="S199" s="102">
        <v>591</v>
      </c>
      <c r="T199" s="103">
        <v>45099</v>
      </c>
      <c r="U199" s="89">
        <v>757</v>
      </c>
      <c r="V199" s="90">
        <v>45239</v>
      </c>
      <c r="W199" s="89"/>
      <c r="X199" s="104"/>
      <c r="Y199" s="105"/>
      <c r="Z199" s="91"/>
      <c r="AA199" s="92"/>
      <c r="AB199" s="92"/>
      <c r="AC199" s="92"/>
      <c r="AD199" s="106"/>
      <c r="AE199" s="96" t="s">
        <v>144</v>
      </c>
      <c r="AF199" s="66" t="s">
        <v>145</v>
      </c>
      <c r="AG199" s="66" t="s">
        <v>254</v>
      </c>
      <c r="AH199" s="66" t="s">
        <v>147</v>
      </c>
      <c r="AI199" s="67" t="s">
        <v>255</v>
      </c>
      <c r="AJ199" s="68">
        <v>5</v>
      </c>
      <c r="AK199" s="123" t="s">
        <v>1950</v>
      </c>
      <c r="AL199" s="70" t="s">
        <v>150</v>
      </c>
      <c r="AM199" s="70">
        <v>6</v>
      </c>
      <c r="AN199" s="70">
        <v>3</v>
      </c>
      <c r="AO199" s="70">
        <f t="shared" si="21"/>
        <v>9</v>
      </c>
      <c r="AP199" s="70">
        <v>0</v>
      </c>
      <c r="AQ199" s="107">
        <v>45100</v>
      </c>
      <c r="AR199" s="108">
        <v>45103</v>
      </c>
      <c r="AS199" s="108">
        <v>45103</v>
      </c>
      <c r="AT199" s="108">
        <v>45285</v>
      </c>
      <c r="AU199" s="108">
        <v>45376</v>
      </c>
      <c r="AV199" s="109"/>
      <c r="AW199" s="94" t="s">
        <v>195</v>
      </c>
      <c r="AX199" s="70" t="s">
        <v>152</v>
      </c>
      <c r="AY199" s="72">
        <v>1016059999</v>
      </c>
      <c r="AZ199" s="73">
        <v>6</v>
      </c>
      <c r="BA199" s="70" t="s">
        <v>247</v>
      </c>
      <c r="BB199" s="60" t="s">
        <v>370</v>
      </c>
      <c r="BC199" s="74">
        <v>34232</v>
      </c>
      <c r="BD199" s="75">
        <f ca="1">(TODAY()-Tabla1[[#This Row],[FECHA DE NACIMIENTO]])/365</f>
        <v>30.476712328767125</v>
      </c>
      <c r="BE199" s="70" t="s">
        <v>170</v>
      </c>
      <c r="BF199" s="70" t="s">
        <v>181</v>
      </c>
      <c r="BG199" s="70" t="s">
        <v>258</v>
      </c>
      <c r="BH199" s="76" t="s">
        <v>158</v>
      </c>
      <c r="BI199" s="70" t="s">
        <v>159</v>
      </c>
      <c r="BJ199" s="70" t="s">
        <v>160</v>
      </c>
      <c r="BK199" s="77" t="s">
        <v>371</v>
      </c>
      <c r="BL199" s="70">
        <v>3118241573</v>
      </c>
      <c r="BM199" s="119" t="s">
        <v>372</v>
      </c>
      <c r="BN199" s="70" t="s">
        <v>163</v>
      </c>
      <c r="BO199" s="71">
        <v>45478</v>
      </c>
      <c r="BP199" s="235"/>
      <c r="BQ199" s="71" t="s">
        <v>164</v>
      </c>
      <c r="BR199" s="122">
        <v>39663349</v>
      </c>
      <c r="BS199" s="121">
        <v>1</v>
      </c>
      <c r="BT199" s="70" t="s">
        <v>248</v>
      </c>
      <c r="BU199" s="128" t="s">
        <v>1951</v>
      </c>
      <c r="BV199" s="80" t="s">
        <v>374</v>
      </c>
      <c r="BW199" s="97" t="s">
        <v>168</v>
      </c>
      <c r="BX199" s="99" t="s">
        <v>1624</v>
      </c>
      <c r="BY199" s="98" t="s">
        <v>170</v>
      </c>
      <c r="BZ199" s="93" t="s">
        <v>170</v>
      </c>
      <c r="CA199" s="93" t="s">
        <v>170</v>
      </c>
      <c r="CB199" s="93" t="s">
        <v>170</v>
      </c>
      <c r="CC199" s="93" t="s">
        <v>170</v>
      </c>
      <c r="CD199" s="93" t="s">
        <v>170</v>
      </c>
      <c r="CE199" s="93" t="s">
        <v>170</v>
      </c>
      <c r="CF199" s="93" t="s">
        <v>170</v>
      </c>
      <c r="CG199" s="93" t="s">
        <v>170</v>
      </c>
      <c r="CH199" s="93" t="s">
        <v>170</v>
      </c>
      <c r="CI199" s="81" t="s">
        <v>170</v>
      </c>
      <c r="CJ199" s="81" t="s">
        <v>170</v>
      </c>
      <c r="CK199" s="81" t="s">
        <v>170</v>
      </c>
      <c r="CL199" s="81" t="s">
        <v>170</v>
      </c>
      <c r="CM199" s="81" t="s">
        <v>170</v>
      </c>
      <c r="CN199" s="81" t="s">
        <v>170</v>
      </c>
      <c r="CO199" s="81" t="s">
        <v>170</v>
      </c>
      <c r="CP199" s="81" t="s">
        <v>170</v>
      </c>
      <c r="CQ199" s="81" t="s">
        <v>170</v>
      </c>
      <c r="CR199" s="82" t="s">
        <v>170</v>
      </c>
      <c r="CS199" s="100">
        <v>45265</v>
      </c>
      <c r="CT199" s="83">
        <v>90</v>
      </c>
      <c r="CU199" s="83"/>
      <c r="CV199" s="83"/>
      <c r="CW199" s="83"/>
      <c r="CX199" s="83"/>
      <c r="CY199" s="83"/>
      <c r="CZ199" s="83"/>
      <c r="DA199" s="83">
        <v>1</v>
      </c>
      <c r="DB199" s="84">
        <f t="shared" si="22"/>
        <v>90</v>
      </c>
      <c r="DC199" s="100">
        <v>45376</v>
      </c>
      <c r="DD199" s="101">
        <v>45265</v>
      </c>
      <c r="DE199" s="86">
        <v>18000000</v>
      </c>
      <c r="DF199" s="85"/>
      <c r="DG199" s="86"/>
      <c r="DH199" s="85"/>
      <c r="DI199" s="86"/>
      <c r="DJ199" s="86"/>
      <c r="DK199" s="86"/>
      <c r="DL199" s="86"/>
      <c r="DM199" s="86"/>
      <c r="DN199" s="87">
        <v>1</v>
      </c>
      <c r="DO199" s="325">
        <f t="shared" si="25"/>
        <v>18000000</v>
      </c>
      <c r="DP199" s="111"/>
      <c r="DQ199" s="112"/>
      <c r="DR199" s="111"/>
      <c r="DS199" s="111"/>
      <c r="DT199" s="111"/>
      <c r="DU199" s="111"/>
      <c r="DV199" s="113"/>
      <c r="DW199" s="113"/>
      <c r="DX199" s="113"/>
      <c r="DY199" s="113"/>
      <c r="DZ199" s="114"/>
      <c r="EA199" s="115">
        <f t="shared" si="23"/>
        <v>6000000</v>
      </c>
      <c r="EB199" s="116">
        <f t="shared" si="24"/>
        <v>6000000</v>
      </c>
      <c r="EC199" s="117" t="s">
        <v>1952</v>
      </c>
    </row>
    <row r="200" spans="1:133" s="118" customFormat="1" ht="27.75" customHeight="1" x14ac:dyDescent="0.2">
      <c r="A200" s="61">
        <v>199</v>
      </c>
      <c r="B200" s="61">
        <v>2023</v>
      </c>
      <c r="C200" s="363" t="s">
        <v>1953</v>
      </c>
      <c r="D200" s="364" t="s">
        <v>1954</v>
      </c>
      <c r="E200" s="130" t="s">
        <v>135</v>
      </c>
      <c r="F200" s="62" t="s">
        <v>136</v>
      </c>
      <c r="G200" s="61" t="s">
        <v>137</v>
      </c>
      <c r="H200" s="61" t="s">
        <v>138</v>
      </c>
      <c r="I200" s="63">
        <v>14400000</v>
      </c>
      <c r="J200" s="126">
        <f t="shared" si="20"/>
        <v>14400000</v>
      </c>
      <c r="K200" s="64" t="s">
        <v>139</v>
      </c>
      <c r="L200" s="65">
        <v>41888</v>
      </c>
      <c r="M200" s="76">
        <v>8</v>
      </c>
      <c r="N200" s="69" t="s">
        <v>1364</v>
      </c>
      <c r="O200" s="69" t="s">
        <v>1365</v>
      </c>
      <c r="P200" s="88" t="s">
        <v>1366</v>
      </c>
      <c r="Q200" s="88">
        <v>2025</v>
      </c>
      <c r="R200" s="95" t="s">
        <v>1367</v>
      </c>
      <c r="S200" s="102">
        <v>588</v>
      </c>
      <c r="T200" s="103">
        <v>45098</v>
      </c>
      <c r="U200" s="89"/>
      <c r="V200" s="90"/>
      <c r="W200" s="89"/>
      <c r="X200" s="104"/>
      <c r="Y200" s="105"/>
      <c r="Z200" s="91"/>
      <c r="AA200" s="92"/>
      <c r="AB200" s="92"/>
      <c r="AC200" s="92"/>
      <c r="AD200" s="106"/>
      <c r="AE200" s="96" t="s">
        <v>144</v>
      </c>
      <c r="AF200" s="66" t="s">
        <v>145</v>
      </c>
      <c r="AG200" s="66" t="s">
        <v>146</v>
      </c>
      <c r="AH200" s="66" t="s">
        <v>147</v>
      </c>
      <c r="AI200" s="67" t="s">
        <v>148</v>
      </c>
      <c r="AJ200" s="68">
        <v>4</v>
      </c>
      <c r="AK200" s="123" t="s">
        <v>1955</v>
      </c>
      <c r="AL200" s="70" t="s">
        <v>150</v>
      </c>
      <c r="AM200" s="70">
        <v>6</v>
      </c>
      <c r="AN200" s="70">
        <v>0</v>
      </c>
      <c r="AO200" s="70">
        <f t="shared" si="21"/>
        <v>6</v>
      </c>
      <c r="AP200" s="70">
        <v>0</v>
      </c>
      <c r="AQ200" s="107">
        <v>45099</v>
      </c>
      <c r="AR200" s="108">
        <v>45100</v>
      </c>
      <c r="AS200" s="108">
        <v>45117</v>
      </c>
      <c r="AT200" s="108">
        <v>45300</v>
      </c>
      <c r="AU200" s="108"/>
      <c r="AV200" s="109"/>
      <c r="AW200" s="94" t="s">
        <v>215</v>
      </c>
      <c r="AX200" s="70" t="s">
        <v>152</v>
      </c>
      <c r="AY200" s="72">
        <v>80008182</v>
      </c>
      <c r="AZ200" s="73">
        <v>1</v>
      </c>
      <c r="BA200" s="70" t="s">
        <v>1956</v>
      </c>
      <c r="BB200" s="60" t="s">
        <v>154</v>
      </c>
      <c r="BC200" s="74">
        <v>29131</v>
      </c>
      <c r="BD200" s="75">
        <f ca="1">(TODAY()-Tabla1[[#This Row],[FECHA DE NACIMIENTO]])/365</f>
        <v>44.452054794520549</v>
      </c>
      <c r="BE200" s="70" t="s">
        <v>170</v>
      </c>
      <c r="BF200" s="70" t="s">
        <v>181</v>
      </c>
      <c r="BG200" s="70" t="s">
        <v>157</v>
      </c>
      <c r="BH200" s="76" t="s">
        <v>158</v>
      </c>
      <c r="BI200" s="70" t="s">
        <v>159</v>
      </c>
      <c r="BJ200" s="70" t="s">
        <v>160</v>
      </c>
      <c r="BK200" s="77" t="s">
        <v>1957</v>
      </c>
      <c r="BL200" s="70">
        <v>3108011340</v>
      </c>
      <c r="BM200" s="119" t="s">
        <v>1958</v>
      </c>
      <c r="BN200" s="70" t="s">
        <v>163</v>
      </c>
      <c r="BO200" s="71">
        <v>45473</v>
      </c>
      <c r="BP200" s="71"/>
      <c r="BQ200" s="70" t="s">
        <v>911</v>
      </c>
      <c r="BR200" s="72">
        <v>53037864</v>
      </c>
      <c r="BS200" s="73">
        <v>1</v>
      </c>
      <c r="BT200" s="70" t="s">
        <v>519</v>
      </c>
      <c r="BU200" s="128" t="s">
        <v>1959</v>
      </c>
      <c r="BV200" s="80" t="s">
        <v>374</v>
      </c>
      <c r="BW200" s="97" t="s">
        <v>187</v>
      </c>
      <c r="BX200" s="99" t="s">
        <v>1824</v>
      </c>
      <c r="BY200" s="98" t="s">
        <v>170</v>
      </c>
      <c r="BZ200" s="93" t="s">
        <v>170</v>
      </c>
      <c r="CA200" s="93" t="s">
        <v>170</v>
      </c>
      <c r="CB200" s="93" t="s">
        <v>170</v>
      </c>
      <c r="CC200" s="93" t="s">
        <v>170</v>
      </c>
      <c r="CD200" s="93" t="s">
        <v>170</v>
      </c>
      <c r="CE200" s="93" t="s">
        <v>170</v>
      </c>
      <c r="CF200" s="93" t="s">
        <v>170</v>
      </c>
      <c r="CG200" s="93" t="s">
        <v>170</v>
      </c>
      <c r="CH200" s="93" t="s">
        <v>170</v>
      </c>
      <c r="CI200" s="81" t="s">
        <v>170</v>
      </c>
      <c r="CJ200" s="81" t="s">
        <v>170</v>
      </c>
      <c r="CK200" s="81" t="s">
        <v>170</v>
      </c>
      <c r="CL200" s="81" t="s">
        <v>170</v>
      </c>
      <c r="CM200" s="81" t="s">
        <v>170</v>
      </c>
      <c r="CN200" s="81" t="s">
        <v>170</v>
      </c>
      <c r="CO200" s="81" t="s">
        <v>170</v>
      </c>
      <c r="CP200" s="81" t="s">
        <v>170</v>
      </c>
      <c r="CQ200" s="81" t="s">
        <v>170</v>
      </c>
      <c r="CR200" s="82" t="s">
        <v>170</v>
      </c>
      <c r="CS200" s="100"/>
      <c r="CT200" s="83"/>
      <c r="CU200" s="83"/>
      <c r="CV200" s="83"/>
      <c r="CW200" s="83"/>
      <c r="CX200" s="83"/>
      <c r="CY200" s="83"/>
      <c r="CZ200" s="83"/>
      <c r="DA200" s="83"/>
      <c r="DB200" s="84">
        <f t="shared" si="22"/>
        <v>0</v>
      </c>
      <c r="DC200" s="100">
        <v>45300</v>
      </c>
      <c r="DD200" s="101"/>
      <c r="DE200" s="86"/>
      <c r="DF200" s="85"/>
      <c r="DG200" s="86"/>
      <c r="DH200" s="85"/>
      <c r="DI200" s="86"/>
      <c r="DJ200" s="86"/>
      <c r="DK200" s="86"/>
      <c r="DL200" s="86"/>
      <c r="DM200" s="86"/>
      <c r="DN200" s="87"/>
      <c r="DO200" s="325">
        <f t="shared" si="25"/>
        <v>0</v>
      </c>
      <c r="DP200" s="111"/>
      <c r="DQ200" s="112"/>
      <c r="DR200" s="111"/>
      <c r="DS200" s="111"/>
      <c r="DT200" s="111"/>
      <c r="DU200" s="111"/>
      <c r="DV200" s="113"/>
      <c r="DW200" s="113"/>
      <c r="DX200" s="113"/>
      <c r="DY200" s="113"/>
      <c r="DZ200" s="114"/>
      <c r="EA200" s="115">
        <f t="shared" si="23"/>
        <v>2400000</v>
      </c>
      <c r="EB200" s="116">
        <f t="shared" si="24"/>
        <v>2400000</v>
      </c>
      <c r="EC200" s="117" t="s">
        <v>1960</v>
      </c>
    </row>
    <row r="201" spans="1:133" s="118" customFormat="1" ht="60" x14ac:dyDescent="0.2">
      <c r="A201" s="61">
        <v>200</v>
      </c>
      <c r="B201" s="61">
        <v>2023</v>
      </c>
      <c r="C201" s="363" t="s">
        <v>1961</v>
      </c>
      <c r="D201" s="364" t="s">
        <v>1962</v>
      </c>
      <c r="E201" s="62" t="s">
        <v>135</v>
      </c>
      <c r="F201" s="62" t="s">
        <v>136</v>
      </c>
      <c r="G201" s="61" t="s">
        <v>137</v>
      </c>
      <c r="H201" s="61" t="s">
        <v>138</v>
      </c>
      <c r="I201" s="63">
        <v>13542000</v>
      </c>
      <c r="J201" s="126">
        <f t="shared" si="20"/>
        <v>20313000</v>
      </c>
      <c r="K201" s="64" t="s">
        <v>139</v>
      </c>
      <c r="L201" s="65">
        <v>41883</v>
      </c>
      <c r="M201" s="76">
        <v>6</v>
      </c>
      <c r="N201" s="69" t="s">
        <v>511</v>
      </c>
      <c r="O201" s="69" t="s">
        <v>266</v>
      </c>
      <c r="P201" s="88" t="s">
        <v>908</v>
      </c>
      <c r="Q201" s="88">
        <v>2024</v>
      </c>
      <c r="R201" s="95" t="s">
        <v>1079</v>
      </c>
      <c r="S201" s="102">
        <v>587</v>
      </c>
      <c r="T201" s="103">
        <v>45098</v>
      </c>
      <c r="U201" s="89">
        <v>643</v>
      </c>
      <c r="V201" s="90">
        <v>45170</v>
      </c>
      <c r="W201" s="89">
        <v>720</v>
      </c>
      <c r="X201" s="90">
        <v>45222</v>
      </c>
      <c r="Y201" s="105"/>
      <c r="Z201" s="91"/>
      <c r="AA201" s="92"/>
      <c r="AB201" s="92"/>
      <c r="AC201" s="92"/>
      <c r="AD201" s="106"/>
      <c r="AE201" s="96" t="s">
        <v>144</v>
      </c>
      <c r="AF201" s="66" t="s">
        <v>145</v>
      </c>
      <c r="AG201" s="66" t="s">
        <v>254</v>
      </c>
      <c r="AH201" s="66" t="s">
        <v>147</v>
      </c>
      <c r="AI201" s="67" t="s">
        <v>255</v>
      </c>
      <c r="AJ201" s="68">
        <v>5</v>
      </c>
      <c r="AK201" s="123" t="s">
        <v>1963</v>
      </c>
      <c r="AL201" s="70" t="s">
        <v>150</v>
      </c>
      <c r="AM201" s="70">
        <v>3</v>
      </c>
      <c r="AN201" s="70">
        <v>1</v>
      </c>
      <c r="AO201" s="70">
        <f t="shared" si="21"/>
        <v>4</v>
      </c>
      <c r="AP201" s="70">
        <v>15</v>
      </c>
      <c r="AQ201" s="107">
        <v>45104</v>
      </c>
      <c r="AR201" s="107">
        <v>45105</v>
      </c>
      <c r="AS201" s="108">
        <v>45112</v>
      </c>
      <c r="AT201" s="108">
        <v>45203</v>
      </c>
      <c r="AU201" s="108">
        <v>45249</v>
      </c>
      <c r="AV201" s="109"/>
      <c r="AW201" s="94" t="s">
        <v>369</v>
      </c>
      <c r="AX201" s="70" t="s">
        <v>152</v>
      </c>
      <c r="AY201" s="72">
        <v>1077453811</v>
      </c>
      <c r="AZ201" s="73">
        <v>1</v>
      </c>
      <c r="BA201" s="70" t="s">
        <v>1964</v>
      </c>
      <c r="BB201" s="60" t="s">
        <v>1053</v>
      </c>
      <c r="BC201" s="74">
        <v>33618</v>
      </c>
      <c r="BD201" s="75">
        <f ca="1">(TODAY()-Tabla1[[#This Row],[FECHA DE NACIMIENTO]])/365</f>
        <v>32.158904109589038</v>
      </c>
      <c r="BE201" s="70" t="s">
        <v>198</v>
      </c>
      <c r="BF201" s="70" t="s">
        <v>156</v>
      </c>
      <c r="BG201" s="70" t="s">
        <v>258</v>
      </c>
      <c r="BH201" s="76" t="s">
        <v>158</v>
      </c>
      <c r="BI201" s="70" t="s">
        <v>159</v>
      </c>
      <c r="BJ201" s="70" t="s">
        <v>160</v>
      </c>
      <c r="BK201" s="77" t="s">
        <v>1965</v>
      </c>
      <c r="BL201" s="70">
        <v>3153126762</v>
      </c>
      <c r="BM201" s="119" t="s">
        <v>1966</v>
      </c>
      <c r="BN201" s="70" t="s">
        <v>163</v>
      </c>
      <c r="BO201" s="71">
        <v>45392</v>
      </c>
      <c r="BP201" s="71">
        <v>45422</v>
      </c>
      <c r="BQ201" s="70" t="s">
        <v>911</v>
      </c>
      <c r="BR201" s="72">
        <v>53037864</v>
      </c>
      <c r="BS201" s="73">
        <v>1</v>
      </c>
      <c r="BT201" s="70" t="s">
        <v>1967</v>
      </c>
      <c r="BU201" s="128" t="s">
        <v>1968</v>
      </c>
      <c r="BV201" s="80" t="s">
        <v>374</v>
      </c>
      <c r="BW201" s="97" t="s">
        <v>187</v>
      </c>
      <c r="BX201" s="99" t="s">
        <v>1824</v>
      </c>
      <c r="BY201" s="98" t="s">
        <v>170</v>
      </c>
      <c r="BZ201" s="93" t="s">
        <v>170</v>
      </c>
      <c r="CA201" s="93" t="s">
        <v>170</v>
      </c>
      <c r="CB201" s="93" t="s">
        <v>170</v>
      </c>
      <c r="CC201" s="93" t="s">
        <v>170</v>
      </c>
      <c r="CD201" s="93" t="s">
        <v>170</v>
      </c>
      <c r="CE201" s="93" t="s">
        <v>170</v>
      </c>
      <c r="CF201" s="93" t="s">
        <v>170</v>
      </c>
      <c r="CG201" s="93" t="s">
        <v>170</v>
      </c>
      <c r="CH201" s="93" t="s">
        <v>170</v>
      </c>
      <c r="CI201" s="81" t="s">
        <v>170</v>
      </c>
      <c r="CJ201" s="81" t="s">
        <v>170</v>
      </c>
      <c r="CK201" s="81" t="s">
        <v>170</v>
      </c>
      <c r="CL201" s="81" t="s">
        <v>170</v>
      </c>
      <c r="CM201" s="81" t="s">
        <v>170</v>
      </c>
      <c r="CN201" s="81" t="s">
        <v>170</v>
      </c>
      <c r="CO201" s="81" t="s">
        <v>170</v>
      </c>
      <c r="CP201" s="81" t="s">
        <v>170</v>
      </c>
      <c r="CQ201" s="81" t="s">
        <v>170</v>
      </c>
      <c r="CR201" s="82" t="s">
        <v>170</v>
      </c>
      <c r="CS201" s="100">
        <v>45176</v>
      </c>
      <c r="CT201" s="83">
        <v>30</v>
      </c>
      <c r="CU201" s="225">
        <v>45225</v>
      </c>
      <c r="CV201" s="83">
        <v>15</v>
      </c>
      <c r="CW201" s="83"/>
      <c r="CX201" s="83"/>
      <c r="CY201" s="83"/>
      <c r="CZ201" s="83"/>
      <c r="DA201" s="83">
        <v>2</v>
      </c>
      <c r="DB201" s="84">
        <f t="shared" si="22"/>
        <v>45</v>
      </c>
      <c r="DC201" s="100">
        <v>45249</v>
      </c>
      <c r="DD201" s="101">
        <v>45176</v>
      </c>
      <c r="DE201" s="86">
        <v>4514000</v>
      </c>
      <c r="DF201" s="85">
        <v>45225</v>
      </c>
      <c r="DG201" s="86">
        <v>2257000</v>
      </c>
      <c r="DH201" s="85"/>
      <c r="DI201" s="86"/>
      <c r="DJ201" s="86"/>
      <c r="DK201" s="86"/>
      <c r="DL201" s="86"/>
      <c r="DM201" s="86"/>
      <c r="DN201" s="87">
        <v>2</v>
      </c>
      <c r="DO201" s="325">
        <f t="shared" si="25"/>
        <v>6771000</v>
      </c>
      <c r="DP201" s="111"/>
      <c r="DQ201" s="112"/>
      <c r="DR201" s="111"/>
      <c r="DS201" s="111"/>
      <c r="DT201" s="111"/>
      <c r="DU201" s="111"/>
      <c r="DV201" s="113"/>
      <c r="DW201" s="113"/>
      <c r="DX201" s="113"/>
      <c r="DY201" s="113"/>
      <c r="DZ201" s="114"/>
      <c r="EA201" s="115">
        <f t="shared" si="23"/>
        <v>5078250</v>
      </c>
      <c r="EB201" s="116">
        <f t="shared" si="24"/>
        <v>5078250</v>
      </c>
      <c r="EC201" s="117" t="s">
        <v>1969</v>
      </c>
    </row>
    <row r="202" spans="1:133" s="118" customFormat="1" ht="48" x14ac:dyDescent="0.2">
      <c r="A202" s="61">
        <v>201</v>
      </c>
      <c r="B202" s="61">
        <v>2023</v>
      </c>
      <c r="C202" s="363" t="s">
        <v>1970</v>
      </c>
      <c r="D202" s="366" t="s">
        <v>1971</v>
      </c>
      <c r="E202" s="62" t="s">
        <v>135</v>
      </c>
      <c r="F202" s="62" t="s">
        <v>136</v>
      </c>
      <c r="G202" s="61" t="s">
        <v>137</v>
      </c>
      <c r="H202" s="61" t="s">
        <v>138</v>
      </c>
      <c r="I202" s="63">
        <v>30600000</v>
      </c>
      <c r="J202" s="126">
        <f t="shared" si="20"/>
        <v>41480000</v>
      </c>
      <c r="K202" s="64" t="s">
        <v>139</v>
      </c>
      <c r="L202" s="65">
        <v>41794</v>
      </c>
      <c r="M202" s="76">
        <v>57</v>
      </c>
      <c r="N202" s="69" t="s">
        <v>140</v>
      </c>
      <c r="O202" s="69" t="s">
        <v>141</v>
      </c>
      <c r="P202" s="88" t="s">
        <v>142</v>
      </c>
      <c r="Q202" s="88">
        <v>1741</v>
      </c>
      <c r="R202" s="95" t="s">
        <v>143</v>
      </c>
      <c r="S202" s="102">
        <v>584</v>
      </c>
      <c r="T202" s="103">
        <v>45098</v>
      </c>
      <c r="U202" s="89">
        <v>866</v>
      </c>
      <c r="V202" s="90">
        <v>45278</v>
      </c>
      <c r="W202" s="89">
        <v>465</v>
      </c>
      <c r="X202" s="104">
        <v>45314</v>
      </c>
      <c r="Y202" s="105"/>
      <c r="Z202" s="91"/>
      <c r="AA202" s="92"/>
      <c r="AB202" s="92"/>
      <c r="AC202" s="92"/>
      <c r="AD202" s="106"/>
      <c r="AE202" s="96" t="s">
        <v>144</v>
      </c>
      <c r="AF202" s="66" t="s">
        <v>145</v>
      </c>
      <c r="AG202" s="66" t="s">
        <v>254</v>
      </c>
      <c r="AH202" s="66" t="s">
        <v>147</v>
      </c>
      <c r="AI202" s="67" t="s">
        <v>255</v>
      </c>
      <c r="AJ202" s="68">
        <v>5</v>
      </c>
      <c r="AK202" s="123" t="s">
        <v>1972</v>
      </c>
      <c r="AL202" s="70" t="s">
        <v>150</v>
      </c>
      <c r="AM202" s="70">
        <v>6</v>
      </c>
      <c r="AN202" s="70">
        <f>1+1</f>
        <v>2</v>
      </c>
      <c r="AO202" s="70">
        <f t="shared" si="21"/>
        <v>8</v>
      </c>
      <c r="AP202" s="70">
        <v>4</v>
      </c>
      <c r="AQ202" s="71">
        <v>45100</v>
      </c>
      <c r="AR202" s="71">
        <v>45100</v>
      </c>
      <c r="AS202" s="371">
        <v>45103</v>
      </c>
      <c r="AT202" s="371">
        <v>45285</v>
      </c>
      <c r="AU202" s="371">
        <v>45351</v>
      </c>
      <c r="AV202" s="109"/>
      <c r="AW202" s="94" t="s">
        <v>179</v>
      </c>
      <c r="AX202" s="70" t="s">
        <v>152</v>
      </c>
      <c r="AY202" s="72">
        <v>1070967669</v>
      </c>
      <c r="AZ202" s="73">
        <v>2</v>
      </c>
      <c r="BA202" s="70" t="s">
        <v>1973</v>
      </c>
      <c r="BB202" s="60" t="s">
        <v>828</v>
      </c>
      <c r="BC202" s="74">
        <v>34168</v>
      </c>
      <c r="BD202" s="75">
        <f ca="1">(TODAY()-Tabla1[[#This Row],[FECHA DE NACIMIENTO]])/365</f>
        <v>30.652054794520549</v>
      </c>
      <c r="BE202" s="70" t="s">
        <v>198</v>
      </c>
      <c r="BF202" s="70" t="s">
        <v>156</v>
      </c>
      <c r="BG202" s="70" t="s">
        <v>258</v>
      </c>
      <c r="BH202" s="76" t="s">
        <v>158</v>
      </c>
      <c r="BI202" s="70" t="s">
        <v>159</v>
      </c>
      <c r="BJ202" s="70" t="s">
        <v>160</v>
      </c>
      <c r="BK202" s="77" t="s">
        <v>1974</v>
      </c>
      <c r="BL202" s="70">
        <v>3144713923</v>
      </c>
      <c r="BM202" s="119" t="s">
        <v>1975</v>
      </c>
      <c r="BN202" s="70" t="s">
        <v>163</v>
      </c>
      <c r="BO202" s="71">
        <v>45478</v>
      </c>
      <c r="BP202" s="71"/>
      <c r="BQ202" s="71" t="s">
        <v>164</v>
      </c>
      <c r="BR202" s="122">
        <v>39663349</v>
      </c>
      <c r="BS202" s="121">
        <v>1</v>
      </c>
      <c r="BT202" s="70" t="s">
        <v>964</v>
      </c>
      <c r="BU202" s="128" t="s">
        <v>1976</v>
      </c>
      <c r="BV202" s="80" t="s">
        <v>374</v>
      </c>
      <c r="BW202" s="97" t="s">
        <v>168</v>
      </c>
      <c r="BX202" s="99" t="s">
        <v>1624</v>
      </c>
      <c r="BY202" s="98" t="s">
        <v>170</v>
      </c>
      <c r="BZ202" s="93" t="s">
        <v>170</v>
      </c>
      <c r="CA202" s="93" t="s">
        <v>170</v>
      </c>
      <c r="CB202" s="93" t="s">
        <v>170</v>
      </c>
      <c r="CC202" s="93" t="s">
        <v>170</v>
      </c>
      <c r="CD202" s="93" t="s">
        <v>170</v>
      </c>
      <c r="CE202" s="93" t="s">
        <v>170</v>
      </c>
      <c r="CF202" s="93" t="s">
        <v>170</v>
      </c>
      <c r="CG202" s="93" t="s">
        <v>170</v>
      </c>
      <c r="CH202" s="93" t="s">
        <v>170</v>
      </c>
      <c r="CI202" s="246">
        <v>45287</v>
      </c>
      <c r="CJ202" s="81" t="s">
        <v>1977</v>
      </c>
      <c r="CK202" s="81">
        <v>1070967669</v>
      </c>
      <c r="CL202" s="81">
        <v>2</v>
      </c>
      <c r="CM202" s="81">
        <v>4930000</v>
      </c>
      <c r="CN202" s="81" t="s">
        <v>170</v>
      </c>
      <c r="CO202" s="81" t="s">
        <v>170</v>
      </c>
      <c r="CP202" s="81" t="s">
        <v>170</v>
      </c>
      <c r="CQ202" s="81" t="s">
        <v>170</v>
      </c>
      <c r="CR202" s="82" t="s">
        <v>170</v>
      </c>
      <c r="CS202" s="100">
        <v>45280</v>
      </c>
      <c r="CT202" s="83">
        <v>30</v>
      </c>
      <c r="CU202" s="225">
        <v>45315</v>
      </c>
      <c r="CV202" s="83">
        <v>34</v>
      </c>
      <c r="CW202" s="83"/>
      <c r="CX202" s="83"/>
      <c r="CY202" s="83"/>
      <c r="CZ202" s="83"/>
      <c r="DA202" s="83">
        <v>2</v>
      </c>
      <c r="DB202" s="84">
        <f t="shared" si="22"/>
        <v>64</v>
      </c>
      <c r="DC202" s="100">
        <v>45351</v>
      </c>
      <c r="DD202" s="101">
        <v>45280</v>
      </c>
      <c r="DE202" s="86">
        <v>5100000</v>
      </c>
      <c r="DF202" s="85">
        <v>45315</v>
      </c>
      <c r="DG202" s="86">
        <v>5780000</v>
      </c>
      <c r="DH202" s="85"/>
      <c r="DI202" s="86"/>
      <c r="DJ202" s="86"/>
      <c r="DK202" s="86"/>
      <c r="DL202" s="86"/>
      <c r="DM202" s="86"/>
      <c r="DN202" s="87">
        <v>2</v>
      </c>
      <c r="DO202" s="325">
        <f t="shared" si="25"/>
        <v>10880000</v>
      </c>
      <c r="DP202" s="111"/>
      <c r="DQ202" s="112"/>
      <c r="DR202" s="111"/>
      <c r="DS202" s="111"/>
      <c r="DT202" s="111"/>
      <c r="DU202" s="111"/>
      <c r="DV202" s="113"/>
      <c r="DW202" s="113"/>
      <c r="DX202" s="113"/>
      <c r="DY202" s="113"/>
      <c r="DZ202" s="114"/>
      <c r="EA202" s="115">
        <f t="shared" si="23"/>
        <v>5185000</v>
      </c>
      <c r="EB202" s="116">
        <f t="shared" si="24"/>
        <v>5185000</v>
      </c>
      <c r="EC202" s="117" t="s">
        <v>1978</v>
      </c>
    </row>
    <row r="203" spans="1:133" s="118" customFormat="1" ht="72" x14ac:dyDescent="0.2">
      <c r="A203" s="61">
        <v>202</v>
      </c>
      <c r="B203" s="61">
        <v>2023</v>
      </c>
      <c r="C203" s="363" t="s">
        <v>1979</v>
      </c>
      <c r="D203" s="364" t="s">
        <v>1980</v>
      </c>
      <c r="E203" s="62" t="s">
        <v>135</v>
      </c>
      <c r="F203" s="62" t="s">
        <v>136</v>
      </c>
      <c r="G203" s="61" t="s">
        <v>137</v>
      </c>
      <c r="H203" s="61" t="s">
        <v>138</v>
      </c>
      <c r="I203" s="63">
        <v>27000000</v>
      </c>
      <c r="J203" s="126">
        <f t="shared" si="20"/>
        <v>40500000</v>
      </c>
      <c r="K203" s="64" t="s">
        <v>139</v>
      </c>
      <c r="L203" s="65">
        <v>41747</v>
      </c>
      <c r="M203" s="76">
        <v>1</v>
      </c>
      <c r="N203" s="69" t="s">
        <v>930</v>
      </c>
      <c r="O203" s="69" t="s">
        <v>266</v>
      </c>
      <c r="P203" s="88" t="s">
        <v>931</v>
      </c>
      <c r="Q203" s="88">
        <v>1815</v>
      </c>
      <c r="R203" s="95" t="s">
        <v>932</v>
      </c>
      <c r="S203" s="102">
        <v>585</v>
      </c>
      <c r="T203" s="103">
        <v>45098</v>
      </c>
      <c r="U203" s="89">
        <v>793</v>
      </c>
      <c r="V203" s="90">
        <v>45250</v>
      </c>
      <c r="W203" s="89">
        <v>448</v>
      </c>
      <c r="X203" s="104">
        <v>45309</v>
      </c>
      <c r="Y203" s="105"/>
      <c r="Z203" s="91"/>
      <c r="AA203" s="92"/>
      <c r="AB203" s="92"/>
      <c r="AC203" s="92"/>
      <c r="AD203" s="106"/>
      <c r="AE203" s="96" t="s">
        <v>144</v>
      </c>
      <c r="AF203" s="66" t="s">
        <v>145</v>
      </c>
      <c r="AG203" s="66" t="s">
        <v>146</v>
      </c>
      <c r="AH203" s="66" t="s">
        <v>147</v>
      </c>
      <c r="AI203" s="67" t="s">
        <v>148</v>
      </c>
      <c r="AJ203" s="68">
        <v>4</v>
      </c>
      <c r="AK203" s="123" t="s">
        <v>1981</v>
      </c>
      <c r="AL203" s="70" t="s">
        <v>150</v>
      </c>
      <c r="AM203" s="70">
        <v>6</v>
      </c>
      <c r="AN203" s="70">
        <f>2+1</f>
        <v>3</v>
      </c>
      <c r="AO203" s="70">
        <f t="shared" si="21"/>
        <v>9</v>
      </c>
      <c r="AP203" s="70">
        <v>0</v>
      </c>
      <c r="AQ203" s="107">
        <v>45100</v>
      </c>
      <c r="AR203" s="107">
        <v>45103</v>
      </c>
      <c r="AS203" s="107">
        <v>45111</v>
      </c>
      <c r="AT203" s="107">
        <v>45294</v>
      </c>
      <c r="AU203" s="108">
        <v>45385</v>
      </c>
      <c r="AV203" s="109"/>
      <c r="AW203" s="94" t="s">
        <v>151</v>
      </c>
      <c r="AX203" s="70" t="s">
        <v>152</v>
      </c>
      <c r="AY203" s="72">
        <v>1015430242</v>
      </c>
      <c r="AZ203" s="73">
        <v>6</v>
      </c>
      <c r="BA203" s="70" t="s">
        <v>1982</v>
      </c>
      <c r="BB203" s="60" t="s">
        <v>1983</v>
      </c>
      <c r="BC203" s="74">
        <v>33683</v>
      </c>
      <c r="BD203" s="75">
        <f ca="1">(TODAY()-Tabla1[[#This Row],[FECHA DE NACIMIENTO]])/365</f>
        <v>31.980821917808218</v>
      </c>
      <c r="BE203" s="70" t="s">
        <v>198</v>
      </c>
      <c r="BF203" s="70" t="s">
        <v>156</v>
      </c>
      <c r="BG203" s="70" t="s">
        <v>244</v>
      </c>
      <c r="BH203" s="76" t="s">
        <v>158</v>
      </c>
      <c r="BI203" s="73" t="s">
        <v>159</v>
      </c>
      <c r="BJ203" s="70" t="s">
        <v>160</v>
      </c>
      <c r="BK203" s="77" t="s">
        <v>1984</v>
      </c>
      <c r="BL203" s="70">
        <v>3152722365</v>
      </c>
      <c r="BM203" s="119" t="s">
        <v>1985</v>
      </c>
      <c r="BN203" s="70" t="s">
        <v>163</v>
      </c>
      <c r="BO203" s="71">
        <v>45473</v>
      </c>
      <c r="BP203" s="71">
        <v>45534</v>
      </c>
      <c r="BQ203" s="71" t="s">
        <v>934</v>
      </c>
      <c r="BR203" s="72">
        <v>80449648</v>
      </c>
      <c r="BS203" s="73">
        <v>1</v>
      </c>
      <c r="BT203" s="70" t="s">
        <v>1430</v>
      </c>
      <c r="BU203" s="128" t="s">
        <v>1986</v>
      </c>
      <c r="BV203" s="80" t="s">
        <v>374</v>
      </c>
      <c r="BW203" s="97" t="s">
        <v>168</v>
      </c>
      <c r="BX203" s="99" t="s">
        <v>1824</v>
      </c>
      <c r="BY203" s="98" t="s">
        <v>170</v>
      </c>
      <c r="BZ203" s="93" t="s">
        <v>170</v>
      </c>
      <c r="CA203" s="93" t="s">
        <v>170</v>
      </c>
      <c r="CB203" s="93" t="s">
        <v>170</v>
      </c>
      <c r="CC203" s="93" t="s">
        <v>170</v>
      </c>
      <c r="CD203" s="93" t="s">
        <v>170</v>
      </c>
      <c r="CE203" s="93" t="s">
        <v>170</v>
      </c>
      <c r="CF203" s="93" t="s">
        <v>170</v>
      </c>
      <c r="CG203" s="93" t="s">
        <v>170</v>
      </c>
      <c r="CH203" s="93" t="s">
        <v>170</v>
      </c>
      <c r="CI203" s="81" t="s">
        <v>170</v>
      </c>
      <c r="CJ203" s="81" t="s">
        <v>170</v>
      </c>
      <c r="CK203" s="81" t="s">
        <v>170</v>
      </c>
      <c r="CL203" s="81" t="s">
        <v>170</v>
      </c>
      <c r="CM203" s="81" t="s">
        <v>170</v>
      </c>
      <c r="CN203" s="81" t="s">
        <v>170</v>
      </c>
      <c r="CO203" s="81" t="s">
        <v>170</v>
      </c>
      <c r="CP203" s="81" t="s">
        <v>170</v>
      </c>
      <c r="CQ203" s="81" t="s">
        <v>170</v>
      </c>
      <c r="CR203" s="82" t="s">
        <v>170</v>
      </c>
      <c r="CS203" s="100">
        <v>45286</v>
      </c>
      <c r="CT203" s="83">
        <v>60</v>
      </c>
      <c r="CU203" s="225">
        <v>45310</v>
      </c>
      <c r="CV203" s="83">
        <v>30</v>
      </c>
      <c r="CW203" s="83"/>
      <c r="CX203" s="83"/>
      <c r="CY203" s="83"/>
      <c r="CZ203" s="83"/>
      <c r="DA203" s="83">
        <v>2</v>
      </c>
      <c r="DB203" s="84">
        <f t="shared" si="22"/>
        <v>90</v>
      </c>
      <c r="DC203" s="100">
        <v>45385</v>
      </c>
      <c r="DD203" s="101">
        <v>45286</v>
      </c>
      <c r="DE203" s="86">
        <v>9000000</v>
      </c>
      <c r="DF203" s="85">
        <v>45310</v>
      </c>
      <c r="DG203" s="86">
        <v>4500000</v>
      </c>
      <c r="DH203" s="85"/>
      <c r="DI203" s="86"/>
      <c r="DJ203" s="86"/>
      <c r="DK203" s="86"/>
      <c r="DL203" s="86"/>
      <c r="DM203" s="86"/>
      <c r="DN203" s="87">
        <v>2</v>
      </c>
      <c r="DO203" s="325">
        <f t="shared" si="25"/>
        <v>13500000</v>
      </c>
      <c r="DP203" s="111"/>
      <c r="DQ203" s="112"/>
      <c r="DR203" s="111"/>
      <c r="DS203" s="111"/>
      <c r="DT203" s="111"/>
      <c r="DU203" s="111"/>
      <c r="DV203" s="113"/>
      <c r="DW203" s="113"/>
      <c r="DX203" s="113"/>
      <c r="DY203" s="113"/>
      <c r="DZ203" s="114"/>
      <c r="EA203" s="115">
        <f t="shared" si="23"/>
        <v>4500000</v>
      </c>
      <c r="EB203" s="116">
        <f t="shared" si="24"/>
        <v>4500000</v>
      </c>
      <c r="EC203" s="117" t="s">
        <v>1987</v>
      </c>
    </row>
    <row r="204" spans="1:133" s="118" customFormat="1" ht="21" customHeight="1" x14ac:dyDescent="0.2">
      <c r="A204" s="61">
        <v>203</v>
      </c>
      <c r="B204" s="61">
        <v>2023</v>
      </c>
      <c r="C204" s="363" t="s">
        <v>1988</v>
      </c>
      <c r="D204" s="364" t="s">
        <v>1989</v>
      </c>
      <c r="E204" s="130" t="s">
        <v>135</v>
      </c>
      <c r="F204" s="62" t="s">
        <v>136</v>
      </c>
      <c r="G204" s="61" t="s">
        <v>137</v>
      </c>
      <c r="H204" s="61" t="s">
        <v>138</v>
      </c>
      <c r="I204" s="63">
        <v>16200000</v>
      </c>
      <c r="J204" s="126">
        <f t="shared" si="20"/>
        <v>16200000</v>
      </c>
      <c r="K204" s="64" t="s">
        <v>139</v>
      </c>
      <c r="L204" s="65">
        <v>41672</v>
      </c>
      <c r="M204" s="76">
        <v>20</v>
      </c>
      <c r="N204" s="69" t="s">
        <v>459</v>
      </c>
      <c r="O204" s="69" t="s">
        <v>266</v>
      </c>
      <c r="P204" s="88" t="s">
        <v>460</v>
      </c>
      <c r="Q204" s="88">
        <v>1845</v>
      </c>
      <c r="R204" s="95" t="s">
        <v>461</v>
      </c>
      <c r="S204" s="102">
        <v>586</v>
      </c>
      <c r="T204" s="103">
        <v>45098</v>
      </c>
      <c r="U204" s="89"/>
      <c r="V204" s="90"/>
      <c r="W204" s="89"/>
      <c r="X204" s="104"/>
      <c r="Y204" s="105"/>
      <c r="Z204" s="91"/>
      <c r="AA204" s="92"/>
      <c r="AB204" s="92"/>
      <c r="AC204" s="92"/>
      <c r="AD204" s="106"/>
      <c r="AE204" s="96" t="s">
        <v>144</v>
      </c>
      <c r="AF204" s="66" t="s">
        <v>145</v>
      </c>
      <c r="AG204" s="66" t="s">
        <v>146</v>
      </c>
      <c r="AH204" s="66" t="s">
        <v>147</v>
      </c>
      <c r="AI204" s="67" t="s">
        <v>148</v>
      </c>
      <c r="AJ204" s="68">
        <v>4</v>
      </c>
      <c r="AK204" s="123" t="s">
        <v>1990</v>
      </c>
      <c r="AL204" s="70" t="s">
        <v>150</v>
      </c>
      <c r="AM204" s="70">
        <v>6</v>
      </c>
      <c r="AN204" s="70">
        <v>0</v>
      </c>
      <c r="AO204" s="70">
        <f t="shared" si="21"/>
        <v>6</v>
      </c>
      <c r="AP204" s="70">
        <v>0</v>
      </c>
      <c r="AQ204" s="107">
        <v>45100</v>
      </c>
      <c r="AR204" s="107">
        <v>45100</v>
      </c>
      <c r="AS204" s="108">
        <v>45117</v>
      </c>
      <c r="AT204" s="108">
        <v>45300</v>
      </c>
      <c r="AU204" s="108"/>
      <c r="AV204" s="109"/>
      <c r="AW204" s="94" t="s">
        <v>215</v>
      </c>
      <c r="AX204" s="70" t="s">
        <v>152</v>
      </c>
      <c r="AY204" s="72">
        <v>1001112020</v>
      </c>
      <c r="AZ204" s="73">
        <v>3</v>
      </c>
      <c r="BA204" s="70" t="s">
        <v>1991</v>
      </c>
      <c r="BB204" s="60" t="s">
        <v>154</v>
      </c>
      <c r="BC204" s="74">
        <v>36477</v>
      </c>
      <c r="BD204" s="75">
        <f ca="1">(TODAY()-Tabla1[[#This Row],[FECHA DE NACIMIENTO]])/365</f>
        <v>24.326027397260273</v>
      </c>
      <c r="BE204" s="70" t="s">
        <v>170</v>
      </c>
      <c r="BF204" s="70" t="s">
        <v>181</v>
      </c>
      <c r="BG204" s="70" t="s">
        <v>157</v>
      </c>
      <c r="BH204" s="76" t="s">
        <v>158</v>
      </c>
      <c r="BI204" s="70" t="s">
        <v>159</v>
      </c>
      <c r="BJ204" s="70" t="s">
        <v>160</v>
      </c>
      <c r="BK204" s="77" t="s">
        <v>1992</v>
      </c>
      <c r="BL204" s="70">
        <v>310799773</v>
      </c>
      <c r="BM204" s="119" t="s">
        <v>1993</v>
      </c>
      <c r="BN204" s="70" t="s">
        <v>163</v>
      </c>
      <c r="BO204" s="71">
        <v>45483</v>
      </c>
      <c r="BP204" s="71"/>
      <c r="BQ204" s="70" t="s">
        <v>1475</v>
      </c>
      <c r="BR204" s="72">
        <v>1030592221</v>
      </c>
      <c r="BS204" s="73">
        <v>0</v>
      </c>
      <c r="BT204" s="70" t="s">
        <v>1476</v>
      </c>
      <c r="BU204" s="128" t="s">
        <v>1994</v>
      </c>
      <c r="BV204" s="80" t="s">
        <v>374</v>
      </c>
      <c r="BW204" s="97" t="s">
        <v>187</v>
      </c>
      <c r="BX204" s="99" t="s">
        <v>1824</v>
      </c>
      <c r="BY204" s="98" t="s">
        <v>170</v>
      </c>
      <c r="BZ204" s="93" t="s">
        <v>170</v>
      </c>
      <c r="CA204" s="93" t="s">
        <v>170</v>
      </c>
      <c r="CB204" s="93" t="s">
        <v>170</v>
      </c>
      <c r="CC204" s="93" t="s">
        <v>170</v>
      </c>
      <c r="CD204" s="93" t="s">
        <v>170</v>
      </c>
      <c r="CE204" s="93" t="s">
        <v>170</v>
      </c>
      <c r="CF204" s="93" t="s">
        <v>170</v>
      </c>
      <c r="CG204" s="93" t="s">
        <v>170</v>
      </c>
      <c r="CH204" s="93" t="s">
        <v>170</v>
      </c>
      <c r="CI204" s="81" t="s">
        <v>170</v>
      </c>
      <c r="CJ204" s="81" t="s">
        <v>170</v>
      </c>
      <c r="CK204" s="81" t="s">
        <v>170</v>
      </c>
      <c r="CL204" s="81" t="s">
        <v>170</v>
      </c>
      <c r="CM204" s="81" t="s">
        <v>170</v>
      </c>
      <c r="CN204" s="81" t="s">
        <v>170</v>
      </c>
      <c r="CO204" s="81" t="s">
        <v>170</v>
      </c>
      <c r="CP204" s="81" t="s">
        <v>170</v>
      </c>
      <c r="CQ204" s="81" t="s">
        <v>170</v>
      </c>
      <c r="CR204" s="82" t="s">
        <v>170</v>
      </c>
      <c r="CS204" s="100"/>
      <c r="CT204" s="83"/>
      <c r="CU204" s="83"/>
      <c r="CV204" s="83"/>
      <c r="CW204" s="83"/>
      <c r="CX204" s="83"/>
      <c r="CY204" s="83"/>
      <c r="CZ204" s="83"/>
      <c r="DA204" s="83"/>
      <c r="DB204" s="84">
        <f t="shared" si="22"/>
        <v>0</v>
      </c>
      <c r="DC204" s="100">
        <v>45300</v>
      </c>
      <c r="DD204" s="101"/>
      <c r="DE204" s="86"/>
      <c r="DF204" s="85"/>
      <c r="DG204" s="86"/>
      <c r="DH204" s="85"/>
      <c r="DI204" s="86"/>
      <c r="DJ204" s="86"/>
      <c r="DK204" s="86"/>
      <c r="DL204" s="86"/>
      <c r="DM204" s="86"/>
      <c r="DN204" s="87"/>
      <c r="DO204" s="325">
        <f t="shared" si="25"/>
        <v>0</v>
      </c>
      <c r="DP204" s="111"/>
      <c r="DQ204" s="112"/>
      <c r="DR204" s="111"/>
      <c r="DS204" s="111"/>
      <c r="DT204" s="111"/>
      <c r="DU204" s="111"/>
      <c r="DV204" s="113"/>
      <c r="DW204" s="113"/>
      <c r="DX204" s="113"/>
      <c r="DY204" s="113"/>
      <c r="DZ204" s="114"/>
      <c r="EA204" s="115">
        <f t="shared" si="23"/>
        <v>2700000</v>
      </c>
      <c r="EB204" s="116">
        <f t="shared" si="24"/>
        <v>2700000</v>
      </c>
      <c r="EC204" s="227"/>
    </row>
    <row r="205" spans="1:133" s="118" customFormat="1" ht="24" customHeight="1" x14ac:dyDescent="0.2">
      <c r="A205" s="61">
        <v>204</v>
      </c>
      <c r="B205" s="61">
        <v>2023</v>
      </c>
      <c r="C205" s="363" t="s">
        <v>1995</v>
      </c>
      <c r="D205" s="366" t="s">
        <v>1996</v>
      </c>
      <c r="E205" s="62" t="s">
        <v>135</v>
      </c>
      <c r="F205" s="62" t="s">
        <v>136</v>
      </c>
      <c r="G205" s="61" t="s">
        <v>137</v>
      </c>
      <c r="H205" s="61" t="s">
        <v>138</v>
      </c>
      <c r="I205" s="63">
        <v>30000000</v>
      </c>
      <c r="J205" s="126">
        <f t="shared" ref="J205:J249" si="34">+I205+DO205</f>
        <v>45000000</v>
      </c>
      <c r="K205" s="64" t="s">
        <v>139</v>
      </c>
      <c r="L205" s="65">
        <v>42231</v>
      </c>
      <c r="M205" s="76">
        <v>20</v>
      </c>
      <c r="N205" s="69" t="s">
        <v>459</v>
      </c>
      <c r="O205" s="69" t="s">
        <v>266</v>
      </c>
      <c r="P205" s="88" t="s">
        <v>460</v>
      </c>
      <c r="Q205" s="88">
        <v>1845</v>
      </c>
      <c r="R205" s="95" t="s">
        <v>461</v>
      </c>
      <c r="S205" s="102">
        <v>592</v>
      </c>
      <c r="T205" s="103">
        <v>45099</v>
      </c>
      <c r="U205" s="89">
        <v>687</v>
      </c>
      <c r="V205" s="90">
        <v>45196</v>
      </c>
      <c r="W205" s="89">
        <v>463</v>
      </c>
      <c r="X205" s="104">
        <v>45310</v>
      </c>
      <c r="Y205" s="105"/>
      <c r="Z205" s="91"/>
      <c r="AA205" s="92"/>
      <c r="AB205" s="92"/>
      <c r="AC205" s="92"/>
      <c r="AD205" s="106"/>
      <c r="AE205" s="96" t="s">
        <v>144</v>
      </c>
      <c r="AF205" s="66" t="s">
        <v>145</v>
      </c>
      <c r="AG205" s="66" t="s">
        <v>254</v>
      </c>
      <c r="AH205" s="66" t="s">
        <v>147</v>
      </c>
      <c r="AI205" s="67" t="s">
        <v>255</v>
      </c>
      <c r="AJ205" s="68">
        <v>5</v>
      </c>
      <c r="AK205" s="123" t="s">
        <v>1997</v>
      </c>
      <c r="AL205" s="70" t="s">
        <v>150</v>
      </c>
      <c r="AM205" s="70">
        <v>6</v>
      </c>
      <c r="AN205" s="70">
        <f>2+1</f>
        <v>3</v>
      </c>
      <c r="AO205" s="70">
        <f t="shared" ref="AO205:AO249" si="35">+AM205+AN205</f>
        <v>9</v>
      </c>
      <c r="AP205" s="70">
        <v>0</v>
      </c>
      <c r="AQ205" s="107">
        <v>45100</v>
      </c>
      <c r="AR205" s="107">
        <v>45100</v>
      </c>
      <c r="AS205" s="108">
        <v>45103</v>
      </c>
      <c r="AT205" s="108">
        <v>45285</v>
      </c>
      <c r="AU205" s="108">
        <v>45376</v>
      </c>
      <c r="AV205" s="109"/>
      <c r="AW205" s="94" t="s">
        <v>195</v>
      </c>
      <c r="AX205" s="70" t="s">
        <v>152</v>
      </c>
      <c r="AY205" s="72">
        <v>1030592221</v>
      </c>
      <c r="AZ205" s="73">
        <v>0</v>
      </c>
      <c r="BA205" s="70" t="s">
        <v>1475</v>
      </c>
      <c r="BB205" s="60" t="s">
        <v>1697</v>
      </c>
      <c r="BC205" s="74">
        <v>33378</v>
      </c>
      <c r="BD205" s="75">
        <f ca="1">(TODAY()-Tabla1[[#This Row],[FECHA DE NACIMIENTO]])/365</f>
        <v>32.816438356164383</v>
      </c>
      <c r="BE205" s="70" t="s">
        <v>170</v>
      </c>
      <c r="BF205" s="70" t="s">
        <v>181</v>
      </c>
      <c r="BG205" s="70" t="s">
        <v>258</v>
      </c>
      <c r="BH205" s="76" t="s">
        <v>158</v>
      </c>
      <c r="BI205" s="70" t="s">
        <v>159</v>
      </c>
      <c r="BJ205" s="70" t="s">
        <v>160</v>
      </c>
      <c r="BK205" s="77" t="s">
        <v>1998</v>
      </c>
      <c r="BL205" s="70">
        <v>3042908051</v>
      </c>
      <c r="BM205" s="119" t="s">
        <v>1999</v>
      </c>
      <c r="BN205" s="70" t="s">
        <v>163</v>
      </c>
      <c r="BO205" s="71">
        <v>45471</v>
      </c>
      <c r="BP205" s="71">
        <v>45529</v>
      </c>
      <c r="BQ205" s="70" t="s">
        <v>270</v>
      </c>
      <c r="BR205" s="72">
        <v>79728807</v>
      </c>
      <c r="BS205" s="73">
        <v>1</v>
      </c>
      <c r="BT205" s="70" t="s">
        <v>1476</v>
      </c>
      <c r="BU205" s="128" t="s">
        <v>2000</v>
      </c>
      <c r="BV205" s="80" t="s">
        <v>374</v>
      </c>
      <c r="BW205" s="97" t="s">
        <v>168</v>
      </c>
      <c r="BX205" s="99" t="s">
        <v>1624</v>
      </c>
      <c r="BY205" s="98" t="s">
        <v>170</v>
      </c>
      <c r="BZ205" s="93" t="s">
        <v>170</v>
      </c>
      <c r="CA205" s="93" t="s">
        <v>170</v>
      </c>
      <c r="CB205" s="93" t="s">
        <v>170</v>
      </c>
      <c r="CC205" s="93" t="s">
        <v>170</v>
      </c>
      <c r="CD205" s="93" t="s">
        <v>170</v>
      </c>
      <c r="CE205" s="93" t="s">
        <v>170</v>
      </c>
      <c r="CF205" s="93" t="s">
        <v>170</v>
      </c>
      <c r="CG205" s="93" t="s">
        <v>170</v>
      </c>
      <c r="CH205" s="93" t="s">
        <v>170</v>
      </c>
      <c r="CI205" s="81" t="s">
        <v>170</v>
      </c>
      <c r="CJ205" s="81" t="s">
        <v>170</v>
      </c>
      <c r="CK205" s="81" t="s">
        <v>170</v>
      </c>
      <c r="CL205" s="81" t="s">
        <v>170</v>
      </c>
      <c r="CM205" s="81" t="s">
        <v>170</v>
      </c>
      <c r="CN205" s="81" t="s">
        <v>170</v>
      </c>
      <c r="CO205" s="81" t="s">
        <v>170</v>
      </c>
      <c r="CP205" s="81" t="s">
        <v>170</v>
      </c>
      <c r="CQ205" s="81" t="s">
        <v>170</v>
      </c>
      <c r="CR205" s="82" t="s">
        <v>170</v>
      </c>
      <c r="CS205" s="100">
        <v>45216</v>
      </c>
      <c r="CT205" s="83">
        <v>60</v>
      </c>
      <c r="CU205" s="225">
        <v>45310</v>
      </c>
      <c r="CV205" s="83">
        <v>30</v>
      </c>
      <c r="CW205" s="83"/>
      <c r="CX205" s="83"/>
      <c r="CY205" s="83"/>
      <c r="CZ205" s="83"/>
      <c r="DA205" s="83">
        <v>2</v>
      </c>
      <c r="DB205" s="84">
        <f t="shared" ref="DB205:DB249" si="36">+CT205+CV205+CX205+CZ205</f>
        <v>90</v>
      </c>
      <c r="DC205" s="100">
        <v>45376</v>
      </c>
      <c r="DD205" s="101">
        <v>45216</v>
      </c>
      <c r="DE205" s="86">
        <v>10000000</v>
      </c>
      <c r="DF205" s="85">
        <v>45310</v>
      </c>
      <c r="DG205" s="86">
        <v>5000000</v>
      </c>
      <c r="DH205" s="85"/>
      <c r="DI205" s="86"/>
      <c r="DJ205" s="86"/>
      <c r="DK205" s="86"/>
      <c r="DL205" s="86"/>
      <c r="DM205" s="86"/>
      <c r="DN205" s="87">
        <v>2</v>
      </c>
      <c r="DO205" s="325">
        <f t="shared" si="25"/>
        <v>15000000</v>
      </c>
      <c r="DP205" s="111"/>
      <c r="DQ205" s="112"/>
      <c r="DR205" s="111"/>
      <c r="DS205" s="111"/>
      <c r="DT205" s="111"/>
      <c r="DU205" s="111"/>
      <c r="DV205" s="113"/>
      <c r="DW205" s="113"/>
      <c r="DX205" s="113"/>
      <c r="DY205" s="113"/>
      <c r="DZ205" s="114"/>
      <c r="EA205" s="115">
        <f t="shared" ref="EA205:EA249" si="37">+J205/AO205</f>
        <v>5000000</v>
      </c>
      <c r="EB205" s="116">
        <f t="shared" ref="EB205:EB249" si="38">+J205/AO205</f>
        <v>5000000</v>
      </c>
      <c r="EC205" s="117" t="s">
        <v>2001</v>
      </c>
    </row>
    <row r="206" spans="1:133" s="118" customFormat="1" ht="21" customHeight="1" x14ac:dyDescent="0.2">
      <c r="A206" s="61">
        <v>205</v>
      </c>
      <c r="B206" s="61">
        <v>2023</v>
      </c>
      <c r="C206" s="363" t="s">
        <v>2002</v>
      </c>
      <c r="D206" s="366" t="s">
        <v>2003</v>
      </c>
      <c r="E206" s="62" t="s">
        <v>135</v>
      </c>
      <c r="F206" s="62" t="s">
        <v>136</v>
      </c>
      <c r="G206" s="61" t="s">
        <v>137</v>
      </c>
      <c r="H206" s="61" t="s">
        <v>138</v>
      </c>
      <c r="I206" s="63">
        <v>14400000</v>
      </c>
      <c r="J206" s="126">
        <f t="shared" si="34"/>
        <v>14400000</v>
      </c>
      <c r="K206" s="64" t="s">
        <v>139</v>
      </c>
      <c r="L206" s="65">
        <v>41793</v>
      </c>
      <c r="M206" s="76">
        <v>57</v>
      </c>
      <c r="N206" s="69" t="s">
        <v>140</v>
      </c>
      <c r="O206" s="69" t="s">
        <v>141</v>
      </c>
      <c r="P206" s="88" t="s">
        <v>142</v>
      </c>
      <c r="Q206" s="88">
        <v>1741</v>
      </c>
      <c r="R206" s="95" t="s">
        <v>143</v>
      </c>
      <c r="S206" s="102">
        <v>590</v>
      </c>
      <c r="T206" s="103">
        <v>45099</v>
      </c>
      <c r="U206" s="89"/>
      <c r="V206" s="90"/>
      <c r="W206" s="89"/>
      <c r="X206" s="104"/>
      <c r="Y206" s="105"/>
      <c r="Z206" s="91"/>
      <c r="AA206" s="92"/>
      <c r="AB206" s="92"/>
      <c r="AC206" s="92"/>
      <c r="AD206" s="106"/>
      <c r="AE206" s="96" t="s">
        <v>144</v>
      </c>
      <c r="AF206" s="66" t="s">
        <v>145</v>
      </c>
      <c r="AG206" s="66" t="s">
        <v>146</v>
      </c>
      <c r="AH206" s="66" t="s">
        <v>147</v>
      </c>
      <c r="AI206" s="67" t="s">
        <v>148</v>
      </c>
      <c r="AJ206" s="68">
        <v>4</v>
      </c>
      <c r="AK206" s="123" t="s">
        <v>2004</v>
      </c>
      <c r="AL206" s="70" t="s">
        <v>150</v>
      </c>
      <c r="AM206" s="70">
        <v>6</v>
      </c>
      <c r="AN206" s="70">
        <v>0</v>
      </c>
      <c r="AO206" s="70">
        <f t="shared" si="35"/>
        <v>6</v>
      </c>
      <c r="AP206" s="70">
        <v>0</v>
      </c>
      <c r="AQ206" s="107">
        <v>45100</v>
      </c>
      <c r="AR206" s="107">
        <v>45105</v>
      </c>
      <c r="AS206" s="108">
        <v>45117</v>
      </c>
      <c r="AT206" s="108">
        <v>45300</v>
      </c>
      <c r="AU206" s="108"/>
      <c r="AV206" s="109"/>
      <c r="AW206" s="94" t="s">
        <v>215</v>
      </c>
      <c r="AX206" s="70" t="s">
        <v>152</v>
      </c>
      <c r="AY206" s="72">
        <v>1022436936</v>
      </c>
      <c r="AZ206" s="73">
        <v>1</v>
      </c>
      <c r="BA206" s="70" t="s">
        <v>2005</v>
      </c>
      <c r="BB206" s="60" t="s">
        <v>2006</v>
      </c>
      <c r="BC206" s="74">
        <v>35990</v>
      </c>
      <c r="BD206" s="75">
        <f ca="1">(TODAY()-Tabla1[[#This Row],[FECHA DE NACIMIENTO]])/365</f>
        <v>25.660273972602738</v>
      </c>
      <c r="BE206" s="70" t="s">
        <v>170</v>
      </c>
      <c r="BF206" s="70" t="s">
        <v>181</v>
      </c>
      <c r="BG206" s="70" t="s">
        <v>157</v>
      </c>
      <c r="BH206" s="76" t="s">
        <v>158</v>
      </c>
      <c r="BI206" s="70" t="s">
        <v>159</v>
      </c>
      <c r="BJ206" s="70" t="s">
        <v>160</v>
      </c>
      <c r="BK206" s="77" t="s">
        <v>2007</v>
      </c>
      <c r="BL206" s="70">
        <v>3209068340</v>
      </c>
      <c r="BM206" s="119" t="s">
        <v>2008</v>
      </c>
      <c r="BN206" s="70" t="s">
        <v>163</v>
      </c>
      <c r="BO206" s="71">
        <v>45483</v>
      </c>
      <c r="BP206" s="71"/>
      <c r="BQ206" s="71" t="s">
        <v>164</v>
      </c>
      <c r="BR206" s="122">
        <v>39663349</v>
      </c>
      <c r="BS206" s="121">
        <v>1</v>
      </c>
      <c r="BT206" s="70" t="s">
        <v>2009</v>
      </c>
      <c r="BU206" s="128" t="s">
        <v>2010</v>
      </c>
      <c r="BV206" s="80" t="s">
        <v>374</v>
      </c>
      <c r="BW206" s="97" t="s">
        <v>187</v>
      </c>
      <c r="BX206" s="99" t="s">
        <v>1824</v>
      </c>
      <c r="BY206" s="98" t="s">
        <v>170</v>
      </c>
      <c r="BZ206" s="93" t="s">
        <v>170</v>
      </c>
      <c r="CA206" s="93" t="s">
        <v>170</v>
      </c>
      <c r="CB206" s="93" t="s">
        <v>170</v>
      </c>
      <c r="CC206" s="93" t="s">
        <v>170</v>
      </c>
      <c r="CD206" s="93" t="s">
        <v>170</v>
      </c>
      <c r="CE206" s="93" t="s">
        <v>170</v>
      </c>
      <c r="CF206" s="93" t="s">
        <v>170</v>
      </c>
      <c r="CG206" s="93" t="s">
        <v>170</v>
      </c>
      <c r="CH206" s="93" t="s">
        <v>170</v>
      </c>
      <c r="CI206" s="81" t="s">
        <v>170</v>
      </c>
      <c r="CJ206" s="81" t="s">
        <v>170</v>
      </c>
      <c r="CK206" s="81" t="s">
        <v>170</v>
      </c>
      <c r="CL206" s="81" t="s">
        <v>170</v>
      </c>
      <c r="CM206" s="81" t="s">
        <v>170</v>
      </c>
      <c r="CN206" s="81" t="s">
        <v>170</v>
      </c>
      <c r="CO206" s="81" t="s">
        <v>170</v>
      </c>
      <c r="CP206" s="81" t="s">
        <v>170</v>
      </c>
      <c r="CQ206" s="81" t="s">
        <v>170</v>
      </c>
      <c r="CR206" s="82" t="s">
        <v>170</v>
      </c>
      <c r="CS206" s="100"/>
      <c r="CT206" s="83"/>
      <c r="CU206" s="83"/>
      <c r="CV206" s="83"/>
      <c r="CW206" s="83"/>
      <c r="CX206" s="83"/>
      <c r="CY206" s="83"/>
      <c r="CZ206" s="83"/>
      <c r="DA206" s="83"/>
      <c r="DB206" s="84">
        <f t="shared" ref="DB206" si="39">+CT206+CV206+CX206+CZ206</f>
        <v>0</v>
      </c>
      <c r="DC206" s="100">
        <v>45300</v>
      </c>
      <c r="DD206" s="101"/>
      <c r="DE206" s="86"/>
      <c r="DF206" s="85"/>
      <c r="DG206" s="86"/>
      <c r="DH206" s="85"/>
      <c r="DI206" s="86"/>
      <c r="DJ206" s="86"/>
      <c r="DK206" s="86"/>
      <c r="DL206" s="86"/>
      <c r="DM206" s="86"/>
      <c r="DN206" s="87"/>
      <c r="DO206" s="325">
        <f t="shared" si="25"/>
        <v>0</v>
      </c>
      <c r="DP206" s="111"/>
      <c r="DQ206" s="112"/>
      <c r="DR206" s="111"/>
      <c r="DS206" s="111"/>
      <c r="DT206" s="111"/>
      <c r="DU206" s="111"/>
      <c r="DV206" s="113"/>
      <c r="DW206" s="113"/>
      <c r="DX206" s="113"/>
      <c r="DY206" s="113"/>
      <c r="DZ206" s="114"/>
      <c r="EA206" s="115">
        <f t="shared" si="37"/>
        <v>2400000</v>
      </c>
      <c r="EB206" s="116">
        <f t="shared" si="38"/>
        <v>2400000</v>
      </c>
      <c r="EC206" s="117" t="s">
        <v>2011</v>
      </c>
    </row>
    <row r="207" spans="1:133" s="118" customFormat="1" x14ac:dyDescent="0.2">
      <c r="A207" s="228">
        <v>206</v>
      </c>
      <c r="B207" s="228" t="s">
        <v>278</v>
      </c>
      <c r="C207" s="228" t="s">
        <v>278</v>
      </c>
      <c r="D207" s="229" t="s">
        <v>278</v>
      </c>
      <c r="E207" s="229"/>
      <c r="F207" s="229"/>
      <c r="G207" s="228"/>
      <c r="H207" s="229" t="s">
        <v>278</v>
      </c>
      <c r="I207" s="260"/>
      <c r="J207" s="261">
        <f t="shared" si="34"/>
        <v>0</v>
      </c>
      <c r="K207" s="262"/>
      <c r="L207" s="262"/>
      <c r="M207" s="248"/>
      <c r="N207" s="263"/>
      <c r="O207" s="263"/>
      <c r="P207" s="264"/>
      <c r="Q207" s="264"/>
      <c r="R207" s="265"/>
      <c r="S207" s="266"/>
      <c r="T207" s="267"/>
      <c r="U207" s="268"/>
      <c r="V207" s="269"/>
      <c r="W207" s="268"/>
      <c r="X207" s="270"/>
      <c r="Y207" s="271"/>
      <c r="Z207" s="272"/>
      <c r="AA207" s="262"/>
      <c r="AB207" s="262"/>
      <c r="AC207" s="262"/>
      <c r="AD207" s="273"/>
      <c r="AE207" s="274"/>
      <c r="AF207" s="229"/>
      <c r="AG207" s="229"/>
      <c r="AH207" s="229"/>
      <c r="AI207" s="228"/>
      <c r="AJ207" s="275"/>
      <c r="AK207" s="276"/>
      <c r="AL207" s="228"/>
      <c r="AM207" s="228"/>
      <c r="AN207" s="228"/>
      <c r="AO207" s="228">
        <f t="shared" si="35"/>
        <v>0</v>
      </c>
      <c r="AP207" s="228"/>
      <c r="AQ207" s="277"/>
      <c r="AR207" s="278"/>
      <c r="AS207" s="278" t="s">
        <v>278</v>
      </c>
      <c r="AT207" s="278"/>
      <c r="AU207" s="278"/>
      <c r="AV207" s="279"/>
      <c r="AW207" s="280"/>
      <c r="AX207" s="228"/>
      <c r="AY207" s="281"/>
      <c r="AZ207" s="282"/>
      <c r="BA207" s="228"/>
      <c r="BB207" s="283"/>
      <c r="BC207" s="284"/>
      <c r="BD207" s="285">
        <f ca="1">(TODAY()-Tabla1[[#This Row],[FECHA DE NACIMIENTO]])/365</f>
        <v>124.26301369863013</v>
      </c>
      <c r="BE207" s="228"/>
      <c r="BF207" s="228"/>
      <c r="BG207" s="228"/>
      <c r="BH207" s="248"/>
      <c r="BI207" s="282"/>
      <c r="BJ207" s="228"/>
      <c r="BK207" s="286"/>
      <c r="BL207" s="228"/>
      <c r="BM207" s="287"/>
      <c r="BN207" s="228"/>
      <c r="BO207" s="288"/>
      <c r="BP207" s="288"/>
      <c r="BQ207" s="263"/>
      <c r="BR207" s="289"/>
      <c r="BS207" s="290"/>
      <c r="BT207" s="228"/>
      <c r="BU207" s="276"/>
      <c r="BV207" s="291"/>
      <c r="BW207" s="302" t="s">
        <v>279</v>
      </c>
      <c r="BX207" s="248" t="s">
        <v>278</v>
      </c>
      <c r="BY207" s="292"/>
      <c r="BZ207" s="293"/>
      <c r="CA207" s="293"/>
      <c r="CB207" s="293"/>
      <c r="CC207" s="293"/>
      <c r="CD207" s="293"/>
      <c r="CE207" s="293"/>
      <c r="CF207" s="293"/>
      <c r="CG207" s="293"/>
      <c r="CH207" s="293"/>
      <c r="CI207" s="228"/>
      <c r="CJ207" s="228"/>
      <c r="CK207" s="228"/>
      <c r="CL207" s="228"/>
      <c r="CM207" s="228"/>
      <c r="CN207" s="228"/>
      <c r="CO207" s="228"/>
      <c r="CP207" s="228"/>
      <c r="CQ207" s="228"/>
      <c r="CR207" s="229"/>
      <c r="CS207" s="294"/>
      <c r="CT207" s="262"/>
      <c r="CU207" s="262"/>
      <c r="CV207" s="262"/>
      <c r="CW207" s="262"/>
      <c r="CX207" s="262"/>
      <c r="CY207" s="262"/>
      <c r="CZ207" s="262"/>
      <c r="DA207" s="262"/>
      <c r="DB207" s="293">
        <f t="shared" si="36"/>
        <v>0</v>
      </c>
      <c r="DC207" s="294"/>
      <c r="DD207" s="295"/>
      <c r="DE207" s="296"/>
      <c r="DF207" s="279"/>
      <c r="DG207" s="296"/>
      <c r="DH207" s="279"/>
      <c r="DI207" s="296"/>
      <c r="DJ207" s="296"/>
      <c r="DK207" s="296"/>
      <c r="DL207" s="296"/>
      <c r="DM207" s="296"/>
      <c r="DN207" s="297"/>
      <c r="DO207" s="328">
        <f t="shared" si="25"/>
        <v>0</v>
      </c>
      <c r="DP207" s="279"/>
      <c r="DQ207" s="228"/>
      <c r="DR207" s="279"/>
      <c r="DS207" s="279"/>
      <c r="DT207" s="279"/>
      <c r="DU207" s="279"/>
      <c r="DV207" s="298"/>
      <c r="DW207" s="298"/>
      <c r="DX207" s="298"/>
      <c r="DY207" s="298"/>
      <c r="DZ207" s="262"/>
      <c r="EA207" s="299" t="e">
        <f t="shared" si="37"/>
        <v>#DIV/0!</v>
      </c>
      <c r="EB207" s="300" t="e">
        <f t="shared" si="38"/>
        <v>#DIV/0!</v>
      </c>
      <c r="EC207" s="301"/>
    </row>
    <row r="208" spans="1:133" s="118" customFormat="1" ht="48" x14ac:dyDescent="0.2">
      <c r="A208" s="61">
        <v>207</v>
      </c>
      <c r="B208" s="61">
        <v>2023</v>
      </c>
      <c r="C208" s="363" t="s">
        <v>2012</v>
      </c>
      <c r="D208" s="366" t="s">
        <v>2013</v>
      </c>
      <c r="E208" s="62" t="s">
        <v>135</v>
      </c>
      <c r="F208" s="62" t="s">
        <v>136</v>
      </c>
      <c r="G208" s="61" t="s">
        <v>137</v>
      </c>
      <c r="H208" s="61" t="s">
        <v>138</v>
      </c>
      <c r="I208" s="63">
        <v>42000000</v>
      </c>
      <c r="J208" s="126">
        <f t="shared" si="34"/>
        <v>63000000</v>
      </c>
      <c r="K208" s="64" t="s">
        <v>139</v>
      </c>
      <c r="L208" s="65">
        <v>42280</v>
      </c>
      <c r="M208" s="76">
        <v>57</v>
      </c>
      <c r="N208" s="69" t="s">
        <v>140</v>
      </c>
      <c r="O208" s="69" t="s">
        <v>141</v>
      </c>
      <c r="P208" s="88" t="s">
        <v>142</v>
      </c>
      <c r="Q208" s="88">
        <v>1741</v>
      </c>
      <c r="R208" s="95" t="s">
        <v>143</v>
      </c>
      <c r="S208" s="102">
        <v>598</v>
      </c>
      <c r="T208" s="103">
        <v>45103</v>
      </c>
      <c r="U208" s="89">
        <v>780</v>
      </c>
      <c r="V208" s="90">
        <v>45246</v>
      </c>
      <c r="W208" s="89">
        <v>439</v>
      </c>
      <c r="X208" s="104">
        <v>45307</v>
      </c>
      <c r="Y208" s="105"/>
      <c r="Z208" s="91"/>
      <c r="AA208" s="92"/>
      <c r="AB208" s="92"/>
      <c r="AC208" s="92"/>
      <c r="AD208" s="106"/>
      <c r="AE208" s="96" t="s">
        <v>144</v>
      </c>
      <c r="AF208" s="66" t="s">
        <v>145</v>
      </c>
      <c r="AG208" s="66" t="s">
        <v>254</v>
      </c>
      <c r="AH208" s="66" t="s">
        <v>147</v>
      </c>
      <c r="AI208" s="67" t="s">
        <v>255</v>
      </c>
      <c r="AJ208" s="68">
        <v>5</v>
      </c>
      <c r="AK208" s="123" t="s">
        <v>2014</v>
      </c>
      <c r="AL208" s="70" t="s">
        <v>150</v>
      </c>
      <c r="AM208" s="70">
        <v>6</v>
      </c>
      <c r="AN208" s="70">
        <f>2+1</f>
        <v>3</v>
      </c>
      <c r="AO208" s="70">
        <f t="shared" si="35"/>
        <v>9</v>
      </c>
      <c r="AP208" s="70">
        <v>0</v>
      </c>
      <c r="AQ208" s="107">
        <v>45103</v>
      </c>
      <c r="AR208" s="107">
        <v>45103</v>
      </c>
      <c r="AS208" s="107">
        <v>45103</v>
      </c>
      <c r="AT208" s="108">
        <v>45285</v>
      </c>
      <c r="AU208" s="108">
        <v>45376</v>
      </c>
      <c r="AV208" s="109"/>
      <c r="AW208" s="94" t="s">
        <v>195</v>
      </c>
      <c r="AX208" s="70" t="s">
        <v>152</v>
      </c>
      <c r="AY208" s="72">
        <v>1055272941</v>
      </c>
      <c r="AZ208" s="73">
        <v>3</v>
      </c>
      <c r="BA208" s="70" t="s">
        <v>2015</v>
      </c>
      <c r="BB208" s="60" t="s">
        <v>1053</v>
      </c>
      <c r="BC208" s="74">
        <v>33157</v>
      </c>
      <c r="BD208" s="75">
        <f ca="1">(TODAY()-Tabla1[[#This Row],[FECHA DE NACIMIENTO]])/365</f>
        <v>33.421917808219177</v>
      </c>
      <c r="BE208" s="70" t="s">
        <v>198</v>
      </c>
      <c r="BF208" s="70" t="s">
        <v>156</v>
      </c>
      <c r="BG208" s="70" t="s">
        <v>258</v>
      </c>
      <c r="BH208" s="76" t="s">
        <v>158</v>
      </c>
      <c r="BI208" s="70" t="s">
        <v>159</v>
      </c>
      <c r="BJ208" s="70" t="s">
        <v>160</v>
      </c>
      <c r="BK208" s="77" t="s">
        <v>2016</v>
      </c>
      <c r="BL208" s="70">
        <v>3176761417</v>
      </c>
      <c r="BM208" s="119" t="s">
        <v>2017</v>
      </c>
      <c r="BN208" s="70" t="s">
        <v>163</v>
      </c>
      <c r="BO208" s="71">
        <v>45485</v>
      </c>
      <c r="BP208" s="71">
        <v>45493</v>
      </c>
      <c r="BQ208" s="70" t="s">
        <v>1115</v>
      </c>
      <c r="BR208" s="257">
        <v>1057590689</v>
      </c>
      <c r="BS208" s="73">
        <v>2</v>
      </c>
      <c r="BT208" s="70" t="s">
        <v>298</v>
      </c>
      <c r="BU208" s="128" t="s">
        <v>2018</v>
      </c>
      <c r="BV208" s="80" t="s">
        <v>2019</v>
      </c>
      <c r="BW208" s="97" t="s">
        <v>168</v>
      </c>
      <c r="BX208" s="99" t="s">
        <v>1824</v>
      </c>
      <c r="BY208" s="98" t="s">
        <v>170</v>
      </c>
      <c r="BZ208" s="93" t="s">
        <v>170</v>
      </c>
      <c r="CA208" s="93" t="s">
        <v>170</v>
      </c>
      <c r="CB208" s="93" t="s">
        <v>170</v>
      </c>
      <c r="CC208" s="93" t="s">
        <v>170</v>
      </c>
      <c r="CD208" s="93" t="s">
        <v>170</v>
      </c>
      <c r="CE208" s="93" t="s">
        <v>170</v>
      </c>
      <c r="CF208" s="93" t="s">
        <v>170</v>
      </c>
      <c r="CG208" s="93" t="s">
        <v>170</v>
      </c>
      <c r="CH208" s="93" t="s">
        <v>170</v>
      </c>
      <c r="CI208" s="246">
        <v>45204</v>
      </c>
      <c r="CJ208" s="81" t="s">
        <v>2020</v>
      </c>
      <c r="CK208" s="81">
        <v>1055272941</v>
      </c>
      <c r="CL208" s="81">
        <v>3</v>
      </c>
      <c r="CM208" s="81">
        <v>18900000</v>
      </c>
      <c r="CN208" s="81" t="s">
        <v>170</v>
      </c>
      <c r="CO208" s="81" t="s">
        <v>170</v>
      </c>
      <c r="CP208" s="81" t="s">
        <v>170</v>
      </c>
      <c r="CQ208" s="81" t="s">
        <v>170</v>
      </c>
      <c r="CR208" s="82" t="s">
        <v>170</v>
      </c>
      <c r="CS208" s="100">
        <v>45252</v>
      </c>
      <c r="CT208" s="83">
        <v>60</v>
      </c>
      <c r="CU208" s="225">
        <v>45316</v>
      </c>
      <c r="CV208" s="83">
        <v>30</v>
      </c>
      <c r="CW208" s="83"/>
      <c r="CX208" s="83"/>
      <c r="CY208" s="83"/>
      <c r="CZ208" s="83"/>
      <c r="DA208" s="83">
        <v>2</v>
      </c>
      <c r="DB208" s="84">
        <f t="shared" si="36"/>
        <v>90</v>
      </c>
      <c r="DC208" s="100">
        <v>45376</v>
      </c>
      <c r="DD208" s="101">
        <v>45252</v>
      </c>
      <c r="DE208" s="86">
        <v>14000000</v>
      </c>
      <c r="DF208" s="85">
        <v>45316</v>
      </c>
      <c r="DG208" s="86">
        <v>7000000</v>
      </c>
      <c r="DH208" s="85"/>
      <c r="DI208" s="86"/>
      <c r="DJ208" s="86"/>
      <c r="DK208" s="86"/>
      <c r="DL208" s="86"/>
      <c r="DM208" s="86"/>
      <c r="DN208" s="87">
        <v>2</v>
      </c>
      <c r="DO208" s="325">
        <f t="shared" si="25"/>
        <v>21000000</v>
      </c>
      <c r="DP208" s="111"/>
      <c r="DQ208" s="112"/>
      <c r="DR208" s="111"/>
      <c r="DS208" s="111"/>
      <c r="DT208" s="111"/>
      <c r="DU208" s="111"/>
      <c r="DV208" s="113"/>
      <c r="DW208" s="113"/>
      <c r="DX208" s="113"/>
      <c r="DY208" s="113"/>
      <c r="DZ208" s="114"/>
      <c r="EA208" s="115">
        <f t="shared" si="37"/>
        <v>7000000</v>
      </c>
      <c r="EB208" s="116">
        <f t="shared" si="38"/>
        <v>7000000</v>
      </c>
      <c r="EC208" s="227"/>
    </row>
    <row r="209" spans="1:133" s="118" customFormat="1" ht="22.5" customHeight="1" x14ac:dyDescent="0.2">
      <c r="A209" s="61">
        <v>208</v>
      </c>
      <c r="B209" s="61">
        <v>2023</v>
      </c>
      <c r="C209" s="364" t="s">
        <v>1807</v>
      </c>
      <c r="D209" s="364" t="s">
        <v>2021</v>
      </c>
      <c r="E209" s="62" t="s">
        <v>135</v>
      </c>
      <c r="F209" s="62" t="s">
        <v>136</v>
      </c>
      <c r="G209" s="61" t="s">
        <v>137</v>
      </c>
      <c r="H209" s="61" t="s">
        <v>138</v>
      </c>
      <c r="I209" s="63">
        <v>2886000</v>
      </c>
      <c r="J209" s="126">
        <f t="shared" si="34"/>
        <v>2886000</v>
      </c>
      <c r="K209" s="64" t="s">
        <v>139</v>
      </c>
      <c r="L209" s="65">
        <v>42232</v>
      </c>
      <c r="M209" s="76">
        <v>6</v>
      </c>
      <c r="N209" s="69" t="s">
        <v>511</v>
      </c>
      <c r="O209" s="69" t="s">
        <v>266</v>
      </c>
      <c r="P209" s="88" t="s">
        <v>908</v>
      </c>
      <c r="Q209" s="88">
        <v>2024</v>
      </c>
      <c r="R209" s="95" t="s">
        <v>1079</v>
      </c>
      <c r="S209" s="102">
        <v>594</v>
      </c>
      <c r="T209" s="103">
        <v>45100</v>
      </c>
      <c r="U209" s="89"/>
      <c r="V209" s="90"/>
      <c r="W209" s="89"/>
      <c r="X209" s="104"/>
      <c r="Y209" s="105">
        <v>1074</v>
      </c>
      <c r="Z209" s="91"/>
      <c r="AA209" s="92"/>
      <c r="AB209" s="92"/>
      <c r="AC209" s="92"/>
      <c r="AD209" s="106"/>
      <c r="AE209" s="96" t="s">
        <v>144</v>
      </c>
      <c r="AF209" s="66" t="s">
        <v>145</v>
      </c>
      <c r="AG209" s="66" t="s">
        <v>146</v>
      </c>
      <c r="AH209" s="66" t="s">
        <v>147</v>
      </c>
      <c r="AI209" s="67" t="s">
        <v>148</v>
      </c>
      <c r="AJ209" s="68">
        <v>4</v>
      </c>
      <c r="AK209" s="123" t="s">
        <v>1809</v>
      </c>
      <c r="AL209" s="70" t="s">
        <v>150</v>
      </c>
      <c r="AM209" s="70">
        <v>2</v>
      </c>
      <c r="AN209" s="70">
        <v>0</v>
      </c>
      <c r="AO209" s="70">
        <f t="shared" si="35"/>
        <v>2</v>
      </c>
      <c r="AP209" s="70">
        <v>0</v>
      </c>
      <c r="AQ209" s="107">
        <v>45104</v>
      </c>
      <c r="AR209" s="107">
        <v>45105</v>
      </c>
      <c r="AS209" s="107">
        <v>45201</v>
      </c>
      <c r="AT209" s="107">
        <v>45261</v>
      </c>
      <c r="AU209" s="108"/>
      <c r="AV209" s="109"/>
      <c r="AW209" s="71" t="s">
        <v>638</v>
      </c>
      <c r="AX209" s="70" t="s">
        <v>152</v>
      </c>
      <c r="AY209" s="72">
        <v>80420343</v>
      </c>
      <c r="AZ209" s="73">
        <v>4</v>
      </c>
      <c r="BA209" s="70" t="s">
        <v>2022</v>
      </c>
      <c r="BB209" s="60" t="s">
        <v>154</v>
      </c>
      <c r="BC209" s="74">
        <v>25815</v>
      </c>
      <c r="BD209" s="75">
        <f ca="1">(TODAY()-Tabla1[[#This Row],[FECHA DE NACIMIENTO]])/365</f>
        <v>53.536986301369865</v>
      </c>
      <c r="BE209" s="70" t="s">
        <v>170</v>
      </c>
      <c r="BF209" s="70" t="s">
        <v>181</v>
      </c>
      <c r="BG209" s="70" t="s">
        <v>1812</v>
      </c>
      <c r="BH209" s="76" t="s">
        <v>158</v>
      </c>
      <c r="BI209" s="70" t="s">
        <v>159</v>
      </c>
      <c r="BJ209" s="70" t="s">
        <v>160</v>
      </c>
      <c r="BK209" s="77" t="s">
        <v>2023</v>
      </c>
      <c r="BL209" s="70">
        <v>3118058288</v>
      </c>
      <c r="BM209" s="119" t="s">
        <v>2024</v>
      </c>
      <c r="BN209" s="70" t="s">
        <v>163</v>
      </c>
      <c r="BO209" s="71">
        <v>45431</v>
      </c>
      <c r="BP209" s="71"/>
      <c r="BQ209" s="70" t="s">
        <v>911</v>
      </c>
      <c r="BR209" s="257">
        <v>53037864</v>
      </c>
      <c r="BS209" s="73">
        <v>1</v>
      </c>
      <c r="BT209" s="70" t="s">
        <v>519</v>
      </c>
      <c r="BU209" s="128" t="s">
        <v>1815</v>
      </c>
      <c r="BV209" s="80" t="s">
        <v>374</v>
      </c>
      <c r="BW209" s="97" t="s">
        <v>187</v>
      </c>
      <c r="BX209" s="99" t="s">
        <v>1816</v>
      </c>
      <c r="BY209" s="98" t="s">
        <v>170</v>
      </c>
      <c r="BZ209" s="93" t="s">
        <v>170</v>
      </c>
      <c r="CA209" s="93" t="s">
        <v>170</v>
      </c>
      <c r="CB209" s="93" t="s">
        <v>170</v>
      </c>
      <c r="CC209" s="93" t="s">
        <v>170</v>
      </c>
      <c r="CD209" s="93" t="s">
        <v>170</v>
      </c>
      <c r="CE209" s="93" t="s">
        <v>170</v>
      </c>
      <c r="CF209" s="93" t="s">
        <v>170</v>
      </c>
      <c r="CG209" s="93" t="s">
        <v>170</v>
      </c>
      <c r="CH209" s="93" t="s">
        <v>170</v>
      </c>
      <c r="CI209" s="81" t="s">
        <v>170</v>
      </c>
      <c r="CJ209" s="81" t="s">
        <v>170</v>
      </c>
      <c r="CK209" s="81" t="s">
        <v>170</v>
      </c>
      <c r="CL209" s="81" t="s">
        <v>170</v>
      </c>
      <c r="CM209" s="81" t="s">
        <v>170</v>
      </c>
      <c r="CN209" s="81" t="s">
        <v>170</v>
      </c>
      <c r="CO209" s="81" t="s">
        <v>170</v>
      </c>
      <c r="CP209" s="81" t="s">
        <v>170</v>
      </c>
      <c r="CQ209" s="81" t="s">
        <v>170</v>
      </c>
      <c r="CR209" s="82" t="s">
        <v>170</v>
      </c>
      <c r="CS209" s="100"/>
      <c r="CT209" s="83"/>
      <c r="CU209" s="83"/>
      <c r="CV209" s="83"/>
      <c r="CW209" s="83"/>
      <c r="CX209" s="83"/>
      <c r="CY209" s="83"/>
      <c r="CZ209" s="83"/>
      <c r="DA209" s="83"/>
      <c r="DB209" s="84">
        <f t="shared" si="36"/>
        <v>0</v>
      </c>
      <c r="DC209" s="100"/>
      <c r="DD209" s="101"/>
      <c r="DE209" s="86"/>
      <c r="DF209" s="85"/>
      <c r="DG209" s="86"/>
      <c r="DH209" s="85"/>
      <c r="DI209" s="86"/>
      <c r="DJ209" s="86"/>
      <c r="DK209" s="86"/>
      <c r="DL209" s="86"/>
      <c r="DM209" s="86"/>
      <c r="DN209" s="87"/>
      <c r="DO209" s="325">
        <f t="shared" si="25"/>
        <v>0</v>
      </c>
      <c r="DP209" s="111"/>
      <c r="DQ209" s="112"/>
      <c r="DR209" s="111"/>
      <c r="DS209" s="111"/>
      <c r="DT209" s="111"/>
      <c r="DU209" s="111"/>
      <c r="DV209" s="113"/>
      <c r="DW209" s="113"/>
      <c r="DX209" s="113"/>
      <c r="DY209" s="113"/>
      <c r="DZ209" s="114"/>
      <c r="EA209" s="115">
        <f t="shared" si="37"/>
        <v>1443000</v>
      </c>
      <c r="EB209" s="116">
        <f t="shared" si="38"/>
        <v>1443000</v>
      </c>
      <c r="EC209" s="227"/>
    </row>
    <row r="210" spans="1:133" s="118" customFormat="1" ht="30" customHeight="1" x14ac:dyDescent="0.2">
      <c r="A210" s="61">
        <v>209</v>
      </c>
      <c r="B210" s="61">
        <v>2023</v>
      </c>
      <c r="C210" s="364" t="s">
        <v>1807</v>
      </c>
      <c r="D210" s="364" t="s">
        <v>2025</v>
      </c>
      <c r="E210" s="62" t="s">
        <v>135</v>
      </c>
      <c r="F210" s="62" t="s">
        <v>136</v>
      </c>
      <c r="G210" s="61" t="s">
        <v>137</v>
      </c>
      <c r="H210" s="61" t="s">
        <v>138</v>
      </c>
      <c r="I210" s="63">
        <v>2886000</v>
      </c>
      <c r="J210" s="126">
        <f t="shared" si="34"/>
        <v>2886000</v>
      </c>
      <c r="K210" s="64" t="s">
        <v>139</v>
      </c>
      <c r="L210" s="65">
        <v>42232</v>
      </c>
      <c r="M210" s="76">
        <v>6</v>
      </c>
      <c r="N210" s="69" t="s">
        <v>511</v>
      </c>
      <c r="O210" s="69" t="s">
        <v>266</v>
      </c>
      <c r="P210" s="88" t="s">
        <v>908</v>
      </c>
      <c r="Q210" s="88">
        <v>2024</v>
      </c>
      <c r="R210" s="95" t="s">
        <v>1079</v>
      </c>
      <c r="S210" s="102">
        <v>594</v>
      </c>
      <c r="T210" s="103">
        <v>45100</v>
      </c>
      <c r="U210" s="89"/>
      <c r="V210" s="90"/>
      <c r="W210" s="89"/>
      <c r="X210" s="104"/>
      <c r="Y210" s="105">
        <v>1074</v>
      </c>
      <c r="Z210" s="91"/>
      <c r="AA210" s="92"/>
      <c r="AB210" s="92"/>
      <c r="AC210" s="92"/>
      <c r="AD210" s="106"/>
      <c r="AE210" s="96" t="s">
        <v>144</v>
      </c>
      <c r="AF210" s="66" t="s">
        <v>145</v>
      </c>
      <c r="AG210" s="66" t="s">
        <v>146</v>
      </c>
      <c r="AH210" s="66" t="s">
        <v>147</v>
      </c>
      <c r="AI210" s="67" t="s">
        <v>148</v>
      </c>
      <c r="AJ210" s="68">
        <v>4</v>
      </c>
      <c r="AK210" s="123" t="s">
        <v>1809</v>
      </c>
      <c r="AL210" s="70" t="s">
        <v>150</v>
      </c>
      <c r="AM210" s="70">
        <v>2</v>
      </c>
      <c r="AN210" s="70">
        <v>0</v>
      </c>
      <c r="AO210" s="70">
        <f t="shared" ref="AO210" si="40">+AM210+AN210</f>
        <v>2</v>
      </c>
      <c r="AP210" s="70">
        <v>0</v>
      </c>
      <c r="AQ210" s="107">
        <v>45104</v>
      </c>
      <c r="AR210" s="107">
        <v>45105</v>
      </c>
      <c r="AS210" s="107">
        <v>45201</v>
      </c>
      <c r="AT210" s="107">
        <v>45261</v>
      </c>
      <c r="AU210" s="107"/>
      <c r="AV210" s="109"/>
      <c r="AW210" s="71" t="s">
        <v>638</v>
      </c>
      <c r="AX210" s="70" t="s">
        <v>152</v>
      </c>
      <c r="AY210" s="72">
        <v>1118862034</v>
      </c>
      <c r="AZ210" s="73">
        <v>8</v>
      </c>
      <c r="BA210" s="70" t="s">
        <v>2026</v>
      </c>
      <c r="BB210" s="60" t="s">
        <v>154</v>
      </c>
      <c r="BC210" s="74">
        <v>35360</v>
      </c>
      <c r="BD210" s="75">
        <f ca="1">(TODAY()-Tabla1[[#This Row],[FECHA DE NACIMIENTO]])/365</f>
        <v>27.386301369863013</v>
      </c>
      <c r="BE210" s="70" t="s">
        <v>170</v>
      </c>
      <c r="BF210" s="70" t="s">
        <v>181</v>
      </c>
      <c r="BG210" s="70" t="s">
        <v>1812</v>
      </c>
      <c r="BH210" s="76" t="s">
        <v>158</v>
      </c>
      <c r="BI210" s="70" t="s">
        <v>159</v>
      </c>
      <c r="BJ210" s="70" t="s">
        <v>160</v>
      </c>
      <c r="BK210" s="77" t="s">
        <v>2027</v>
      </c>
      <c r="BL210" s="70">
        <v>3168202932</v>
      </c>
      <c r="BM210" s="119" t="s">
        <v>2028</v>
      </c>
      <c r="BN210" s="70" t="s">
        <v>163</v>
      </c>
      <c r="BO210" s="71">
        <v>45443</v>
      </c>
      <c r="BP210" s="71"/>
      <c r="BQ210" s="70" t="s">
        <v>911</v>
      </c>
      <c r="BR210" s="257">
        <v>53037864</v>
      </c>
      <c r="BS210" s="73">
        <v>1</v>
      </c>
      <c r="BT210" s="70" t="s">
        <v>519</v>
      </c>
      <c r="BU210" s="128" t="s">
        <v>1815</v>
      </c>
      <c r="BV210" s="80" t="s">
        <v>374</v>
      </c>
      <c r="BW210" s="97" t="s">
        <v>187</v>
      </c>
      <c r="BX210" s="99" t="s">
        <v>1816</v>
      </c>
      <c r="BY210" s="98" t="s">
        <v>170</v>
      </c>
      <c r="BZ210" s="93" t="s">
        <v>170</v>
      </c>
      <c r="CA210" s="93" t="s">
        <v>170</v>
      </c>
      <c r="CB210" s="93" t="s">
        <v>170</v>
      </c>
      <c r="CC210" s="93" t="s">
        <v>170</v>
      </c>
      <c r="CD210" s="93" t="s">
        <v>170</v>
      </c>
      <c r="CE210" s="93" t="s">
        <v>170</v>
      </c>
      <c r="CF210" s="93" t="s">
        <v>170</v>
      </c>
      <c r="CG210" s="93" t="s">
        <v>170</v>
      </c>
      <c r="CH210" s="93" t="s">
        <v>170</v>
      </c>
      <c r="CI210" s="81" t="s">
        <v>170</v>
      </c>
      <c r="CJ210" s="81" t="s">
        <v>170</v>
      </c>
      <c r="CK210" s="81" t="s">
        <v>170</v>
      </c>
      <c r="CL210" s="81" t="s">
        <v>170</v>
      </c>
      <c r="CM210" s="81" t="s">
        <v>170</v>
      </c>
      <c r="CN210" s="81" t="s">
        <v>170</v>
      </c>
      <c r="CO210" s="81" t="s">
        <v>170</v>
      </c>
      <c r="CP210" s="81" t="s">
        <v>170</v>
      </c>
      <c r="CQ210" s="81" t="s">
        <v>170</v>
      </c>
      <c r="CR210" s="82" t="s">
        <v>170</v>
      </c>
      <c r="CS210" s="100"/>
      <c r="CT210" s="83"/>
      <c r="CU210" s="83"/>
      <c r="CV210" s="83"/>
      <c r="CW210" s="83"/>
      <c r="CX210" s="83"/>
      <c r="CY210" s="83"/>
      <c r="CZ210" s="83"/>
      <c r="DA210" s="83"/>
      <c r="DB210" s="84">
        <f t="shared" si="36"/>
        <v>0</v>
      </c>
      <c r="DC210" s="100"/>
      <c r="DD210" s="101"/>
      <c r="DE210" s="86"/>
      <c r="DF210" s="85"/>
      <c r="DG210" s="86"/>
      <c r="DH210" s="85"/>
      <c r="DI210" s="86"/>
      <c r="DJ210" s="86"/>
      <c r="DK210" s="86"/>
      <c r="DL210" s="86"/>
      <c r="DM210" s="86"/>
      <c r="DN210" s="87"/>
      <c r="DO210" s="325">
        <f t="shared" si="25"/>
        <v>0</v>
      </c>
      <c r="DP210" s="111"/>
      <c r="DQ210" s="112"/>
      <c r="DR210" s="111"/>
      <c r="DS210" s="111"/>
      <c r="DT210" s="111"/>
      <c r="DU210" s="111"/>
      <c r="DV210" s="113"/>
      <c r="DW210" s="113"/>
      <c r="DX210" s="113"/>
      <c r="DY210" s="113"/>
      <c r="DZ210" s="114"/>
      <c r="EA210" s="115">
        <f t="shared" si="37"/>
        <v>1443000</v>
      </c>
      <c r="EB210" s="116">
        <f t="shared" si="38"/>
        <v>1443000</v>
      </c>
      <c r="EC210" s="227"/>
    </row>
    <row r="211" spans="1:133" s="118" customFormat="1" ht="48" x14ac:dyDescent="0.2">
      <c r="A211" s="61">
        <v>210</v>
      </c>
      <c r="B211" s="61">
        <v>2023</v>
      </c>
      <c r="C211" s="363" t="s">
        <v>1807</v>
      </c>
      <c r="D211" s="364" t="s">
        <v>2029</v>
      </c>
      <c r="E211" s="62" t="s">
        <v>135</v>
      </c>
      <c r="F211" s="62" t="s">
        <v>136</v>
      </c>
      <c r="G211" s="61" t="s">
        <v>137</v>
      </c>
      <c r="H211" s="61" t="s">
        <v>138</v>
      </c>
      <c r="I211" s="63">
        <v>2886000</v>
      </c>
      <c r="J211" s="126">
        <f t="shared" si="34"/>
        <v>4232800</v>
      </c>
      <c r="K211" s="64" t="s">
        <v>139</v>
      </c>
      <c r="L211" s="65">
        <v>42232</v>
      </c>
      <c r="M211" s="76">
        <v>6</v>
      </c>
      <c r="N211" s="69" t="s">
        <v>511</v>
      </c>
      <c r="O211" s="69" t="s">
        <v>266</v>
      </c>
      <c r="P211" s="88" t="s">
        <v>908</v>
      </c>
      <c r="Q211" s="88">
        <v>2024</v>
      </c>
      <c r="R211" s="95" t="s">
        <v>1079</v>
      </c>
      <c r="S211" s="102">
        <v>594</v>
      </c>
      <c r="T211" s="103">
        <v>45100</v>
      </c>
      <c r="U211" s="89">
        <v>741</v>
      </c>
      <c r="V211" s="90">
        <v>45229</v>
      </c>
      <c r="W211" s="89"/>
      <c r="X211" s="104"/>
      <c r="Y211" s="105">
        <v>1074</v>
      </c>
      <c r="Z211" s="91"/>
      <c r="AA211" s="92"/>
      <c r="AB211" s="92"/>
      <c r="AC211" s="92"/>
      <c r="AD211" s="106"/>
      <c r="AE211" s="96" t="s">
        <v>144</v>
      </c>
      <c r="AF211" s="66" t="s">
        <v>145</v>
      </c>
      <c r="AG211" s="66" t="s">
        <v>146</v>
      </c>
      <c r="AH211" s="66" t="s">
        <v>147</v>
      </c>
      <c r="AI211" s="67" t="s">
        <v>148</v>
      </c>
      <c r="AJ211" s="68">
        <v>4</v>
      </c>
      <c r="AK211" s="123" t="s">
        <v>2030</v>
      </c>
      <c r="AL211" s="70" t="s">
        <v>150</v>
      </c>
      <c r="AM211" s="70">
        <v>2</v>
      </c>
      <c r="AN211" s="70">
        <v>0</v>
      </c>
      <c r="AO211" s="70">
        <f t="shared" ref="AO211" si="41">+AM211+AN211</f>
        <v>2</v>
      </c>
      <c r="AP211" s="70">
        <v>28</v>
      </c>
      <c r="AQ211" s="107">
        <v>45104</v>
      </c>
      <c r="AR211" s="107">
        <v>45105</v>
      </c>
      <c r="AS211" s="107">
        <v>45201</v>
      </c>
      <c r="AT211" s="107">
        <v>45261</v>
      </c>
      <c r="AU211" s="108">
        <v>45289</v>
      </c>
      <c r="AV211" s="109"/>
      <c r="AW211" s="71" t="s">
        <v>638</v>
      </c>
      <c r="AX211" s="70" t="s">
        <v>152</v>
      </c>
      <c r="AY211" s="72">
        <v>1026260280</v>
      </c>
      <c r="AZ211" s="73">
        <v>6</v>
      </c>
      <c r="BA211" s="70" t="s">
        <v>2031</v>
      </c>
      <c r="BB211" s="60" t="s">
        <v>1370</v>
      </c>
      <c r="BC211" s="74">
        <v>32288</v>
      </c>
      <c r="BD211" s="75">
        <f ca="1">(TODAY()-Tabla1[[#This Row],[FECHA DE NACIMIENTO]])/365</f>
        <v>35.802739726027397</v>
      </c>
      <c r="BE211" s="70" t="s">
        <v>198</v>
      </c>
      <c r="BF211" s="70" t="s">
        <v>156</v>
      </c>
      <c r="BG211" s="70" t="s">
        <v>1812</v>
      </c>
      <c r="BH211" s="76" t="s">
        <v>158</v>
      </c>
      <c r="BI211" s="70" t="s">
        <v>159</v>
      </c>
      <c r="BJ211" s="70" t="s">
        <v>160</v>
      </c>
      <c r="BK211" s="77" t="s">
        <v>2032</v>
      </c>
      <c r="BL211" s="70">
        <v>3123247443</v>
      </c>
      <c r="BM211" s="119" t="s">
        <v>2033</v>
      </c>
      <c r="BN211" s="70" t="s">
        <v>163</v>
      </c>
      <c r="BO211" s="71">
        <v>45443</v>
      </c>
      <c r="BP211" s="71">
        <v>45473</v>
      </c>
      <c r="BQ211" s="70" t="s">
        <v>911</v>
      </c>
      <c r="BR211" s="257">
        <v>53037864</v>
      </c>
      <c r="BS211" s="73">
        <v>1</v>
      </c>
      <c r="BT211" s="70" t="s">
        <v>519</v>
      </c>
      <c r="BU211" s="128" t="s">
        <v>1815</v>
      </c>
      <c r="BV211" s="80" t="s">
        <v>374</v>
      </c>
      <c r="BW211" s="97" t="s">
        <v>187</v>
      </c>
      <c r="BX211" s="99" t="s">
        <v>1816</v>
      </c>
      <c r="BY211" s="98" t="s">
        <v>170</v>
      </c>
      <c r="BZ211" s="93" t="s">
        <v>170</v>
      </c>
      <c r="CA211" s="93" t="s">
        <v>170</v>
      </c>
      <c r="CB211" s="93" t="s">
        <v>170</v>
      </c>
      <c r="CC211" s="93" t="s">
        <v>170</v>
      </c>
      <c r="CD211" s="93" t="s">
        <v>170</v>
      </c>
      <c r="CE211" s="93" t="s">
        <v>170</v>
      </c>
      <c r="CF211" s="93" t="s">
        <v>170</v>
      </c>
      <c r="CG211" s="93" t="s">
        <v>170</v>
      </c>
      <c r="CH211" s="93" t="s">
        <v>170</v>
      </c>
      <c r="CI211" s="81" t="s">
        <v>170</v>
      </c>
      <c r="CJ211" s="81" t="s">
        <v>170</v>
      </c>
      <c r="CK211" s="81" t="s">
        <v>170</v>
      </c>
      <c r="CL211" s="81" t="s">
        <v>170</v>
      </c>
      <c r="CM211" s="81" t="s">
        <v>170</v>
      </c>
      <c r="CN211" s="81" t="s">
        <v>170</v>
      </c>
      <c r="CO211" s="81" t="s">
        <v>170</v>
      </c>
      <c r="CP211" s="81" t="s">
        <v>170</v>
      </c>
      <c r="CQ211" s="81" t="s">
        <v>170</v>
      </c>
      <c r="CR211" s="82" t="s">
        <v>170</v>
      </c>
      <c r="CS211" s="100">
        <v>45245</v>
      </c>
      <c r="CT211" s="83">
        <v>28</v>
      </c>
      <c r="CU211" s="83"/>
      <c r="CV211" s="83"/>
      <c r="CW211" s="83"/>
      <c r="CX211" s="83"/>
      <c r="CY211" s="83"/>
      <c r="CZ211" s="83"/>
      <c r="DA211" s="83">
        <v>1</v>
      </c>
      <c r="DB211" s="84">
        <f t="shared" si="36"/>
        <v>28</v>
      </c>
      <c r="DC211" s="100">
        <v>45289</v>
      </c>
      <c r="DD211" s="101">
        <v>45245</v>
      </c>
      <c r="DE211" s="86">
        <v>1346800</v>
      </c>
      <c r="DF211" s="85"/>
      <c r="DG211" s="86"/>
      <c r="DH211" s="85"/>
      <c r="DI211" s="86"/>
      <c r="DJ211" s="86"/>
      <c r="DK211" s="86"/>
      <c r="DL211" s="86"/>
      <c r="DM211" s="86"/>
      <c r="DN211" s="87">
        <v>1</v>
      </c>
      <c r="DO211" s="325">
        <f t="shared" si="25"/>
        <v>1346800</v>
      </c>
      <c r="DP211" s="111"/>
      <c r="DQ211" s="112"/>
      <c r="DR211" s="111"/>
      <c r="DS211" s="111"/>
      <c r="DT211" s="111"/>
      <c r="DU211" s="111"/>
      <c r="DV211" s="113"/>
      <c r="DW211" s="113"/>
      <c r="DX211" s="113"/>
      <c r="DY211" s="113"/>
      <c r="DZ211" s="114"/>
      <c r="EA211" s="115">
        <f t="shared" si="37"/>
        <v>2116400</v>
      </c>
      <c r="EB211" s="116">
        <f t="shared" si="38"/>
        <v>2116400</v>
      </c>
      <c r="EC211" s="227"/>
    </row>
    <row r="212" spans="1:133" s="118" customFormat="1" ht="37.5" customHeight="1" x14ac:dyDescent="0.2">
      <c r="A212" s="61">
        <v>211</v>
      </c>
      <c r="B212" s="61">
        <v>2023</v>
      </c>
      <c r="C212" s="363" t="s">
        <v>1807</v>
      </c>
      <c r="D212" s="364" t="s">
        <v>2034</v>
      </c>
      <c r="E212" s="62" t="s">
        <v>135</v>
      </c>
      <c r="F212" s="62" t="s">
        <v>136</v>
      </c>
      <c r="G212" s="61" t="s">
        <v>137</v>
      </c>
      <c r="H212" s="61" t="s">
        <v>138</v>
      </c>
      <c r="I212" s="63">
        <v>2886000</v>
      </c>
      <c r="J212" s="126">
        <f t="shared" si="34"/>
        <v>2886000</v>
      </c>
      <c r="K212" s="64" t="s">
        <v>139</v>
      </c>
      <c r="L212" s="65">
        <v>42232</v>
      </c>
      <c r="M212" s="76">
        <v>6</v>
      </c>
      <c r="N212" s="69" t="s">
        <v>511</v>
      </c>
      <c r="O212" s="69" t="s">
        <v>266</v>
      </c>
      <c r="P212" s="88" t="s">
        <v>908</v>
      </c>
      <c r="Q212" s="88">
        <v>2024</v>
      </c>
      <c r="R212" s="95" t="s">
        <v>1079</v>
      </c>
      <c r="S212" s="102">
        <v>594</v>
      </c>
      <c r="T212" s="103">
        <v>45100</v>
      </c>
      <c r="U212" s="89"/>
      <c r="V212" s="90"/>
      <c r="W212" s="89"/>
      <c r="X212" s="104"/>
      <c r="Y212" s="105">
        <v>1074</v>
      </c>
      <c r="Z212" s="91"/>
      <c r="AA212" s="92"/>
      <c r="AB212" s="92"/>
      <c r="AC212" s="92"/>
      <c r="AD212" s="106"/>
      <c r="AE212" s="96" t="s">
        <v>144</v>
      </c>
      <c r="AF212" s="66" t="s">
        <v>145</v>
      </c>
      <c r="AG212" s="66" t="s">
        <v>146</v>
      </c>
      <c r="AH212" s="66" t="s">
        <v>147</v>
      </c>
      <c r="AI212" s="67" t="s">
        <v>148</v>
      </c>
      <c r="AJ212" s="68">
        <v>4</v>
      </c>
      <c r="AK212" s="123" t="s">
        <v>1809</v>
      </c>
      <c r="AL212" s="70" t="s">
        <v>150</v>
      </c>
      <c r="AM212" s="70">
        <v>2</v>
      </c>
      <c r="AN212" s="70">
        <v>0</v>
      </c>
      <c r="AO212" s="70">
        <f t="shared" si="35"/>
        <v>2</v>
      </c>
      <c r="AP212" s="70">
        <v>0</v>
      </c>
      <c r="AQ212" s="107">
        <v>45104</v>
      </c>
      <c r="AR212" s="107">
        <v>45105</v>
      </c>
      <c r="AS212" s="107">
        <v>45201</v>
      </c>
      <c r="AT212" s="107">
        <v>45261</v>
      </c>
      <c r="AU212" s="108"/>
      <c r="AV212" s="109"/>
      <c r="AW212" s="71" t="s">
        <v>638</v>
      </c>
      <c r="AX212" s="70" t="s">
        <v>152</v>
      </c>
      <c r="AY212" s="72">
        <v>1010234862</v>
      </c>
      <c r="AZ212" s="73">
        <v>4</v>
      </c>
      <c r="BA212" s="70" t="s">
        <v>2035</v>
      </c>
      <c r="BB212" s="60" t="s">
        <v>154</v>
      </c>
      <c r="BC212" s="74">
        <v>35653</v>
      </c>
      <c r="BD212" s="75">
        <f ca="1">(TODAY()-Tabla1[[#This Row],[FECHA DE NACIMIENTO]])/365</f>
        <v>26.583561643835615</v>
      </c>
      <c r="BE212" s="70" t="s">
        <v>198</v>
      </c>
      <c r="BF212" s="70" t="s">
        <v>156</v>
      </c>
      <c r="BG212" s="70" t="s">
        <v>1812</v>
      </c>
      <c r="BH212" s="76" t="s">
        <v>158</v>
      </c>
      <c r="BI212" s="70" t="s">
        <v>159</v>
      </c>
      <c r="BJ212" s="70" t="s">
        <v>160</v>
      </c>
      <c r="BK212" s="77" t="s">
        <v>2036</v>
      </c>
      <c r="BL212" s="70">
        <v>3218405467</v>
      </c>
      <c r="BM212" s="119" t="s">
        <v>2037</v>
      </c>
      <c r="BN212" s="70" t="s">
        <v>163</v>
      </c>
      <c r="BO212" s="71">
        <v>45443</v>
      </c>
      <c r="BP212" s="71"/>
      <c r="BQ212" s="70" t="s">
        <v>911</v>
      </c>
      <c r="BR212" s="257">
        <v>53037864</v>
      </c>
      <c r="BS212" s="73">
        <v>1</v>
      </c>
      <c r="BT212" s="70" t="s">
        <v>519</v>
      </c>
      <c r="BU212" s="128" t="s">
        <v>1815</v>
      </c>
      <c r="BV212" s="80" t="s">
        <v>374</v>
      </c>
      <c r="BW212" s="97" t="s">
        <v>187</v>
      </c>
      <c r="BX212" s="99" t="s">
        <v>1816</v>
      </c>
      <c r="BY212" s="98" t="s">
        <v>170</v>
      </c>
      <c r="BZ212" s="93" t="s">
        <v>170</v>
      </c>
      <c r="CA212" s="93" t="s">
        <v>170</v>
      </c>
      <c r="CB212" s="93" t="s">
        <v>170</v>
      </c>
      <c r="CC212" s="93" t="s">
        <v>170</v>
      </c>
      <c r="CD212" s="93" t="s">
        <v>170</v>
      </c>
      <c r="CE212" s="93" t="s">
        <v>170</v>
      </c>
      <c r="CF212" s="93" t="s">
        <v>170</v>
      </c>
      <c r="CG212" s="93" t="s">
        <v>170</v>
      </c>
      <c r="CH212" s="93" t="s">
        <v>170</v>
      </c>
      <c r="CI212" s="81" t="s">
        <v>170</v>
      </c>
      <c r="CJ212" s="81" t="s">
        <v>170</v>
      </c>
      <c r="CK212" s="81" t="s">
        <v>170</v>
      </c>
      <c r="CL212" s="81" t="s">
        <v>170</v>
      </c>
      <c r="CM212" s="81" t="s">
        <v>170</v>
      </c>
      <c r="CN212" s="81" t="s">
        <v>170</v>
      </c>
      <c r="CO212" s="81" t="s">
        <v>170</v>
      </c>
      <c r="CP212" s="81" t="s">
        <v>170</v>
      </c>
      <c r="CQ212" s="81" t="s">
        <v>170</v>
      </c>
      <c r="CR212" s="82" t="s">
        <v>170</v>
      </c>
      <c r="CS212" s="100"/>
      <c r="CT212" s="83"/>
      <c r="CU212" s="83"/>
      <c r="CV212" s="83"/>
      <c r="CW212" s="83"/>
      <c r="CX212" s="83"/>
      <c r="CY212" s="83"/>
      <c r="CZ212" s="83"/>
      <c r="DA212" s="83"/>
      <c r="DB212" s="84">
        <f t="shared" si="36"/>
        <v>0</v>
      </c>
      <c r="DC212" s="100"/>
      <c r="DD212" s="101"/>
      <c r="DE212" s="86"/>
      <c r="DF212" s="85"/>
      <c r="DG212" s="86"/>
      <c r="DH212" s="85"/>
      <c r="DI212" s="86"/>
      <c r="DJ212" s="86"/>
      <c r="DK212" s="86"/>
      <c r="DL212" s="86"/>
      <c r="DM212" s="86"/>
      <c r="DN212" s="87"/>
      <c r="DO212" s="325">
        <f t="shared" si="25"/>
        <v>0</v>
      </c>
      <c r="DP212" s="111"/>
      <c r="DQ212" s="112"/>
      <c r="DR212" s="111"/>
      <c r="DS212" s="111"/>
      <c r="DT212" s="111"/>
      <c r="DU212" s="111"/>
      <c r="DV212" s="113"/>
      <c r="DW212" s="113"/>
      <c r="DX212" s="113"/>
      <c r="DY212" s="113"/>
      <c r="DZ212" s="114"/>
      <c r="EA212" s="115">
        <f t="shared" si="37"/>
        <v>1443000</v>
      </c>
      <c r="EB212" s="116">
        <f t="shared" si="38"/>
        <v>1443000</v>
      </c>
      <c r="EC212" s="227"/>
    </row>
    <row r="213" spans="1:133" s="118" customFormat="1" ht="23.25" customHeight="1" x14ac:dyDescent="0.2">
      <c r="A213" s="61">
        <v>212</v>
      </c>
      <c r="B213" s="61">
        <v>2023</v>
      </c>
      <c r="C213" s="363" t="s">
        <v>1807</v>
      </c>
      <c r="D213" s="364" t="s">
        <v>2038</v>
      </c>
      <c r="E213" s="62" t="s">
        <v>135</v>
      </c>
      <c r="F213" s="62" t="s">
        <v>136</v>
      </c>
      <c r="G213" s="61" t="s">
        <v>137</v>
      </c>
      <c r="H213" s="61" t="s">
        <v>138</v>
      </c>
      <c r="I213" s="63">
        <v>2886000</v>
      </c>
      <c r="J213" s="126">
        <f t="shared" si="34"/>
        <v>2886000</v>
      </c>
      <c r="K213" s="64" t="s">
        <v>139</v>
      </c>
      <c r="L213" s="65">
        <v>42232</v>
      </c>
      <c r="M213" s="76">
        <v>6</v>
      </c>
      <c r="N213" s="69" t="s">
        <v>511</v>
      </c>
      <c r="O213" s="69" t="s">
        <v>266</v>
      </c>
      <c r="P213" s="88" t="s">
        <v>908</v>
      </c>
      <c r="Q213" s="88">
        <v>2024</v>
      </c>
      <c r="R213" s="95" t="s">
        <v>1079</v>
      </c>
      <c r="S213" s="102">
        <v>594</v>
      </c>
      <c r="T213" s="103">
        <v>45100</v>
      </c>
      <c r="U213" s="89"/>
      <c r="V213" s="90"/>
      <c r="W213" s="89"/>
      <c r="X213" s="104"/>
      <c r="Y213" s="105"/>
      <c r="Z213" s="91"/>
      <c r="AA213" s="92"/>
      <c r="AB213" s="92"/>
      <c r="AC213" s="92"/>
      <c r="AD213" s="106"/>
      <c r="AE213" s="96" t="s">
        <v>144</v>
      </c>
      <c r="AF213" s="66" t="s">
        <v>145</v>
      </c>
      <c r="AG213" s="66" t="s">
        <v>146</v>
      </c>
      <c r="AH213" s="66" t="s">
        <v>147</v>
      </c>
      <c r="AI213" s="67" t="s">
        <v>148</v>
      </c>
      <c r="AJ213" s="68">
        <v>4</v>
      </c>
      <c r="AK213" s="123" t="s">
        <v>1809</v>
      </c>
      <c r="AL213" s="70" t="s">
        <v>150</v>
      </c>
      <c r="AM213" s="70">
        <v>2</v>
      </c>
      <c r="AN213" s="70">
        <v>0</v>
      </c>
      <c r="AO213" s="70">
        <f t="shared" si="35"/>
        <v>2</v>
      </c>
      <c r="AP213" s="70">
        <v>0</v>
      </c>
      <c r="AQ213" s="107">
        <v>45104</v>
      </c>
      <c r="AR213" s="107">
        <v>45105</v>
      </c>
      <c r="AS213" s="107">
        <v>45201</v>
      </c>
      <c r="AT213" s="107">
        <v>45261</v>
      </c>
      <c r="AU213" s="108"/>
      <c r="AV213" s="109"/>
      <c r="AW213" s="71" t="s">
        <v>638</v>
      </c>
      <c r="AX213" s="70" t="s">
        <v>152</v>
      </c>
      <c r="AY213" s="72">
        <v>1026305454</v>
      </c>
      <c r="AZ213" s="73">
        <v>6</v>
      </c>
      <c r="BA213" s="70" t="s">
        <v>2039</v>
      </c>
      <c r="BB213" s="60" t="s">
        <v>154</v>
      </c>
      <c r="BC213" s="74">
        <v>36186</v>
      </c>
      <c r="BD213" s="75">
        <f ca="1">(TODAY()-Tabla1[[#This Row],[FECHA DE NACIMIENTO]])/365</f>
        <v>25.123287671232877</v>
      </c>
      <c r="BE213" s="70" t="s">
        <v>198</v>
      </c>
      <c r="BF213" s="70" t="s">
        <v>156</v>
      </c>
      <c r="BG213" s="70" t="s">
        <v>1812</v>
      </c>
      <c r="BH213" s="76" t="s">
        <v>158</v>
      </c>
      <c r="BI213" s="70" t="s">
        <v>159</v>
      </c>
      <c r="BJ213" s="70" t="s">
        <v>160</v>
      </c>
      <c r="BK213" s="77" t="s">
        <v>2040</v>
      </c>
      <c r="BL213" s="70">
        <v>3204031419</v>
      </c>
      <c r="BM213" s="119" t="s">
        <v>2041</v>
      </c>
      <c r="BN213" s="70" t="s">
        <v>163</v>
      </c>
      <c r="BO213" s="71">
        <v>45443</v>
      </c>
      <c r="BP213" s="71"/>
      <c r="BQ213" s="70" t="s">
        <v>911</v>
      </c>
      <c r="BR213" s="257">
        <v>53037864</v>
      </c>
      <c r="BS213" s="73">
        <v>1</v>
      </c>
      <c r="BT213" s="70" t="s">
        <v>519</v>
      </c>
      <c r="BU213" s="128" t="s">
        <v>1815</v>
      </c>
      <c r="BV213" s="80" t="s">
        <v>374</v>
      </c>
      <c r="BW213" s="97" t="s">
        <v>187</v>
      </c>
      <c r="BX213" s="99" t="s">
        <v>1816</v>
      </c>
      <c r="BY213" s="98" t="s">
        <v>170</v>
      </c>
      <c r="BZ213" s="93" t="s">
        <v>170</v>
      </c>
      <c r="CA213" s="93" t="s">
        <v>170</v>
      </c>
      <c r="CB213" s="93" t="s">
        <v>170</v>
      </c>
      <c r="CC213" s="93" t="s">
        <v>170</v>
      </c>
      <c r="CD213" s="93" t="s">
        <v>170</v>
      </c>
      <c r="CE213" s="93" t="s">
        <v>170</v>
      </c>
      <c r="CF213" s="93" t="s">
        <v>170</v>
      </c>
      <c r="CG213" s="93" t="s">
        <v>170</v>
      </c>
      <c r="CH213" s="93" t="s">
        <v>170</v>
      </c>
      <c r="CI213" s="81" t="s">
        <v>170</v>
      </c>
      <c r="CJ213" s="81" t="s">
        <v>170</v>
      </c>
      <c r="CK213" s="81" t="s">
        <v>170</v>
      </c>
      <c r="CL213" s="81" t="s">
        <v>170</v>
      </c>
      <c r="CM213" s="81" t="s">
        <v>170</v>
      </c>
      <c r="CN213" s="81" t="s">
        <v>170</v>
      </c>
      <c r="CO213" s="81" t="s">
        <v>170</v>
      </c>
      <c r="CP213" s="81" t="s">
        <v>170</v>
      </c>
      <c r="CQ213" s="81" t="s">
        <v>170</v>
      </c>
      <c r="CR213" s="82" t="s">
        <v>170</v>
      </c>
      <c r="CS213" s="100"/>
      <c r="CT213" s="83"/>
      <c r="CU213" s="83"/>
      <c r="CV213" s="83"/>
      <c r="CW213" s="83"/>
      <c r="CX213" s="83"/>
      <c r="CY213" s="83"/>
      <c r="CZ213" s="83"/>
      <c r="DA213" s="83"/>
      <c r="DB213" s="84">
        <f t="shared" si="36"/>
        <v>0</v>
      </c>
      <c r="DC213" s="100"/>
      <c r="DD213" s="101"/>
      <c r="DE213" s="86"/>
      <c r="DF213" s="85"/>
      <c r="DG213" s="86"/>
      <c r="DH213" s="85"/>
      <c r="DI213" s="86"/>
      <c r="DJ213" s="86"/>
      <c r="DK213" s="86"/>
      <c r="DL213" s="86"/>
      <c r="DM213" s="86"/>
      <c r="DN213" s="87"/>
      <c r="DO213" s="325">
        <f t="shared" si="25"/>
        <v>0</v>
      </c>
      <c r="DP213" s="111"/>
      <c r="DQ213" s="112"/>
      <c r="DR213" s="111"/>
      <c r="DS213" s="111"/>
      <c r="DT213" s="111"/>
      <c r="DU213" s="111"/>
      <c r="DV213" s="113"/>
      <c r="DW213" s="113"/>
      <c r="DX213" s="113"/>
      <c r="DY213" s="113"/>
      <c r="DZ213" s="114"/>
      <c r="EA213" s="115">
        <f t="shared" si="37"/>
        <v>1443000</v>
      </c>
      <c r="EB213" s="116">
        <f t="shared" si="38"/>
        <v>1443000</v>
      </c>
      <c r="EC213" s="227"/>
    </row>
    <row r="214" spans="1:133" s="118" customFormat="1" ht="60" x14ac:dyDescent="0.2">
      <c r="A214" s="61">
        <v>213</v>
      </c>
      <c r="B214" s="61">
        <v>2023</v>
      </c>
      <c r="C214" s="363" t="s">
        <v>1961</v>
      </c>
      <c r="D214" s="364" t="s">
        <v>2042</v>
      </c>
      <c r="E214" s="62" t="s">
        <v>135</v>
      </c>
      <c r="F214" s="62" t="s">
        <v>136</v>
      </c>
      <c r="G214" s="61" t="s">
        <v>137</v>
      </c>
      <c r="H214" s="61" t="s">
        <v>138</v>
      </c>
      <c r="I214" s="63">
        <v>13542000</v>
      </c>
      <c r="J214" s="126">
        <f t="shared" si="34"/>
        <v>15799000</v>
      </c>
      <c r="K214" s="64" t="s">
        <v>139</v>
      </c>
      <c r="L214" s="65">
        <v>41883</v>
      </c>
      <c r="M214" s="76">
        <v>6</v>
      </c>
      <c r="N214" s="69" t="s">
        <v>511</v>
      </c>
      <c r="O214" s="69" t="s">
        <v>266</v>
      </c>
      <c r="P214" s="88" t="s">
        <v>908</v>
      </c>
      <c r="Q214" s="88">
        <v>2024</v>
      </c>
      <c r="R214" s="95" t="s">
        <v>1079</v>
      </c>
      <c r="S214" s="102">
        <v>587</v>
      </c>
      <c r="T214" s="103">
        <v>45098</v>
      </c>
      <c r="U214" s="89"/>
      <c r="V214" s="90"/>
      <c r="W214" s="89"/>
      <c r="X214" s="104"/>
      <c r="Y214" s="105"/>
      <c r="Z214" s="91"/>
      <c r="AA214" s="92"/>
      <c r="AB214" s="92"/>
      <c r="AC214" s="92"/>
      <c r="AD214" s="106"/>
      <c r="AE214" s="96" t="s">
        <v>144</v>
      </c>
      <c r="AF214" s="66" t="s">
        <v>145</v>
      </c>
      <c r="AG214" s="66" t="s">
        <v>254</v>
      </c>
      <c r="AH214" s="66" t="s">
        <v>147</v>
      </c>
      <c r="AI214" s="67" t="s">
        <v>255</v>
      </c>
      <c r="AJ214" s="68">
        <v>5</v>
      </c>
      <c r="AK214" s="123" t="s">
        <v>1963</v>
      </c>
      <c r="AL214" s="70" t="s">
        <v>150</v>
      </c>
      <c r="AM214" s="70">
        <v>3</v>
      </c>
      <c r="AN214" s="70">
        <v>0</v>
      </c>
      <c r="AO214" s="70">
        <f t="shared" si="35"/>
        <v>3</v>
      </c>
      <c r="AP214" s="70">
        <v>15</v>
      </c>
      <c r="AQ214" s="107">
        <v>45104</v>
      </c>
      <c r="AR214" s="107">
        <v>45105</v>
      </c>
      <c r="AS214" s="107">
        <v>45112</v>
      </c>
      <c r="AT214" s="107">
        <v>45203</v>
      </c>
      <c r="AU214" s="108">
        <v>45199</v>
      </c>
      <c r="AV214" s="109"/>
      <c r="AW214" s="71" t="s">
        <v>1722</v>
      </c>
      <c r="AX214" s="70" t="s">
        <v>152</v>
      </c>
      <c r="AY214" s="72">
        <v>1010164233</v>
      </c>
      <c r="AZ214" s="73">
        <v>0</v>
      </c>
      <c r="BA214" s="70" t="s">
        <v>2043</v>
      </c>
      <c r="BB214" s="60" t="s">
        <v>1053</v>
      </c>
      <c r="BC214" s="74">
        <v>31434</v>
      </c>
      <c r="BD214" s="75">
        <f ca="1">(TODAY()-Tabla1[[#This Row],[FECHA DE NACIMIENTO]])/365</f>
        <v>38.142465753424659</v>
      </c>
      <c r="BE214" s="70" t="s">
        <v>198</v>
      </c>
      <c r="BF214" s="70" t="s">
        <v>156</v>
      </c>
      <c r="BG214" s="70" t="s">
        <v>258</v>
      </c>
      <c r="BH214" s="76" t="s">
        <v>158</v>
      </c>
      <c r="BI214" s="70" t="s">
        <v>159</v>
      </c>
      <c r="BJ214" s="70" t="s">
        <v>160</v>
      </c>
      <c r="BK214" s="77" t="s">
        <v>2044</v>
      </c>
      <c r="BL214" s="70">
        <v>3112939363</v>
      </c>
      <c r="BM214" s="119" t="s">
        <v>2045</v>
      </c>
      <c r="BN214" s="70" t="s">
        <v>163</v>
      </c>
      <c r="BO214" s="71">
        <v>45392</v>
      </c>
      <c r="BP214" s="71">
        <v>45412</v>
      </c>
      <c r="BQ214" s="70" t="s">
        <v>911</v>
      </c>
      <c r="BR214" s="72">
        <v>53037864</v>
      </c>
      <c r="BS214" s="73">
        <v>1</v>
      </c>
      <c r="BT214" s="70" t="s">
        <v>1967</v>
      </c>
      <c r="BU214" s="128" t="s">
        <v>1968</v>
      </c>
      <c r="BV214" s="80" t="s">
        <v>374</v>
      </c>
      <c r="BW214" s="97" t="s">
        <v>250</v>
      </c>
      <c r="BX214" s="99" t="s">
        <v>1824</v>
      </c>
      <c r="BY214" s="98" t="s">
        <v>170</v>
      </c>
      <c r="BZ214" s="93" t="s">
        <v>170</v>
      </c>
      <c r="CA214" s="93" t="s">
        <v>170</v>
      </c>
      <c r="CB214" s="93" t="s">
        <v>170</v>
      </c>
      <c r="CC214" s="93" t="s">
        <v>170</v>
      </c>
      <c r="CD214" s="93" t="s">
        <v>170</v>
      </c>
      <c r="CE214" s="93" t="s">
        <v>170</v>
      </c>
      <c r="CF214" s="93" t="s">
        <v>170</v>
      </c>
      <c r="CG214" s="93" t="s">
        <v>170</v>
      </c>
      <c r="CH214" s="93" t="s">
        <v>170</v>
      </c>
      <c r="CI214" s="81" t="s">
        <v>170</v>
      </c>
      <c r="CJ214" s="81" t="s">
        <v>170</v>
      </c>
      <c r="CK214" s="81" t="s">
        <v>170</v>
      </c>
      <c r="CL214" s="81" t="s">
        <v>170</v>
      </c>
      <c r="CM214" s="81" t="s">
        <v>170</v>
      </c>
      <c r="CN214" s="81" t="s">
        <v>170</v>
      </c>
      <c r="CO214" s="81" t="s">
        <v>170</v>
      </c>
      <c r="CP214" s="81" t="s">
        <v>170</v>
      </c>
      <c r="CQ214" s="81" t="s">
        <v>170</v>
      </c>
      <c r="CR214" s="82" t="s">
        <v>170</v>
      </c>
      <c r="CS214" s="100">
        <v>45181</v>
      </c>
      <c r="CT214" s="83">
        <v>15</v>
      </c>
      <c r="CU214" s="83"/>
      <c r="CV214" s="83"/>
      <c r="CW214" s="83"/>
      <c r="CX214" s="83"/>
      <c r="CY214" s="83"/>
      <c r="CZ214" s="83"/>
      <c r="DA214" s="83">
        <v>1</v>
      </c>
      <c r="DB214" s="84">
        <f t="shared" si="36"/>
        <v>15</v>
      </c>
      <c r="DC214" s="100">
        <v>45218</v>
      </c>
      <c r="DD214" s="101">
        <v>45181</v>
      </c>
      <c r="DE214" s="86">
        <v>2257000</v>
      </c>
      <c r="DF214" s="85"/>
      <c r="DG214" s="86"/>
      <c r="DH214" s="85"/>
      <c r="DI214" s="86"/>
      <c r="DJ214" s="86"/>
      <c r="DK214" s="86"/>
      <c r="DL214" s="86"/>
      <c r="DM214" s="86"/>
      <c r="DN214" s="87">
        <v>1</v>
      </c>
      <c r="DO214" s="325">
        <f t="shared" si="25"/>
        <v>2257000</v>
      </c>
      <c r="DP214" s="111"/>
      <c r="DQ214" s="112"/>
      <c r="DR214" s="111"/>
      <c r="DS214" s="111"/>
      <c r="DT214" s="111"/>
      <c r="DU214" s="111"/>
      <c r="DV214" s="113"/>
      <c r="DW214" s="113"/>
      <c r="DX214" s="113"/>
      <c r="DY214" s="113"/>
      <c r="DZ214" s="114"/>
      <c r="EA214" s="115">
        <f t="shared" si="37"/>
        <v>5266333.333333333</v>
      </c>
      <c r="EB214" s="116">
        <f t="shared" si="38"/>
        <v>5266333.333333333</v>
      </c>
      <c r="EC214" s="117" t="s">
        <v>1969</v>
      </c>
    </row>
    <row r="215" spans="1:133" s="118" customFormat="1" ht="48" x14ac:dyDescent="0.2">
      <c r="A215" s="61">
        <v>214</v>
      </c>
      <c r="B215" s="61">
        <v>2023</v>
      </c>
      <c r="C215" s="363" t="s">
        <v>1817</v>
      </c>
      <c r="D215" s="364" t="s">
        <v>2046</v>
      </c>
      <c r="E215" s="62" t="s">
        <v>135</v>
      </c>
      <c r="F215" s="62" t="s">
        <v>136</v>
      </c>
      <c r="G215" s="61" t="s">
        <v>137</v>
      </c>
      <c r="H215" s="61" t="s">
        <v>138</v>
      </c>
      <c r="I215" s="63">
        <v>16200000</v>
      </c>
      <c r="J215" s="126">
        <f t="shared" si="34"/>
        <v>16200000</v>
      </c>
      <c r="K215" s="64" t="s">
        <v>139</v>
      </c>
      <c r="L215" s="65">
        <v>41993</v>
      </c>
      <c r="M215" s="76">
        <v>57</v>
      </c>
      <c r="N215" s="69" t="s">
        <v>140</v>
      </c>
      <c r="O215" s="69" t="s">
        <v>141</v>
      </c>
      <c r="P215" s="88" t="s">
        <v>142</v>
      </c>
      <c r="Q215" s="88">
        <v>1741</v>
      </c>
      <c r="R215" s="95" t="s">
        <v>143</v>
      </c>
      <c r="S215" s="102">
        <v>593</v>
      </c>
      <c r="T215" s="103">
        <v>45100</v>
      </c>
      <c r="U215" s="89"/>
      <c r="V215" s="90"/>
      <c r="W215" s="89"/>
      <c r="X215" s="104"/>
      <c r="Y215" s="105"/>
      <c r="Z215" s="91"/>
      <c r="AA215" s="92"/>
      <c r="AB215" s="92"/>
      <c r="AC215" s="92"/>
      <c r="AD215" s="106"/>
      <c r="AE215" s="96" t="s">
        <v>144</v>
      </c>
      <c r="AF215" s="66" t="s">
        <v>145</v>
      </c>
      <c r="AG215" s="66" t="s">
        <v>146</v>
      </c>
      <c r="AH215" s="66" t="s">
        <v>147</v>
      </c>
      <c r="AI215" s="67" t="s">
        <v>148</v>
      </c>
      <c r="AJ215" s="68">
        <v>4</v>
      </c>
      <c r="AK215" s="123" t="s">
        <v>1819</v>
      </c>
      <c r="AL215" s="70" t="s">
        <v>150</v>
      </c>
      <c r="AM215" s="70">
        <v>6</v>
      </c>
      <c r="AN215" s="70">
        <v>0</v>
      </c>
      <c r="AO215" s="70">
        <f t="shared" si="35"/>
        <v>6</v>
      </c>
      <c r="AP215" s="70">
        <v>0</v>
      </c>
      <c r="AQ215" s="107">
        <v>45104</v>
      </c>
      <c r="AR215" s="107">
        <v>45105</v>
      </c>
      <c r="AS215" s="107">
        <v>45111</v>
      </c>
      <c r="AT215" s="107">
        <v>45294</v>
      </c>
      <c r="AU215" s="108"/>
      <c r="AV215" s="109"/>
      <c r="AW215" s="71" t="s">
        <v>215</v>
      </c>
      <c r="AX215" s="70" t="s">
        <v>152</v>
      </c>
      <c r="AY215" s="72">
        <v>1023005476</v>
      </c>
      <c r="AZ215" s="73">
        <v>1</v>
      </c>
      <c r="BA215" s="70" t="s">
        <v>2047</v>
      </c>
      <c r="BB215" s="60" t="s">
        <v>828</v>
      </c>
      <c r="BC215" s="74">
        <v>34885</v>
      </c>
      <c r="BD215" s="75">
        <f ca="1">(TODAY()-Tabla1[[#This Row],[FECHA DE NACIMIENTO]])/365</f>
        <v>28.687671232876713</v>
      </c>
      <c r="BE215" s="70" t="s">
        <v>170</v>
      </c>
      <c r="BF215" s="70" t="s">
        <v>181</v>
      </c>
      <c r="BG215" s="70" t="s">
        <v>157</v>
      </c>
      <c r="BH215" s="76" t="s">
        <v>158</v>
      </c>
      <c r="BI215" s="70" t="s">
        <v>159</v>
      </c>
      <c r="BJ215" s="70" t="s">
        <v>160</v>
      </c>
      <c r="BK215" s="77" t="s">
        <v>2048</v>
      </c>
      <c r="BL215" s="70">
        <v>3502721951</v>
      </c>
      <c r="BM215" s="119" t="s">
        <v>2049</v>
      </c>
      <c r="BN215" s="70" t="s">
        <v>163</v>
      </c>
      <c r="BO215" s="71">
        <v>45478</v>
      </c>
      <c r="BP215" s="71"/>
      <c r="BQ215" s="70" t="s">
        <v>952</v>
      </c>
      <c r="BR215" s="257">
        <v>1022980932</v>
      </c>
      <c r="BS215" s="73">
        <v>4</v>
      </c>
      <c r="BT215" s="70" t="s">
        <v>308</v>
      </c>
      <c r="BU215" s="128" t="s">
        <v>1823</v>
      </c>
      <c r="BV215" s="80" t="s">
        <v>374</v>
      </c>
      <c r="BW215" s="97" t="s">
        <v>187</v>
      </c>
      <c r="BX215" s="99" t="s">
        <v>1824</v>
      </c>
      <c r="BY215" s="98" t="s">
        <v>170</v>
      </c>
      <c r="BZ215" s="93" t="s">
        <v>170</v>
      </c>
      <c r="CA215" s="93" t="s">
        <v>170</v>
      </c>
      <c r="CB215" s="93" t="s">
        <v>170</v>
      </c>
      <c r="CC215" s="93" t="s">
        <v>170</v>
      </c>
      <c r="CD215" s="93" t="s">
        <v>170</v>
      </c>
      <c r="CE215" s="93" t="s">
        <v>170</v>
      </c>
      <c r="CF215" s="93" t="s">
        <v>170</v>
      </c>
      <c r="CG215" s="93" t="s">
        <v>170</v>
      </c>
      <c r="CH215" s="93" t="s">
        <v>170</v>
      </c>
      <c r="CI215" s="81" t="s">
        <v>170</v>
      </c>
      <c r="CJ215" s="81" t="s">
        <v>170</v>
      </c>
      <c r="CK215" s="81" t="s">
        <v>170</v>
      </c>
      <c r="CL215" s="81" t="s">
        <v>170</v>
      </c>
      <c r="CM215" s="81" t="s">
        <v>170</v>
      </c>
      <c r="CN215" s="81" t="s">
        <v>170</v>
      </c>
      <c r="CO215" s="81" t="s">
        <v>170</v>
      </c>
      <c r="CP215" s="81" t="s">
        <v>170</v>
      </c>
      <c r="CQ215" s="81" t="s">
        <v>170</v>
      </c>
      <c r="CR215" s="82" t="s">
        <v>170</v>
      </c>
      <c r="CS215" s="100"/>
      <c r="CT215" s="83"/>
      <c r="CU215" s="83"/>
      <c r="CV215" s="83"/>
      <c r="CW215" s="83"/>
      <c r="CX215" s="83"/>
      <c r="CY215" s="83"/>
      <c r="CZ215" s="83"/>
      <c r="DA215" s="83"/>
      <c r="DB215" s="84">
        <f t="shared" ref="DB215" si="42">+CT215+CV215+CX215+CZ215</f>
        <v>0</v>
      </c>
      <c r="DC215" s="100"/>
      <c r="DD215" s="101"/>
      <c r="DE215" s="86"/>
      <c r="DF215" s="85"/>
      <c r="DG215" s="86"/>
      <c r="DH215" s="85"/>
      <c r="DI215" s="86"/>
      <c r="DJ215" s="86"/>
      <c r="DK215" s="86"/>
      <c r="DL215" s="86"/>
      <c r="DM215" s="86"/>
      <c r="DN215" s="87"/>
      <c r="DO215" s="325">
        <f t="shared" si="25"/>
        <v>0</v>
      </c>
      <c r="DP215" s="111"/>
      <c r="DQ215" s="112"/>
      <c r="DR215" s="111"/>
      <c r="DS215" s="111"/>
      <c r="DT215" s="111"/>
      <c r="DU215" s="111"/>
      <c r="DV215" s="113"/>
      <c r="DW215" s="113"/>
      <c r="DX215" s="113"/>
      <c r="DY215" s="113"/>
      <c r="DZ215" s="114"/>
      <c r="EA215" s="115">
        <f t="shared" si="37"/>
        <v>2700000</v>
      </c>
      <c r="EB215" s="116">
        <f t="shared" si="38"/>
        <v>2700000</v>
      </c>
      <c r="EC215" s="117" t="s">
        <v>1825</v>
      </c>
    </row>
    <row r="216" spans="1:133" s="118" customFormat="1" ht="48" x14ac:dyDescent="0.2">
      <c r="A216" s="61">
        <v>215</v>
      </c>
      <c r="B216" s="61">
        <v>2023</v>
      </c>
      <c r="C216" s="363" t="s">
        <v>1817</v>
      </c>
      <c r="D216" s="364" t="s">
        <v>2050</v>
      </c>
      <c r="E216" s="62" t="s">
        <v>135</v>
      </c>
      <c r="F216" s="62" t="s">
        <v>136</v>
      </c>
      <c r="G216" s="61" t="s">
        <v>137</v>
      </c>
      <c r="H216" s="61" t="s">
        <v>138</v>
      </c>
      <c r="I216" s="63">
        <v>16200000</v>
      </c>
      <c r="J216" s="126">
        <f t="shared" si="34"/>
        <v>24300000</v>
      </c>
      <c r="K216" s="64" t="s">
        <v>139</v>
      </c>
      <c r="L216" s="65">
        <v>41993</v>
      </c>
      <c r="M216" s="76">
        <v>57</v>
      </c>
      <c r="N216" s="69" t="s">
        <v>140</v>
      </c>
      <c r="O216" s="69" t="s">
        <v>141</v>
      </c>
      <c r="P216" s="88" t="s">
        <v>142</v>
      </c>
      <c r="Q216" s="88">
        <v>1741</v>
      </c>
      <c r="R216" s="95" t="s">
        <v>143</v>
      </c>
      <c r="S216" s="102">
        <v>593</v>
      </c>
      <c r="T216" s="103">
        <v>45100</v>
      </c>
      <c r="U216" s="89">
        <v>899</v>
      </c>
      <c r="V216" s="90">
        <v>45289</v>
      </c>
      <c r="W216" s="89"/>
      <c r="X216" s="104"/>
      <c r="Y216" s="105"/>
      <c r="Z216" s="91"/>
      <c r="AA216" s="92"/>
      <c r="AB216" s="92"/>
      <c r="AC216" s="92"/>
      <c r="AD216" s="106"/>
      <c r="AE216" s="96" t="s">
        <v>144</v>
      </c>
      <c r="AF216" s="66" t="s">
        <v>145</v>
      </c>
      <c r="AG216" s="66" t="s">
        <v>146</v>
      </c>
      <c r="AH216" s="66" t="s">
        <v>147</v>
      </c>
      <c r="AI216" s="67" t="s">
        <v>148</v>
      </c>
      <c r="AJ216" s="68">
        <v>4</v>
      </c>
      <c r="AK216" s="123" t="s">
        <v>2051</v>
      </c>
      <c r="AL216" s="70" t="s">
        <v>150</v>
      </c>
      <c r="AM216" s="70">
        <v>6</v>
      </c>
      <c r="AN216" s="70">
        <f>1+2</f>
        <v>3</v>
      </c>
      <c r="AO216" s="70">
        <f t="shared" si="35"/>
        <v>9</v>
      </c>
      <c r="AP216" s="70">
        <v>0</v>
      </c>
      <c r="AQ216" s="107">
        <v>45104</v>
      </c>
      <c r="AR216" s="107">
        <v>45105</v>
      </c>
      <c r="AS216" s="107">
        <v>45111</v>
      </c>
      <c r="AT216" s="107">
        <v>45294</v>
      </c>
      <c r="AU216" s="108">
        <v>45385</v>
      </c>
      <c r="AV216" s="109"/>
      <c r="AW216" s="71" t="s">
        <v>151</v>
      </c>
      <c r="AX216" s="70" t="s">
        <v>152</v>
      </c>
      <c r="AY216" s="72">
        <v>80377504</v>
      </c>
      <c r="AZ216" s="73">
        <v>1</v>
      </c>
      <c r="BA216" s="70" t="s">
        <v>2052</v>
      </c>
      <c r="BB216" s="60" t="s">
        <v>2053</v>
      </c>
      <c r="BC216" s="74">
        <v>28327</v>
      </c>
      <c r="BD216" s="75">
        <f ca="1">(TODAY()-Tabla1[[#This Row],[FECHA DE NACIMIENTO]])/365</f>
        <v>46.654794520547945</v>
      </c>
      <c r="BE216" s="70" t="s">
        <v>170</v>
      </c>
      <c r="BF216" s="70" t="s">
        <v>181</v>
      </c>
      <c r="BG216" s="70" t="s">
        <v>157</v>
      </c>
      <c r="BH216" s="76" t="s">
        <v>158</v>
      </c>
      <c r="BI216" s="70" t="s">
        <v>159</v>
      </c>
      <c r="BJ216" s="70" t="s">
        <v>160</v>
      </c>
      <c r="BK216" s="77" t="s">
        <v>2054</v>
      </c>
      <c r="BL216" s="70">
        <v>3108168963</v>
      </c>
      <c r="BM216" s="119" t="s">
        <v>2055</v>
      </c>
      <c r="BN216" s="70" t="s">
        <v>163</v>
      </c>
      <c r="BO216" s="71">
        <v>45483</v>
      </c>
      <c r="BP216" s="71"/>
      <c r="BQ216" s="70" t="s">
        <v>184</v>
      </c>
      <c r="BR216" s="72">
        <v>79720862</v>
      </c>
      <c r="BS216" s="73">
        <v>9</v>
      </c>
      <c r="BT216" s="70" t="s">
        <v>308</v>
      </c>
      <c r="BU216" s="370" t="s">
        <v>1823</v>
      </c>
      <c r="BV216" s="80" t="s">
        <v>374</v>
      </c>
      <c r="BW216" s="97" t="s">
        <v>168</v>
      </c>
      <c r="BX216" s="99" t="s">
        <v>1824</v>
      </c>
      <c r="BY216" s="98" t="s">
        <v>170</v>
      </c>
      <c r="BZ216" s="93" t="s">
        <v>170</v>
      </c>
      <c r="CA216" s="93" t="s">
        <v>170</v>
      </c>
      <c r="CB216" s="93" t="s">
        <v>170</v>
      </c>
      <c r="CC216" s="93" t="s">
        <v>170</v>
      </c>
      <c r="CD216" s="93" t="s">
        <v>170</v>
      </c>
      <c r="CE216" s="93" t="s">
        <v>170</v>
      </c>
      <c r="CF216" s="93" t="s">
        <v>170</v>
      </c>
      <c r="CG216" s="93" t="s">
        <v>170</v>
      </c>
      <c r="CH216" s="93" t="s">
        <v>170</v>
      </c>
      <c r="CI216" s="81" t="s">
        <v>170</v>
      </c>
      <c r="CJ216" s="81" t="s">
        <v>170</v>
      </c>
      <c r="CK216" s="81" t="s">
        <v>170</v>
      </c>
      <c r="CL216" s="81" t="s">
        <v>170</v>
      </c>
      <c r="CM216" s="81" t="s">
        <v>170</v>
      </c>
      <c r="CN216" s="81" t="s">
        <v>170</v>
      </c>
      <c r="CO216" s="81" t="s">
        <v>170</v>
      </c>
      <c r="CP216" s="81" t="s">
        <v>170</v>
      </c>
      <c r="CQ216" s="81" t="s">
        <v>170</v>
      </c>
      <c r="CR216" s="82" t="s">
        <v>170</v>
      </c>
      <c r="CS216" s="100">
        <v>45289</v>
      </c>
      <c r="CT216" s="83">
        <v>30</v>
      </c>
      <c r="CU216" s="225">
        <v>45323</v>
      </c>
      <c r="CV216" s="83">
        <v>60</v>
      </c>
      <c r="CW216" s="83"/>
      <c r="CX216" s="83"/>
      <c r="CY216" s="83"/>
      <c r="CZ216" s="83"/>
      <c r="DA216" s="83">
        <v>2</v>
      </c>
      <c r="DB216" s="84">
        <f t="shared" si="36"/>
        <v>90</v>
      </c>
      <c r="DC216" s="100">
        <v>45385</v>
      </c>
      <c r="DD216" s="101">
        <v>45289</v>
      </c>
      <c r="DE216" s="86">
        <v>2700000</v>
      </c>
      <c r="DF216" s="85">
        <v>45323</v>
      </c>
      <c r="DG216" s="86">
        <v>5400000</v>
      </c>
      <c r="DH216" s="85"/>
      <c r="DI216" s="86"/>
      <c r="DJ216" s="86"/>
      <c r="DK216" s="86"/>
      <c r="DL216" s="86"/>
      <c r="DM216" s="86"/>
      <c r="DN216" s="87">
        <v>2</v>
      </c>
      <c r="DO216" s="325">
        <f t="shared" si="25"/>
        <v>8100000</v>
      </c>
      <c r="DP216" s="111"/>
      <c r="DQ216" s="112"/>
      <c r="DR216" s="111"/>
      <c r="DS216" s="111"/>
      <c r="DT216" s="111"/>
      <c r="DU216" s="111"/>
      <c r="DV216" s="113"/>
      <c r="DW216" s="113"/>
      <c r="DX216" s="113"/>
      <c r="DY216" s="113"/>
      <c r="DZ216" s="114"/>
      <c r="EA216" s="115">
        <f t="shared" si="37"/>
        <v>2700000</v>
      </c>
      <c r="EB216" s="116">
        <f t="shared" si="38"/>
        <v>2700000</v>
      </c>
      <c r="EC216" s="117" t="s">
        <v>1825</v>
      </c>
    </row>
    <row r="217" spans="1:133" s="118" customFormat="1" ht="48" x14ac:dyDescent="0.2">
      <c r="A217" s="61">
        <v>216</v>
      </c>
      <c r="B217" s="61">
        <v>2023</v>
      </c>
      <c r="C217" s="363" t="s">
        <v>1817</v>
      </c>
      <c r="D217" s="364" t="s">
        <v>2056</v>
      </c>
      <c r="E217" s="62" t="s">
        <v>135</v>
      </c>
      <c r="F217" s="62" t="s">
        <v>136</v>
      </c>
      <c r="G217" s="61" t="s">
        <v>137</v>
      </c>
      <c r="H217" s="61" t="s">
        <v>138</v>
      </c>
      <c r="I217" s="63">
        <v>16200000</v>
      </c>
      <c r="J217" s="126">
        <f t="shared" si="34"/>
        <v>24210000</v>
      </c>
      <c r="K217" s="64" t="s">
        <v>139</v>
      </c>
      <c r="L217" s="65">
        <v>41993</v>
      </c>
      <c r="M217" s="76">
        <v>57</v>
      </c>
      <c r="N217" s="69" t="s">
        <v>140</v>
      </c>
      <c r="O217" s="69" t="s">
        <v>141</v>
      </c>
      <c r="P217" s="88" t="s">
        <v>142</v>
      </c>
      <c r="Q217" s="88">
        <v>1741</v>
      </c>
      <c r="R217" s="95" t="s">
        <v>143</v>
      </c>
      <c r="S217" s="102">
        <v>593</v>
      </c>
      <c r="T217" s="103">
        <v>45100</v>
      </c>
      <c r="U217" s="89">
        <v>898</v>
      </c>
      <c r="V217" s="90">
        <v>45289</v>
      </c>
      <c r="W217" s="89"/>
      <c r="X217" s="104"/>
      <c r="Y217" s="105"/>
      <c r="Z217" s="91"/>
      <c r="AA217" s="92"/>
      <c r="AB217" s="92"/>
      <c r="AC217" s="92"/>
      <c r="AD217" s="106"/>
      <c r="AE217" s="96" t="s">
        <v>144</v>
      </c>
      <c r="AF217" s="66" t="s">
        <v>145</v>
      </c>
      <c r="AG217" s="66" t="s">
        <v>146</v>
      </c>
      <c r="AH217" s="66" t="s">
        <v>147</v>
      </c>
      <c r="AI217" s="67" t="s">
        <v>148</v>
      </c>
      <c r="AJ217" s="68">
        <v>4</v>
      </c>
      <c r="AK217" s="123" t="s">
        <v>1819</v>
      </c>
      <c r="AL217" s="70" t="s">
        <v>150</v>
      </c>
      <c r="AM217" s="70">
        <v>6</v>
      </c>
      <c r="AN217" s="70">
        <v>2</v>
      </c>
      <c r="AO217" s="70">
        <f t="shared" si="35"/>
        <v>8</v>
      </c>
      <c r="AP217" s="70">
        <v>29</v>
      </c>
      <c r="AQ217" s="107">
        <v>45104</v>
      </c>
      <c r="AR217" s="107">
        <v>45105</v>
      </c>
      <c r="AS217" s="107">
        <v>45111</v>
      </c>
      <c r="AT217" s="107">
        <v>45294</v>
      </c>
      <c r="AU217" s="108">
        <v>45353</v>
      </c>
      <c r="AV217" s="109"/>
      <c r="AW217" s="71" t="s">
        <v>195</v>
      </c>
      <c r="AX217" s="70" t="s">
        <v>152</v>
      </c>
      <c r="AY217" s="72">
        <v>80053860</v>
      </c>
      <c r="AZ217" s="73">
        <v>6</v>
      </c>
      <c r="BA217" s="70" t="s">
        <v>2057</v>
      </c>
      <c r="BB217" s="60" t="s">
        <v>154</v>
      </c>
      <c r="BC217" s="74">
        <v>29638</v>
      </c>
      <c r="BD217" s="75">
        <f ca="1">(TODAY()-Tabla1[[#This Row],[FECHA DE NACIMIENTO]])/365</f>
        <v>43.063013698630137</v>
      </c>
      <c r="BE217" s="70" t="s">
        <v>170</v>
      </c>
      <c r="BF217" s="70" t="s">
        <v>181</v>
      </c>
      <c r="BG217" s="70" t="s">
        <v>157</v>
      </c>
      <c r="BH217" s="76" t="s">
        <v>158</v>
      </c>
      <c r="BI217" s="70" t="s">
        <v>159</v>
      </c>
      <c r="BJ217" s="70" t="s">
        <v>160</v>
      </c>
      <c r="BK217" s="77" t="s">
        <v>2058</v>
      </c>
      <c r="BL217" s="70">
        <v>3102979187</v>
      </c>
      <c r="BM217" s="119" t="s">
        <v>2059</v>
      </c>
      <c r="BN217" s="70" t="s">
        <v>163</v>
      </c>
      <c r="BO217" s="71">
        <v>45483</v>
      </c>
      <c r="BP217" s="71">
        <v>45577</v>
      </c>
      <c r="BQ217" s="70" t="s">
        <v>1630</v>
      </c>
      <c r="BR217" s="257">
        <v>1079233604</v>
      </c>
      <c r="BS217" s="73">
        <v>7</v>
      </c>
      <c r="BT217" s="70" t="s">
        <v>308</v>
      </c>
      <c r="BU217" s="370" t="s">
        <v>1823</v>
      </c>
      <c r="BV217" s="80" t="s">
        <v>374</v>
      </c>
      <c r="BW217" s="97" t="s">
        <v>168</v>
      </c>
      <c r="BX217" s="99" t="s">
        <v>1824</v>
      </c>
      <c r="BY217" s="98" t="s">
        <v>170</v>
      </c>
      <c r="BZ217" s="93" t="s">
        <v>170</v>
      </c>
      <c r="CA217" s="93" t="s">
        <v>170</v>
      </c>
      <c r="CB217" s="93" t="s">
        <v>170</v>
      </c>
      <c r="CC217" s="93" t="s">
        <v>170</v>
      </c>
      <c r="CD217" s="93" t="s">
        <v>170</v>
      </c>
      <c r="CE217" s="93" t="s">
        <v>170</v>
      </c>
      <c r="CF217" s="93" t="s">
        <v>170</v>
      </c>
      <c r="CG217" s="93" t="s">
        <v>170</v>
      </c>
      <c r="CH217" s="93" t="s">
        <v>170</v>
      </c>
      <c r="CI217" s="81" t="s">
        <v>170</v>
      </c>
      <c r="CJ217" s="81" t="s">
        <v>170</v>
      </c>
      <c r="CK217" s="81" t="s">
        <v>170</v>
      </c>
      <c r="CL217" s="81" t="s">
        <v>170</v>
      </c>
      <c r="CM217" s="81" t="s">
        <v>170</v>
      </c>
      <c r="CN217" s="81" t="s">
        <v>170</v>
      </c>
      <c r="CO217" s="81" t="s">
        <v>170</v>
      </c>
      <c r="CP217" s="81" t="s">
        <v>170</v>
      </c>
      <c r="CQ217" s="81" t="s">
        <v>170</v>
      </c>
      <c r="CR217" s="82" t="s">
        <v>170</v>
      </c>
      <c r="CS217" s="100">
        <v>45289</v>
      </c>
      <c r="CT217" s="83">
        <v>29</v>
      </c>
      <c r="CU217" s="225">
        <v>45323</v>
      </c>
      <c r="CV217" s="83">
        <v>60</v>
      </c>
      <c r="CW217" s="83"/>
      <c r="CX217" s="83"/>
      <c r="CY217" s="83"/>
      <c r="CZ217" s="83"/>
      <c r="DA217" s="83">
        <v>2</v>
      </c>
      <c r="DB217" s="84">
        <f t="shared" si="36"/>
        <v>89</v>
      </c>
      <c r="DC217" s="100">
        <v>45353</v>
      </c>
      <c r="DD217" s="101">
        <v>45289</v>
      </c>
      <c r="DE217" s="86">
        <v>2610000</v>
      </c>
      <c r="DF217" s="85">
        <v>45323</v>
      </c>
      <c r="DG217" s="86">
        <v>5400000</v>
      </c>
      <c r="DH217" s="85"/>
      <c r="DI217" s="86"/>
      <c r="DJ217" s="86"/>
      <c r="DK217" s="86"/>
      <c r="DL217" s="86"/>
      <c r="DM217" s="86"/>
      <c r="DN217" s="87">
        <v>2</v>
      </c>
      <c r="DO217" s="325">
        <f t="shared" si="25"/>
        <v>8010000</v>
      </c>
      <c r="DP217" s="111"/>
      <c r="DQ217" s="112"/>
      <c r="DR217" s="111"/>
      <c r="DS217" s="111"/>
      <c r="DT217" s="111"/>
      <c r="DU217" s="111"/>
      <c r="DV217" s="113"/>
      <c r="DW217" s="113"/>
      <c r="DX217" s="113"/>
      <c r="DY217" s="113"/>
      <c r="DZ217" s="114"/>
      <c r="EA217" s="115">
        <f t="shared" si="37"/>
        <v>3026250</v>
      </c>
      <c r="EB217" s="116">
        <f t="shared" si="38"/>
        <v>3026250</v>
      </c>
      <c r="EC217" s="117" t="s">
        <v>1825</v>
      </c>
    </row>
    <row r="218" spans="1:133" s="118" customFormat="1" ht="21" customHeight="1" x14ac:dyDescent="0.2">
      <c r="A218" s="61">
        <v>217</v>
      </c>
      <c r="B218" s="61">
        <v>2023</v>
      </c>
      <c r="C218" s="363" t="s">
        <v>1807</v>
      </c>
      <c r="D218" s="364" t="s">
        <v>2060</v>
      </c>
      <c r="E218" s="62" t="s">
        <v>135</v>
      </c>
      <c r="F218" s="62" t="s">
        <v>136</v>
      </c>
      <c r="G218" s="61" t="s">
        <v>137</v>
      </c>
      <c r="H218" s="61" t="s">
        <v>138</v>
      </c>
      <c r="I218" s="63">
        <v>2886000</v>
      </c>
      <c r="J218" s="126">
        <f t="shared" si="34"/>
        <v>2886000</v>
      </c>
      <c r="K218" s="64" t="s">
        <v>139</v>
      </c>
      <c r="L218" s="65">
        <v>42232</v>
      </c>
      <c r="M218" s="76">
        <v>6</v>
      </c>
      <c r="N218" s="69" t="s">
        <v>511</v>
      </c>
      <c r="O218" s="69" t="s">
        <v>266</v>
      </c>
      <c r="P218" s="88" t="s">
        <v>908</v>
      </c>
      <c r="Q218" s="88">
        <v>2024</v>
      </c>
      <c r="R218" s="95" t="s">
        <v>1079</v>
      </c>
      <c r="S218" s="102">
        <v>594</v>
      </c>
      <c r="T218" s="103">
        <v>45100</v>
      </c>
      <c r="U218" s="89"/>
      <c r="V218" s="90"/>
      <c r="W218" s="89"/>
      <c r="X218" s="104"/>
      <c r="Y218" s="105"/>
      <c r="Z218" s="91"/>
      <c r="AA218" s="92"/>
      <c r="AB218" s="92"/>
      <c r="AC218" s="92"/>
      <c r="AD218" s="106"/>
      <c r="AE218" s="96" t="s">
        <v>144</v>
      </c>
      <c r="AF218" s="66" t="s">
        <v>145</v>
      </c>
      <c r="AG218" s="66" t="s">
        <v>146</v>
      </c>
      <c r="AH218" s="66" t="s">
        <v>147</v>
      </c>
      <c r="AI218" s="67" t="s">
        <v>148</v>
      </c>
      <c r="AJ218" s="68">
        <v>4</v>
      </c>
      <c r="AK218" s="123" t="s">
        <v>1809</v>
      </c>
      <c r="AL218" s="70" t="s">
        <v>150</v>
      </c>
      <c r="AM218" s="70">
        <v>2</v>
      </c>
      <c r="AN218" s="70">
        <v>0</v>
      </c>
      <c r="AO218" s="70">
        <f t="shared" si="35"/>
        <v>2</v>
      </c>
      <c r="AP218" s="70">
        <v>0</v>
      </c>
      <c r="AQ218" s="107">
        <v>45104</v>
      </c>
      <c r="AR218" s="107">
        <v>45105</v>
      </c>
      <c r="AS218" s="107">
        <v>45201</v>
      </c>
      <c r="AT218" s="107">
        <v>45261</v>
      </c>
      <c r="AU218" s="108"/>
      <c r="AV218" s="109"/>
      <c r="AW218" s="71" t="s">
        <v>638</v>
      </c>
      <c r="AX218" s="70" t="s">
        <v>152</v>
      </c>
      <c r="AY218" s="72">
        <v>1061223282</v>
      </c>
      <c r="AZ218" s="73">
        <v>0</v>
      </c>
      <c r="BA218" s="70" t="s">
        <v>2061</v>
      </c>
      <c r="BB218" s="60" t="s">
        <v>154</v>
      </c>
      <c r="BC218" s="74">
        <v>34023</v>
      </c>
      <c r="BD218" s="75">
        <f ca="1">(TODAY()-Tabla1[[#This Row],[FECHA DE NACIMIENTO]])/365</f>
        <v>31.049315068493151</v>
      </c>
      <c r="BE218" s="70" t="s">
        <v>198</v>
      </c>
      <c r="BF218" s="70" t="s">
        <v>156</v>
      </c>
      <c r="BG218" s="70" t="s">
        <v>1812</v>
      </c>
      <c r="BH218" s="76" t="s">
        <v>158</v>
      </c>
      <c r="BI218" s="70" t="s">
        <v>159</v>
      </c>
      <c r="BJ218" s="70" t="s">
        <v>160</v>
      </c>
      <c r="BK218" s="77" t="s">
        <v>2062</v>
      </c>
      <c r="BL218" s="70">
        <v>3204691375</v>
      </c>
      <c r="BM218" s="119" t="s">
        <v>2063</v>
      </c>
      <c r="BN218" s="70" t="s">
        <v>163</v>
      </c>
      <c r="BO218" s="71">
        <v>45444</v>
      </c>
      <c r="BP218" s="71"/>
      <c r="BQ218" s="70" t="s">
        <v>911</v>
      </c>
      <c r="BR218" s="257">
        <v>53037864</v>
      </c>
      <c r="BS218" s="73">
        <v>1</v>
      </c>
      <c r="BT218" s="70" t="s">
        <v>519</v>
      </c>
      <c r="BU218" s="128" t="s">
        <v>1815</v>
      </c>
      <c r="BV218" s="80" t="s">
        <v>374</v>
      </c>
      <c r="BW218" s="97" t="s">
        <v>187</v>
      </c>
      <c r="BX218" s="99" t="s">
        <v>1816</v>
      </c>
      <c r="BY218" s="98" t="s">
        <v>170</v>
      </c>
      <c r="BZ218" s="93" t="s">
        <v>170</v>
      </c>
      <c r="CA218" s="93" t="s">
        <v>170</v>
      </c>
      <c r="CB218" s="93" t="s">
        <v>170</v>
      </c>
      <c r="CC218" s="93" t="s">
        <v>170</v>
      </c>
      <c r="CD218" s="93" t="s">
        <v>170</v>
      </c>
      <c r="CE218" s="93" t="s">
        <v>170</v>
      </c>
      <c r="CF218" s="93" t="s">
        <v>170</v>
      </c>
      <c r="CG218" s="93" t="s">
        <v>170</v>
      </c>
      <c r="CH218" s="93" t="s">
        <v>170</v>
      </c>
      <c r="CI218" s="81" t="s">
        <v>170</v>
      </c>
      <c r="CJ218" s="81" t="s">
        <v>170</v>
      </c>
      <c r="CK218" s="81" t="s">
        <v>170</v>
      </c>
      <c r="CL218" s="81" t="s">
        <v>170</v>
      </c>
      <c r="CM218" s="81" t="s">
        <v>170</v>
      </c>
      <c r="CN218" s="81" t="s">
        <v>170</v>
      </c>
      <c r="CO218" s="81" t="s">
        <v>170</v>
      </c>
      <c r="CP218" s="81" t="s">
        <v>170</v>
      </c>
      <c r="CQ218" s="81" t="s">
        <v>170</v>
      </c>
      <c r="CR218" s="82" t="s">
        <v>170</v>
      </c>
      <c r="CS218" s="100"/>
      <c r="CT218" s="83"/>
      <c r="CU218" s="83"/>
      <c r="CV218" s="83"/>
      <c r="CW218" s="83"/>
      <c r="CX218" s="83"/>
      <c r="CY218" s="83"/>
      <c r="CZ218" s="83"/>
      <c r="DA218" s="83"/>
      <c r="DB218" s="84">
        <f t="shared" si="36"/>
        <v>0</v>
      </c>
      <c r="DC218" s="100"/>
      <c r="DD218" s="101"/>
      <c r="DE218" s="86"/>
      <c r="DF218" s="85"/>
      <c r="DG218" s="86"/>
      <c r="DH218" s="85"/>
      <c r="DI218" s="86"/>
      <c r="DJ218" s="86"/>
      <c r="DK218" s="86"/>
      <c r="DL218" s="86"/>
      <c r="DM218" s="86"/>
      <c r="DN218" s="87"/>
      <c r="DO218" s="325">
        <f t="shared" si="25"/>
        <v>0</v>
      </c>
      <c r="DP218" s="111"/>
      <c r="DQ218" s="112"/>
      <c r="DR218" s="111"/>
      <c r="DS218" s="111"/>
      <c r="DT218" s="111"/>
      <c r="DU218" s="111"/>
      <c r="DV218" s="113"/>
      <c r="DW218" s="113"/>
      <c r="DX218" s="113"/>
      <c r="DY218" s="113"/>
      <c r="DZ218" s="114"/>
      <c r="EA218" s="115">
        <f t="shared" si="37"/>
        <v>1443000</v>
      </c>
      <c r="EB218" s="116">
        <f t="shared" si="38"/>
        <v>1443000</v>
      </c>
      <c r="EC218" s="227"/>
    </row>
    <row r="219" spans="1:133" s="118" customFormat="1" ht="48" x14ac:dyDescent="0.2">
      <c r="A219" s="61">
        <v>218</v>
      </c>
      <c r="B219" s="61">
        <v>2023</v>
      </c>
      <c r="C219" s="363" t="s">
        <v>2064</v>
      </c>
      <c r="D219" s="364" t="s">
        <v>2065</v>
      </c>
      <c r="E219" s="62" t="s">
        <v>135</v>
      </c>
      <c r="F219" s="62" t="s">
        <v>136</v>
      </c>
      <c r="G219" s="61" t="s">
        <v>137</v>
      </c>
      <c r="H219" s="61" t="s">
        <v>138</v>
      </c>
      <c r="I219" s="63">
        <v>28800000</v>
      </c>
      <c r="J219" s="126">
        <f t="shared" si="34"/>
        <v>40800000</v>
      </c>
      <c r="K219" s="64" t="s">
        <v>139</v>
      </c>
      <c r="L219" s="65">
        <v>42204</v>
      </c>
      <c r="M219" s="76">
        <v>23</v>
      </c>
      <c r="N219" s="69" t="s">
        <v>742</v>
      </c>
      <c r="O219" s="69" t="s">
        <v>266</v>
      </c>
      <c r="P219" s="88" t="s">
        <v>1147</v>
      </c>
      <c r="Q219" s="88">
        <v>1827</v>
      </c>
      <c r="R219" s="95" t="s">
        <v>1148</v>
      </c>
      <c r="S219" s="102">
        <v>599</v>
      </c>
      <c r="T219" s="103">
        <v>45103</v>
      </c>
      <c r="U219" s="89">
        <v>861</v>
      </c>
      <c r="V219" s="90">
        <v>45275</v>
      </c>
      <c r="W219" s="89"/>
      <c r="X219" s="104"/>
      <c r="Y219" s="105"/>
      <c r="Z219" s="91"/>
      <c r="AA219" s="92"/>
      <c r="AB219" s="92"/>
      <c r="AC219" s="92"/>
      <c r="AD219" s="106"/>
      <c r="AE219" s="96" t="s">
        <v>144</v>
      </c>
      <c r="AF219" s="66" t="s">
        <v>145</v>
      </c>
      <c r="AG219" s="66" t="s">
        <v>254</v>
      </c>
      <c r="AH219" s="66" t="s">
        <v>147</v>
      </c>
      <c r="AI219" s="67" t="s">
        <v>255</v>
      </c>
      <c r="AJ219" s="68">
        <v>5</v>
      </c>
      <c r="AK219" s="123" t="s">
        <v>2066</v>
      </c>
      <c r="AL219" s="70" t="s">
        <v>150</v>
      </c>
      <c r="AM219" s="70">
        <v>6</v>
      </c>
      <c r="AN219" s="70">
        <v>2</v>
      </c>
      <c r="AO219" s="70">
        <f t="shared" si="35"/>
        <v>8</v>
      </c>
      <c r="AP219" s="70">
        <v>15</v>
      </c>
      <c r="AQ219" s="107">
        <v>45104</v>
      </c>
      <c r="AR219" s="107">
        <v>45105</v>
      </c>
      <c r="AS219" s="107">
        <v>45120</v>
      </c>
      <c r="AT219" s="107">
        <v>45303</v>
      </c>
      <c r="AU219" s="108">
        <v>45378</v>
      </c>
      <c r="AV219" s="109"/>
      <c r="AW219" s="71" t="s">
        <v>195</v>
      </c>
      <c r="AX219" s="70" t="s">
        <v>152</v>
      </c>
      <c r="AY219" s="72">
        <v>1022426317</v>
      </c>
      <c r="AZ219" s="73">
        <v>1</v>
      </c>
      <c r="BA219" s="70" t="s">
        <v>2067</v>
      </c>
      <c r="BB219" s="60" t="s">
        <v>2068</v>
      </c>
      <c r="BC219" s="74">
        <v>35545</v>
      </c>
      <c r="BD219" s="75">
        <f ca="1">(TODAY()-Tabla1[[#This Row],[FECHA DE NACIMIENTO]])/365</f>
        <v>26.87945205479452</v>
      </c>
      <c r="BE219" s="70" t="s">
        <v>170</v>
      </c>
      <c r="BF219" s="70" t="s">
        <v>181</v>
      </c>
      <c r="BG219" s="70" t="s">
        <v>258</v>
      </c>
      <c r="BH219" s="76" t="s">
        <v>158</v>
      </c>
      <c r="BI219" s="70" t="s">
        <v>159</v>
      </c>
      <c r="BJ219" s="70" t="s">
        <v>160</v>
      </c>
      <c r="BK219" s="77" t="s">
        <v>2069</v>
      </c>
      <c r="BL219" s="70">
        <v>3102247308</v>
      </c>
      <c r="BM219" s="119" t="s">
        <v>2070</v>
      </c>
      <c r="BN219" s="70" t="s">
        <v>163</v>
      </c>
      <c r="BO219" s="71">
        <v>45477</v>
      </c>
      <c r="BP219" s="235"/>
      <c r="BQ219" s="70" t="s">
        <v>164</v>
      </c>
      <c r="BR219" s="72">
        <v>39663349</v>
      </c>
      <c r="BS219" s="73">
        <v>1</v>
      </c>
      <c r="BT219" s="70" t="s">
        <v>750</v>
      </c>
      <c r="BU219" s="128" t="s">
        <v>2071</v>
      </c>
      <c r="BV219" s="80" t="s">
        <v>374</v>
      </c>
      <c r="BW219" s="97" t="s">
        <v>168</v>
      </c>
      <c r="BX219" s="99" t="s">
        <v>1824</v>
      </c>
      <c r="BY219" s="98" t="s">
        <v>170</v>
      </c>
      <c r="BZ219" s="93" t="s">
        <v>170</v>
      </c>
      <c r="CA219" s="93" t="s">
        <v>170</v>
      </c>
      <c r="CB219" s="93" t="s">
        <v>170</v>
      </c>
      <c r="CC219" s="93" t="s">
        <v>170</v>
      </c>
      <c r="CD219" s="93" t="s">
        <v>170</v>
      </c>
      <c r="CE219" s="93" t="s">
        <v>170</v>
      </c>
      <c r="CF219" s="93" t="s">
        <v>170</v>
      </c>
      <c r="CG219" s="93" t="s">
        <v>170</v>
      </c>
      <c r="CH219" s="93" t="s">
        <v>170</v>
      </c>
      <c r="CI219" s="81" t="s">
        <v>170</v>
      </c>
      <c r="CJ219" s="81" t="s">
        <v>170</v>
      </c>
      <c r="CK219" s="81" t="s">
        <v>170</v>
      </c>
      <c r="CL219" s="81" t="s">
        <v>170</v>
      </c>
      <c r="CM219" s="81" t="s">
        <v>170</v>
      </c>
      <c r="CN219" s="81" t="s">
        <v>170</v>
      </c>
      <c r="CO219" s="81" t="s">
        <v>170</v>
      </c>
      <c r="CP219" s="81" t="s">
        <v>170</v>
      </c>
      <c r="CQ219" s="81" t="s">
        <v>170</v>
      </c>
      <c r="CR219" s="82" t="s">
        <v>170</v>
      </c>
      <c r="CS219" s="100">
        <v>45286</v>
      </c>
      <c r="CT219" s="83">
        <v>75</v>
      </c>
      <c r="CU219" s="83"/>
      <c r="CV219" s="83"/>
      <c r="CW219" s="83"/>
      <c r="CX219" s="83"/>
      <c r="CY219" s="83"/>
      <c r="CZ219" s="83"/>
      <c r="DA219" s="83">
        <v>1</v>
      </c>
      <c r="DB219" s="84">
        <f t="shared" si="36"/>
        <v>75</v>
      </c>
      <c r="DC219" s="100">
        <v>45378</v>
      </c>
      <c r="DD219" s="101">
        <v>45286</v>
      </c>
      <c r="DE219" s="86">
        <v>12000000</v>
      </c>
      <c r="DF219" s="85"/>
      <c r="DG219" s="86"/>
      <c r="DH219" s="85"/>
      <c r="DI219" s="86"/>
      <c r="DJ219" s="86"/>
      <c r="DK219" s="86"/>
      <c r="DL219" s="86"/>
      <c r="DM219" s="86"/>
      <c r="DN219" s="87">
        <v>1</v>
      </c>
      <c r="DO219" s="325">
        <f t="shared" ref="DO219:DO249" si="43">+DE219+DG219+DI219+DK219+DM219</f>
        <v>12000000</v>
      </c>
      <c r="DP219" s="111"/>
      <c r="DQ219" s="112"/>
      <c r="DR219" s="111"/>
      <c r="DS219" s="111"/>
      <c r="DT219" s="111"/>
      <c r="DU219" s="111"/>
      <c r="DV219" s="113"/>
      <c r="DW219" s="113"/>
      <c r="DX219" s="113"/>
      <c r="DY219" s="113"/>
      <c r="DZ219" s="114"/>
      <c r="EA219" s="115">
        <f t="shared" si="37"/>
        <v>5100000</v>
      </c>
      <c r="EB219" s="116">
        <f t="shared" si="38"/>
        <v>5100000</v>
      </c>
      <c r="EC219" s="117" t="s">
        <v>2072</v>
      </c>
    </row>
    <row r="220" spans="1:133" s="118" customFormat="1" ht="27" customHeight="1" x14ac:dyDescent="0.2">
      <c r="A220" s="61">
        <v>219</v>
      </c>
      <c r="B220" s="61">
        <v>2023</v>
      </c>
      <c r="C220" s="363" t="s">
        <v>2073</v>
      </c>
      <c r="D220" s="364" t="s">
        <v>2074</v>
      </c>
      <c r="E220" s="62" t="s">
        <v>135</v>
      </c>
      <c r="F220" s="62" t="s">
        <v>136</v>
      </c>
      <c r="G220" s="61" t="s">
        <v>137</v>
      </c>
      <c r="H220" s="61" t="s">
        <v>138</v>
      </c>
      <c r="I220" s="63">
        <v>31800000</v>
      </c>
      <c r="J220" s="126">
        <f t="shared" si="34"/>
        <v>45050000</v>
      </c>
      <c r="K220" s="64" t="s">
        <v>139</v>
      </c>
      <c r="L220" s="65">
        <v>42205</v>
      </c>
      <c r="M220" s="76">
        <v>23</v>
      </c>
      <c r="N220" s="69" t="s">
        <v>742</v>
      </c>
      <c r="O220" s="69" t="s">
        <v>266</v>
      </c>
      <c r="P220" s="88" t="s">
        <v>1147</v>
      </c>
      <c r="Q220" s="88">
        <v>1827</v>
      </c>
      <c r="R220" s="95" t="s">
        <v>1148</v>
      </c>
      <c r="S220" s="102">
        <v>600</v>
      </c>
      <c r="T220" s="103">
        <v>45103</v>
      </c>
      <c r="U220" s="89">
        <v>868</v>
      </c>
      <c r="V220" s="90">
        <v>45278</v>
      </c>
      <c r="W220" s="89"/>
      <c r="X220" s="104"/>
      <c r="Y220" s="105"/>
      <c r="Z220" s="91"/>
      <c r="AA220" s="92"/>
      <c r="AB220" s="92"/>
      <c r="AC220" s="92"/>
      <c r="AD220" s="106"/>
      <c r="AE220" s="96" t="s">
        <v>144</v>
      </c>
      <c r="AF220" s="66" t="s">
        <v>145</v>
      </c>
      <c r="AG220" s="66" t="s">
        <v>254</v>
      </c>
      <c r="AH220" s="66" t="s">
        <v>147</v>
      </c>
      <c r="AI220" s="67" t="s">
        <v>255</v>
      </c>
      <c r="AJ220" s="68">
        <v>5</v>
      </c>
      <c r="AK220" s="123" t="s">
        <v>2066</v>
      </c>
      <c r="AL220" s="70" t="s">
        <v>150</v>
      </c>
      <c r="AM220" s="70">
        <v>6</v>
      </c>
      <c r="AN220" s="70">
        <v>2</v>
      </c>
      <c r="AO220" s="70">
        <f t="shared" si="35"/>
        <v>8</v>
      </c>
      <c r="AP220" s="70">
        <v>15</v>
      </c>
      <c r="AQ220" s="107">
        <v>45104</v>
      </c>
      <c r="AR220" s="107">
        <v>45105</v>
      </c>
      <c r="AS220" s="107">
        <v>45121</v>
      </c>
      <c r="AT220" s="107">
        <v>45304</v>
      </c>
      <c r="AU220" s="108">
        <v>45379</v>
      </c>
      <c r="AV220" s="109"/>
      <c r="AW220" s="71" t="s">
        <v>195</v>
      </c>
      <c r="AX220" s="70" t="s">
        <v>152</v>
      </c>
      <c r="AY220" s="72">
        <v>1018421458</v>
      </c>
      <c r="AZ220" s="73">
        <v>2</v>
      </c>
      <c r="BA220" s="70" t="s">
        <v>2075</v>
      </c>
      <c r="BB220" s="60" t="s">
        <v>2076</v>
      </c>
      <c r="BC220" s="74">
        <v>32420</v>
      </c>
      <c r="BD220" s="75">
        <f ca="1">(TODAY()-Tabla1[[#This Row],[FECHA DE NACIMIENTO]])/365</f>
        <v>35.441095890410956</v>
      </c>
      <c r="BE220" s="70" t="s">
        <v>170</v>
      </c>
      <c r="BF220" s="70" t="s">
        <v>181</v>
      </c>
      <c r="BG220" s="70" t="s">
        <v>258</v>
      </c>
      <c r="BH220" s="76" t="s">
        <v>158</v>
      </c>
      <c r="BI220" s="70" t="s">
        <v>159</v>
      </c>
      <c r="BJ220" s="70" t="s">
        <v>160</v>
      </c>
      <c r="BK220" s="77" t="s">
        <v>2077</v>
      </c>
      <c r="BL220" s="70">
        <v>3222168809</v>
      </c>
      <c r="BM220" s="119" t="s">
        <v>2078</v>
      </c>
      <c r="BN220" s="70" t="s">
        <v>163</v>
      </c>
      <c r="BO220" s="71">
        <v>45597</v>
      </c>
      <c r="BP220" s="235"/>
      <c r="BQ220" s="70" t="s">
        <v>164</v>
      </c>
      <c r="BR220" s="72">
        <v>39663349</v>
      </c>
      <c r="BS220" s="73">
        <v>1</v>
      </c>
      <c r="BT220" s="70" t="s">
        <v>750</v>
      </c>
      <c r="BU220" s="128" t="s">
        <v>2079</v>
      </c>
      <c r="BV220" s="80" t="s">
        <v>374</v>
      </c>
      <c r="BW220" s="97" t="s">
        <v>168</v>
      </c>
      <c r="BX220" s="99" t="s">
        <v>1824</v>
      </c>
      <c r="BY220" s="98" t="s">
        <v>170</v>
      </c>
      <c r="BZ220" s="93" t="s">
        <v>170</v>
      </c>
      <c r="CA220" s="93" t="s">
        <v>170</v>
      </c>
      <c r="CB220" s="93" t="s">
        <v>170</v>
      </c>
      <c r="CC220" s="93" t="s">
        <v>170</v>
      </c>
      <c r="CD220" s="93" t="s">
        <v>170</v>
      </c>
      <c r="CE220" s="93" t="s">
        <v>170</v>
      </c>
      <c r="CF220" s="93" t="s">
        <v>170</v>
      </c>
      <c r="CG220" s="93" t="s">
        <v>170</v>
      </c>
      <c r="CH220" s="93" t="s">
        <v>170</v>
      </c>
      <c r="CI220" s="81" t="s">
        <v>170</v>
      </c>
      <c r="CJ220" s="81" t="s">
        <v>170</v>
      </c>
      <c r="CK220" s="81" t="s">
        <v>170</v>
      </c>
      <c r="CL220" s="81" t="s">
        <v>170</v>
      </c>
      <c r="CM220" s="81" t="s">
        <v>170</v>
      </c>
      <c r="CN220" s="81" t="s">
        <v>170</v>
      </c>
      <c r="CO220" s="81" t="s">
        <v>170</v>
      </c>
      <c r="CP220" s="81" t="s">
        <v>170</v>
      </c>
      <c r="CQ220" s="81" t="s">
        <v>170</v>
      </c>
      <c r="CR220" s="82" t="s">
        <v>170</v>
      </c>
      <c r="CS220" s="100">
        <v>45286</v>
      </c>
      <c r="CT220" s="83">
        <v>75</v>
      </c>
      <c r="CU220" s="83"/>
      <c r="CV220" s="83"/>
      <c r="CW220" s="83"/>
      <c r="CX220" s="83"/>
      <c r="CY220" s="83"/>
      <c r="CZ220" s="83"/>
      <c r="DA220" s="83">
        <v>1</v>
      </c>
      <c r="DB220" s="84">
        <f t="shared" si="36"/>
        <v>75</v>
      </c>
      <c r="DC220" s="100">
        <v>45379</v>
      </c>
      <c r="DD220" s="101">
        <v>45286</v>
      </c>
      <c r="DE220" s="86">
        <v>13250000</v>
      </c>
      <c r="DF220" s="85"/>
      <c r="DG220" s="86"/>
      <c r="DH220" s="85"/>
      <c r="DI220" s="86"/>
      <c r="DJ220" s="86"/>
      <c r="DK220" s="86"/>
      <c r="DL220" s="86"/>
      <c r="DM220" s="86"/>
      <c r="DN220" s="87">
        <v>1</v>
      </c>
      <c r="DO220" s="325">
        <f t="shared" si="43"/>
        <v>13250000</v>
      </c>
      <c r="DP220" s="111"/>
      <c r="DQ220" s="112"/>
      <c r="DR220" s="111"/>
      <c r="DS220" s="111"/>
      <c r="DT220" s="111"/>
      <c r="DU220" s="111"/>
      <c r="DV220" s="113"/>
      <c r="DW220" s="113"/>
      <c r="DX220" s="113"/>
      <c r="DY220" s="113"/>
      <c r="DZ220" s="114"/>
      <c r="EA220" s="115">
        <f t="shared" si="37"/>
        <v>5631250</v>
      </c>
      <c r="EB220" s="116">
        <f t="shared" si="38"/>
        <v>5631250</v>
      </c>
      <c r="EC220" s="227"/>
    </row>
    <row r="221" spans="1:133" s="118" customFormat="1" ht="21.75" customHeight="1" x14ac:dyDescent="0.2">
      <c r="A221" s="61">
        <v>220</v>
      </c>
      <c r="B221" s="61">
        <v>2023</v>
      </c>
      <c r="C221" s="363" t="s">
        <v>2080</v>
      </c>
      <c r="D221" s="364" t="s">
        <v>2081</v>
      </c>
      <c r="E221" s="62" t="s">
        <v>135</v>
      </c>
      <c r="F221" s="62" t="s">
        <v>136</v>
      </c>
      <c r="G221" s="61" t="s">
        <v>137</v>
      </c>
      <c r="H221" s="61" t="s">
        <v>138</v>
      </c>
      <c r="I221" s="63">
        <v>14400000</v>
      </c>
      <c r="J221" s="126">
        <f t="shared" si="34"/>
        <v>14400000</v>
      </c>
      <c r="K221" s="64" t="s">
        <v>139</v>
      </c>
      <c r="L221" s="65">
        <v>41781</v>
      </c>
      <c r="M221" s="76">
        <v>57</v>
      </c>
      <c r="N221" s="69" t="s">
        <v>140</v>
      </c>
      <c r="O221" s="69" t="s">
        <v>141</v>
      </c>
      <c r="P221" s="88" t="s">
        <v>142</v>
      </c>
      <c r="Q221" s="88">
        <v>1741</v>
      </c>
      <c r="R221" s="95" t="s">
        <v>143</v>
      </c>
      <c r="S221" s="102">
        <v>603</v>
      </c>
      <c r="T221" s="103">
        <v>45104</v>
      </c>
      <c r="U221" s="89"/>
      <c r="V221" s="90"/>
      <c r="W221" s="89"/>
      <c r="X221" s="104"/>
      <c r="Y221" s="105"/>
      <c r="Z221" s="91"/>
      <c r="AA221" s="92"/>
      <c r="AB221" s="92"/>
      <c r="AC221" s="92"/>
      <c r="AD221" s="106"/>
      <c r="AE221" s="96" t="s">
        <v>144</v>
      </c>
      <c r="AF221" s="66" t="s">
        <v>145</v>
      </c>
      <c r="AG221" s="66" t="s">
        <v>146</v>
      </c>
      <c r="AH221" s="66" t="s">
        <v>147</v>
      </c>
      <c r="AI221" s="67" t="s">
        <v>148</v>
      </c>
      <c r="AJ221" s="68">
        <v>4</v>
      </c>
      <c r="AK221" s="123" t="s">
        <v>2082</v>
      </c>
      <c r="AL221" s="70" t="s">
        <v>150</v>
      </c>
      <c r="AM221" s="70">
        <v>6</v>
      </c>
      <c r="AN221" s="70">
        <v>0</v>
      </c>
      <c r="AO221" s="70">
        <f t="shared" si="35"/>
        <v>6</v>
      </c>
      <c r="AP221" s="70">
        <v>0</v>
      </c>
      <c r="AQ221" s="107">
        <v>45105</v>
      </c>
      <c r="AR221" s="107">
        <v>45105</v>
      </c>
      <c r="AS221" s="107">
        <v>45117</v>
      </c>
      <c r="AT221" s="107">
        <v>45300</v>
      </c>
      <c r="AU221" s="108"/>
      <c r="AV221" s="109"/>
      <c r="AW221" s="71" t="s">
        <v>215</v>
      </c>
      <c r="AX221" s="70" t="s">
        <v>152</v>
      </c>
      <c r="AY221" s="72">
        <v>79354399</v>
      </c>
      <c r="AZ221" s="73">
        <v>1</v>
      </c>
      <c r="BA221" s="70" t="s">
        <v>2083</v>
      </c>
      <c r="BB221" s="60" t="s">
        <v>2084</v>
      </c>
      <c r="BC221" s="74">
        <v>23773</v>
      </c>
      <c r="BD221" s="75">
        <f ca="1">(TODAY()-Tabla1[[#This Row],[FECHA DE NACIMIENTO]])/365</f>
        <v>59.131506849315066</v>
      </c>
      <c r="BE221" s="70" t="s">
        <v>170</v>
      </c>
      <c r="BF221" s="70" t="s">
        <v>181</v>
      </c>
      <c r="BG221" s="70" t="s">
        <v>157</v>
      </c>
      <c r="BH221" s="76" t="s">
        <v>158</v>
      </c>
      <c r="BI221" s="70" t="s">
        <v>159</v>
      </c>
      <c r="BJ221" s="70" t="s">
        <v>160</v>
      </c>
      <c r="BK221" s="77" t="s">
        <v>2085</v>
      </c>
      <c r="BL221" s="70">
        <v>3003121295</v>
      </c>
      <c r="BM221" s="119" t="s">
        <v>2086</v>
      </c>
      <c r="BN221" s="70" t="s">
        <v>163</v>
      </c>
      <c r="BO221" s="71">
        <v>45481</v>
      </c>
      <c r="BP221" s="71"/>
      <c r="BQ221" s="70" t="s">
        <v>683</v>
      </c>
      <c r="BR221" s="72">
        <v>1033727990</v>
      </c>
      <c r="BS221" s="73">
        <v>9</v>
      </c>
      <c r="BT221" s="70" t="s">
        <v>1897</v>
      </c>
      <c r="BU221" s="128" t="s">
        <v>2087</v>
      </c>
      <c r="BV221" s="80" t="s">
        <v>374</v>
      </c>
      <c r="BW221" s="97" t="s">
        <v>187</v>
      </c>
      <c r="BX221" s="99" t="s">
        <v>1824</v>
      </c>
      <c r="BY221" s="98" t="s">
        <v>170</v>
      </c>
      <c r="BZ221" s="93" t="s">
        <v>170</v>
      </c>
      <c r="CA221" s="93" t="s">
        <v>170</v>
      </c>
      <c r="CB221" s="93" t="s">
        <v>170</v>
      </c>
      <c r="CC221" s="93" t="s">
        <v>170</v>
      </c>
      <c r="CD221" s="93" t="s">
        <v>170</v>
      </c>
      <c r="CE221" s="93" t="s">
        <v>170</v>
      </c>
      <c r="CF221" s="93" t="s">
        <v>170</v>
      </c>
      <c r="CG221" s="93" t="s">
        <v>170</v>
      </c>
      <c r="CH221" s="93" t="s">
        <v>170</v>
      </c>
      <c r="CI221" s="81" t="s">
        <v>170</v>
      </c>
      <c r="CJ221" s="81" t="s">
        <v>170</v>
      </c>
      <c r="CK221" s="81" t="s">
        <v>170</v>
      </c>
      <c r="CL221" s="81" t="s">
        <v>170</v>
      </c>
      <c r="CM221" s="81" t="s">
        <v>170</v>
      </c>
      <c r="CN221" s="81" t="s">
        <v>170</v>
      </c>
      <c r="CO221" s="81" t="s">
        <v>170</v>
      </c>
      <c r="CP221" s="81" t="s">
        <v>170</v>
      </c>
      <c r="CQ221" s="81" t="s">
        <v>170</v>
      </c>
      <c r="CR221" s="82" t="s">
        <v>170</v>
      </c>
      <c r="CS221" s="100"/>
      <c r="CT221" s="83"/>
      <c r="CU221" s="83"/>
      <c r="CV221" s="83"/>
      <c r="CW221" s="83"/>
      <c r="CX221" s="83"/>
      <c r="CY221" s="83"/>
      <c r="CZ221" s="83"/>
      <c r="DA221" s="83"/>
      <c r="DB221" s="84">
        <f t="shared" ref="DB221" si="44">+CT221+CV221+CX221+CZ221</f>
        <v>0</v>
      </c>
      <c r="DC221" s="100">
        <v>45300</v>
      </c>
      <c r="DD221" s="101"/>
      <c r="DE221" s="86"/>
      <c r="DF221" s="85"/>
      <c r="DG221" s="86"/>
      <c r="DH221" s="85"/>
      <c r="DI221" s="86"/>
      <c r="DJ221" s="86"/>
      <c r="DK221" s="86"/>
      <c r="DL221" s="86"/>
      <c r="DM221" s="86"/>
      <c r="DN221" s="87"/>
      <c r="DO221" s="325">
        <f t="shared" si="43"/>
        <v>0</v>
      </c>
      <c r="DP221" s="111"/>
      <c r="DQ221" s="112"/>
      <c r="DR221" s="111"/>
      <c r="DS221" s="111"/>
      <c r="DT221" s="111"/>
      <c r="DU221" s="111"/>
      <c r="DV221" s="113"/>
      <c r="DW221" s="113"/>
      <c r="DX221" s="113"/>
      <c r="DY221" s="113"/>
      <c r="DZ221" s="114"/>
      <c r="EA221" s="115">
        <f t="shared" si="37"/>
        <v>2400000</v>
      </c>
      <c r="EB221" s="116">
        <f t="shared" si="38"/>
        <v>2400000</v>
      </c>
      <c r="EC221" s="117" t="s">
        <v>2088</v>
      </c>
    </row>
    <row r="222" spans="1:133" s="118" customFormat="1" ht="36" x14ac:dyDescent="0.2">
      <c r="A222" s="61">
        <v>221</v>
      </c>
      <c r="B222" s="61">
        <v>2023</v>
      </c>
      <c r="C222" s="363" t="s">
        <v>2080</v>
      </c>
      <c r="D222" s="364" t="s">
        <v>2089</v>
      </c>
      <c r="E222" s="62" t="s">
        <v>135</v>
      </c>
      <c r="F222" s="62" t="s">
        <v>136</v>
      </c>
      <c r="G222" s="61" t="s">
        <v>137</v>
      </c>
      <c r="H222" s="61" t="s">
        <v>138</v>
      </c>
      <c r="I222" s="63">
        <v>14400000</v>
      </c>
      <c r="J222" s="126">
        <f t="shared" si="34"/>
        <v>15680000</v>
      </c>
      <c r="K222" s="64" t="s">
        <v>139</v>
      </c>
      <c r="L222" s="65">
        <v>41781</v>
      </c>
      <c r="M222" s="76">
        <v>57</v>
      </c>
      <c r="N222" s="69" t="s">
        <v>140</v>
      </c>
      <c r="O222" s="69" t="s">
        <v>141</v>
      </c>
      <c r="P222" s="88" t="s">
        <v>142</v>
      </c>
      <c r="Q222" s="88">
        <v>1741</v>
      </c>
      <c r="R222" s="95" t="s">
        <v>143</v>
      </c>
      <c r="S222" s="102">
        <v>603</v>
      </c>
      <c r="T222" s="103">
        <v>45104</v>
      </c>
      <c r="U222" s="89">
        <v>894</v>
      </c>
      <c r="V222" s="90">
        <v>45288</v>
      </c>
      <c r="W222" s="89"/>
      <c r="X222" s="104"/>
      <c r="Y222" s="105"/>
      <c r="Z222" s="91"/>
      <c r="AA222" s="92"/>
      <c r="AB222" s="92"/>
      <c r="AC222" s="92"/>
      <c r="AD222" s="106"/>
      <c r="AE222" s="96" t="s">
        <v>144</v>
      </c>
      <c r="AF222" s="66" t="s">
        <v>145</v>
      </c>
      <c r="AG222" s="66" t="s">
        <v>146</v>
      </c>
      <c r="AH222" s="66" t="s">
        <v>147</v>
      </c>
      <c r="AI222" s="67" t="s">
        <v>148</v>
      </c>
      <c r="AJ222" s="68">
        <v>4</v>
      </c>
      <c r="AK222" s="123" t="s">
        <v>2082</v>
      </c>
      <c r="AL222" s="70" t="s">
        <v>150</v>
      </c>
      <c r="AM222" s="70">
        <v>6</v>
      </c>
      <c r="AN222" s="70">
        <v>0</v>
      </c>
      <c r="AO222" s="70">
        <f t="shared" si="35"/>
        <v>6</v>
      </c>
      <c r="AP222" s="70">
        <v>16</v>
      </c>
      <c r="AQ222" s="107">
        <v>45105</v>
      </c>
      <c r="AR222" s="107">
        <v>45105</v>
      </c>
      <c r="AS222" s="107">
        <v>45117</v>
      </c>
      <c r="AT222" s="107">
        <v>45300</v>
      </c>
      <c r="AU222" s="108">
        <v>45316</v>
      </c>
      <c r="AV222" s="109"/>
      <c r="AW222" s="71" t="s">
        <v>215</v>
      </c>
      <c r="AX222" s="70" t="s">
        <v>152</v>
      </c>
      <c r="AY222" s="72">
        <v>52434563</v>
      </c>
      <c r="AZ222" s="73">
        <v>7</v>
      </c>
      <c r="BA222" s="70" t="s">
        <v>2090</v>
      </c>
      <c r="BB222" s="60" t="s">
        <v>154</v>
      </c>
      <c r="BC222" s="74">
        <v>28358</v>
      </c>
      <c r="BD222" s="75">
        <f ca="1">(TODAY()-Tabla1[[#This Row],[FECHA DE NACIMIENTO]])/365</f>
        <v>46.56986301369863</v>
      </c>
      <c r="BE222" s="70" t="s">
        <v>198</v>
      </c>
      <c r="BF222" s="70" t="s">
        <v>156</v>
      </c>
      <c r="BG222" s="70" t="s">
        <v>157</v>
      </c>
      <c r="BH222" s="76" t="s">
        <v>158</v>
      </c>
      <c r="BI222" s="70" t="s">
        <v>159</v>
      </c>
      <c r="BJ222" s="70" t="s">
        <v>160</v>
      </c>
      <c r="BK222" s="77" t="s">
        <v>2091</v>
      </c>
      <c r="BL222" s="70">
        <v>3123721557</v>
      </c>
      <c r="BM222" s="119" t="s">
        <v>2092</v>
      </c>
      <c r="BN222" s="70" t="s">
        <v>163</v>
      </c>
      <c r="BO222" s="71">
        <v>45484</v>
      </c>
      <c r="BP222" s="235"/>
      <c r="BQ222" s="70" t="s">
        <v>683</v>
      </c>
      <c r="BR222" s="72">
        <v>1033727990</v>
      </c>
      <c r="BS222" s="73">
        <v>9</v>
      </c>
      <c r="BT222" s="70" t="s">
        <v>1897</v>
      </c>
      <c r="BU222" s="128" t="s">
        <v>2087</v>
      </c>
      <c r="BV222" s="80" t="s">
        <v>374</v>
      </c>
      <c r="BW222" s="97" t="s">
        <v>187</v>
      </c>
      <c r="BX222" s="99" t="s">
        <v>1824</v>
      </c>
      <c r="BY222" s="98" t="s">
        <v>170</v>
      </c>
      <c r="BZ222" s="93" t="s">
        <v>170</v>
      </c>
      <c r="CA222" s="93" t="s">
        <v>170</v>
      </c>
      <c r="CB222" s="93" t="s">
        <v>170</v>
      </c>
      <c r="CC222" s="93" t="s">
        <v>170</v>
      </c>
      <c r="CD222" s="93" t="s">
        <v>170</v>
      </c>
      <c r="CE222" s="93" t="s">
        <v>170</v>
      </c>
      <c r="CF222" s="93" t="s">
        <v>170</v>
      </c>
      <c r="CG222" s="93" t="s">
        <v>170</v>
      </c>
      <c r="CH222" s="93" t="s">
        <v>170</v>
      </c>
      <c r="CI222" s="81" t="s">
        <v>170</v>
      </c>
      <c r="CJ222" s="81" t="s">
        <v>170</v>
      </c>
      <c r="CK222" s="81" t="s">
        <v>170</v>
      </c>
      <c r="CL222" s="81" t="s">
        <v>170</v>
      </c>
      <c r="CM222" s="81" t="s">
        <v>170</v>
      </c>
      <c r="CN222" s="81" t="s">
        <v>170</v>
      </c>
      <c r="CO222" s="81" t="s">
        <v>170</v>
      </c>
      <c r="CP222" s="81" t="s">
        <v>170</v>
      </c>
      <c r="CQ222" s="81" t="s">
        <v>170</v>
      </c>
      <c r="CR222" s="82" t="s">
        <v>170</v>
      </c>
      <c r="CS222" s="100">
        <v>45289</v>
      </c>
      <c r="CT222" s="83">
        <v>16</v>
      </c>
      <c r="CU222" s="83"/>
      <c r="CV222" s="83"/>
      <c r="CW222" s="83"/>
      <c r="CX222" s="83"/>
      <c r="CY222" s="83"/>
      <c r="CZ222" s="83"/>
      <c r="DA222" s="83">
        <v>1</v>
      </c>
      <c r="DB222" s="84">
        <f t="shared" ref="DB222" si="45">+CT222+CV222+CX222+CZ222</f>
        <v>16</v>
      </c>
      <c r="DC222" s="100">
        <v>45316</v>
      </c>
      <c r="DD222" s="101">
        <v>45289</v>
      </c>
      <c r="DE222" s="86">
        <v>1280000</v>
      </c>
      <c r="DF222" s="85"/>
      <c r="DG222" s="86"/>
      <c r="DH222" s="85"/>
      <c r="DI222" s="86"/>
      <c r="DJ222" s="86"/>
      <c r="DK222" s="86"/>
      <c r="DL222" s="86"/>
      <c r="DM222" s="86"/>
      <c r="DN222" s="87">
        <v>1</v>
      </c>
      <c r="DO222" s="325">
        <f t="shared" si="43"/>
        <v>1280000</v>
      </c>
      <c r="DP222" s="111"/>
      <c r="DQ222" s="112"/>
      <c r="DR222" s="111"/>
      <c r="DS222" s="111"/>
      <c r="DT222" s="111"/>
      <c r="DU222" s="111"/>
      <c r="DV222" s="113"/>
      <c r="DW222" s="113"/>
      <c r="DX222" s="113"/>
      <c r="DY222" s="113"/>
      <c r="DZ222" s="114"/>
      <c r="EA222" s="115">
        <f t="shared" si="37"/>
        <v>2613333.3333333335</v>
      </c>
      <c r="EB222" s="116">
        <f t="shared" si="38"/>
        <v>2613333.3333333335</v>
      </c>
      <c r="EC222" s="117" t="s">
        <v>2088</v>
      </c>
    </row>
    <row r="223" spans="1:133" s="118" customFormat="1" ht="23.25" customHeight="1" x14ac:dyDescent="0.2">
      <c r="A223" s="61">
        <v>222</v>
      </c>
      <c r="B223" s="61">
        <v>2023</v>
      </c>
      <c r="C223" s="363" t="s">
        <v>2093</v>
      </c>
      <c r="D223" s="364" t="s">
        <v>2094</v>
      </c>
      <c r="E223" s="62" t="s">
        <v>135</v>
      </c>
      <c r="F223" s="62" t="s">
        <v>1512</v>
      </c>
      <c r="G223" s="61" t="s">
        <v>1513</v>
      </c>
      <c r="H223" s="61" t="s">
        <v>1514</v>
      </c>
      <c r="I223" s="63">
        <v>200000000</v>
      </c>
      <c r="J223" s="126">
        <f t="shared" si="34"/>
        <v>200000000</v>
      </c>
      <c r="K223" s="64" t="s">
        <v>139</v>
      </c>
      <c r="L223" s="65"/>
      <c r="M223" s="76"/>
      <c r="N223" s="69"/>
      <c r="O223" s="69"/>
      <c r="P223" s="88" t="s">
        <v>267</v>
      </c>
      <c r="Q223" s="88">
        <v>1848</v>
      </c>
      <c r="R223" s="95" t="s">
        <v>390</v>
      </c>
      <c r="S223" s="102">
        <v>1044</v>
      </c>
      <c r="T223" s="103">
        <v>45105</v>
      </c>
      <c r="U223" s="89"/>
      <c r="V223" s="90"/>
      <c r="W223" s="89"/>
      <c r="X223" s="104"/>
      <c r="Y223" s="105"/>
      <c r="Z223" s="91"/>
      <c r="AA223" s="92"/>
      <c r="AB223" s="92"/>
      <c r="AC223" s="92"/>
      <c r="AD223" s="106"/>
      <c r="AE223" s="96" t="s">
        <v>144</v>
      </c>
      <c r="AF223" s="66" t="s">
        <v>1515</v>
      </c>
      <c r="AG223" s="66" t="s">
        <v>1516</v>
      </c>
      <c r="AH223" s="66" t="s">
        <v>1517</v>
      </c>
      <c r="AI223" s="67" t="s">
        <v>1518</v>
      </c>
      <c r="AJ223" s="68">
        <v>15</v>
      </c>
      <c r="AK223" s="123" t="s">
        <v>2095</v>
      </c>
      <c r="AL223" s="70" t="s">
        <v>150</v>
      </c>
      <c r="AM223" s="70">
        <v>8</v>
      </c>
      <c r="AN223" s="70">
        <v>0</v>
      </c>
      <c r="AO223" s="70">
        <f t="shared" si="35"/>
        <v>8</v>
      </c>
      <c r="AP223" s="70">
        <v>0</v>
      </c>
      <c r="AQ223" s="107">
        <v>45097</v>
      </c>
      <c r="AR223" s="108">
        <v>45104</v>
      </c>
      <c r="AS223" s="108">
        <v>45118</v>
      </c>
      <c r="AT223" s="108">
        <v>45361</v>
      </c>
      <c r="AU223" s="108"/>
      <c r="AV223" s="109"/>
      <c r="AW223" s="94" t="s">
        <v>195</v>
      </c>
      <c r="AX223" s="70" t="s">
        <v>1097</v>
      </c>
      <c r="AY223" s="72">
        <v>830012587</v>
      </c>
      <c r="AZ223" s="73">
        <v>4</v>
      </c>
      <c r="BA223" s="70" t="s">
        <v>2096</v>
      </c>
      <c r="BB223" s="60" t="s">
        <v>170</v>
      </c>
      <c r="BC223" s="74" t="s">
        <v>170</v>
      </c>
      <c r="BD223" s="75" t="e">
        <f ca="1">(TODAY()-Tabla1[[#This Row],[FECHA DE NACIMIENTO]])/365</f>
        <v>#VALUE!</v>
      </c>
      <c r="BE223" s="70" t="s">
        <v>170</v>
      </c>
      <c r="BF223" s="70" t="s">
        <v>1099</v>
      </c>
      <c r="BG223" s="70"/>
      <c r="BH223" s="76" t="s">
        <v>1100</v>
      </c>
      <c r="BI223" s="70" t="s">
        <v>1659</v>
      </c>
      <c r="BJ223" s="70" t="s">
        <v>160</v>
      </c>
      <c r="BK223" s="77" t="s">
        <v>2097</v>
      </c>
      <c r="BL223" s="70">
        <v>6014578300</v>
      </c>
      <c r="BM223" s="119" t="s">
        <v>2098</v>
      </c>
      <c r="BN223" s="70" t="s">
        <v>163</v>
      </c>
      <c r="BO223" s="71"/>
      <c r="BP223" s="71"/>
      <c r="BQ223" s="70" t="s">
        <v>2099</v>
      </c>
      <c r="BR223" s="257">
        <v>79728807</v>
      </c>
      <c r="BS223" s="73">
        <v>1</v>
      </c>
      <c r="BT223" s="70" t="s">
        <v>275</v>
      </c>
      <c r="BU223" s="128" t="s">
        <v>2100</v>
      </c>
      <c r="BV223" s="80" t="s">
        <v>1527</v>
      </c>
      <c r="BW223" s="97" t="s">
        <v>168</v>
      </c>
      <c r="BX223" s="99" t="s">
        <v>1824</v>
      </c>
      <c r="BY223" s="98" t="s">
        <v>170</v>
      </c>
      <c r="BZ223" s="93" t="s">
        <v>170</v>
      </c>
      <c r="CA223" s="93" t="s">
        <v>170</v>
      </c>
      <c r="CB223" s="93" t="s">
        <v>170</v>
      </c>
      <c r="CC223" s="93" t="s">
        <v>170</v>
      </c>
      <c r="CD223" s="93" t="s">
        <v>170</v>
      </c>
      <c r="CE223" s="93" t="s">
        <v>170</v>
      </c>
      <c r="CF223" s="93" t="s">
        <v>170</v>
      </c>
      <c r="CG223" s="93" t="s">
        <v>170</v>
      </c>
      <c r="CH223" s="93" t="s">
        <v>170</v>
      </c>
      <c r="CI223" s="81" t="s">
        <v>170</v>
      </c>
      <c r="CJ223" s="81" t="s">
        <v>170</v>
      </c>
      <c r="CK223" s="81" t="s">
        <v>170</v>
      </c>
      <c r="CL223" s="81" t="s">
        <v>170</v>
      </c>
      <c r="CM223" s="81" t="s">
        <v>170</v>
      </c>
      <c r="CN223" s="81" t="s">
        <v>170</v>
      </c>
      <c r="CO223" s="81" t="s">
        <v>170</v>
      </c>
      <c r="CP223" s="81" t="s">
        <v>170</v>
      </c>
      <c r="CQ223" s="81" t="s">
        <v>170</v>
      </c>
      <c r="CR223" s="82" t="s">
        <v>170</v>
      </c>
      <c r="CS223" s="100"/>
      <c r="CT223" s="83"/>
      <c r="CU223" s="83"/>
      <c r="CV223" s="83"/>
      <c r="CW223" s="83"/>
      <c r="CX223" s="83"/>
      <c r="CY223" s="83"/>
      <c r="CZ223" s="83"/>
      <c r="DA223" s="83"/>
      <c r="DB223" s="84">
        <f t="shared" si="36"/>
        <v>0</v>
      </c>
      <c r="DC223" s="100"/>
      <c r="DD223" s="101"/>
      <c r="DE223" s="86"/>
      <c r="DF223" s="85"/>
      <c r="DG223" s="86"/>
      <c r="DH223" s="85"/>
      <c r="DI223" s="86"/>
      <c r="DJ223" s="86"/>
      <c r="DK223" s="86"/>
      <c r="DL223" s="86"/>
      <c r="DM223" s="86"/>
      <c r="DN223" s="87"/>
      <c r="DO223" s="325">
        <f t="shared" si="43"/>
        <v>0</v>
      </c>
      <c r="DP223" s="111"/>
      <c r="DQ223" s="112"/>
      <c r="DR223" s="111"/>
      <c r="DS223" s="111"/>
      <c r="DT223" s="111"/>
      <c r="DU223" s="111"/>
      <c r="DV223" s="113"/>
      <c r="DW223" s="113"/>
      <c r="DX223" s="113"/>
      <c r="DY223" s="113"/>
      <c r="DZ223" s="114"/>
      <c r="EA223" s="115">
        <f t="shared" si="37"/>
        <v>25000000</v>
      </c>
      <c r="EB223" s="116">
        <f t="shared" si="38"/>
        <v>25000000</v>
      </c>
      <c r="EC223" s="227"/>
    </row>
    <row r="224" spans="1:133" s="118" customFormat="1" ht="48" x14ac:dyDescent="0.2">
      <c r="A224" s="61">
        <v>223</v>
      </c>
      <c r="B224" s="61">
        <v>2023</v>
      </c>
      <c r="C224" s="363" t="s">
        <v>2101</v>
      </c>
      <c r="D224" s="364" t="s">
        <v>2102</v>
      </c>
      <c r="E224" s="62" t="s">
        <v>135</v>
      </c>
      <c r="F224" s="62" t="s">
        <v>136</v>
      </c>
      <c r="G224" s="61" t="s">
        <v>137</v>
      </c>
      <c r="H224" s="61" t="s">
        <v>138</v>
      </c>
      <c r="I224" s="63">
        <v>30000000</v>
      </c>
      <c r="J224" s="126">
        <f t="shared" si="34"/>
        <v>45000000</v>
      </c>
      <c r="K224" s="64" t="s">
        <v>139</v>
      </c>
      <c r="L224" s="65">
        <v>41792</v>
      </c>
      <c r="M224" s="76">
        <v>48</v>
      </c>
      <c r="N224" s="69" t="s">
        <v>191</v>
      </c>
      <c r="O224" s="69" t="s">
        <v>175</v>
      </c>
      <c r="P224" s="88" t="s">
        <v>1049</v>
      </c>
      <c r="Q224" s="88">
        <v>1740</v>
      </c>
      <c r="R224" s="95" t="s">
        <v>1050</v>
      </c>
      <c r="S224" s="102">
        <v>604</v>
      </c>
      <c r="T224" s="103">
        <v>45104</v>
      </c>
      <c r="U224" s="89">
        <v>827</v>
      </c>
      <c r="V224" s="90">
        <v>45273</v>
      </c>
      <c r="W224" s="89"/>
      <c r="X224" s="104"/>
      <c r="Y224" s="105"/>
      <c r="Z224" s="91"/>
      <c r="AA224" s="92"/>
      <c r="AB224" s="92"/>
      <c r="AC224" s="92"/>
      <c r="AD224" s="106"/>
      <c r="AE224" s="96" t="s">
        <v>144</v>
      </c>
      <c r="AF224" s="66" t="s">
        <v>145</v>
      </c>
      <c r="AG224" s="66" t="s">
        <v>254</v>
      </c>
      <c r="AH224" s="66" t="s">
        <v>147</v>
      </c>
      <c r="AI224" s="67" t="s">
        <v>255</v>
      </c>
      <c r="AJ224" s="68">
        <v>5</v>
      </c>
      <c r="AK224" s="123" t="s">
        <v>2103</v>
      </c>
      <c r="AL224" s="70" t="s">
        <v>150</v>
      </c>
      <c r="AM224" s="70">
        <v>6</v>
      </c>
      <c r="AN224" s="70">
        <v>3</v>
      </c>
      <c r="AO224" s="70">
        <f t="shared" si="35"/>
        <v>9</v>
      </c>
      <c r="AP224" s="70">
        <v>0</v>
      </c>
      <c r="AQ224" s="107">
        <v>45105</v>
      </c>
      <c r="AR224" s="107">
        <v>45105</v>
      </c>
      <c r="AS224" s="107">
        <v>45117</v>
      </c>
      <c r="AT224" s="107">
        <v>45300</v>
      </c>
      <c r="AU224" s="108">
        <v>45391</v>
      </c>
      <c r="AV224" s="109"/>
      <c r="AW224" s="71" t="s">
        <v>151</v>
      </c>
      <c r="AX224" s="70" t="s">
        <v>152</v>
      </c>
      <c r="AY224" s="72">
        <v>80813201</v>
      </c>
      <c r="AZ224" s="73">
        <v>4</v>
      </c>
      <c r="BA224" s="70" t="s">
        <v>2104</v>
      </c>
      <c r="BB224" s="60" t="s">
        <v>1053</v>
      </c>
      <c r="BC224" s="74">
        <v>31200</v>
      </c>
      <c r="BD224" s="75">
        <f ca="1">(TODAY()-Tabla1[[#This Row],[FECHA DE NACIMIENTO]])/365</f>
        <v>38.783561643835618</v>
      </c>
      <c r="BE224" s="70" t="s">
        <v>170</v>
      </c>
      <c r="BF224" s="70" t="s">
        <v>181</v>
      </c>
      <c r="BG224" s="70" t="s">
        <v>258</v>
      </c>
      <c r="BH224" s="76" t="s">
        <v>158</v>
      </c>
      <c r="BI224" s="70" t="s">
        <v>159</v>
      </c>
      <c r="BJ224" s="70" t="s">
        <v>160</v>
      </c>
      <c r="BK224" s="77" t="s">
        <v>2105</v>
      </c>
      <c r="BL224" s="70">
        <v>3102222085</v>
      </c>
      <c r="BM224" s="119" t="s">
        <v>2106</v>
      </c>
      <c r="BN224" s="70" t="s">
        <v>163</v>
      </c>
      <c r="BO224" s="71">
        <v>45483</v>
      </c>
      <c r="BP224" s="235"/>
      <c r="BQ224" s="70" t="s">
        <v>184</v>
      </c>
      <c r="BR224" s="72">
        <v>79720862</v>
      </c>
      <c r="BS224" s="73">
        <v>9</v>
      </c>
      <c r="BT224" s="70" t="s">
        <v>308</v>
      </c>
      <c r="BU224" s="128" t="s">
        <v>2107</v>
      </c>
      <c r="BV224" s="80" t="s">
        <v>374</v>
      </c>
      <c r="BW224" s="97" t="s">
        <v>168</v>
      </c>
      <c r="BX224" s="99" t="s">
        <v>1824</v>
      </c>
      <c r="BY224" s="98" t="s">
        <v>170</v>
      </c>
      <c r="BZ224" s="93" t="s">
        <v>170</v>
      </c>
      <c r="CA224" s="93" t="s">
        <v>170</v>
      </c>
      <c r="CB224" s="93" t="s">
        <v>170</v>
      </c>
      <c r="CC224" s="93" t="s">
        <v>170</v>
      </c>
      <c r="CD224" s="93" t="s">
        <v>170</v>
      </c>
      <c r="CE224" s="93" t="s">
        <v>170</v>
      </c>
      <c r="CF224" s="93" t="s">
        <v>170</v>
      </c>
      <c r="CG224" s="93" t="s">
        <v>170</v>
      </c>
      <c r="CH224" s="93" t="s">
        <v>170</v>
      </c>
      <c r="CI224" s="246">
        <v>45239</v>
      </c>
      <c r="CJ224" s="81" t="s">
        <v>2108</v>
      </c>
      <c r="CK224" s="81">
        <v>80813201</v>
      </c>
      <c r="CL224" s="81">
        <v>4</v>
      </c>
      <c r="CM224" s="81">
        <v>10166667</v>
      </c>
      <c r="CN224" s="81" t="s">
        <v>170</v>
      </c>
      <c r="CO224" s="81" t="s">
        <v>170</v>
      </c>
      <c r="CP224" s="81" t="s">
        <v>170</v>
      </c>
      <c r="CQ224" s="81" t="s">
        <v>170</v>
      </c>
      <c r="CR224" s="82" t="s">
        <v>170</v>
      </c>
      <c r="CS224" s="100">
        <v>45288</v>
      </c>
      <c r="CT224" s="83">
        <v>90</v>
      </c>
      <c r="CU224" s="83"/>
      <c r="CV224" s="83"/>
      <c r="CW224" s="83"/>
      <c r="CX224" s="83"/>
      <c r="CY224" s="83"/>
      <c r="CZ224" s="83"/>
      <c r="DA224" s="83">
        <v>1</v>
      </c>
      <c r="DB224" s="84">
        <f t="shared" si="36"/>
        <v>90</v>
      </c>
      <c r="DC224" s="100">
        <v>45391</v>
      </c>
      <c r="DD224" s="101">
        <v>45288</v>
      </c>
      <c r="DE224" s="86">
        <v>15000000</v>
      </c>
      <c r="DF224" s="85"/>
      <c r="DG224" s="86"/>
      <c r="DH224" s="85"/>
      <c r="DI224" s="86"/>
      <c r="DJ224" s="86"/>
      <c r="DK224" s="86"/>
      <c r="DL224" s="86"/>
      <c r="DM224" s="86"/>
      <c r="DN224" s="87">
        <v>1</v>
      </c>
      <c r="DO224" s="325">
        <f t="shared" si="43"/>
        <v>15000000</v>
      </c>
      <c r="DP224" s="111"/>
      <c r="DQ224" s="112"/>
      <c r="DR224" s="111"/>
      <c r="DS224" s="111"/>
      <c r="DT224" s="111"/>
      <c r="DU224" s="111"/>
      <c r="DV224" s="113"/>
      <c r="DW224" s="113"/>
      <c r="DX224" s="113"/>
      <c r="DY224" s="113"/>
      <c r="DZ224" s="114"/>
      <c r="EA224" s="115">
        <f t="shared" si="37"/>
        <v>5000000</v>
      </c>
      <c r="EB224" s="116">
        <f t="shared" si="38"/>
        <v>5000000</v>
      </c>
      <c r="EC224" s="117"/>
    </row>
    <row r="225" spans="1:133" s="118" customFormat="1" ht="24.75" customHeight="1" x14ac:dyDescent="0.2">
      <c r="A225" s="61">
        <v>224</v>
      </c>
      <c r="B225" s="61">
        <v>2023</v>
      </c>
      <c r="C225" s="360" t="s">
        <v>2109</v>
      </c>
      <c r="D225" s="366" t="s">
        <v>2110</v>
      </c>
      <c r="E225" s="62" t="s">
        <v>135</v>
      </c>
      <c r="F225" s="62" t="s">
        <v>136</v>
      </c>
      <c r="G225" s="61" t="s">
        <v>137</v>
      </c>
      <c r="H225" s="61" t="s">
        <v>138</v>
      </c>
      <c r="I225" s="63">
        <v>54000000</v>
      </c>
      <c r="J225" s="126">
        <f t="shared" si="34"/>
        <v>81000000</v>
      </c>
      <c r="K225" s="64" t="s">
        <v>139</v>
      </c>
      <c r="L225" s="65">
        <v>42588</v>
      </c>
      <c r="M225" s="76">
        <v>49</v>
      </c>
      <c r="N225" s="69" t="s">
        <v>569</v>
      </c>
      <c r="O225" s="69" t="s">
        <v>570</v>
      </c>
      <c r="P225" s="88" t="s">
        <v>571</v>
      </c>
      <c r="Q225" s="88">
        <v>1734</v>
      </c>
      <c r="R225" s="95" t="s">
        <v>572</v>
      </c>
      <c r="S225" s="102">
        <v>605</v>
      </c>
      <c r="T225" s="103">
        <v>45105</v>
      </c>
      <c r="U225" s="89">
        <v>751</v>
      </c>
      <c r="V225" s="90">
        <v>45239</v>
      </c>
      <c r="W225" s="89"/>
      <c r="X225" s="104"/>
      <c r="Y225" s="105"/>
      <c r="Z225" s="91"/>
      <c r="AA225" s="92"/>
      <c r="AB225" s="92"/>
      <c r="AC225" s="92"/>
      <c r="AD225" s="106"/>
      <c r="AE225" s="96" t="s">
        <v>144</v>
      </c>
      <c r="AF225" s="66" t="s">
        <v>145</v>
      </c>
      <c r="AG225" s="66" t="s">
        <v>254</v>
      </c>
      <c r="AH225" s="66" t="s">
        <v>147</v>
      </c>
      <c r="AI225" s="67" t="s">
        <v>255</v>
      </c>
      <c r="AJ225" s="68">
        <v>5</v>
      </c>
      <c r="AK225" s="123" t="s">
        <v>2111</v>
      </c>
      <c r="AL225" s="70" t="s">
        <v>150</v>
      </c>
      <c r="AM225" s="70">
        <v>6</v>
      </c>
      <c r="AN225" s="70">
        <v>3</v>
      </c>
      <c r="AO225" s="70">
        <f t="shared" si="35"/>
        <v>9</v>
      </c>
      <c r="AP225" s="70">
        <v>0</v>
      </c>
      <c r="AQ225" s="107">
        <v>45105</v>
      </c>
      <c r="AR225" s="107">
        <v>45105</v>
      </c>
      <c r="AS225" s="108">
        <v>45106</v>
      </c>
      <c r="AT225" s="108">
        <v>45288</v>
      </c>
      <c r="AU225" s="108">
        <v>45379</v>
      </c>
      <c r="AV225" s="109"/>
      <c r="AW225" s="94" t="s">
        <v>195</v>
      </c>
      <c r="AX225" s="70" t="s">
        <v>152</v>
      </c>
      <c r="AY225" s="72">
        <v>1057590689</v>
      </c>
      <c r="AZ225" s="73">
        <v>2</v>
      </c>
      <c r="BA225" s="70" t="s">
        <v>1115</v>
      </c>
      <c r="BB225" s="257" t="s">
        <v>1053</v>
      </c>
      <c r="BC225" s="109">
        <v>33896</v>
      </c>
      <c r="BD225" s="75">
        <f ca="1">(TODAY()-Tabla1[[#This Row],[FECHA DE NACIMIENTO]])/365</f>
        <v>31.397260273972602</v>
      </c>
      <c r="BE225" s="70" t="s">
        <v>170</v>
      </c>
      <c r="BF225" s="70" t="s">
        <v>181</v>
      </c>
      <c r="BG225" s="70" t="s">
        <v>2112</v>
      </c>
      <c r="BH225" s="76" t="s">
        <v>158</v>
      </c>
      <c r="BI225" s="70" t="s">
        <v>159</v>
      </c>
      <c r="BJ225" s="70" t="s">
        <v>160</v>
      </c>
      <c r="BK225" s="77" t="s">
        <v>1312</v>
      </c>
      <c r="BL225" s="70">
        <v>3144733970</v>
      </c>
      <c r="BM225" s="119" t="s">
        <v>1313</v>
      </c>
      <c r="BN225" s="70" t="s">
        <v>163</v>
      </c>
      <c r="BO225" s="71">
        <v>45483</v>
      </c>
      <c r="BP225" s="235"/>
      <c r="BQ225" s="70" t="s">
        <v>164</v>
      </c>
      <c r="BR225" s="72">
        <v>39663349</v>
      </c>
      <c r="BS225" s="73">
        <v>1</v>
      </c>
      <c r="BT225" s="70" t="s">
        <v>579</v>
      </c>
      <c r="BU225" s="128" t="s">
        <v>2113</v>
      </c>
      <c r="BV225" s="80" t="s">
        <v>1406</v>
      </c>
      <c r="BW225" s="97" t="s">
        <v>168</v>
      </c>
      <c r="BX225" s="99" t="s">
        <v>1624</v>
      </c>
      <c r="BY225" s="98" t="s">
        <v>170</v>
      </c>
      <c r="BZ225" s="93" t="s">
        <v>170</v>
      </c>
      <c r="CA225" s="93" t="s">
        <v>170</v>
      </c>
      <c r="CB225" s="93" t="s">
        <v>170</v>
      </c>
      <c r="CC225" s="93" t="s">
        <v>170</v>
      </c>
      <c r="CD225" s="93" t="s">
        <v>170</v>
      </c>
      <c r="CE225" s="93" t="s">
        <v>170</v>
      </c>
      <c r="CF225" s="93" t="s">
        <v>170</v>
      </c>
      <c r="CG225" s="93" t="s">
        <v>170</v>
      </c>
      <c r="CH225" s="93" t="s">
        <v>170</v>
      </c>
      <c r="CI225" s="81" t="s">
        <v>170</v>
      </c>
      <c r="CJ225" s="81" t="s">
        <v>170</v>
      </c>
      <c r="CK225" s="81" t="s">
        <v>170</v>
      </c>
      <c r="CL225" s="81" t="s">
        <v>170</v>
      </c>
      <c r="CM225" s="81" t="s">
        <v>170</v>
      </c>
      <c r="CN225" s="81" t="s">
        <v>170</v>
      </c>
      <c r="CO225" s="81" t="s">
        <v>170</v>
      </c>
      <c r="CP225" s="81" t="s">
        <v>170</v>
      </c>
      <c r="CQ225" s="81" t="s">
        <v>170</v>
      </c>
      <c r="CR225" s="82" t="s">
        <v>170</v>
      </c>
      <c r="CS225" s="100">
        <v>45259</v>
      </c>
      <c r="CT225" s="83">
        <v>90</v>
      </c>
      <c r="CU225" s="83"/>
      <c r="CV225" s="83"/>
      <c r="CW225" s="83"/>
      <c r="CX225" s="83"/>
      <c r="CY225" s="83"/>
      <c r="CZ225" s="83"/>
      <c r="DA225" s="83">
        <v>1</v>
      </c>
      <c r="DB225" s="84">
        <f t="shared" si="36"/>
        <v>90</v>
      </c>
      <c r="DC225" s="100">
        <v>45379</v>
      </c>
      <c r="DD225" s="101">
        <v>45259</v>
      </c>
      <c r="DE225" s="86">
        <v>27000000</v>
      </c>
      <c r="DF225" s="85"/>
      <c r="DG225" s="86"/>
      <c r="DH225" s="85"/>
      <c r="DI225" s="86"/>
      <c r="DJ225" s="86"/>
      <c r="DK225" s="86"/>
      <c r="DL225" s="86"/>
      <c r="DM225" s="86"/>
      <c r="DN225" s="87">
        <v>1</v>
      </c>
      <c r="DO225" s="325">
        <f t="shared" si="43"/>
        <v>27000000</v>
      </c>
      <c r="DP225" s="111"/>
      <c r="DQ225" s="112"/>
      <c r="DR225" s="111"/>
      <c r="DS225" s="111"/>
      <c r="DT225" s="111"/>
      <c r="DU225" s="111"/>
      <c r="DV225" s="113"/>
      <c r="DW225" s="113"/>
      <c r="DX225" s="113"/>
      <c r="DY225" s="113"/>
      <c r="DZ225" s="114"/>
      <c r="EA225" s="115">
        <f t="shared" si="37"/>
        <v>9000000</v>
      </c>
      <c r="EB225" s="116">
        <f t="shared" si="38"/>
        <v>9000000</v>
      </c>
      <c r="EC225" s="117" t="s">
        <v>2114</v>
      </c>
    </row>
    <row r="226" spans="1:133" s="118" customFormat="1" ht="36" x14ac:dyDescent="0.2">
      <c r="A226" s="61">
        <v>225</v>
      </c>
      <c r="B226" s="61">
        <v>2023</v>
      </c>
      <c r="C226" s="363" t="s">
        <v>2115</v>
      </c>
      <c r="D226" s="366" t="s">
        <v>2116</v>
      </c>
      <c r="E226" s="62" t="s">
        <v>135</v>
      </c>
      <c r="F226" s="62" t="s">
        <v>136</v>
      </c>
      <c r="G226" s="61" t="s">
        <v>137</v>
      </c>
      <c r="H226" s="61" t="s">
        <v>138</v>
      </c>
      <c r="I226" s="63">
        <v>28800000</v>
      </c>
      <c r="J226" s="126">
        <f t="shared" si="34"/>
        <v>33600000</v>
      </c>
      <c r="K226" s="64" t="s">
        <v>139</v>
      </c>
      <c r="L226" s="65">
        <v>42302</v>
      </c>
      <c r="M226" s="76">
        <v>57</v>
      </c>
      <c r="N226" s="69" t="s">
        <v>140</v>
      </c>
      <c r="O226" s="69" t="s">
        <v>141</v>
      </c>
      <c r="P226" s="88" t="s">
        <v>378</v>
      </c>
      <c r="Q226" s="88">
        <v>1841</v>
      </c>
      <c r="R226" s="95" t="s">
        <v>379</v>
      </c>
      <c r="S226" s="102">
        <v>607</v>
      </c>
      <c r="T226" s="103">
        <v>45105</v>
      </c>
      <c r="U226" s="89">
        <v>885</v>
      </c>
      <c r="V226" s="90">
        <v>45287</v>
      </c>
      <c r="W226" s="89"/>
      <c r="X226" s="104"/>
      <c r="Y226" s="105"/>
      <c r="Z226" s="91"/>
      <c r="AA226" s="92"/>
      <c r="AB226" s="92"/>
      <c r="AC226" s="92"/>
      <c r="AD226" s="106"/>
      <c r="AE226" s="96" t="s">
        <v>144</v>
      </c>
      <c r="AF226" s="66" t="s">
        <v>145</v>
      </c>
      <c r="AG226" s="66" t="s">
        <v>254</v>
      </c>
      <c r="AH226" s="66" t="s">
        <v>147</v>
      </c>
      <c r="AI226" s="67" t="s">
        <v>255</v>
      </c>
      <c r="AJ226" s="68">
        <v>5</v>
      </c>
      <c r="AK226" s="123" t="s">
        <v>674</v>
      </c>
      <c r="AL226" s="70" t="s">
        <v>150</v>
      </c>
      <c r="AM226" s="70">
        <v>6</v>
      </c>
      <c r="AN226" s="70">
        <v>1</v>
      </c>
      <c r="AO226" s="70">
        <f t="shared" si="35"/>
        <v>7</v>
      </c>
      <c r="AP226" s="70">
        <v>0</v>
      </c>
      <c r="AQ226" s="107">
        <v>45105</v>
      </c>
      <c r="AR226" s="107">
        <v>45105</v>
      </c>
      <c r="AS226" s="108">
        <v>45118</v>
      </c>
      <c r="AT226" s="108">
        <v>45301</v>
      </c>
      <c r="AU226" s="108">
        <v>45332</v>
      </c>
      <c r="AV226" s="109"/>
      <c r="AW226" s="94" t="s">
        <v>179</v>
      </c>
      <c r="AX226" s="70" t="s">
        <v>152</v>
      </c>
      <c r="AY226" s="72">
        <v>52869160</v>
      </c>
      <c r="AZ226" s="73">
        <v>1</v>
      </c>
      <c r="BA226" s="70" t="s">
        <v>2117</v>
      </c>
      <c r="BB226" s="60" t="s">
        <v>1053</v>
      </c>
      <c r="BC226" s="74">
        <v>29898</v>
      </c>
      <c r="BD226" s="75">
        <f ca="1">(TODAY()-Tabla1[[#This Row],[FECHA DE NACIMIENTO]])/365</f>
        <v>42.350684931506848</v>
      </c>
      <c r="BE226" s="70" t="s">
        <v>198</v>
      </c>
      <c r="BF226" s="70" t="s">
        <v>156</v>
      </c>
      <c r="BG226" s="70" t="s">
        <v>258</v>
      </c>
      <c r="BH226" s="76" t="s">
        <v>158</v>
      </c>
      <c r="BI226" s="70" t="s">
        <v>159</v>
      </c>
      <c r="BJ226" s="70" t="s">
        <v>160</v>
      </c>
      <c r="BK226" s="77" t="s">
        <v>2118</v>
      </c>
      <c r="BL226" s="70">
        <v>3212902205</v>
      </c>
      <c r="BM226" s="119" t="s">
        <v>2119</v>
      </c>
      <c r="BN226" s="70" t="s">
        <v>163</v>
      </c>
      <c r="BO226" s="71">
        <v>45480</v>
      </c>
      <c r="BP226" s="71"/>
      <c r="BQ226" s="69" t="s">
        <v>353</v>
      </c>
      <c r="BR226" s="78">
        <v>80048265</v>
      </c>
      <c r="BS226" s="79">
        <v>3</v>
      </c>
      <c r="BT226" s="70" t="s">
        <v>1897</v>
      </c>
      <c r="BU226" s="128" t="s">
        <v>2120</v>
      </c>
      <c r="BV226" s="80" t="s">
        <v>374</v>
      </c>
      <c r="BW226" s="97" t="s">
        <v>187</v>
      </c>
      <c r="BX226" s="99" t="s">
        <v>1824</v>
      </c>
      <c r="BY226" s="98" t="s">
        <v>170</v>
      </c>
      <c r="BZ226" s="93" t="s">
        <v>170</v>
      </c>
      <c r="CA226" s="93" t="s">
        <v>170</v>
      </c>
      <c r="CB226" s="93" t="s">
        <v>170</v>
      </c>
      <c r="CC226" s="93" t="s">
        <v>170</v>
      </c>
      <c r="CD226" s="93" t="s">
        <v>170</v>
      </c>
      <c r="CE226" s="93" t="s">
        <v>170</v>
      </c>
      <c r="CF226" s="93" t="s">
        <v>170</v>
      </c>
      <c r="CG226" s="93" t="s">
        <v>170</v>
      </c>
      <c r="CH226" s="93" t="s">
        <v>170</v>
      </c>
      <c r="CI226" s="81" t="s">
        <v>170</v>
      </c>
      <c r="CJ226" s="81" t="s">
        <v>170</v>
      </c>
      <c r="CK226" s="81" t="s">
        <v>170</v>
      </c>
      <c r="CL226" s="81" t="s">
        <v>170</v>
      </c>
      <c r="CM226" s="81" t="s">
        <v>170</v>
      </c>
      <c r="CN226" s="81" t="s">
        <v>170</v>
      </c>
      <c r="CO226" s="81" t="s">
        <v>170</v>
      </c>
      <c r="CP226" s="81" t="s">
        <v>170</v>
      </c>
      <c r="CQ226" s="81" t="s">
        <v>170</v>
      </c>
      <c r="CR226" s="82" t="s">
        <v>170</v>
      </c>
      <c r="CS226" s="100">
        <v>45288</v>
      </c>
      <c r="CT226" s="83">
        <v>30</v>
      </c>
      <c r="CU226" s="83"/>
      <c r="CV226" s="83"/>
      <c r="CW226" s="83"/>
      <c r="CX226" s="83"/>
      <c r="CY226" s="83"/>
      <c r="CZ226" s="83"/>
      <c r="DA226" s="83">
        <v>1</v>
      </c>
      <c r="DB226" s="84">
        <f t="shared" si="36"/>
        <v>30</v>
      </c>
      <c r="DC226" s="100">
        <v>45332</v>
      </c>
      <c r="DD226" s="101">
        <v>45288</v>
      </c>
      <c r="DE226" s="86">
        <v>4800000</v>
      </c>
      <c r="DF226" s="85"/>
      <c r="DG226" s="86"/>
      <c r="DH226" s="85"/>
      <c r="DI226" s="86"/>
      <c r="DJ226" s="86"/>
      <c r="DK226" s="86"/>
      <c r="DL226" s="86"/>
      <c r="DM226" s="86"/>
      <c r="DN226" s="87">
        <v>1</v>
      </c>
      <c r="DO226" s="325">
        <f t="shared" si="43"/>
        <v>4800000</v>
      </c>
      <c r="DP226" s="111"/>
      <c r="DQ226" s="112"/>
      <c r="DR226" s="111"/>
      <c r="DS226" s="111"/>
      <c r="DT226" s="111"/>
      <c r="DU226" s="111"/>
      <c r="DV226" s="113"/>
      <c r="DW226" s="113"/>
      <c r="DX226" s="113"/>
      <c r="DY226" s="113"/>
      <c r="DZ226" s="114"/>
      <c r="EA226" s="115">
        <f t="shared" si="37"/>
        <v>4800000</v>
      </c>
      <c r="EB226" s="116">
        <f t="shared" si="38"/>
        <v>4800000</v>
      </c>
      <c r="EC226" s="117" t="s">
        <v>2121</v>
      </c>
    </row>
    <row r="227" spans="1:133" s="118" customFormat="1" ht="25.5" customHeight="1" x14ac:dyDescent="0.2">
      <c r="A227" s="61">
        <v>226</v>
      </c>
      <c r="B227" s="61">
        <v>2023</v>
      </c>
      <c r="C227" s="364" t="s">
        <v>2122</v>
      </c>
      <c r="D227" s="364" t="s">
        <v>2122</v>
      </c>
      <c r="E227" s="130" t="s">
        <v>135</v>
      </c>
      <c r="F227" s="62" t="s">
        <v>1512</v>
      </c>
      <c r="G227" s="61" t="s">
        <v>1513</v>
      </c>
      <c r="H227" s="61" t="s">
        <v>1514</v>
      </c>
      <c r="I227" s="63">
        <v>1834157760</v>
      </c>
      <c r="J227" s="126">
        <f t="shared" si="34"/>
        <v>1834157760</v>
      </c>
      <c r="K227" s="64" t="s">
        <v>139</v>
      </c>
      <c r="L227" s="65" t="s">
        <v>170</v>
      </c>
      <c r="M227" s="76" t="s">
        <v>170</v>
      </c>
      <c r="N227" s="69" t="s">
        <v>170</v>
      </c>
      <c r="O227" s="69" t="s">
        <v>170</v>
      </c>
      <c r="P227" s="88" t="s">
        <v>931</v>
      </c>
      <c r="Q227" s="88">
        <v>1815</v>
      </c>
      <c r="R227" s="95" t="s">
        <v>932</v>
      </c>
      <c r="S227" s="102">
        <v>1047</v>
      </c>
      <c r="T227" s="103">
        <v>45105</v>
      </c>
      <c r="U227" s="89"/>
      <c r="V227" s="90"/>
      <c r="W227" s="89"/>
      <c r="X227" s="104"/>
      <c r="Y227" s="105"/>
      <c r="Z227" s="91"/>
      <c r="AA227" s="92"/>
      <c r="AB227" s="92"/>
      <c r="AC227" s="92"/>
      <c r="AD227" s="106"/>
      <c r="AE227" s="96" t="s">
        <v>144</v>
      </c>
      <c r="AF227" s="66" t="s">
        <v>145</v>
      </c>
      <c r="AG227" s="66" t="s">
        <v>1516</v>
      </c>
      <c r="AH227" s="66" t="s">
        <v>1517</v>
      </c>
      <c r="AI227" s="67" t="s">
        <v>1518</v>
      </c>
      <c r="AJ227" s="68">
        <v>15</v>
      </c>
      <c r="AK227" s="123" t="s">
        <v>2123</v>
      </c>
      <c r="AL227" s="70" t="s">
        <v>150</v>
      </c>
      <c r="AM227" s="70">
        <v>6</v>
      </c>
      <c r="AN227" s="70">
        <v>0</v>
      </c>
      <c r="AO227" s="70">
        <f t="shared" si="35"/>
        <v>6</v>
      </c>
      <c r="AP227" s="70">
        <v>0</v>
      </c>
      <c r="AQ227" s="108">
        <v>45104</v>
      </c>
      <c r="AR227" s="108">
        <v>45104</v>
      </c>
      <c r="AS227" s="108">
        <v>45104</v>
      </c>
      <c r="AT227" s="108">
        <v>45291</v>
      </c>
      <c r="AU227" s="108"/>
      <c r="AV227" s="109"/>
      <c r="AW227" s="94" t="s">
        <v>638</v>
      </c>
      <c r="AX227" s="70" t="s">
        <v>1097</v>
      </c>
      <c r="AY227" s="72">
        <v>899999061</v>
      </c>
      <c r="AZ227" s="73">
        <v>9</v>
      </c>
      <c r="BA227" s="70" t="s">
        <v>2124</v>
      </c>
      <c r="BB227" s="60" t="s">
        <v>170</v>
      </c>
      <c r="BC227" s="74" t="s">
        <v>170</v>
      </c>
      <c r="BD227" s="75" t="e">
        <f ca="1">(TODAY()-Tabla1[[#This Row],[FECHA DE NACIMIENTO]])/365</f>
        <v>#VALUE!</v>
      </c>
      <c r="BE227" s="70" t="s">
        <v>170</v>
      </c>
      <c r="BF227" s="70" t="s">
        <v>1099</v>
      </c>
      <c r="BG227" s="70" t="s">
        <v>170</v>
      </c>
      <c r="BH227" s="76" t="s">
        <v>1100</v>
      </c>
      <c r="BI227" s="73" t="s">
        <v>1522</v>
      </c>
      <c r="BJ227" s="70" t="s">
        <v>160</v>
      </c>
      <c r="BK227" s="77" t="s">
        <v>2125</v>
      </c>
      <c r="BL227" s="70">
        <v>6013808330</v>
      </c>
      <c r="BM227" s="119" t="s">
        <v>2126</v>
      </c>
      <c r="BN227" s="70" t="s">
        <v>163</v>
      </c>
      <c r="BO227" s="71"/>
      <c r="BP227" s="71"/>
      <c r="BQ227" s="70" t="s">
        <v>2127</v>
      </c>
      <c r="BR227" s="256">
        <v>52559313</v>
      </c>
      <c r="BS227" s="73">
        <v>1</v>
      </c>
      <c r="BT227" s="70" t="s">
        <v>2128</v>
      </c>
      <c r="BU227" s="128" t="s">
        <v>2129</v>
      </c>
      <c r="BV227" s="80" t="s">
        <v>1527</v>
      </c>
      <c r="BW227" s="97" t="s">
        <v>187</v>
      </c>
      <c r="BX227" s="99" t="s">
        <v>2130</v>
      </c>
      <c r="BY227" s="98" t="s">
        <v>170</v>
      </c>
      <c r="BZ227" s="93" t="s">
        <v>170</v>
      </c>
      <c r="CA227" s="93" t="s">
        <v>170</v>
      </c>
      <c r="CB227" s="93" t="s">
        <v>170</v>
      </c>
      <c r="CC227" s="93" t="s">
        <v>170</v>
      </c>
      <c r="CD227" s="93" t="s">
        <v>170</v>
      </c>
      <c r="CE227" s="93" t="s">
        <v>170</v>
      </c>
      <c r="CF227" s="93" t="s">
        <v>170</v>
      </c>
      <c r="CG227" s="93" t="s">
        <v>170</v>
      </c>
      <c r="CH227" s="93" t="s">
        <v>170</v>
      </c>
      <c r="CI227" s="81" t="s">
        <v>170</v>
      </c>
      <c r="CJ227" s="81" t="s">
        <v>170</v>
      </c>
      <c r="CK227" s="81" t="s">
        <v>170</v>
      </c>
      <c r="CL227" s="81" t="s">
        <v>170</v>
      </c>
      <c r="CM227" s="81" t="s">
        <v>170</v>
      </c>
      <c r="CN227" s="81" t="s">
        <v>170</v>
      </c>
      <c r="CO227" s="81" t="s">
        <v>170</v>
      </c>
      <c r="CP227" s="81" t="s">
        <v>170</v>
      </c>
      <c r="CQ227" s="81" t="s">
        <v>170</v>
      </c>
      <c r="CR227" s="82" t="s">
        <v>170</v>
      </c>
      <c r="CS227" s="100"/>
      <c r="CT227" s="83"/>
      <c r="CU227" s="83"/>
      <c r="CV227" s="83"/>
      <c r="CW227" s="83"/>
      <c r="CX227" s="83"/>
      <c r="CY227" s="83"/>
      <c r="CZ227" s="83"/>
      <c r="DA227" s="83"/>
      <c r="DB227" s="84">
        <f t="shared" si="36"/>
        <v>0</v>
      </c>
      <c r="DC227" s="100"/>
      <c r="DD227" s="101"/>
      <c r="DE227" s="86"/>
      <c r="DF227" s="85"/>
      <c r="DG227" s="86"/>
      <c r="DH227" s="85"/>
      <c r="DI227" s="86"/>
      <c r="DJ227" s="86"/>
      <c r="DK227" s="86"/>
      <c r="DL227" s="86"/>
      <c r="DM227" s="86"/>
      <c r="DN227" s="87"/>
      <c r="DO227" s="325">
        <f t="shared" si="43"/>
        <v>0</v>
      </c>
      <c r="DP227" s="111"/>
      <c r="DQ227" s="112"/>
      <c r="DR227" s="111"/>
      <c r="DS227" s="111"/>
      <c r="DT227" s="111"/>
      <c r="DU227" s="111"/>
      <c r="DV227" s="113"/>
      <c r="DW227" s="113"/>
      <c r="DX227" s="113"/>
      <c r="DY227" s="113"/>
      <c r="DZ227" s="114"/>
      <c r="EA227" s="115">
        <f t="shared" si="37"/>
        <v>305692960</v>
      </c>
      <c r="EB227" s="116">
        <f t="shared" si="38"/>
        <v>305692960</v>
      </c>
      <c r="EC227" s="227"/>
    </row>
    <row r="228" spans="1:133" s="118" customFormat="1" ht="21.75" customHeight="1" x14ac:dyDescent="0.2">
      <c r="A228" s="61">
        <v>227</v>
      </c>
      <c r="B228" s="61">
        <v>2023</v>
      </c>
      <c r="C228" s="363" t="s">
        <v>2131</v>
      </c>
      <c r="D228" s="366" t="s">
        <v>2132</v>
      </c>
      <c r="E228" s="62" t="s">
        <v>135</v>
      </c>
      <c r="F228" s="62" t="s">
        <v>136</v>
      </c>
      <c r="G228" s="61" t="s">
        <v>137</v>
      </c>
      <c r="H228" s="61" t="s">
        <v>138</v>
      </c>
      <c r="I228" s="63">
        <v>28800000</v>
      </c>
      <c r="J228" s="126">
        <f t="shared" si="34"/>
        <v>28800000</v>
      </c>
      <c r="K228" s="64" t="s">
        <v>139</v>
      </c>
      <c r="L228" s="65">
        <v>42511</v>
      </c>
      <c r="M228" s="76">
        <v>57</v>
      </c>
      <c r="N228" s="69" t="s">
        <v>140</v>
      </c>
      <c r="O228" s="69" t="s">
        <v>141</v>
      </c>
      <c r="P228" s="88" t="s">
        <v>378</v>
      </c>
      <c r="Q228" s="88">
        <v>1841</v>
      </c>
      <c r="R228" s="95" t="s">
        <v>379</v>
      </c>
      <c r="S228" s="102">
        <v>608</v>
      </c>
      <c r="T228" s="103">
        <v>45105</v>
      </c>
      <c r="U228" s="89"/>
      <c r="V228" s="90"/>
      <c r="W228" s="89"/>
      <c r="X228" s="104"/>
      <c r="Y228" s="105"/>
      <c r="Z228" s="91"/>
      <c r="AA228" s="92"/>
      <c r="AB228" s="92"/>
      <c r="AC228" s="92"/>
      <c r="AD228" s="106"/>
      <c r="AE228" s="96" t="s">
        <v>144</v>
      </c>
      <c r="AF228" s="66" t="s">
        <v>145</v>
      </c>
      <c r="AG228" s="66" t="s">
        <v>254</v>
      </c>
      <c r="AH228" s="66" t="s">
        <v>147</v>
      </c>
      <c r="AI228" s="67" t="s">
        <v>255</v>
      </c>
      <c r="AJ228" s="68">
        <v>5</v>
      </c>
      <c r="AK228" s="123" t="s">
        <v>2133</v>
      </c>
      <c r="AL228" s="70" t="s">
        <v>150</v>
      </c>
      <c r="AM228" s="70">
        <v>6</v>
      </c>
      <c r="AN228" s="70">
        <v>0</v>
      </c>
      <c r="AO228" s="70">
        <f t="shared" si="35"/>
        <v>6</v>
      </c>
      <c r="AP228" s="70">
        <v>0</v>
      </c>
      <c r="AQ228" s="107">
        <v>45105</v>
      </c>
      <c r="AR228" s="107">
        <v>45105</v>
      </c>
      <c r="AS228" s="107">
        <v>45117</v>
      </c>
      <c r="AT228" s="107">
        <v>45300</v>
      </c>
      <c r="AU228" s="108"/>
      <c r="AV228" s="109"/>
      <c r="AW228" s="71" t="s">
        <v>215</v>
      </c>
      <c r="AX228" s="70" t="s">
        <v>152</v>
      </c>
      <c r="AY228" s="72">
        <v>52716983</v>
      </c>
      <c r="AZ228" s="73">
        <v>8</v>
      </c>
      <c r="BA228" s="70" t="s">
        <v>2134</v>
      </c>
      <c r="BB228" s="60" t="s">
        <v>1053</v>
      </c>
      <c r="BC228" s="74">
        <v>29974</v>
      </c>
      <c r="BD228" s="75">
        <f ca="1">(TODAY()-Tabla1[[#This Row],[FECHA DE NACIMIENTO]])/365</f>
        <v>42.142465753424659</v>
      </c>
      <c r="BE228" s="70" t="s">
        <v>198</v>
      </c>
      <c r="BF228" s="70" t="s">
        <v>156</v>
      </c>
      <c r="BG228" s="70" t="s">
        <v>258</v>
      </c>
      <c r="BH228" s="76" t="s">
        <v>158</v>
      </c>
      <c r="BI228" s="70" t="s">
        <v>159</v>
      </c>
      <c r="BJ228" s="70" t="s">
        <v>160</v>
      </c>
      <c r="BK228" s="77" t="s">
        <v>1113</v>
      </c>
      <c r="BL228" s="70">
        <v>3104279918</v>
      </c>
      <c r="BM228" s="119" t="s">
        <v>2135</v>
      </c>
      <c r="BN228" s="70" t="s">
        <v>163</v>
      </c>
      <c r="BO228" s="71">
        <v>45485</v>
      </c>
      <c r="BP228" s="71"/>
      <c r="BQ228" s="69" t="s">
        <v>353</v>
      </c>
      <c r="BR228" s="78">
        <v>80048265</v>
      </c>
      <c r="BS228" s="79">
        <v>3</v>
      </c>
      <c r="BT228" s="70" t="s">
        <v>1132</v>
      </c>
      <c r="BU228" s="128" t="s">
        <v>2136</v>
      </c>
      <c r="BV228" s="80" t="s">
        <v>2137</v>
      </c>
      <c r="BW228" s="97" t="s">
        <v>187</v>
      </c>
      <c r="BX228" s="99" t="s">
        <v>1824</v>
      </c>
      <c r="BY228" s="93" t="s">
        <v>170</v>
      </c>
      <c r="BZ228" s="93" t="s">
        <v>170</v>
      </c>
      <c r="CA228" s="93" t="s">
        <v>170</v>
      </c>
      <c r="CB228" s="93" t="s">
        <v>170</v>
      </c>
      <c r="CC228" s="93" t="s">
        <v>170</v>
      </c>
      <c r="CD228" s="93" t="s">
        <v>170</v>
      </c>
      <c r="CE228" s="93" t="s">
        <v>170</v>
      </c>
      <c r="CF228" s="93" t="s">
        <v>170</v>
      </c>
      <c r="CG228" s="93" t="s">
        <v>170</v>
      </c>
      <c r="CH228" s="93" t="s">
        <v>170</v>
      </c>
      <c r="CI228" s="81" t="s">
        <v>170</v>
      </c>
      <c r="CJ228" s="81" t="s">
        <v>170</v>
      </c>
      <c r="CK228" s="81" t="s">
        <v>170</v>
      </c>
      <c r="CL228" s="81" t="s">
        <v>170</v>
      </c>
      <c r="CM228" s="81" t="s">
        <v>170</v>
      </c>
      <c r="CN228" s="81" t="s">
        <v>170</v>
      </c>
      <c r="CO228" s="81" t="s">
        <v>170</v>
      </c>
      <c r="CP228" s="81" t="s">
        <v>170</v>
      </c>
      <c r="CQ228" s="81" t="s">
        <v>170</v>
      </c>
      <c r="CR228" s="82" t="s">
        <v>170</v>
      </c>
      <c r="CS228" s="100"/>
      <c r="CT228" s="83"/>
      <c r="CU228" s="83"/>
      <c r="CV228" s="83"/>
      <c r="CW228" s="83"/>
      <c r="CX228" s="83"/>
      <c r="CY228" s="83"/>
      <c r="CZ228" s="83"/>
      <c r="DA228" s="83"/>
      <c r="DB228" s="84">
        <f t="shared" si="36"/>
        <v>0</v>
      </c>
      <c r="DC228" s="100"/>
      <c r="DD228" s="101"/>
      <c r="DE228" s="86"/>
      <c r="DF228" s="85"/>
      <c r="DG228" s="86"/>
      <c r="DH228" s="85"/>
      <c r="DI228" s="86"/>
      <c r="DJ228" s="86"/>
      <c r="DK228" s="86"/>
      <c r="DL228" s="86"/>
      <c r="DM228" s="86"/>
      <c r="DN228" s="87"/>
      <c r="DO228" s="325">
        <f t="shared" si="43"/>
        <v>0</v>
      </c>
      <c r="DP228" s="111"/>
      <c r="DQ228" s="112"/>
      <c r="DR228" s="111"/>
      <c r="DS228" s="111"/>
      <c r="DT228" s="111"/>
      <c r="DU228" s="111"/>
      <c r="DV228" s="113"/>
      <c r="DW228" s="113"/>
      <c r="DX228" s="113"/>
      <c r="DY228" s="113"/>
      <c r="DZ228" s="114"/>
      <c r="EA228" s="115">
        <f t="shared" si="37"/>
        <v>4800000</v>
      </c>
      <c r="EB228" s="116">
        <f t="shared" si="38"/>
        <v>4800000</v>
      </c>
      <c r="EC228" s="227"/>
    </row>
    <row r="229" spans="1:133" s="118" customFormat="1" ht="26.25" customHeight="1" x14ac:dyDescent="0.2">
      <c r="A229" s="61">
        <v>228</v>
      </c>
      <c r="B229" s="61">
        <v>2023</v>
      </c>
      <c r="C229" s="363" t="s">
        <v>2115</v>
      </c>
      <c r="D229" s="366" t="s">
        <v>2138</v>
      </c>
      <c r="E229" s="62" t="s">
        <v>135</v>
      </c>
      <c r="F229" s="62" t="s">
        <v>136</v>
      </c>
      <c r="G229" s="61" t="s">
        <v>137</v>
      </c>
      <c r="H229" s="61" t="s">
        <v>138</v>
      </c>
      <c r="I229" s="63">
        <v>28800000</v>
      </c>
      <c r="J229" s="126">
        <f t="shared" si="34"/>
        <v>28800000</v>
      </c>
      <c r="K229" s="64" t="s">
        <v>139</v>
      </c>
      <c r="L229" s="65">
        <v>42302</v>
      </c>
      <c r="M229" s="76">
        <v>57</v>
      </c>
      <c r="N229" s="69" t="s">
        <v>140</v>
      </c>
      <c r="O229" s="69" t="s">
        <v>141</v>
      </c>
      <c r="P229" s="88" t="s">
        <v>378</v>
      </c>
      <c r="Q229" s="88">
        <v>1841</v>
      </c>
      <c r="R229" s="95" t="s">
        <v>379</v>
      </c>
      <c r="S229" s="102">
        <v>607</v>
      </c>
      <c r="T229" s="103">
        <v>45105</v>
      </c>
      <c r="U229" s="89"/>
      <c r="V229" s="90"/>
      <c r="W229" s="89"/>
      <c r="X229" s="104"/>
      <c r="Y229" s="105"/>
      <c r="Z229" s="91"/>
      <c r="AA229" s="92"/>
      <c r="AB229" s="92"/>
      <c r="AC229" s="92"/>
      <c r="AD229" s="106"/>
      <c r="AE229" s="96" t="s">
        <v>144</v>
      </c>
      <c r="AF229" s="66" t="s">
        <v>145</v>
      </c>
      <c r="AG229" s="66" t="s">
        <v>254</v>
      </c>
      <c r="AH229" s="66" t="s">
        <v>147</v>
      </c>
      <c r="AI229" s="67" t="s">
        <v>255</v>
      </c>
      <c r="AJ229" s="68">
        <v>5</v>
      </c>
      <c r="AK229" s="123" t="s">
        <v>674</v>
      </c>
      <c r="AL229" s="70" t="s">
        <v>150</v>
      </c>
      <c r="AM229" s="70">
        <v>6</v>
      </c>
      <c r="AN229" s="70">
        <v>0</v>
      </c>
      <c r="AO229" s="70">
        <f t="shared" si="35"/>
        <v>6</v>
      </c>
      <c r="AP229" s="70">
        <v>0</v>
      </c>
      <c r="AQ229" s="107">
        <v>45105</v>
      </c>
      <c r="AR229" s="107">
        <v>45105</v>
      </c>
      <c r="AS229" s="108">
        <v>45117</v>
      </c>
      <c r="AT229" s="108">
        <v>45300</v>
      </c>
      <c r="AU229" s="108"/>
      <c r="AV229" s="109"/>
      <c r="AW229" s="94" t="s">
        <v>215</v>
      </c>
      <c r="AX229" s="70" t="s">
        <v>152</v>
      </c>
      <c r="AY229" s="72">
        <v>1110512268</v>
      </c>
      <c r="AZ229" s="73">
        <v>4</v>
      </c>
      <c r="BA229" s="70" t="s">
        <v>2139</v>
      </c>
      <c r="BB229" s="60" t="s">
        <v>1053</v>
      </c>
      <c r="BC229" s="74">
        <v>33351</v>
      </c>
      <c r="BD229" s="75">
        <f ca="1">(TODAY()-Tabla1[[#This Row],[FECHA DE NACIMIENTO]])/365</f>
        <v>32.890410958904113</v>
      </c>
      <c r="BE229" s="70" t="s">
        <v>170</v>
      </c>
      <c r="BF229" s="70" t="s">
        <v>181</v>
      </c>
      <c r="BG229" s="70" t="s">
        <v>258</v>
      </c>
      <c r="BH229" s="76" t="s">
        <v>158</v>
      </c>
      <c r="BI229" s="70" t="s">
        <v>159</v>
      </c>
      <c r="BJ229" s="70" t="s">
        <v>160</v>
      </c>
      <c r="BK229" s="77" t="s">
        <v>2140</v>
      </c>
      <c r="BL229" s="70">
        <v>3143013700</v>
      </c>
      <c r="BM229" s="119" t="s">
        <v>2141</v>
      </c>
      <c r="BN229" s="70" t="s">
        <v>163</v>
      </c>
      <c r="BO229" s="71">
        <v>45480</v>
      </c>
      <c r="BP229" s="71"/>
      <c r="BQ229" s="69" t="s">
        <v>353</v>
      </c>
      <c r="BR229" s="78">
        <v>80048265</v>
      </c>
      <c r="BS229" s="79">
        <v>3</v>
      </c>
      <c r="BT229" s="70" t="s">
        <v>1897</v>
      </c>
      <c r="BU229" s="128" t="s">
        <v>2120</v>
      </c>
      <c r="BV229" s="80" t="s">
        <v>374</v>
      </c>
      <c r="BW229" s="97" t="s">
        <v>187</v>
      </c>
      <c r="BX229" s="99" t="s">
        <v>1824</v>
      </c>
      <c r="BY229" s="98" t="s">
        <v>170</v>
      </c>
      <c r="BZ229" s="93" t="s">
        <v>170</v>
      </c>
      <c r="CA229" s="93" t="s">
        <v>170</v>
      </c>
      <c r="CB229" s="93" t="s">
        <v>170</v>
      </c>
      <c r="CC229" s="93" t="s">
        <v>170</v>
      </c>
      <c r="CD229" s="93" t="s">
        <v>170</v>
      </c>
      <c r="CE229" s="93" t="s">
        <v>170</v>
      </c>
      <c r="CF229" s="93" t="s">
        <v>170</v>
      </c>
      <c r="CG229" s="93" t="s">
        <v>170</v>
      </c>
      <c r="CH229" s="93" t="s">
        <v>170</v>
      </c>
      <c r="CI229" s="81" t="s">
        <v>170</v>
      </c>
      <c r="CJ229" s="81" t="s">
        <v>170</v>
      </c>
      <c r="CK229" s="81" t="s">
        <v>170</v>
      </c>
      <c r="CL229" s="81" t="s">
        <v>170</v>
      </c>
      <c r="CM229" s="81" t="s">
        <v>170</v>
      </c>
      <c r="CN229" s="81" t="s">
        <v>170</v>
      </c>
      <c r="CO229" s="81" t="s">
        <v>170</v>
      </c>
      <c r="CP229" s="81" t="s">
        <v>170</v>
      </c>
      <c r="CQ229" s="81" t="s">
        <v>170</v>
      </c>
      <c r="CR229" s="82" t="s">
        <v>170</v>
      </c>
      <c r="CS229" s="100"/>
      <c r="CT229" s="83"/>
      <c r="CU229" s="83"/>
      <c r="CV229" s="83"/>
      <c r="CW229" s="83"/>
      <c r="CX229" s="83"/>
      <c r="CY229" s="83"/>
      <c r="CZ229" s="83"/>
      <c r="DA229" s="83"/>
      <c r="DB229" s="84">
        <f t="shared" si="36"/>
        <v>0</v>
      </c>
      <c r="DC229" s="100">
        <v>45300</v>
      </c>
      <c r="DD229" s="101"/>
      <c r="DE229" s="86"/>
      <c r="DF229" s="85"/>
      <c r="DG229" s="86"/>
      <c r="DH229" s="85"/>
      <c r="DI229" s="86"/>
      <c r="DJ229" s="86"/>
      <c r="DK229" s="86"/>
      <c r="DL229" s="86"/>
      <c r="DM229" s="86"/>
      <c r="DN229" s="87"/>
      <c r="DO229" s="325">
        <f t="shared" si="43"/>
        <v>0</v>
      </c>
      <c r="DP229" s="111"/>
      <c r="DQ229" s="112"/>
      <c r="DR229" s="111"/>
      <c r="DS229" s="111"/>
      <c r="DT229" s="111"/>
      <c r="DU229" s="111"/>
      <c r="DV229" s="113"/>
      <c r="DW229" s="113"/>
      <c r="DX229" s="113"/>
      <c r="DY229" s="113"/>
      <c r="DZ229" s="114"/>
      <c r="EA229" s="115">
        <f t="shared" si="37"/>
        <v>4800000</v>
      </c>
      <c r="EB229" s="116">
        <f t="shared" si="38"/>
        <v>4800000</v>
      </c>
      <c r="EC229" s="117" t="s">
        <v>2121</v>
      </c>
    </row>
    <row r="230" spans="1:133" s="118" customFormat="1" ht="25.5" customHeight="1" x14ac:dyDescent="0.2">
      <c r="A230" s="61">
        <v>229</v>
      </c>
      <c r="B230" s="61">
        <v>2023</v>
      </c>
      <c r="C230" s="363" t="s">
        <v>2142</v>
      </c>
      <c r="D230" s="366" t="s">
        <v>2143</v>
      </c>
      <c r="E230" s="62" t="s">
        <v>135</v>
      </c>
      <c r="F230" s="62" t="s">
        <v>136</v>
      </c>
      <c r="G230" s="61" t="s">
        <v>137</v>
      </c>
      <c r="H230" s="61" t="s">
        <v>138</v>
      </c>
      <c r="I230" s="63">
        <v>27600000</v>
      </c>
      <c r="J230" s="126">
        <f t="shared" si="34"/>
        <v>32200000</v>
      </c>
      <c r="K230" s="64" t="s">
        <v>139</v>
      </c>
      <c r="L230" s="65">
        <v>42301</v>
      </c>
      <c r="M230" s="76">
        <v>57</v>
      </c>
      <c r="N230" s="69" t="s">
        <v>140</v>
      </c>
      <c r="O230" s="69" t="s">
        <v>141</v>
      </c>
      <c r="P230" s="88" t="s">
        <v>378</v>
      </c>
      <c r="Q230" s="88">
        <v>1841</v>
      </c>
      <c r="R230" s="95" t="s">
        <v>379</v>
      </c>
      <c r="S230" s="102">
        <v>609</v>
      </c>
      <c r="T230" s="103">
        <v>45105</v>
      </c>
      <c r="U230" s="89">
        <v>860</v>
      </c>
      <c r="V230" s="90">
        <v>45275</v>
      </c>
      <c r="W230" s="89"/>
      <c r="X230" s="104"/>
      <c r="Y230" s="105"/>
      <c r="Z230" s="91"/>
      <c r="AA230" s="92"/>
      <c r="AB230" s="92"/>
      <c r="AC230" s="92"/>
      <c r="AD230" s="106"/>
      <c r="AE230" s="96" t="s">
        <v>144</v>
      </c>
      <c r="AF230" s="66" t="s">
        <v>145</v>
      </c>
      <c r="AG230" s="66" t="s">
        <v>254</v>
      </c>
      <c r="AH230" s="66" t="s">
        <v>147</v>
      </c>
      <c r="AI230" s="67" t="s">
        <v>255</v>
      </c>
      <c r="AJ230" s="68">
        <v>5</v>
      </c>
      <c r="AK230" s="123" t="s">
        <v>697</v>
      </c>
      <c r="AL230" s="70" t="s">
        <v>150</v>
      </c>
      <c r="AM230" s="70">
        <v>6</v>
      </c>
      <c r="AN230" s="70">
        <v>1</v>
      </c>
      <c r="AO230" s="70">
        <f t="shared" si="35"/>
        <v>7</v>
      </c>
      <c r="AP230" s="70">
        <v>0</v>
      </c>
      <c r="AQ230" s="107">
        <v>45105</v>
      </c>
      <c r="AR230" s="107">
        <v>45105</v>
      </c>
      <c r="AS230" s="108">
        <v>45117</v>
      </c>
      <c r="AT230" s="108">
        <v>45300</v>
      </c>
      <c r="AU230" s="108">
        <v>45331</v>
      </c>
      <c r="AV230" s="109"/>
      <c r="AW230" s="94" t="s">
        <v>2144</v>
      </c>
      <c r="AX230" s="70" t="s">
        <v>152</v>
      </c>
      <c r="AY230" s="72">
        <v>1015413187</v>
      </c>
      <c r="AZ230" s="73">
        <v>7</v>
      </c>
      <c r="BA230" s="70" t="s">
        <v>2145</v>
      </c>
      <c r="BB230" s="60" t="s">
        <v>944</v>
      </c>
      <c r="BC230" s="74">
        <v>32719</v>
      </c>
      <c r="BD230" s="75">
        <f ca="1">(TODAY()-Tabla1[[#This Row],[FECHA DE NACIMIENTO]])/365</f>
        <v>34.62191780821918</v>
      </c>
      <c r="BE230" s="70" t="s">
        <v>170</v>
      </c>
      <c r="BF230" s="70" t="s">
        <v>181</v>
      </c>
      <c r="BG230" s="70" t="s">
        <v>258</v>
      </c>
      <c r="BH230" s="76" t="s">
        <v>158</v>
      </c>
      <c r="BI230" s="70" t="s">
        <v>159</v>
      </c>
      <c r="BJ230" s="70" t="s">
        <v>160</v>
      </c>
      <c r="BK230" s="77" t="s">
        <v>2146</v>
      </c>
      <c r="BL230" s="70">
        <v>3155549647</v>
      </c>
      <c r="BM230" s="119" t="s">
        <v>2147</v>
      </c>
      <c r="BN230" s="70" t="s">
        <v>163</v>
      </c>
      <c r="BO230" s="71">
        <v>45480</v>
      </c>
      <c r="BP230" s="235"/>
      <c r="BQ230" s="70" t="s">
        <v>701</v>
      </c>
      <c r="BR230" s="72">
        <v>52533394</v>
      </c>
      <c r="BS230" s="73">
        <v>3</v>
      </c>
      <c r="BT230" s="70" t="s">
        <v>385</v>
      </c>
      <c r="BU230" s="128" t="s">
        <v>2148</v>
      </c>
      <c r="BV230" s="80" t="s">
        <v>374</v>
      </c>
      <c r="BW230" s="97" t="s">
        <v>187</v>
      </c>
      <c r="BX230" s="99" t="s">
        <v>1824</v>
      </c>
      <c r="BY230" s="98" t="s">
        <v>170</v>
      </c>
      <c r="BZ230" s="93" t="s">
        <v>170</v>
      </c>
      <c r="CA230" s="93" t="s">
        <v>170</v>
      </c>
      <c r="CB230" s="93" t="s">
        <v>170</v>
      </c>
      <c r="CC230" s="93" t="s">
        <v>170</v>
      </c>
      <c r="CD230" s="93" t="s">
        <v>170</v>
      </c>
      <c r="CE230" s="93" t="s">
        <v>170</v>
      </c>
      <c r="CF230" s="93" t="s">
        <v>170</v>
      </c>
      <c r="CG230" s="93" t="s">
        <v>170</v>
      </c>
      <c r="CH230" s="93" t="s">
        <v>170</v>
      </c>
      <c r="CI230" s="81" t="s">
        <v>170</v>
      </c>
      <c r="CJ230" s="81" t="s">
        <v>170</v>
      </c>
      <c r="CK230" s="81" t="s">
        <v>170</v>
      </c>
      <c r="CL230" s="81" t="s">
        <v>170</v>
      </c>
      <c r="CM230" s="81" t="s">
        <v>170</v>
      </c>
      <c r="CN230" s="81" t="s">
        <v>170</v>
      </c>
      <c r="CO230" s="81" t="s">
        <v>170</v>
      </c>
      <c r="CP230" s="81" t="s">
        <v>170</v>
      </c>
      <c r="CQ230" s="81" t="s">
        <v>170</v>
      </c>
      <c r="CR230" s="82" t="s">
        <v>170</v>
      </c>
      <c r="CS230" s="100">
        <v>45286</v>
      </c>
      <c r="CT230" s="83">
        <v>30</v>
      </c>
      <c r="CU230" s="83"/>
      <c r="CV230" s="83"/>
      <c r="CW230" s="83"/>
      <c r="CX230" s="83"/>
      <c r="CY230" s="83"/>
      <c r="CZ230" s="83"/>
      <c r="DA230" s="83">
        <v>1</v>
      </c>
      <c r="DB230" s="84">
        <f t="shared" si="36"/>
        <v>30</v>
      </c>
      <c r="DC230" s="100">
        <v>45331</v>
      </c>
      <c r="DD230" s="101">
        <v>45286</v>
      </c>
      <c r="DE230" s="86">
        <v>4600000</v>
      </c>
      <c r="DF230" s="85"/>
      <c r="DG230" s="86"/>
      <c r="DH230" s="85"/>
      <c r="DI230" s="86"/>
      <c r="DJ230" s="86"/>
      <c r="DK230" s="86"/>
      <c r="DL230" s="86"/>
      <c r="DM230" s="86"/>
      <c r="DN230" s="87">
        <v>1</v>
      </c>
      <c r="DO230" s="325">
        <f t="shared" si="43"/>
        <v>4600000</v>
      </c>
      <c r="DP230" s="111"/>
      <c r="DQ230" s="112"/>
      <c r="DR230" s="111"/>
      <c r="DS230" s="111"/>
      <c r="DT230" s="111"/>
      <c r="DU230" s="111"/>
      <c r="DV230" s="113"/>
      <c r="DW230" s="113"/>
      <c r="DX230" s="113"/>
      <c r="DY230" s="113"/>
      <c r="DZ230" s="114"/>
      <c r="EA230" s="115">
        <f t="shared" si="37"/>
        <v>4600000</v>
      </c>
      <c r="EB230" s="116">
        <f t="shared" si="38"/>
        <v>4600000</v>
      </c>
      <c r="EC230" s="227"/>
    </row>
    <row r="231" spans="1:133" s="118" customFormat="1" ht="36" x14ac:dyDescent="0.2">
      <c r="A231" s="61">
        <v>230</v>
      </c>
      <c r="B231" s="61">
        <v>2023</v>
      </c>
      <c r="C231" s="363" t="s">
        <v>2149</v>
      </c>
      <c r="D231" s="366" t="s">
        <v>2150</v>
      </c>
      <c r="E231" s="62" t="s">
        <v>135</v>
      </c>
      <c r="F231" s="62" t="s">
        <v>136</v>
      </c>
      <c r="G231" s="61" t="s">
        <v>137</v>
      </c>
      <c r="H231" s="61" t="s">
        <v>138</v>
      </c>
      <c r="I231" s="63">
        <v>11286000</v>
      </c>
      <c r="J231" s="126">
        <f t="shared" si="34"/>
        <v>11286000</v>
      </c>
      <c r="K231" s="64" t="s">
        <v>139</v>
      </c>
      <c r="L231" s="65">
        <v>42460</v>
      </c>
      <c r="M231" s="76">
        <v>57</v>
      </c>
      <c r="N231" s="69" t="s">
        <v>140</v>
      </c>
      <c r="O231" s="69" t="s">
        <v>141</v>
      </c>
      <c r="P231" s="88" t="s">
        <v>142</v>
      </c>
      <c r="Q231" s="88">
        <v>1741</v>
      </c>
      <c r="R231" s="95" t="s">
        <v>143</v>
      </c>
      <c r="S231" s="102">
        <v>606</v>
      </c>
      <c r="T231" s="103">
        <v>45105</v>
      </c>
      <c r="U231" s="89"/>
      <c r="V231" s="90"/>
      <c r="W231" s="89"/>
      <c r="X231" s="104"/>
      <c r="Y231" s="105"/>
      <c r="Z231" s="91"/>
      <c r="AA231" s="92"/>
      <c r="AB231" s="92"/>
      <c r="AC231" s="92"/>
      <c r="AD231" s="106"/>
      <c r="AE231" s="96" t="s">
        <v>144</v>
      </c>
      <c r="AF231" s="66" t="s">
        <v>145</v>
      </c>
      <c r="AG231" s="66" t="s">
        <v>146</v>
      </c>
      <c r="AH231" s="66" t="s">
        <v>147</v>
      </c>
      <c r="AI231" s="67" t="s">
        <v>148</v>
      </c>
      <c r="AJ231" s="68">
        <v>4</v>
      </c>
      <c r="AK231" s="123" t="s">
        <v>1452</v>
      </c>
      <c r="AL231" s="70" t="s">
        <v>150</v>
      </c>
      <c r="AM231" s="70">
        <v>6</v>
      </c>
      <c r="AN231" s="70">
        <v>0</v>
      </c>
      <c r="AO231" s="70">
        <f t="shared" si="35"/>
        <v>6</v>
      </c>
      <c r="AP231" s="70">
        <v>0</v>
      </c>
      <c r="AQ231" s="107">
        <v>45105</v>
      </c>
      <c r="AR231" s="107">
        <v>45105</v>
      </c>
      <c r="AS231" s="108">
        <v>45117</v>
      </c>
      <c r="AT231" s="108">
        <v>45300</v>
      </c>
      <c r="AU231" s="108"/>
      <c r="AV231" s="109"/>
      <c r="AW231" s="94" t="s">
        <v>215</v>
      </c>
      <c r="AX231" s="70" t="s">
        <v>152</v>
      </c>
      <c r="AY231" s="72">
        <v>1016945614</v>
      </c>
      <c r="AZ231" s="73">
        <v>7</v>
      </c>
      <c r="BA231" s="70" t="s">
        <v>2151</v>
      </c>
      <c r="BB231" s="60" t="s">
        <v>154</v>
      </c>
      <c r="BC231" s="74">
        <v>38327</v>
      </c>
      <c r="BD231" s="75">
        <f ca="1">(TODAY()-Tabla1[[#This Row],[FECHA DE NACIMIENTO]])/365</f>
        <v>19.257534246575343</v>
      </c>
      <c r="BE231" s="70" t="s">
        <v>198</v>
      </c>
      <c r="BF231" s="70" t="s">
        <v>156</v>
      </c>
      <c r="BG231" s="70" t="s">
        <v>157</v>
      </c>
      <c r="BH231" s="76" t="s">
        <v>158</v>
      </c>
      <c r="BI231" s="70" t="s">
        <v>159</v>
      </c>
      <c r="BJ231" s="70" t="s">
        <v>160</v>
      </c>
      <c r="BK231" s="77" t="s">
        <v>2152</v>
      </c>
      <c r="BL231" s="70">
        <v>3219537891</v>
      </c>
      <c r="BM231" s="119" t="s">
        <v>2153</v>
      </c>
      <c r="BN231" s="70" t="s">
        <v>163</v>
      </c>
      <c r="BO231" s="71">
        <v>45504</v>
      </c>
      <c r="BP231" s="71"/>
      <c r="BQ231" s="69" t="s">
        <v>211</v>
      </c>
      <c r="BR231" s="78">
        <v>66809921</v>
      </c>
      <c r="BS231" s="79">
        <v>2</v>
      </c>
      <c r="BT231" s="70" t="s">
        <v>298</v>
      </c>
      <c r="BU231" s="128" t="s">
        <v>2154</v>
      </c>
      <c r="BV231" s="80" t="s">
        <v>374</v>
      </c>
      <c r="BW231" s="97" t="s">
        <v>187</v>
      </c>
      <c r="BX231" s="99" t="s">
        <v>1824</v>
      </c>
      <c r="BY231" s="98" t="s">
        <v>170</v>
      </c>
      <c r="BZ231" s="93" t="s">
        <v>170</v>
      </c>
      <c r="CA231" s="93" t="s">
        <v>170</v>
      </c>
      <c r="CB231" s="93" t="s">
        <v>170</v>
      </c>
      <c r="CC231" s="93" t="s">
        <v>170</v>
      </c>
      <c r="CD231" s="93" t="s">
        <v>170</v>
      </c>
      <c r="CE231" s="93" t="s">
        <v>170</v>
      </c>
      <c r="CF231" s="93" t="s">
        <v>170</v>
      </c>
      <c r="CG231" s="93" t="s">
        <v>170</v>
      </c>
      <c r="CH231" s="93" t="s">
        <v>170</v>
      </c>
      <c r="CI231" s="81" t="s">
        <v>170</v>
      </c>
      <c r="CJ231" s="81" t="s">
        <v>170</v>
      </c>
      <c r="CK231" s="81" t="s">
        <v>170</v>
      </c>
      <c r="CL231" s="81" t="s">
        <v>170</v>
      </c>
      <c r="CM231" s="81" t="s">
        <v>170</v>
      </c>
      <c r="CN231" s="81" t="s">
        <v>170</v>
      </c>
      <c r="CO231" s="81" t="s">
        <v>170</v>
      </c>
      <c r="CP231" s="81" t="s">
        <v>170</v>
      </c>
      <c r="CQ231" s="81" t="s">
        <v>170</v>
      </c>
      <c r="CR231" s="82" t="s">
        <v>170</v>
      </c>
      <c r="CS231" s="100"/>
      <c r="CT231" s="83"/>
      <c r="CU231" s="83"/>
      <c r="CV231" s="83"/>
      <c r="CW231" s="83"/>
      <c r="CX231" s="83"/>
      <c r="CY231" s="83"/>
      <c r="CZ231" s="83"/>
      <c r="DA231" s="83"/>
      <c r="DB231" s="84">
        <f t="shared" si="36"/>
        <v>0</v>
      </c>
      <c r="DC231" s="100">
        <v>45300</v>
      </c>
      <c r="DD231" s="101"/>
      <c r="DE231" s="86"/>
      <c r="DF231" s="85"/>
      <c r="DG231" s="86"/>
      <c r="DH231" s="85"/>
      <c r="DI231" s="86"/>
      <c r="DJ231" s="86"/>
      <c r="DK231" s="86"/>
      <c r="DL231" s="86"/>
      <c r="DM231" s="86"/>
      <c r="DN231" s="87"/>
      <c r="DO231" s="325">
        <f t="shared" si="43"/>
        <v>0</v>
      </c>
      <c r="DP231" s="111"/>
      <c r="DQ231" s="112"/>
      <c r="DR231" s="111"/>
      <c r="DS231" s="111"/>
      <c r="DT231" s="111"/>
      <c r="DU231" s="111"/>
      <c r="DV231" s="113"/>
      <c r="DW231" s="113"/>
      <c r="DX231" s="113"/>
      <c r="DY231" s="113"/>
      <c r="DZ231" s="114"/>
      <c r="EA231" s="115">
        <f t="shared" si="37"/>
        <v>1881000</v>
      </c>
      <c r="EB231" s="116">
        <f t="shared" si="38"/>
        <v>1881000</v>
      </c>
      <c r="EC231" s="117" t="s">
        <v>2155</v>
      </c>
    </row>
    <row r="232" spans="1:133" s="118" customFormat="1" ht="24.75" customHeight="1" x14ac:dyDescent="0.2">
      <c r="A232" s="61">
        <v>231</v>
      </c>
      <c r="B232" s="61">
        <v>2023</v>
      </c>
      <c r="C232" s="363" t="s">
        <v>2156</v>
      </c>
      <c r="D232" s="366" t="s">
        <v>2157</v>
      </c>
      <c r="E232" s="62" t="s">
        <v>135</v>
      </c>
      <c r="F232" s="62" t="s">
        <v>136</v>
      </c>
      <c r="G232" s="61" t="s">
        <v>137</v>
      </c>
      <c r="H232" s="61" t="s">
        <v>138</v>
      </c>
      <c r="I232" s="63">
        <v>31800000</v>
      </c>
      <c r="J232" s="126">
        <f t="shared" si="34"/>
        <v>47700000</v>
      </c>
      <c r="K232" s="64" t="s">
        <v>139</v>
      </c>
      <c r="L232" s="65">
        <v>42230</v>
      </c>
      <c r="M232" s="76">
        <v>57</v>
      </c>
      <c r="N232" s="69" t="s">
        <v>140</v>
      </c>
      <c r="O232" s="69" t="s">
        <v>141</v>
      </c>
      <c r="P232" s="88" t="s">
        <v>142</v>
      </c>
      <c r="Q232" s="88">
        <v>1741</v>
      </c>
      <c r="R232" s="95" t="s">
        <v>143</v>
      </c>
      <c r="S232" s="102">
        <v>602</v>
      </c>
      <c r="T232" s="103">
        <v>45104</v>
      </c>
      <c r="U232" s="89">
        <v>830</v>
      </c>
      <c r="V232" s="90">
        <v>45273</v>
      </c>
      <c r="W232" s="89">
        <v>441</v>
      </c>
      <c r="X232" s="104">
        <v>45307</v>
      </c>
      <c r="Y232" s="105"/>
      <c r="Z232" s="91"/>
      <c r="AA232" s="92"/>
      <c r="AB232" s="92"/>
      <c r="AC232" s="92"/>
      <c r="AD232" s="106"/>
      <c r="AE232" s="96" t="s">
        <v>144</v>
      </c>
      <c r="AF232" s="66" t="s">
        <v>145</v>
      </c>
      <c r="AG232" s="66" t="s">
        <v>254</v>
      </c>
      <c r="AH232" s="66" t="s">
        <v>147</v>
      </c>
      <c r="AI232" s="67" t="s">
        <v>255</v>
      </c>
      <c r="AJ232" s="68">
        <v>5</v>
      </c>
      <c r="AK232" s="123" t="s">
        <v>2158</v>
      </c>
      <c r="AL232" s="70" t="s">
        <v>150</v>
      </c>
      <c r="AM232" s="70">
        <v>6</v>
      </c>
      <c r="AN232" s="70">
        <f>1+2</f>
        <v>3</v>
      </c>
      <c r="AO232" s="70">
        <f t="shared" si="35"/>
        <v>9</v>
      </c>
      <c r="AP232" s="70">
        <v>0</v>
      </c>
      <c r="AQ232" s="107">
        <v>45105</v>
      </c>
      <c r="AR232" s="107">
        <v>45105</v>
      </c>
      <c r="AS232" s="108">
        <v>45117</v>
      </c>
      <c r="AT232" s="108">
        <v>45300</v>
      </c>
      <c r="AU232" s="108">
        <v>45391</v>
      </c>
      <c r="AV232" s="109"/>
      <c r="AW232" s="94" t="s">
        <v>151</v>
      </c>
      <c r="AX232" s="70" t="s">
        <v>152</v>
      </c>
      <c r="AY232" s="72">
        <v>52817364</v>
      </c>
      <c r="AZ232" s="73">
        <v>2</v>
      </c>
      <c r="BA232" s="70" t="s">
        <v>2159</v>
      </c>
      <c r="BB232" s="60" t="s">
        <v>340</v>
      </c>
      <c r="BC232" s="74">
        <v>30570</v>
      </c>
      <c r="BD232" s="75">
        <f ca="1">(TODAY()-Tabla1[[#This Row],[FECHA DE NACIMIENTO]])/365</f>
        <v>40.509589041095893</v>
      </c>
      <c r="BE232" s="70" t="s">
        <v>198</v>
      </c>
      <c r="BF232" s="70" t="s">
        <v>156</v>
      </c>
      <c r="BG232" s="70" t="s">
        <v>258</v>
      </c>
      <c r="BH232" s="76" t="s">
        <v>158</v>
      </c>
      <c r="BI232" s="70" t="s">
        <v>159</v>
      </c>
      <c r="BJ232" s="70" t="s">
        <v>160</v>
      </c>
      <c r="BK232" s="77" t="s">
        <v>2160</v>
      </c>
      <c r="BL232" s="70">
        <v>3017981374</v>
      </c>
      <c r="BM232" s="119" t="s">
        <v>2161</v>
      </c>
      <c r="BN232" s="70" t="s">
        <v>163</v>
      </c>
      <c r="BO232" s="71">
        <v>45474</v>
      </c>
      <c r="BP232" s="235"/>
      <c r="BQ232" s="70" t="s">
        <v>247</v>
      </c>
      <c r="BR232" s="257">
        <v>1016059999</v>
      </c>
      <c r="BS232" s="73">
        <v>6</v>
      </c>
      <c r="BT232" s="70" t="s">
        <v>298</v>
      </c>
      <c r="BU232" s="128" t="s">
        <v>2162</v>
      </c>
      <c r="BV232" s="80" t="s">
        <v>2137</v>
      </c>
      <c r="BW232" s="97" t="s">
        <v>168</v>
      </c>
      <c r="BX232" s="99" t="s">
        <v>1824</v>
      </c>
      <c r="BY232" s="98" t="s">
        <v>170</v>
      </c>
      <c r="BZ232" s="93" t="s">
        <v>170</v>
      </c>
      <c r="CA232" s="93" t="s">
        <v>170</v>
      </c>
      <c r="CB232" s="93" t="s">
        <v>170</v>
      </c>
      <c r="CC232" s="93" t="s">
        <v>170</v>
      </c>
      <c r="CD232" s="93" t="s">
        <v>170</v>
      </c>
      <c r="CE232" s="93" t="s">
        <v>170</v>
      </c>
      <c r="CF232" s="93" t="s">
        <v>170</v>
      </c>
      <c r="CG232" s="93" t="s">
        <v>170</v>
      </c>
      <c r="CH232" s="93" t="s">
        <v>170</v>
      </c>
      <c r="CI232" s="81" t="s">
        <v>170</v>
      </c>
      <c r="CJ232" s="81" t="s">
        <v>170</v>
      </c>
      <c r="CK232" s="81" t="s">
        <v>170</v>
      </c>
      <c r="CL232" s="81" t="s">
        <v>170</v>
      </c>
      <c r="CM232" s="81" t="s">
        <v>170</v>
      </c>
      <c r="CN232" s="81" t="s">
        <v>170</v>
      </c>
      <c r="CO232" s="81" t="s">
        <v>170</v>
      </c>
      <c r="CP232" s="81" t="s">
        <v>170</v>
      </c>
      <c r="CQ232" s="81" t="s">
        <v>170</v>
      </c>
      <c r="CR232" s="82" t="s">
        <v>170</v>
      </c>
      <c r="CS232" s="100">
        <v>45286</v>
      </c>
      <c r="CT232" s="83">
        <v>30</v>
      </c>
      <c r="CU232" s="225">
        <v>45314</v>
      </c>
      <c r="CV232" s="83">
        <v>60</v>
      </c>
      <c r="CW232" s="83"/>
      <c r="CX232" s="83"/>
      <c r="CY232" s="83"/>
      <c r="CZ232" s="83"/>
      <c r="DA232" s="83">
        <v>2</v>
      </c>
      <c r="DB232" s="84">
        <f t="shared" si="36"/>
        <v>90</v>
      </c>
      <c r="DC232" s="100">
        <v>45391</v>
      </c>
      <c r="DD232" s="101">
        <v>45286</v>
      </c>
      <c r="DE232" s="86">
        <v>5300000</v>
      </c>
      <c r="DF232" s="85">
        <v>45314</v>
      </c>
      <c r="DG232" s="86">
        <v>10600000</v>
      </c>
      <c r="DH232" s="85"/>
      <c r="DI232" s="86"/>
      <c r="DJ232" s="86"/>
      <c r="DK232" s="86"/>
      <c r="DL232" s="86"/>
      <c r="DM232" s="86"/>
      <c r="DN232" s="87">
        <v>2</v>
      </c>
      <c r="DO232" s="325">
        <f t="shared" si="43"/>
        <v>15900000</v>
      </c>
      <c r="DP232" s="111"/>
      <c r="DQ232" s="112"/>
      <c r="DR232" s="111"/>
      <c r="DS232" s="111"/>
      <c r="DT232" s="111"/>
      <c r="DU232" s="111"/>
      <c r="DV232" s="113"/>
      <c r="DW232" s="113"/>
      <c r="DX232" s="113"/>
      <c r="DY232" s="113"/>
      <c r="DZ232" s="114"/>
      <c r="EA232" s="115">
        <f t="shared" si="37"/>
        <v>5300000</v>
      </c>
      <c r="EB232" s="116">
        <f t="shared" si="38"/>
        <v>5300000</v>
      </c>
      <c r="EC232" s="227"/>
    </row>
    <row r="233" spans="1:133" s="118" customFormat="1" ht="48" x14ac:dyDescent="0.2">
      <c r="A233" s="61">
        <v>232</v>
      </c>
      <c r="B233" s="61">
        <v>2023</v>
      </c>
      <c r="C233" s="129" t="s">
        <v>2163</v>
      </c>
      <c r="D233" s="62" t="s">
        <v>2164</v>
      </c>
      <c r="E233" s="62" t="s">
        <v>1089</v>
      </c>
      <c r="F233" s="130" t="s">
        <v>1090</v>
      </c>
      <c r="G233" s="61" t="s">
        <v>2165</v>
      </c>
      <c r="H233" s="61" t="s">
        <v>2166</v>
      </c>
      <c r="I233" s="63">
        <v>32400000</v>
      </c>
      <c r="J233" s="126">
        <f t="shared" si="34"/>
        <v>32400000</v>
      </c>
      <c r="K233" s="64" t="s">
        <v>139</v>
      </c>
      <c r="L233" s="65" t="s">
        <v>170</v>
      </c>
      <c r="M233" s="76"/>
      <c r="N233" s="69"/>
      <c r="O233" s="69"/>
      <c r="P233" s="88" t="s">
        <v>1147</v>
      </c>
      <c r="Q233" s="88">
        <v>1827</v>
      </c>
      <c r="R233" s="95" t="s">
        <v>2167</v>
      </c>
      <c r="S233" s="102">
        <v>566</v>
      </c>
      <c r="T233" s="103">
        <v>45078</v>
      </c>
      <c r="U233" s="89"/>
      <c r="V233" s="90"/>
      <c r="W233" s="89"/>
      <c r="X233" s="104"/>
      <c r="Y233" s="105"/>
      <c r="Z233" s="91"/>
      <c r="AA233" s="92"/>
      <c r="AB233" s="92"/>
      <c r="AC233" s="92"/>
      <c r="AD233" s="106"/>
      <c r="AE233" s="96" t="s">
        <v>144</v>
      </c>
      <c r="AF233" s="66" t="s">
        <v>145</v>
      </c>
      <c r="AG233" s="66" t="s">
        <v>2168</v>
      </c>
      <c r="AH233" s="66" t="s">
        <v>2169</v>
      </c>
      <c r="AI233" s="67" t="s">
        <v>2170</v>
      </c>
      <c r="AJ233" s="68">
        <v>11</v>
      </c>
      <c r="AK233" s="123" t="s">
        <v>2171</v>
      </c>
      <c r="AL233" s="70" t="s">
        <v>150</v>
      </c>
      <c r="AM233" s="70">
        <v>6</v>
      </c>
      <c r="AN233" s="70">
        <v>0</v>
      </c>
      <c r="AO233" s="70">
        <f t="shared" si="35"/>
        <v>6</v>
      </c>
      <c r="AP233" s="70">
        <v>0</v>
      </c>
      <c r="AQ233" s="107">
        <v>45082</v>
      </c>
      <c r="AR233" s="108">
        <v>45117</v>
      </c>
      <c r="AS233" s="108">
        <v>45124</v>
      </c>
      <c r="AT233" s="108">
        <v>45307</v>
      </c>
      <c r="AU233" s="108"/>
      <c r="AV233" s="109"/>
      <c r="AW233" s="71" t="s">
        <v>215</v>
      </c>
      <c r="AX233" s="70" t="s">
        <v>1097</v>
      </c>
      <c r="AY233" s="72">
        <v>79664387</v>
      </c>
      <c r="AZ233" s="73">
        <v>1</v>
      </c>
      <c r="BA233" s="70" t="s">
        <v>2172</v>
      </c>
      <c r="BB233" s="60" t="s">
        <v>170</v>
      </c>
      <c r="BC233" s="74" t="s">
        <v>170</v>
      </c>
      <c r="BD233" s="75" t="e">
        <f ca="1">(TODAY()-Tabla1[[#This Row],[FECHA DE NACIMIENTO]])/365</f>
        <v>#VALUE!</v>
      </c>
      <c r="BE233" s="70" t="s">
        <v>170</v>
      </c>
      <c r="BF233" s="70" t="s">
        <v>1099</v>
      </c>
      <c r="BG233" s="70" t="s">
        <v>170</v>
      </c>
      <c r="BH233" s="76" t="s">
        <v>1100</v>
      </c>
      <c r="BI233" s="70" t="s">
        <v>159</v>
      </c>
      <c r="BJ233" s="70" t="s">
        <v>160</v>
      </c>
      <c r="BK233" s="77" t="s">
        <v>2173</v>
      </c>
      <c r="BL233" s="70" t="s">
        <v>2174</v>
      </c>
      <c r="BM233" s="119" t="s">
        <v>2175</v>
      </c>
      <c r="BN233" s="70" t="s">
        <v>163</v>
      </c>
      <c r="BO233" s="71">
        <v>45446</v>
      </c>
      <c r="BP233" s="71"/>
      <c r="BQ233" s="69" t="s">
        <v>2176</v>
      </c>
      <c r="BR233" s="78">
        <v>79739723</v>
      </c>
      <c r="BS233" s="79">
        <v>7</v>
      </c>
      <c r="BT233" s="70" t="s">
        <v>750</v>
      </c>
      <c r="BU233" s="128" t="s">
        <v>2177</v>
      </c>
      <c r="BV233" s="80" t="s">
        <v>1550</v>
      </c>
      <c r="BW233" s="97" t="s">
        <v>187</v>
      </c>
      <c r="BX233" s="99" t="s">
        <v>1824</v>
      </c>
      <c r="BY233" s="98" t="s">
        <v>2178</v>
      </c>
      <c r="BZ233" s="93" t="s">
        <v>2172</v>
      </c>
      <c r="CA233" s="93" t="s">
        <v>2179</v>
      </c>
      <c r="CB233" s="93" t="s">
        <v>170</v>
      </c>
      <c r="CC233" s="93" t="s">
        <v>170</v>
      </c>
      <c r="CD233" s="93" t="s">
        <v>170</v>
      </c>
      <c r="CE233" s="93" t="s">
        <v>170</v>
      </c>
      <c r="CF233" s="93" t="s">
        <v>170</v>
      </c>
      <c r="CG233" s="93" t="s">
        <v>170</v>
      </c>
      <c r="CH233" s="93" t="s">
        <v>170</v>
      </c>
      <c r="CI233" s="81" t="s">
        <v>170</v>
      </c>
      <c r="CJ233" s="81" t="s">
        <v>170</v>
      </c>
      <c r="CK233" s="81" t="s">
        <v>170</v>
      </c>
      <c r="CL233" s="81" t="s">
        <v>170</v>
      </c>
      <c r="CM233" s="81" t="s">
        <v>170</v>
      </c>
      <c r="CN233" s="81" t="s">
        <v>170</v>
      </c>
      <c r="CO233" s="81" t="s">
        <v>170</v>
      </c>
      <c r="CP233" s="81" t="s">
        <v>170</v>
      </c>
      <c r="CQ233" s="81" t="s">
        <v>170</v>
      </c>
      <c r="CR233" s="82" t="s">
        <v>170</v>
      </c>
      <c r="CS233" s="100"/>
      <c r="CT233" s="83"/>
      <c r="CU233" s="83"/>
      <c r="CV233" s="83"/>
      <c r="CW233" s="83"/>
      <c r="CX233" s="83"/>
      <c r="CY233" s="83"/>
      <c r="CZ233" s="83"/>
      <c r="DA233" s="83"/>
      <c r="DB233" s="84">
        <f t="shared" si="36"/>
        <v>0</v>
      </c>
      <c r="DC233" s="100">
        <v>45307</v>
      </c>
      <c r="DD233" s="101"/>
      <c r="DE233" s="86"/>
      <c r="DF233" s="85"/>
      <c r="DG233" s="86"/>
      <c r="DH233" s="85"/>
      <c r="DI233" s="86"/>
      <c r="DJ233" s="86"/>
      <c r="DK233" s="86"/>
      <c r="DL233" s="86"/>
      <c r="DM233" s="86"/>
      <c r="DN233" s="87"/>
      <c r="DO233" s="325">
        <f t="shared" si="43"/>
        <v>0</v>
      </c>
      <c r="DP233" s="111"/>
      <c r="DQ233" s="112"/>
      <c r="DR233" s="111"/>
      <c r="DS233" s="111"/>
      <c r="DT233" s="111"/>
      <c r="DU233" s="111"/>
      <c r="DV233" s="113"/>
      <c r="DW233" s="113"/>
      <c r="DX233" s="113"/>
      <c r="DY233" s="113"/>
      <c r="DZ233" s="114"/>
      <c r="EA233" s="115">
        <f t="shared" si="37"/>
        <v>5400000</v>
      </c>
      <c r="EB233" s="116">
        <f t="shared" si="38"/>
        <v>5400000</v>
      </c>
      <c r="EC233" s="117" t="s">
        <v>2180</v>
      </c>
    </row>
    <row r="234" spans="1:133" s="118" customFormat="1" ht="40.5" customHeight="1" x14ac:dyDescent="0.2">
      <c r="A234" s="61">
        <v>233</v>
      </c>
      <c r="B234" s="61">
        <v>2023</v>
      </c>
      <c r="C234" s="363" t="s">
        <v>2181</v>
      </c>
      <c r="D234" s="364" t="s">
        <v>2182</v>
      </c>
      <c r="E234" s="62" t="s">
        <v>135</v>
      </c>
      <c r="F234" s="62" t="s">
        <v>1512</v>
      </c>
      <c r="G234" s="61" t="s">
        <v>1513</v>
      </c>
      <c r="H234" s="61" t="s">
        <v>1514</v>
      </c>
      <c r="I234" s="63">
        <v>385000000</v>
      </c>
      <c r="J234" s="126">
        <f t="shared" ref="J234" si="46">+I234+DO234</f>
        <v>385000000</v>
      </c>
      <c r="K234" s="64" t="s">
        <v>139</v>
      </c>
      <c r="L234" s="65" t="s">
        <v>170</v>
      </c>
      <c r="M234" s="76" t="s">
        <v>170</v>
      </c>
      <c r="N234" s="69" t="s">
        <v>170</v>
      </c>
      <c r="O234" s="69" t="s">
        <v>170</v>
      </c>
      <c r="P234" s="88" t="s">
        <v>1049</v>
      </c>
      <c r="Q234" s="88">
        <v>1740</v>
      </c>
      <c r="R234" s="95" t="s">
        <v>1050</v>
      </c>
      <c r="S234" s="102">
        <v>596</v>
      </c>
      <c r="T234" s="103">
        <v>45100</v>
      </c>
      <c r="U234" s="89"/>
      <c r="V234" s="90"/>
      <c r="W234" s="89"/>
      <c r="X234" s="104"/>
      <c r="Y234" s="105">
        <v>1048</v>
      </c>
      <c r="Z234" s="91">
        <v>45105</v>
      </c>
      <c r="AA234" s="92"/>
      <c r="AB234" s="92"/>
      <c r="AC234" s="92"/>
      <c r="AD234" s="106"/>
      <c r="AE234" s="96" t="s">
        <v>144</v>
      </c>
      <c r="AF234" s="66" t="s">
        <v>1515</v>
      </c>
      <c r="AG234" s="66" t="s">
        <v>1516</v>
      </c>
      <c r="AH234" s="66" t="s">
        <v>1517</v>
      </c>
      <c r="AI234" s="67" t="s">
        <v>1518</v>
      </c>
      <c r="AJ234" s="68">
        <v>15</v>
      </c>
      <c r="AK234" s="123" t="s">
        <v>2183</v>
      </c>
      <c r="AL234" s="70" t="s">
        <v>150</v>
      </c>
      <c r="AM234" s="70">
        <v>9</v>
      </c>
      <c r="AN234" s="70">
        <v>0</v>
      </c>
      <c r="AO234" s="70">
        <f t="shared" ref="AO234:AO235" si="47">+AM234+AN234</f>
        <v>9</v>
      </c>
      <c r="AP234" s="70">
        <v>0</v>
      </c>
      <c r="AQ234" s="107">
        <v>45100</v>
      </c>
      <c r="AR234" s="108">
        <v>45105</v>
      </c>
      <c r="AS234" s="108">
        <v>45140</v>
      </c>
      <c r="AT234" s="108">
        <v>45413</v>
      </c>
      <c r="AU234" s="108"/>
      <c r="AV234" s="109"/>
      <c r="AW234" s="94" t="s">
        <v>574</v>
      </c>
      <c r="AX234" s="70" t="s">
        <v>1097</v>
      </c>
      <c r="AY234" s="72">
        <v>899999061</v>
      </c>
      <c r="AZ234" s="73">
        <v>9</v>
      </c>
      <c r="BA234" s="70" t="s">
        <v>2184</v>
      </c>
      <c r="BB234" s="60" t="s">
        <v>170</v>
      </c>
      <c r="BC234" s="74" t="s">
        <v>170</v>
      </c>
      <c r="BD234" s="75" t="e">
        <f ca="1">(TODAY()-Tabla1[[#This Row],[FECHA DE NACIMIENTO]])/365</f>
        <v>#VALUE!</v>
      </c>
      <c r="BE234" s="70" t="s">
        <v>170</v>
      </c>
      <c r="BF234" s="70" t="s">
        <v>1099</v>
      </c>
      <c r="BG234" s="70"/>
      <c r="BH234" s="76" t="s">
        <v>1100</v>
      </c>
      <c r="BI234" s="76" t="s">
        <v>1522</v>
      </c>
      <c r="BJ234" s="70" t="s">
        <v>160</v>
      </c>
      <c r="BK234" s="77" t="s">
        <v>2185</v>
      </c>
      <c r="BL234" s="70">
        <v>6013779595</v>
      </c>
      <c r="BM234" s="110"/>
      <c r="BN234" s="70" t="s">
        <v>163</v>
      </c>
      <c r="BO234" s="71" t="s">
        <v>170</v>
      </c>
      <c r="BP234" s="71"/>
      <c r="BQ234" s="70" t="s">
        <v>2186</v>
      </c>
      <c r="BR234" s="257">
        <v>1102820905</v>
      </c>
      <c r="BS234" s="73">
        <v>1</v>
      </c>
      <c r="BT234" s="70" t="s">
        <v>308</v>
      </c>
      <c r="BU234" s="128" t="s">
        <v>2187</v>
      </c>
      <c r="BV234" s="80" t="s">
        <v>1527</v>
      </c>
      <c r="BW234" s="97" t="s">
        <v>168</v>
      </c>
      <c r="BX234" s="99" t="s">
        <v>2130</v>
      </c>
      <c r="BY234" s="93" t="s">
        <v>170</v>
      </c>
      <c r="BZ234" s="93" t="s">
        <v>170</v>
      </c>
      <c r="CA234" s="93" t="s">
        <v>170</v>
      </c>
      <c r="CB234" s="93" t="s">
        <v>170</v>
      </c>
      <c r="CC234" s="93" t="s">
        <v>170</v>
      </c>
      <c r="CD234" s="93" t="s">
        <v>170</v>
      </c>
      <c r="CE234" s="93" t="s">
        <v>170</v>
      </c>
      <c r="CF234" s="93" t="s">
        <v>170</v>
      </c>
      <c r="CG234" s="93" t="s">
        <v>170</v>
      </c>
      <c r="CH234" s="93" t="s">
        <v>170</v>
      </c>
      <c r="CI234" s="81" t="s">
        <v>170</v>
      </c>
      <c r="CJ234" s="81" t="s">
        <v>170</v>
      </c>
      <c r="CK234" s="81" t="s">
        <v>170</v>
      </c>
      <c r="CL234" s="81" t="s">
        <v>170</v>
      </c>
      <c r="CM234" s="81" t="s">
        <v>170</v>
      </c>
      <c r="CN234" s="81" t="s">
        <v>170</v>
      </c>
      <c r="CO234" s="81" t="s">
        <v>170</v>
      </c>
      <c r="CP234" s="81" t="s">
        <v>170</v>
      </c>
      <c r="CQ234" s="81" t="s">
        <v>170</v>
      </c>
      <c r="CR234" s="82" t="s">
        <v>170</v>
      </c>
      <c r="CS234" s="100"/>
      <c r="CT234" s="83"/>
      <c r="CU234" s="83"/>
      <c r="CV234" s="83"/>
      <c r="CW234" s="83"/>
      <c r="CX234" s="83"/>
      <c r="CY234" s="83"/>
      <c r="CZ234" s="83"/>
      <c r="DA234" s="83"/>
      <c r="DB234" s="84">
        <f t="shared" si="36"/>
        <v>0</v>
      </c>
      <c r="DC234" s="100"/>
      <c r="DD234" s="101"/>
      <c r="DE234" s="86"/>
      <c r="DF234" s="85"/>
      <c r="DG234" s="86"/>
      <c r="DH234" s="85"/>
      <c r="DI234" s="86"/>
      <c r="DJ234" s="86"/>
      <c r="DK234" s="86"/>
      <c r="DL234" s="86"/>
      <c r="DM234" s="86"/>
      <c r="DN234" s="87"/>
      <c r="DO234" s="325">
        <f t="shared" si="43"/>
        <v>0</v>
      </c>
      <c r="DP234" s="111"/>
      <c r="DQ234" s="112"/>
      <c r="DR234" s="111"/>
      <c r="DS234" s="111"/>
      <c r="DT234" s="111"/>
      <c r="DU234" s="111"/>
      <c r="DV234" s="113"/>
      <c r="DW234" s="113"/>
      <c r="DX234" s="113"/>
      <c r="DY234" s="113"/>
      <c r="DZ234" s="114"/>
      <c r="EA234" s="115">
        <f t="shared" si="37"/>
        <v>42777777.777777776</v>
      </c>
      <c r="EB234" s="116">
        <f t="shared" si="38"/>
        <v>42777777.777777776</v>
      </c>
      <c r="EC234" s="227"/>
    </row>
    <row r="235" spans="1:133" s="118" customFormat="1" ht="48" x14ac:dyDescent="0.2">
      <c r="A235" s="61">
        <v>234</v>
      </c>
      <c r="B235" s="61">
        <v>2023</v>
      </c>
      <c r="C235" s="364" t="s">
        <v>2188</v>
      </c>
      <c r="D235" s="364" t="s">
        <v>2189</v>
      </c>
      <c r="E235" s="62" t="s">
        <v>135</v>
      </c>
      <c r="F235" s="62" t="s">
        <v>1512</v>
      </c>
      <c r="G235" s="61" t="s">
        <v>1513</v>
      </c>
      <c r="H235" s="61" t="s">
        <v>1514</v>
      </c>
      <c r="I235" s="63">
        <v>209084587</v>
      </c>
      <c r="J235" s="126">
        <f t="shared" si="34"/>
        <v>209084587</v>
      </c>
      <c r="K235" s="64" t="s">
        <v>139</v>
      </c>
      <c r="L235" s="65" t="s">
        <v>170</v>
      </c>
      <c r="M235" s="76" t="s">
        <v>170</v>
      </c>
      <c r="N235" s="69" t="s">
        <v>170</v>
      </c>
      <c r="O235" s="69" t="s">
        <v>170</v>
      </c>
      <c r="P235" s="88" t="s">
        <v>192</v>
      </c>
      <c r="Q235" s="88">
        <v>1738</v>
      </c>
      <c r="R235" s="95" t="s">
        <v>193</v>
      </c>
      <c r="S235" s="102">
        <v>595</v>
      </c>
      <c r="T235" s="103">
        <v>45100</v>
      </c>
      <c r="U235" s="89"/>
      <c r="V235" s="90"/>
      <c r="W235" s="89"/>
      <c r="X235" s="104"/>
      <c r="Y235" s="105">
        <v>1049</v>
      </c>
      <c r="Z235" s="91">
        <v>45105</v>
      </c>
      <c r="AA235" s="92"/>
      <c r="AB235" s="92"/>
      <c r="AC235" s="92"/>
      <c r="AD235" s="106"/>
      <c r="AE235" s="96" t="s">
        <v>144</v>
      </c>
      <c r="AF235" s="66" t="s">
        <v>1515</v>
      </c>
      <c r="AG235" s="66" t="s">
        <v>1516</v>
      </c>
      <c r="AH235" s="66" t="s">
        <v>1517</v>
      </c>
      <c r="AI235" s="67" t="s">
        <v>1518</v>
      </c>
      <c r="AJ235" s="68">
        <v>15</v>
      </c>
      <c r="AK235" s="123" t="s">
        <v>2190</v>
      </c>
      <c r="AL235" s="70" t="s">
        <v>150</v>
      </c>
      <c r="AM235" s="70">
        <v>1</v>
      </c>
      <c r="AN235" s="70">
        <v>0</v>
      </c>
      <c r="AO235" s="70">
        <f t="shared" si="47"/>
        <v>1</v>
      </c>
      <c r="AP235" s="70">
        <v>0</v>
      </c>
      <c r="AQ235" s="107">
        <v>45100</v>
      </c>
      <c r="AR235" s="108">
        <v>45105</v>
      </c>
      <c r="AS235" s="108">
        <v>45121</v>
      </c>
      <c r="AT235" s="108">
        <v>45151</v>
      </c>
      <c r="AU235" s="108"/>
      <c r="AV235" s="109"/>
      <c r="AW235" s="94" t="s">
        <v>2191</v>
      </c>
      <c r="AX235" s="70" t="s">
        <v>1097</v>
      </c>
      <c r="AY235" s="72">
        <v>899999061</v>
      </c>
      <c r="AZ235" s="73">
        <v>9</v>
      </c>
      <c r="BA235" s="70" t="s">
        <v>2184</v>
      </c>
      <c r="BB235" s="60" t="s">
        <v>170</v>
      </c>
      <c r="BC235" s="74" t="s">
        <v>170</v>
      </c>
      <c r="BD235" s="75" t="e">
        <f ca="1">(TODAY()-Tabla1[[#This Row],[FECHA DE NACIMIENTO]])/365</f>
        <v>#VALUE!</v>
      </c>
      <c r="BE235" s="70" t="s">
        <v>170</v>
      </c>
      <c r="BF235" s="70" t="s">
        <v>1099</v>
      </c>
      <c r="BG235" s="70"/>
      <c r="BH235" s="76" t="s">
        <v>1100</v>
      </c>
      <c r="BI235" s="76" t="s">
        <v>1522</v>
      </c>
      <c r="BJ235" s="70" t="s">
        <v>160</v>
      </c>
      <c r="BK235" s="77" t="s">
        <v>2185</v>
      </c>
      <c r="BL235" s="70">
        <v>6013779595</v>
      </c>
      <c r="BM235" s="110"/>
      <c r="BN235" s="70" t="s">
        <v>163</v>
      </c>
      <c r="BO235" s="71" t="s">
        <v>170</v>
      </c>
      <c r="BP235" s="71"/>
      <c r="BQ235" s="70" t="s">
        <v>2108</v>
      </c>
      <c r="BR235" s="257">
        <v>80813201</v>
      </c>
      <c r="BS235" s="73">
        <v>4</v>
      </c>
      <c r="BT235" s="70" t="s">
        <v>308</v>
      </c>
      <c r="BU235" s="128" t="s">
        <v>2192</v>
      </c>
      <c r="BV235" s="80" t="s">
        <v>1527</v>
      </c>
      <c r="BW235" s="97" t="s">
        <v>187</v>
      </c>
      <c r="BX235" s="99" t="s">
        <v>1824</v>
      </c>
      <c r="BY235" s="93" t="s">
        <v>170</v>
      </c>
      <c r="BZ235" s="93" t="s">
        <v>170</v>
      </c>
      <c r="CA235" s="93" t="s">
        <v>170</v>
      </c>
      <c r="CB235" s="93" t="s">
        <v>170</v>
      </c>
      <c r="CC235" s="93" t="s">
        <v>170</v>
      </c>
      <c r="CD235" s="93" t="s">
        <v>170</v>
      </c>
      <c r="CE235" s="93" t="s">
        <v>170</v>
      </c>
      <c r="CF235" s="93" t="s">
        <v>170</v>
      </c>
      <c r="CG235" s="93" t="s">
        <v>170</v>
      </c>
      <c r="CH235" s="93" t="s">
        <v>170</v>
      </c>
      <c r="CI235" s="81" t="s">
        <v>170</v>
      </c>
      <c r="CJ235" s="81" t="s">
        <v>170</v>
      </c>
      <c r="CK235" s="81" t="s">
        <v>170</v>
      </c>
      <c r="CL235" s="81" t="s">
        <v>170</v>
      </c>
      <c r="CM235" s="81" t="s">
        <v>170</v>
      </c>
      <c r="CN235" s="81" t="s">
        <v>170</v>
      </c>
      <c r="CO235" s="81" t="s">
        <v>170</v>
      </c>
      <c r="CP235" s="81" t="s">
        <v>170</v>
      </c>
      <c r="CQ235" s="81" t="s">
        <v>170</v>
      </c>
      <c r="CR235" s="82" t="s">
        <v>170</v>
      </c>
      <c r="CS235" s="100"/>
      <c r="CT235" s="83"/>
      <c r="CU235" s="83"/>
      <c r="CV235" s="83"/>
      <c r="CW235" s="83"/>
      <c r="CX235" s="83"/>
      <c r="CY235" s="83"/>
      <c r="CZ235" s="83"/>
      <c r="DA235" s="83"/>
      <c r="DB235" s="84">
        <f t="shared" si="36"/>
        <v>0</v>
      </c>
      <c r="DC235" s="100"/>
      <c r="DD235" s="101"/>
      <c r="DE235" s="86"/>
      <c r="DF235" s="85"/>
      <c r="DG235" s="86"/>
      <c r="DH235" s="85"/>
      <c r="DI235" s="86"/>
      <c r="DJ235" s="86"/>
      <c r="DK235" s="86"/>
      <c r="DL235" s="86"/>
      <c r="DM235" s="86"/>
      <c r="DN235" s="87"/>
      <c r="DO235" s="325">
        <f t="shared" si="43"/>
        <v>0</v>
      </c>
      <c r="DP235" s="111"/>
      <c r="DQ235" s="112"/>
      <c r="DR235" s="111"/>
      <c r="DS235" s="111"/>
      <c r="DT235" s="111"/>
      <c r="DU235" s="111"/>
      <c r="DV235" s="113"/>
      <c r="DW235" s="113"/>
      <c r="DX235" s="113"/>
      <c r="DY235" s="113"/>
      <c r="DZ235" s="114"/>
      <c r="EA235" s="115">
        <f t="shared" si="37"/>
        <v>209084587</v>
      </c>
      <c r="EB235" s="116">
        <f t="shared" si="38"/>
        <v>209084587</v>
      </c>
      <c r="EC235" s="227"/>
    </row>
    <row r="236" spans="1:133" s="118" customFormat="1" ht="36" x14ac:dyDescent="0.2">
      <c r="A236" s="61">
        <v>235</v>
      </c>
      <c r="B236" s="61">
        <v>2023</v>
      </c>
      <c r="C236" s="363" t="s">
        <v>2115</v>
      </c>
      <c r="D236" s="366" t="s">
        <v>2193</v>
      </c>
      <c r="E236" s="62" t="s">
        <v>135</v>
      </c>
      <c r="F236" s="62" t="s">
        <v>136</v>
      </c>
      <c r="G236" s="61" t="s">
        <v>137</v>
      </c>
      <c r="H236" s="61" t="s">
        <v>138</v>
      </c>
      <c r="I236" s="63">
        <v>28800000</v>
      </c>
      <c r="J236" s="126">
        <f t="shared" si="34"/>
        <v>33600000</v>
      </c>
      <c r="K236" s="64" t="s">
        <v>139</v>
      </c>
      <c r="L236" s="65">
        <v>42302</v>
      </c>
      <c r="M236" s="76">
        <v>57</v>
      </c>
      <c r="N236" s="69" t="s">
        <v>140</v>
      </c>
      <c r="O236" s="69" t="s">
        <v>141</v>
      </c>
      <c r="P236" s="88" t="s">
        <v>378</v>
      </c>
      <c r="Q236" s="88">
        <v>1841</v>
      </c>
      <c r="R236" s="95" t="s">
        <v>379</v>
      </c>
      <c r="S236" s="102">
        <v>607</v>
      </c>
      <c r="T236" s="103">
        <v>45105</v>
      </c>
      <c r="U236" s="89">
        <v>891</v>
      </c>
      <c r="V236" s="90">
        <v>45288</v>
      </c>
      <c r="W236" s="89"/>
      <c r="X236" s="104"/>
      <c r="Y236" s="105"/>
      <c r="Z236" s="91"/>
      <c r="AA236" s="92"/>
      <c r="AB236" s="92"/>
      <c r="AC236" s="92"/>
      <c r="AD236" s="106"/>
      <c r="AE236" s="96" t="s">
        <v>144</v>
      </c>
      <c r="AF236" s="66" t="s">
        <v>145</v>
      </c>
      <c r="AG236" s="66" t="s">
        <v>254</v>
      </c>
      <c r="AH236" s="66" t="s">
        <v>147</v>
      </c>
      <c r="AI236" s="67" t="s">
        <v>255</v>
      </c>
      <c r="AJ236" s="68">
        <v>5</v>
      </c>
      <c r="AK236" s="123" t="s">
        <v>674</v>
      </c>
      <c r="AL236" s="70" t="s">
        <v>150</v>
      </c>
      <c r="AM236" s="70">
        <v>6</v>
      </c>
      <c r="AN236" s="70">
        <v>1</v>
      </c>
      <c r="AO236" s="70">
        <f t="shared" si="35"/>
        <v>7</v>
      </c>
      <c r="AP236" s="70">
        <v>0</v>
      </c>
      <c r="AQ236" s="107">
        <v>45105</v>
      </c>
      <c r="AR236" s="107">
        <v>45105</v>
      </c>
      <c r="AS236" s="108">
        <v>45117</v>
      </c>
      <c r="AT236" s="108">
        <v>45300</v>
      </c>
      <c r="AU236" s="108">
        <v>45331</v>
      </c>
      <c r="AV236" s="109"/>
      <c r="AW236" s="94" t="s">
        <v>179</v>
      </c>
      <c r="AX236" s="70" t="s">
        <v>152</v>
      </c>
      <c r="AY236" s="72">
        <v>1032451975</v>
      </c>
      <c r="AZ236" s="73">
        <v>8</v>
      </c>
      <c r="BA236" s="70" t="s">
        <v>2194</v>
      </c>
      <c r="BB236" s="60" t="s">
        <v>1053</v>
      </c>
      <c r="BC236" s="74">
        <v>33800</v>
      </c>
      <c r="BD236" s="75">
        <f ca="1">(TODAY()-Tabla1[[#This Row],[FECHA DE NACIMIENTO]])/365</f>
        <v>31.660273972602738</v>
      </c>
      <c r="BE236" s="70" t="s">
        <v>170</v>
      </c>
      <c r="BF236" s="70" t="s">
        <v>181</v>
      </c>
      <c r="BG236" s="70" t="s">
        <v>258</v>
      </c>
      <c r="BH236" s="76" t="s">
        <v>158</v>
      </c>
      <c r="BI236" s="73" t="s">
        <v>159</v>
      </c>
      <c r="BJ236" s="70" t="s">
        <v>160</v>
      </c>
      <c r="BK236" s="77" t="s">
        <v>2195</v>
      </c>
      <c r="BL236" s="70">
        <v>3118384407</v>
      </c>
      <c r="BM236" s="119" t="s">
        <v>2196</v>
      </c>
      <c r="BN236" s="70" t="s">
        <v>163</v>
      </c>
      <c r="BO236" s="71">
        <v>45485</v>
      </c>
      <c r="BP236" s="235"/>
      <c r="BQ236" s="69" t="s">
        <v>353</v>
      </c>
      <c r="BR236" s="78">
        <v>80048265</v>
      </c>
      <c r="BS236" s="79">
        <v>3</v>
      </c>
      <c r="BT236" s="70" t="s">
        <v>1897</v>
      </c>
      <c r="BU236" s="128" t="s">
        <v>2120</v>
      </c>
      <c r="BV236" s="80" t="s">
        <v>374</v>
      </c>
      <c r="BW236" s="97" t="s">
        <v>187</v>
      </c>
      <c r="BX236" s="99" t="s">
        <v>1824</v>
      </c>
      <c r="BY236" s="98" t="s">
        <v>170</v>
      </c>
      <c r="BZ236" s="93" t="s">
        <v>170</v>
      </c>
      <c r="CA236" s="93" t="s">
        <v>170</v>
      </c>
      <c r="CB236" s="93" t="s">
        <v>170</v>
      </c>
      <c r="CC236" s="93" t="s">
        <v>170</v>
      </c>
      <c r="CD236" s="93" t="s">
        <v>170</v>
      </c>
      <c r="CE236" s="93" t="s">
        <v>170</v>
      </c>
      <c r="CF236" s="93" t="s">
        <v>170</v>
      </c>
      <c r="CG236" s="93" t="s">
        <v>170</v>
      </c>
      <c r="CH236" s="93" t="s">
        <v>170</v>
      </c>
      <c r="CI236" s="81" t="s">
        <v>170</v>
      </c>
      <c r="CJ236" s="81" t="s">
        <v>170</v>
      </c>
      <c r="CK236" s="81" t="s">
        <v>170</v>
      </c>
      <c r="CL236" s="81" t="s">
        <v>170</v>
      </c>
      <c r="CM236" s="81" t="s">
        <v>170</v>
      </c>
      <c r="CN236" s="81" t="s">
        <v>170</v>
      </c>
      <c r="CO236" s="81" t="s">
        <v>170</v>
      </c>
      <c r="CP236" s="81" t="s">
        <v>170</v>
      </c>
      <c r="CQ236" s="81" t="s">
        <v>170</v>
      </c>
      <c r="CR236" s="82" t="s">
        <v>170</v>
      </c>
      <c r="CS236" s="100">
        <v>45289</v>
      </c>
      <c r="CT236" s="83">
        <v>30</v>
      </c>
      <c r="CU236" s="83"/>
      <c r="CV236" s="83"/>
      <c r="CW236" s="83"/>
      <c r="CX236" s="83"/>
      <c r="CY236" s="83"/>
      <c r="CZ236" s="83"/>
      <c r="DA236" s="83">
        <v>1</v>
      </c>
      <c r="DB236" s="84">
        <f t="shared" si="36"/>
        <v>30</v>
      </c>
      <c r="DC236" s="100">
        <v>45331</v>
      </c>
      <c r="DD236" s="101">
        <v>45289</v>
      </c>
      <c r="DE236" s="86">
        <v>4800000</v>
      </c>
      <c r="DF236" s="85"/>
      <c r="DG236" s="86"/>
      <c r="DH236" s="85"/>
      <c r="DI236" s="86"/>
      <c r="DJ236" s="86"/>
      <c r="DK236" s="86"/>
      <c r="DL236" s="86"/>
      <c r="DM236" s="86"/>
      <c r="DN236" s="87">
        <v>1</v>
      </c>
      <c r="DO236" s="325">
        <f t="shared" si="43"/>
        <v>4800000</v>
      </c>
      <c r="DP236" s="111"/>
      <c r="DQ236" s="112"/>
      <c r="DR236" s="111"/>
      <c r="DS236" s="111"/>
      <c r="DT236" s="111"/>
      <c r="DU236" s="111"/>
      <c r="DV236" s="113"/>
      <c r="DW236" s="113"/>
      <c r="DX236" s="113"/>
      <c r="DY236" s="113"/>
      <c r="DZ236" s="114"/>
      <c r="EA236" s="115">
        <f t="shared" si="37"/>
        <v>4800000</v>
      </c>
      <c r="EB236" s="116">
        <f t="shared" si="38"/>
        <v>4800000</v>
      </c>
      <c r="EC236" s="117" t="s">
        <v>2121</v>
      </c>
    </row>
    <row r="237" spans="1:133" s="118" customFormat="1" x14ac:dyDescent="0.2">
      <c r="A237" s="228">
        <v>236</v>
      </c>
      <c r="B237" s="228" t="s">
        <v>278</v>
      </c>
      <c r="C237" s="228" t="s">
        <v>278</v>
      </c>
      <c r="D237" s="229" t="s">
        <v>278</v>
      </c>
      <c r="E237" s="229"/>
      <c r="F237" s="229"/>
      <c r="G237" s="228"/>
      <c r="H237" s="229" t="s">
        <v>278</v>
      </c>
      <c r="I237" s="260"/>
      <c r="J237" s="261"/>
      <c r="K237" s="229" t="s">
        <v>278</v>
      </c>
      <c r="L237" s="229" t="s">
        <v>278</v>
      </c>
      <c r="M237" s="229" t="s">
        <v>278</v>
      </c>
      <c r="N237" s="229" t="s">
        <v>278</v>
      </c>
      <c r="O237" s="229" t="s">
        <v>278</v>
      </c>
      <c r="P237" s="229" t="s">
        <v>278</v>
      </c>
      <c r="Q237" s="229" t="s">
        <v>278</v>
      </c>
      <c r="R237" s="265"/>
      <c r="S237" s="266"/>
      <c r="T237" s="267"/>
      <c r="U237" s="268"/>
      <c r="V237" s="269"/>
      <c r="W237" s="268"/>
      <c r="X237" s="270"/>
      <c r="Y237" s="271"/>
      <c r="Z237" s="272"/>
      <c r="AA237" s="262"/>
      <c r="AB237" s="262"/>
      <c r="AC237" s="262"/>
      <c r="AD237" s="273"/>
      <c r="AE237" s="274"/>
      <c r="AF237" s="229"/>
      <c r="AG237" s="229"/>
      <c r="AH237" s="229"/>
      <c r="AI237" s="228"/>
      <c r="AJ237" s="275"/>
      <c r="AK237" s="276"/>
      <c r="AL237" s="228"/>
      <c r="AM237" s="228"/>
      <c r="AN237" s="228"/>
      <c r="AO237" s="228"/>
      <c r="AP237" s="228"/>
      <c r="AQ237" s="277"/>
      <c r="AR237" s="277"/>
      <c r="AS237" s="278" t="s">
        <v>278</v>
      </c>
      <c r="AT237" s="278"/>
      <c r="AU237" s="278"/>
      <c r="AV237" s="279"/>
      <c r="AW237" s="280"/>
      <c r="AX237" s="228"/>
      <c r="AY237" s="281"/>
      <c r="AZ237" s="282"/>
      <c r="BA237" s="228"/>
      <c r="BB237" s="283"/>
      <c r="BC237" s="284"/>
      <c r="BD237" s="285">
        <f ca="1">(TODAY()-Tabla1[[#This Row],[FECHA DE NACIMIENTO]])/365</f>
        <v>124.26301369863013</v>
      </c>
      <c r="BE237" s="228"/>
      <c r="BF237" s="228"/>
      <c r="BG237" s="228"/>
      <c r="BH237" s="248"/>
      <c r="BI237" s="282"/>
      <c r="BJ237" s="228"/>
      <c r="BK237" s="286"/>
      <c r="BL237" s="228"/>
      <c r="BM237" s="287"/>
      <c r="BN237" s="228"/>
      <c r="BO237" s="288"/>
      <c r="BP237" s="288"/>
      <c r="BQ237" s="263"/>
      <c r="BR237" s="289"/>
      <c r="BS237" s="290"/>
      <c r="BT237" s="228" t="s">
        <v>278</v>
      </c>
      <c r="BU237" s="276"/>
      <c r="BV237" s="291"/>
      <c r="BW237" s="302" t="s">
        <v>279</v>
      </c>
      <c r="BX237" s="248" t="s">
        <v>278</v>
      </c>
      <c r="BY237" s="292"/>
      <c r="BZ237" s="293"/>
      <c r="CA237" s="293"/>
      <c r="CB237" s="293"/>
      <c r="CC237" s="293"/>
      <c r="CD237" s="293"/>
      <c r="CE237" s="293"/>
      <c r="CF237" s="293"/>
      <c r="CG237" s="293"/>
      <c r="CH237" s="293"/>
      <c r="CI237" s="228"/>
      <c r="CJ237" s="228"/>
      <c r="CK237" s="228"/>
      <c r="CL237" s="228"/>
      <c r="CM237" s="228"/>
      <c r="CN237" s="228"/>
      <c r="CO237" s="228"/>
      <c r="CP237" s="228"/>
      <c r="CQ237" s="228"/>
      <c r="CR237" s="229"/>
      <c r="CS237" s="294"/>
      <c r="CT237" s="262"/>
      <c r="CU237" s="262"/>
      <c r="CV237" s="262"/>
      <c r="CW237" s="262"/>
      <c r="CX237" s="262"/>
      <c r="CY237" s="262"/>
      <c r="CZ237" s="262"/>
      <c r="DA237" s="262"/>
      <c r="DB237" s="293"/>
      <c r="DC237" s="294"/>
      <c r="DD237" s="295"/>
      <c r="DE237" s="296"/>
      <c r="DF237" s="279"/>
      <c r="DG237" s="296"/>
      <c r="DH237" s="279"/>
      <c r="DI237" s="296"/>
      <c r="DJ237" s="296"/>
      <c r="DK237" s="296"/>
      <c r="DL237" s="296"/>
      <c r="DM237" s="296"/>
      <c r="DN237" s="297"/>
      <c r="DO237" s="328"/>
      <c r="DP237" s="279"/>
      <c r="DQ237" s="228"/>
      <c r="DR237" s="279"/>
      <c r="DS237" s="279"/>
      <c r="DT237" s="279"/>
      <c r="DU237" s="279"/>
      <c r="DV237" s="298"/>
      <c r="DW237" s="298"/>
      <c r="DX237" s="298"/>
      <c r="DY237" s="298"/>
      <c r="DZ237" s="262"/>
      <c r="EA237" s="299"/>
      <c r="EB237" s="300"/>
      <c r="EC237" s="301"/>
    </row>
    <row r="238" spans="1:133" s="118" customFormat="1" x14ac:dyDescent="0.2">
      <c r="A238" s="228">
        <v>237</v>
      </c>
      <c r="B238" s="228" t="s">
        <v>278</v>
      </c>
      <c r="C238" s="228" t="s">
        <v>278</v>
      </c>
      <c r="D238" s="229" t="s">
        <v>278</v>
      </c>
      <c r="E238" s="229"/>
      <c r="F238" s="229"/>
      <c r="G238" s="228"/>
      <c r="H238" s="229" t="s">
        <v>278</v>
      </c>
      <c r="I238" s="260"/>
      <c r="J238" s="261">
        <f t="shared" si="34"/>
        <v>0</v>
      </c>
      <c r="K238" s="229" t="s">
        <v>278</v>
      </c>
      <c r="L238" s="229" t="s">
        <v>278</v>
      </c>
      <c r="M238" s="229" t="s">
        <v>278</v>
      </c>
      <c r="N238" s="229" t="s">
        <v>278</v>
      </c>
      <c r="O238" s="229" t="s">
        <v>278</v>
      </c>
      <c r="P238" s="229" t="s">
        <v>278</v>
      </c>
      <c r="Q238" s="229" t="s">
        <v>278</v>
      </c>
      <c r="R238" s="265"/>
      <c r="S238" s="266"/>
      <c r="T238" s="267"/>
      <c r="U238" s="268"/>
      <c r="V238" s="269"/>
      <c r="W238" s="268"/>
      <c r="X238" s="270"/>
      <c r="Y238" s="271"/>
      <c r="Z238" s="272"/>
      <c r="AA238" s="262"/>
      <c r="AB238" s="262"/>
      <c r="AC238" s="262"/>
      <c r="AD238" s="273"/>
      <c r="AE238" s="274"/>
      <c r="AF238" s="229"/>
      <c r="AG238" s="229"/>
      <c r="AH238" s="229"/>
      <c r="AI238" s="228"/>
      <c r="AJ238" s="275"/>
      <c r="AK238" s="276"/>
      <c r="AL238" s="228"/>
      <c r="AM238" s="228"/>
      <c r="AN238" s="228"/>
      <c r="AO238" s="228">
        <f t="shared" si="35"/>
        <v>0</v>
      </c>
      <c r="AP238" s="228"/>
      <c r="AQ238" s="277"/>
      <c r="AR238" s="278"/>
      <c r="AS238" s="278" t="s">
        <v>278</v>
      </c>
      <c r="AT238" s="278"/>
      <c r="AU238" s="278"/>
      <c r="AV238" s="279"/>
      <c r="AW238" s="280"/>
      <c r="AX238" s="228"/>
      <c r="AY238" s="281"/>
      <c r="AZ238" s="282"/>
      <c r="BA238" s="228"/>
      <c r="BB238" s="283"/>
      <c r="BC238" s="284"/>
      <c r="BD238" s="285">
        <f ca="1">(TODAY()-Tabla1[[#This Row],[FECHA DE NACIMIENTO]])/365</f>
        <v>124.26301369863013</v>
      </c>
      <c r="BE238" s="228"/>
      <c r="BF238" s="228"/>
      <c r="BG238" s="228"/>
      <c r="BH238" s="248"/>
      <c r="BI238" s="282"/>
      <c r="BJ238" s="228"/>
      <c r="BK238" s="286"/>
      <c r="BL238" s="228"/>
      <c r="BM238" s="287"/>
      <c r="BN238" s="228"/>
      <c r="BO238" s="288"/>
      <c r="BP238" s="288"/>
      <c r="BQ238" s="263"/>
      <c r="BR238" s="289"/>
      <c r="BS238" s="290"/>
      <c r="BT238" s="228" t="s">
        <v>278</v>
      </c>
      <c r="BU238" s="276"/>
      <c r="BV238" s="291"/>
      <c r="BW238" s="302" t="s">
        <v>279</v>
      </c>
      <c r="BX238" s="248" t="s">
        <v>278</v>
      </c>
      <c r="BY238" s="292"/>
      <c r="BZ238" s="293"/>
      <c r="CA238" s="293"/>
      <c r="CB238" s="293"/>
      <c r="CC238" s="293"/>
      <c r="CD238" s="293"/>
      <c r="CE238" s="293"/>
      <c r="CF238" s="293"/>
      <c r="CG238" s="293"/>
      <c r="CH238" s="293"/>
      <c r="CI238" s="228"/>
      <c r="CJ238" s="228"/>
      <c r="CK238" s="228"/>
      <c r="CL238" s="228"/>
      <c r="CM238" s="228"/>
      <c r="CN238" s="228"/>
      <c r="CO238" s="228"/>
      <c r="CP238" s="228"/>
      <c r="CQ238" s="228"/>
      <c r="CR238" s="229"/>
      <c r="CS238" s="294"/>
      <c r="CT238" s="262"/>
      <c r="CU238" s="262"/>
      <c r="CV238" s="262"/>
      <c r="CW238" s="262"/>
      <c r="CX238" s="262"/>
      <c r="CY238" s="262"/>
      <c r="CZ238" s="262"/>
      <c r="DA238" s="262"/>
      <c r="DB238" s="293">
        <f t="shared" si="36"/>
        <v>0</v>
      </c>
      <c r="DC238" s="294"/>
      <c r="DD238" s="295"/>
      <c r="DE238" s="296"/>
      <c r="DF238" s="279"/>
      <c r="DG238" s="296"/>
      <c r="DH238" s="279"/>
      <c r="DI238" s="296"/>
      <c r="DJ238" s="296"/>
      <c r="DK238" s="296"/>
      <c r="DL238" s="296"/>
      <c r="DM238" s="296"/>
      <c r="DN238" s="297"/>
      <c r="DO238" s="328">
        <f t="shared" si="43"/>
        <v>0</v>
      </c>
      <c r="DP238" s="279"/>
      <c r="DQ238" s="228"/>
      <c r="DR238" s="279"/>
      <c r="DS238" s="279"/>
      <c r="DT238" s="279"/>
      <c r="DU238" s="279"/>
      <c r="DV238" s="298"/>
      <c r="DW238" s="298"/>
      <c r="DX238" s="298"/>
      <c r="DY238" s="298"/>
      <c r="DZ238" s="262"/>
      <c r="EA238" s="299" t="e">
        <f t="shared" si="37"/>
        <v>#DIV/0!</v>
      </c>
      <c r="EB238" s="300" t="e">
        <f t="shared" si="38"/>
        <v>#DIV/0!</v>
      </c>
      <c r="EC238" s="301"/>
    </row>
    <row r="239" spans="1:133" s="118" customFormat="1" ht="48" x14ac:dyDescent="0.2">
      <c r="A239" s="61">
        <v>238</v>
      </c>
      <c r="B239" s="61">
        <v>2023</v>
      </c>
      <c r="C239" s="360" t="s">
        <v>2060</v>
      </c>
      <c r="D239" s="366" t="s">
        <v>2197</v>
      </c>
      <c r="E239" s="62" t="s">
        <v>135</v>
      </c>
      <c r="F239" s="62" t="s">
        <v>136</v>
      </c>
      <c r="G239" s="61" t="s">
        <v>137</v>
      </c>
      <c r="H239" s="61" t="s">
        <v>138</v>
      </c>
      <c r="I239" s="63">
        <v>16200000</v>
      </c>
      <c r="J239" s="126">
        <f t="shared" si="34"/>
        <v>16200000</v>
      </c>
      <c r="K239" s="64" t="s">
        <v>139</v>
      </c>
      <c r="L239" s="65">
        <v>41993</v>
      </c>
      <c r="M239" s="76">
        <v>57</v>
      </c>
      <c r="N239" s="69" t="s">
        <v>140</v>
      </c>
      <c r="O239" s="69" t="s">
        <v>141</v>
      </c>
      <c r="P239" s="88" t="s">
        <v>142</v>
      </c>
      <c r="Q239" s="88">
        <v>1741</v>
      </c>
      <c r="R239" s="95" t="s">
        <v>143</v>
      </c>
      <c r="S239" s="102">
        <v>593</v>
      </c>
      <c r="T239" s="103">
        <v>45100</v>
      </c>
      <c r="U239" s="89"/>
      <c r="V239" s="90"/>
      <c r="W239" s="89"/>
      <c r="X239" s="104"/>
      <c r="Y239" s="105"/>
      <c r="Z239" s="91"/>
      <c r="AA239" s="92"/>
      <c r="AB239" s="92"/>
      <c r="AC239" s="92"/>
      <c r="AD239" s="106"/>
      <c r="AE239" s="96" t="s">
        <v>144</v>
      </c>
      <c r="AF239" s="66" t="s">
        <v>145</v>
      </c>
      <c r="AG239" s="66" t="s">
        <v>146</v>
      </c>
      <c r="AH239" s="66" t="s">
        <v>147</v>
      </c>
      <c r="AI239" s="67" t="s">
        <v>148</v>
      </c>
      <c r="AJ239" s="68">
        <v>4</v>
      </c>
      <c r="AK239" s="123" t="s">
        <v>2198</v>
      </c>
      <c r="AL239" s="70" t="s">
        <v>150</v>
      </c>
      <c r="AM239" s="70">
        <v>6</v>
      </c>
      <c r="AN239" s="70">
        <v>0</v>
      </c>
      <c r="AO239" s="70">
        <f t="shared" si="35"/>
        <v>6</v>
      </c>
      <c r="AP239" s="70">
        <v>0</v>
      </c>
      <c r="AQ239" s="107">
        <v>45105</v>
      </c>
      <c r="AR239" s="107">
        <v>45105</v>
      </c>
      <c r="AS239" s="108">
        <v>45112</v>
      </c>
      <c r="AT239" s="108">
        <v>45295</v>
      </c>
      <c r="AU239" s="108"/>
      <c r="AV239" s="109"/>
      <c r="AW239" s="94" t="s">
        <v>215</v>
      </c>
      <c r="AX239" s="70" t="s">
        <v>152</v>
      </c>
      <c r="AY239" s="72">
        <v>80111363</v>
      </c>
      <c r="AZ239" s="73">
        <v>6</v>
      </c>
      <c r="BA239" s="70" t="s">
        <v>2199</v>
      </c>
      <c r="BB239" s="60" t="s">
        <v>154</v>
      </c>
      <c r="BC239" s="74">
        <v>30390</v>
      </c>
      <c r="BD239" s="75">
        <f ca="1">(TODAY()-Tabla1[[#This Row],[FECHA DE NACIMIENTO]])/365</f>
        <v>41.0027397260274</v>
      </c>
      <c r="BE239" s="70" t="s">
        <v>170</v>
      </c>
      <c r="BF239" s="70" t="s">
        <v>181</v>
      </c>
      <c r="BG239" s="70" t="s">
        <v>157</v>
      </c>
      <c r="BH239" s="76" t="s">
        <v>158</v>
      </c>
      <c r="BI239" s="73" t="s">
        <v>159</v>
      </c>
      <c r="BJ239" s="70" t="s">
        <v>160</v>
      </c>
      <c r="BK239" s="77" t="s">
        <v>2200</v>
      </c>
      <c r="BL239" s="70">
        <v>3502974168</v>
      </c>
      <c r="BM239" s="119" t="s">
        <v>2201</v>
      </c>
      <c r="BN239" s="70" t="s">
        <v>163</v>
      </c>
      <c r="BO239" s="71">
        <v>45483</v>
      </c>
      <c r="BP239" s="71"/>
      <c r="BQ239" s="70" t="s">
        <v>184</v>
      </c>
      <c r="BR239" s="72">
        <v>79720862</v>
      </c>
      <c r="BS239" s="73">
        <v>9</v>
      </c>
      <c r="BT239" s="70" t="s">
        <v>308</v>
      </c>
      <c r="BU239" s="128" t="s">
        <v>2202</v>
      </c>
      <c r="BV239" s="80" t="s">
        <v>2137</v>
      </c>
      <c r="BW239" s="97" t="s">
        <v>187</v>
      </c>
      <c r="BX239" s="99" t="s">
        <v>1824</v>
      </c>
      <c r="BY239" s="98" t="s">
        <v>170</v>
      </c>
      <c r="BZ239" s="93" t="s">
        <v>170</v>
      </c>
      <c r="CA239" s="93" t="s">
        <v>170</v>
      </c>
      <c r="CB239" s="93" t="s">
        <v>170</v>
      </c>
      <c r="CC239" s="93" t="s">
        <v>170</v>
      </c>
      <c r="CD239" s="93" t="s">
        <v>170</v>
      </c>
      <c r="CE239" s="93" t="s">
        <v>170</v>
      </c>
      <c r="CF239" s="93" t="s">
        <v>170</v>
      </c>
      <c r="CG239" s="93" t="s">
        <v>170</v>
      </c>
      <c r="CH239" s="93" t="s">
        <v>170</v>
      </c>
      <c r="CI239" s="81" t="s">
        <v>170</v>
      </c>
      <c r="CJ239" s="81" t="s">
        <v>170</v>
      </c>
      <c r="CK239" s="81" t="s">
        <v>170</v>
      </c>
      <c r="CL239" s="81" t="s">
        <v>170</v>
      </c>
      <c r="CM239" s="81" t="s">
        <v>170</v>
      </c>
      <c r="CN239" s="81" t="s">
        <v>170</v>
      </c>
      <c r="CO239" s="81" t="s">
        <v>170</v>
      </c>
      <c r="CP239" s="81" t="s">
        <v>170</v>
      </c>
      <c r="CQ239" s="81" t="s">
        <v>170</v>
      </c>
      <c r="CR239" s="82" t="s">
        <v>170</v>
      </c>
      <c r="CS239" s="100"/>
      <c r="CT239" s="83"/>
      <c r="CU239" s="83"/>
      <c r="CV239" s="83"/>
      <c r="CW239" s="83"/>
      <c r="CX239" s="83"/>
      <c r="CY239" s="83"/>
      <c r="CZ239" s="83"/>
      <c r="DA239" s="83"/>
      <c r="DB239" s="84">
        <f t="shared" si="36"/>
        <v>0</v>
      </c>
      <c r="DC239" s="100">
        <v>45295</v>
      </c>
      <c r="DD239" s="101"/>
      <c r="DE239" s="86"/>
      <c r="DF239" s="85"/>
      <c r="DG239" s="86"/>
      <c r="DH239" s="85"/>
      <c r="DI239" s="86"/>
      <c r="DJ239" s="86"/>
      <c r="DK239" s="86"/>
      <c r="DL239" s="86"/>
      <c r="DM239" s="86"/>
      <c r="DN239" s="87"/>
      <c r="DO239" s="325">
        <f t="shared" si="43"/>
        <v>0</v>
      </c>
      <c r="DP239" s="111"/>
      <c r="DQ239" s="112"/>
      <c r="DR239" s="111"/>
      <c r="DS239" s="111"/>
      <c r="DT239" s="111"/>
      <c r="DU239" s="111"/>
      <c r="DV239" s="113"/>
      <c r="DW239" s="113"/>
      <c r="DX239" s="113"/>
      <c r="DY239" s="113"/>
      <c r="DZ239" s="114"/>
      <c r="EA239" s="115">
        <f t="shared" si="37"/>
        <v>2700000</v>
      </c>
      <c r="EB239" s="116">
        <f t="shared" si="38"/>
        <v>2700000</v>
      </c>
      <c r="EC239" s="117" t="s">
        <v>1825</v>
      </c>
    </row>
    <row r="240" spans="1:133" s="118" customFormat="1" ht="19.5" customHeight="1" x14ac:dyDescent="0.2">
      <c r="A240" s="61">
        <v>239</v>
      </c>
      <c r="B240" s="61">
        <v>2023</v>
      </c>
      <c r="C240" s="129" t="s">
        <v>2203</v>
      </c>
      <c r="D240" s="129" t="s">
        <v>2203</v>
      </c>
      <c r="E240" s="62" t="s">
        <v>1611</v>
      </c>
      <c r="F240" s="62" t="s">
        <v>1838</v>
      </c>
      <c r="G240" s="61" t="s">
        <v>1091</v>
      </c>
      <c r="H240" s="61" t="s">
        <v>1092</v>
      </c>
      <c r="I240" s="63">
        <v>139606224</v>
      </c>
      <c r="J240" s="126">
        <f t="shared" si="34"/>
        <v>139606224</v>
      </c>
      <c r="K240" s="64" t="s">
        <v>1286</v>
      </c>
      <c r="L240" s="65" t="s">
        <v>170</v>
      </c>
      <c r="M240" s="76" t="s">
        <v>170</v>
      </c>
      <c r="N240" s="69" t="s">
        <v>170</v>
      </c>
      <c r="O240" s="69" t="s">
        <v>170</v>
      </c>
      <c r="P240" s="88" t="s">
        <v>2204</v>
      </c>
      <c r="Q240" s="88"/>
      <c r="R240" s="95"/>
      <c r="S240" s="102">
        <v>582</v>
      </c>
      <c r="T240" s="103">
        <v>45098</v>
      </c>
      <c r="U240" s="89"/>
      <c r="V240" s="90"/>
      <c r="W240" s="89"/>
      <c r="X240" s="104"/>
      <c r="Y240" s="105">
        <v>1083</v>
      </c>
      <c r="Z240" s="91">
        <v>45114</v>
      </c>
      <c r="AA240" s="92"/>
      <c r="AB240" s="92"/>
      <c r="AC240" s="92"/>
      <c r="AD240" s="106"/>
      <c r="AE240" s="96" t="s">
        <v>144</v>
      </c>
      <c r="AF240" s="66" t="s">
        <v>145</v>
      </c>
      <c r="AG240" s="66" t="s">
        <v>1093</v>
      </c>
      <c r="AH240" s="66" t="s">
        <v>1094</v>
      </c>
      <c r="AI240" s="67" t="s">
        <v>1095</v>
      </c>
      <c r="AJ240" s="68">
        <v>6</v>
      </c>
      <c r="AK240" s="123" t="s">
        <v>2205</v>
      </c>
      <c r="AL240" s="70" t="s">
        <v>150</v>
      </c>
      <c r="AM240" s="70">
        <v>1</v>
      </c>
      <c r="AN240" s="70">
        <v>0</v>
      </c>
      <c r="AO240" s="70">
        <f t="shared" si="35"/>
        <v>1</v>
      </c>
      <c r="AP240" s="70">
        <v>0</v>
      </c>
      <c r="AQ240" s="108">
        <v>45112</v>
      </c>
      <c r="AR240" s="108">
        <v>45112</v>
      </c>
      <c r="AS240" s="108">
        <v>45118</v>
      </c>
      <c r="AT240" s="108">
        <v>45148</v>
      </c>
      <c r="AU240" s="108"/>
      <c r="AV240" s="109"/>
      <c r="AW240" s="94" t="s">
        <v>2191</v>
      </c>
      <c r="AX240" s="70"/>
      <c r="AY240" s="72">
        <v>900672953</v>
      </c>
      <c r="AZ240" s="73">
        <v>1</v>
      </c>
      <c r="BA240" s="70" t="s">
        <v>2206</v>
      </c>
      <c r="BB240" s="60" t="s">
        <v>170</v>
      </c>
      <c r="BC240" s="74" t="s">
        <v>170</v>
      </c>
      <c r="BD240" s="75" t="e">
        <f ca="1">(TODAY()-Tabla1[[#This Row],[FECHA DE NACIMIENTO]])/365</f>
        <v>#VALUE!</v>
      </c>
      <c r="BE240" s="70" t="s">
        <v>170</v>
      </c>
      <c r="BF240" s="70" t="s">
        <v>1099</v>
      </c>
      <c r="BG240" s="70" t="s">
        <v>170</v>
      </c>
      <c r="BH240" s="76" t="s">
        <v>1100</v>
      </c>
      <c r="BI240" s="73" t="s">
        <v>1101</v>
      </c>
      <c r="BJ240" s="70" t="s">
        <v>160</v>
      </c>
      <c r="BK240" s="77" t="s">
        <v>2207</v>
      </c>
      <c r="BL240" s="70">
        <v>3114772606</v>
      </c>
      <c r="BM240" s="119" t="s">
        <v>2208</v>
      </c>
      <c r="BN240" s="70" t="s">
        <v>163</v>
      </c>
      <c r="BO240" s="71" t="s">
        <v>170</v>
      </c>
      <c r="BP240" s="71"/>
      <c r="BQ240" s="70" t="s">
        <v>1910</v>
      </c>
      <c r="BR240" s="72">
        <v>1091668870</v>
      </c>
      <c r="BS240" s="73">
        <v>0</v>
      </c>
      <c r="BT240" s="70" t="s">
        <v>817</v>
      </c>
      <c r="BU240" s="128" t="s">
        <v>2209</v>
      </c>
      <c r="BV240" s="80" t="s">
        <v>211</v>
      </c>
      <c r="BW240" s="80" t="s">
        <v>187</v>
      </c>
      <c r="BX240" s="99" t="s">
        <v>2130</v>
      </c>
      <c r="BY240" s="98" t="s">
        <v>170</v>
      </c>
      <c r="BZ240" s="98" t="s">
        <v>170</v>
      </c>
      <c r="CA240" s="98" t="s">
        <v>170</v>
      </c>
      <c r="CB240" s="98" t="s">
        <v>170</v>
      </c>
      <c r="CC240" s="98" t="s">
        <v>170</v>
      </c>
      <c r="CD240" s="98" t="s">
        <v>170</v>
      </c>
      <c r="CE240" s="98" t="s">
        <v>170</v>
      </c>
      <c r="CF240" s="98" t="s">
        <v>170</v>
      </c>
      <c r="CG240" s="98" t="s">
        <v>170</v>
      </c>
      <c r="CH240" s="98" t="s">
        <v>170</v>
      </c>
      <c r="CI240" s="81" t="s">
        <v>170</v>
      </c>
      <c r="CJ240" s="81" t="s">
        <v>170</v>
      </c>
      <c r="CK240" s="81" t="s">
        <v>170</v>
      </c>
      <c r="CL240" s="81" t="s">
        <v>170</v>
      </c>
      <c r="CM240" s="81" t="s">
        <v>170</v>
      </c>
      <c r="CN240" s="81" t="s">
        <v>170</v>
      </c>
      <c r="CO240" s="81" t="s">
        <v>170</v>
      </c>
      <c r="CP240" s="81" t="s">
        <v>170</v>
      </c>
      <c r="CQ240" s="81" t="s">
        <v>170</v>
      </c>
      <c r="CR240" s="81" t="s">
        <v>170</v>
      </c>
      <c r="CS240" s="100"/>
      <c r="CT240" s="83"/>
      <c r="CU240" s="83"/>
      <c r="CV240" s="83"/>
      <c r="CW240" s="83"/>
      <c r="CX240" s="83"/>
      <c r="CY240" s="83"/>
      <c r="CZ240" s="83"/>
      <c r="DA240" s="83"/>
      <c r="DB240" s="84">
        <f t="shared" si="36"/>
        <v>0</v>
      </c>
      <c r="DC240" s="100"/>
      <c r="DD240" s="101"/>
      <c r="DE240" s="86"/>
      <c r="DF240" s="85"/>
      <c r="DG240" s="86"/>
      <c r="DH240" s="85"/>
      <c r="DI240" s="86"/>
      <c r="DJ240" s="86"/>
      <c r="DK240" s="86"/>
      <c r="DL240" s="86"/>
      <c r="DM240" s="86"/>
      <c r="DN240" s="87"/>
      <c r="DO240" s="325">
        <f t="shared" si="43"/>
        <v>0</v>
      </c>
      <c r="DP240" s="111"/>
      <c r="DQ240" s="112"/>
      <c r="DR240" s="111"/>
      <c r="DS240" s="111"/>
      <c r="DT240" s="111"/>
      <c r="DU240" s="111"/>
      <c r="DV240" s="113"/>
      <c r="DW240" s="113"/>
      <c r="DX240" s="113"/>
      <c r="DY240" s="113"/>
      <c r="DZ240" s="114"/>
      <c r="EA240" s="115">
        <f t="shared" si="37"/>
        <v>139606224</v>
      </c>
      <c r="EB240" s="116">
        <f t="shared" si="38"/>
        <v>139606224</v>
      </c>
      <c r="EC240" s="117" t="s">
        <v>2210</v>
      </c>
    </row>
    <row r="241" spans="1:133" s="118" customFormat="1" ht="26.25" customHeight="1" x14ac:dyDescent="0.2">
      <c r="A241" s="129">
        <v>240</v>
      </c>
      <c r="B241" s="129">
        <v>2023</v>
      </c>
      <c r="C241" s="363" t="s">
        <v>2211</v>
      </c>
      <c r="D241" s="364" t="s">
        <v>2212</v>
      </c>
      <c r="E241" s="62" t="s">
        <v>135</v>
      </c>
      <c r="F241" s="130"/>
      <c r="G241" s="61" t="s">
        <v>137</v>
      </c>
      <c r="H241" s="61" t="s">
        <v>138</v>
      </c>
      <c r="I241" s="63">
        <v>0</v>
      </c>
      <c r="J241" s="126">
        <f t="shared" si="34"/>
        <v>0</v>
      </c>
      <c r="K241" s="64" t="s">
        <v>1286</v>
      </c>
      <c r="L241" s="65" t="s">
        <v>170</v>
      </c>
      <c r="M241" s="76" t="s">
        <v>170</v>
      </c>
      <c r="N241" s="69" t="s">
        <v>170</v>
      </c>
      <c r="O241" s="69" t="s">
        <v>170</v>
      </c>
      <c r="P241" s="88"/>
      <c r="Q241" s="88"/>
      <c r="R241" s="95"/>
      <c r="S241" s="102"/>
      <c r="T241" s="103"/>
      <c r="U241" s="89"/>
      <c r="V241" s="90"/>
      <c r="W241" s="89"/>
      <c r="X241" s="104"/>
      <c r="Y241" s="105"/>
      <c r="Z241" s="91"/>
      <c r="AA241" s="92"/>
      <c r="AB241" s="92"/>
      <c r="AC241" s="92"/>
      <c r="AD241" s="106"/>
      <c r="AE241" s="96" t="s">
        <v>144</v>
      </c>
      <c r="AF241" s="66" t="s">
        <v>145</v>
      </c>
      <c r="AG241" s="66" t="s">
        <v>1338</v>
      </c>
      <c r="AH241" s="66" t="s">
        <v>147</v>
      </c>
      <c r="AI241" s="67" t="s">
        <v>1340</v>
      </c>
      <c r="AJ241" s="68">
        <v>18</v>
      </c>
      <c r="AK241" s="123" t="s">
        <v>2213</v>
      </c>
      <c r="AL241" s="70" t="s">
        <v>150</v>
      </c>
      <c r="AM241" s="70">
        <v>12</v>
      </c>
      <c r="AN241" s="70">
        <v>0</v>
      </c>
      <c r="AO241" s="70">
        <f t="shared" si="35"/>
        <v>12</v>
      </c>
      <c r="AP241" s="70">
        <v>0</v>
      </c>
      <c r="AQ241" s="107">
        <v>45156</v>
      </c>
      <c r="AR241" s="108">
        <v>45160</v>
      </c>
      <c r="AS241" s="108">
        <v>45174</v>
      </c>
      <c r="AT241" s="108">
        <v>45539</v>
      </c>
      <c r="AU241" s="108"/>
      <c r="AV241" s="109"/>
      <c r="AW241" s="94" t="s">
        <v>2214</v>
      </c>
      <c r="AX241" s="70" t="s">
        <v>1097</v>
      </c>
      <c r="AY241" s="72">
        <v>860077389</v>
      </c>
      <c r="AZ241" s="73">
        <v>0</v>
      </c>
      <c r="BA241" s="70" t="s">
        <v>2215</v>
      </c>
      <c r="BB241" s="60" t="s">
        <v>170</v>
      </c>
      <c r="BC241" s="74" t="s">
        <v>170</v>
      </c>
      <c r="BD241" s="75" t="e">
        <f ca="1">(TODAY()-Tabla1[[#This Row],[FECHA DE NACIMIENTO]])/365</f>
        <v>#VALUE!</v>
      </c>
      <c r="BE241" s="70" t="s">
        <v>170</v>
      </c>
      <c r="BF241" s="70" t="s">
        <v>1099</v>
      </c>
      <c r="BG241" s="70" t="s">
        <v>170</v>
      </c>
      <c r="BH241" s="76" t="s">
        <v>1100</v>
      </c>
      <c r="BI241" s="73" t="s">
        <v>1295</v>
      </c>
      <c r="BJ241" s="70" t="s">
        <v>160</v>
      </c>
      <c r="BK241" s="77" t="s">
        <v>2216</v>
      </c>
      <c r="BL241" s="70" t="s">
        <v>2217</v>
      </c>
      <c r="BM241" s="119" t="s">
        <v>2218</v>
      </c>
      <c r="BN241" s="70" t="s">
        <v>163</v>
      </c>
      <c r="BO241" s="71">
        <v>45651</v>
      </c>
      <c r="BP241" s="71"/>
      <c r="BQ241" s="71" t="s">
        <v>444</v>
      </c>
      <c r="BR241" s="122">
        <v>1072656274</v>
      </c>
      <c r="BS241" s="121">
        <v>1</v>
      </c>
      <c r="BT241" s="70" t="s">
        <v>445</v>
      </c>
      <c r="BU241" s="128" t="s">
        <v>2219</v>
      </c>
      <c r="BV241" s="80" t="s">
        <v>211</v>
      </c>
      <c r="BW241" s="97" t="s">
        <v>168</v>
      </c>
      <c r="BX241" s="99" t="s">
        <v>2220</v>
      </c>
      <c r="BY241" s="98" t="s">
        <v>170</v>
      </c>
      <c r="BZ241" s="93" t="s">
        <v>170</v>
      </c>
      <c r="CA241" s="93" t="s">
        <v>170</v>
      </c>
      <c r="CB241" s="93" t="s">
        <v>170</v>
      </c>
      <c r="CC241" s="93" t="s">
        <v>170</v>
      </c>
      <c r="CD241" s="93" t="s">
        <v>170</v>
      </c>
      <c r="CE241" s="93" t="s">
        <v>170</v>
      </c>
      <c r="CF241" s="93" t="s">
        <v>170</v>
      </c>
      <c r="CG241" s="93" t="s">
        <v>170</v>
      </c>
      <c r="CH241" s="93" t="s">
        <v>170</v>
      </c>
      <c r="CI241" s="81" t="s">
        <v>170</v>
      </c>
      <c r="CJ241" s="81" t="s">
        <v>170</v>
      </c>
      <c r="CK241" s="81" t="s">
        <v>170</v>
      </c>
      <c r="CL241" s="81" t="s">
        <v>170</v>
      </c>
      <c r="CM241" s="81" t="s">
        <v>170</v>
      </c>
      <c r="CN241" s="81" t="s">
        <v>170</v>
      </c>
      <c r="CO241" s="81" t="s">
        <v>170</v>
      </c>
      <c r="CP241" s="81" t="s">
        <v>170</v>
      </c>
      <c r="CQ241" s="81" t="s">
        <v>170</v>
      </c>
      <c r="CR241" s="82" t="s">
        <v>170</v>
      </c>
      <c r="CS241" s="100"/>
      <c r="CT241" s="83"/>
      <c r="CU241" s="83"/>
      <c r="CV241" s="83"/>
      <c r="CW241" s="83"/>
      <c r="CX241" s="83"/>
      <c r="CY241" s="83"/>
      <c r="CZ241" s="83"/>
      <c r="DA241" s="83"/>
      <c r="DB241" s="84">
        <f t="shared" si="36"/>
        <v>0</v>
      </c>
      <c r="DC241" s="100"/>
      <c r="DD241" s="101"/>
      <c r="DE241" s="86"/>
      <c r="DF241" s="85"/>
      <c r="DG241" s="86"/>
      <c r="DH241" s="85"/>
      <c r="DI241" s="86"/>
      <c r="DJ241" s="86"/>
      <c r="DK241" s="86"/>
      <c r="DL241" s="86"/>
      <c r="DM241" s="86"/>
      <c r="DN241" s="87"/>
      <c r="DO241" s="325">
        <f t="shared" si="43"/>
        <v>0</v>
      </c>
      <c r="DP241" s="111"/>
      <c r="DQ241" s="112"/>
      <c r="DR241" s="111"/>
      <c r="DS241" s="111"/>
      <c r="DT241" s="111"/>
      <c r="DU241" s="111"/>
      <c r="DV241" s="113"/>
      <c r="DW241" s="113"/>
      <c r="DX241" s="113"/>
      <c r="DY241" s="113"/>
      <c r="DZ241" s="114" t="s">
        <v>2221</v>
      </c>
      <c r="EA241" s="115">
        <f t="shared" si="37"/>
        <v>0</v>
      </c>
      <c r="EB241" s="116">
        <f t="shared" si="38"/>
        <v>0</v>
      </c>
      <c r="EC241" s="227" t="s">
        <v>2222</v>
      </c>
    </row>
    <row r="242" spans="1:133" s="118" customFormat="1" ht="26.25" customHeight="1" x14ac:dyDescent="0.2">
      <c r="A242" s="61">
        <v>241</v>
      </c>
      <c r="B242" s="61">
        <v>2023</v>
      </c>
      <c r="C242" s="231" t="s">
        <v>2223</v>
      </c>
      <c r="D242" s="238" t="s">
        <v>2224</v>
      </c>
      <c r="E242" s="62" t="s">
        <v>1089</v>
      </c>
      <c r="F242" s="130" t="s">
        <v>1090</v>
      </c>
      <c r="G242" s="129" t="s">
        <v>2165</v>
      </c>
      <c r="H242" s="61" t="s">
        <v>2166</v>
      </c>
      <c r="I242" s="63">
        <v>32400000</v>
      </c>
      <c r="J242" s="126">
        <f t="shared" si="34"/>
        <v>32400000</v>
      </c>
      <c r="K242" s="64" t="s">
        <v>139</v>
      </c>
      <c r="L242" s="65" t="s">
        <v>170</v>
      </c>
      <c r="M242" s="76">
        <v>49</v>
      </c>
      <c r="N242" s="69" t="s">
        <v>569</v>
      </c>
      <c r="O242" s="69" t="s">
        <v>570</v>
      </c>
      <c r="P242" s="88" t="s">
        <v>571</v>
      </c>
      <c r="Q242" s="88">
        <v>1734</v>
      </c>
      <c r="R242" s="95" t="s">
        <v>572</v>
      </c>
      <c r="S242" s="102">
        <v>581</v>
      </c>
      <c r="T242" s="103">
        <v>45091</v>
      </c>
      <c r="U242" s="89"/>
      <c r="V242" s="90"/>
      <c r="W242" s="89"/>
      <c r="X242" s="104"/>
      <c r="Y242" s="105"/>
      <c r="Z242" s="91"/>
      <c r="AA242" s="92"/>
      <c r="AB242" s="92"/>
      <c r="AC242" s="92"/>
      <c r="AD242" s="106"/>
      <c r="AE242" s="96" t="s">
        <v>144</v>
      </c>
      <c r="AF242" s="66" t="s">
        <v>145</v>
      </c>
      <c r="AG242" s="66" t="s">
        <v>2168</v>
      </c>
      <c r="AH242" s="66" t="s">
        <v>2169</v>
      </c>
      <c r="AI242" s="67" t="s">
        <v>2170</v>
      </c>
      <c r="AJ242" s="68">
        <v>11</v>
      </c>
      <c r="AK242" s="123" t="s">
        <v>2225</v>
      </c>
      <c r="AL242" s="70" t="s">
        <v>150</v>
      </c>
      <c r="AM242" s="70">
        <v>5</v>
      </c>
      <c r="AN242" s="70">
        <v>0</v>
      </c>
      <c r="AO242" s="70">
        <f t="shared" si="35"/>
        <v>5</v>
      </c>
      <c r="AP242" s="70">
        <v>0</v>
      </c>
      <c r="AQ242" s="107">
        <v>45118</v>
      </c>
      <c r="AR242" s="108">
        <v>45121</v>
      </c>
      <c r="AS242" s="108">
        <v>45134</v>
      </c>
      <c r="AT242" s="108">
        <v>45286</v>
      </c>
      <c r="AU242" s="108"/>
      <c r="AV242" s="109"/>
      <c r="AW242" s="94" t="s">
        <v>638</v>
      </c>
      <c r="AX242" s="70" t="s">
        <v>1097</v>
      </c>
      <c r="AY242" s="72">
        <v>79338886</v>
      </c>
      <c r="AZ242" s="73">
        <v>8</v>
      </c>
      <c r="BA242" s="70" t="s">
        <v>2226</v>
      </c>
      <c r="BB242" s="60" t="s">
        <v>170</v>
      </c>
      <c r="BC242" s="74" t="s">
        <v>170</v>
      </c>
      <c r="BD242" s="75" t="e">
        <f ca="1">(TODAY()-Tabla1[[#This Row],[FECHA DE NACIMIENTO]])/365</f>
        <v>#VALUE!</v>
      </c>
      <c r="BE242" s="70" t="s">
        <v>170</v>
      </c>
      <c r="BF242" s="70" t="s">
        <v>1099</v>
      </c>
      <c r="BG242" s="70" t="s">
        <v>170</v>
      </c>
      <c r="BH242" s="76" t="s">
        <v>158</v>
      </c>
      <c r="BI242" s="234" t="s">
        <v>2227</v>
      </c>
      <c r="BJ242" s="70" t="s">
        <v>160</v>
      </c>
      <c r="BK242" s="77" t="s">
        <v>2228</v>
      </c>
      <c r="BL242" s="70" t="s">
        <v>2229</v>
      </c>
      <c r="BM242" s="119" t="s">
        <v>2230</v>
      </c>
      <c r="BN242" s="70" t="s">
        <v>163</v>
      </c>
      <c r="BO242" s="71">
        <v>45457</v>
      </c>
      <c r="BP242" s="71"/>
      <c r="BQ242" s="70" t="s">
        <v>2231</v>
      </c>
      <c r="BR242" s="72">
        <v>80192226</v>
      </c>
      <c r="BS242" s="73">
        <v>1</v>
      </c>
      <c r="BT242" s="70" t="s">
        <v>185</v>
      </c>
      <c r="BU242" s="128" t="s">
        <v>2232</v>
      </c>
      <c r="BV242" s="80" t="s">
        <v>2137</v>
      </c>
      <c r="BW242" s="97" t="s">
        <v>187</v>
      </c>
      <c r="BX242" s="99" t="s">
        <v>1824</v>
      </c>
      <c r="BY242" s="98" t="s">
        <v>2233</v>
      </c>
      <c r="BZ242" s="93" t="s">
        <v>2234</v>
      </c>
      <c r="CA242" s="93" t="s">
        <v>2235</v>
      </c>
      <c r="CB242" s="93" t="s">
        <v>2236</v>
      </c>
      <c r="CC242" s="93" t="s">
        <v>2237</v>
      </c>
      <c r="CD242" s="93" t="s">
        <v>2238</v>
      </c>
      <c r="CE242" s="93" t="s">
        <v>2239</v>
      </c>
      <c r="CF242" s="93" t="s">
        <v>2240</v>
      </c>
      <c r="CG242" s="93" t="s">
        <v>2241</v>
      </c>
      <c r="CH242" s="93" t="s">
        <v>2242</v>
      </c>
      <c r="CI242" s="81" t="s">
        <v>170</v>
      </c>
      <c r="CJ242" s="81" t="s">
        <v>170</v>
      </c>
      <c r="CK242" s="81" t="s">
        <v>170</v>
      </c>
      <c r="CL242" s="81" t="s">
        <v>170</v>
      </c>
      <c r="CM242" s="81" t="s">
        <v>170</v>
      </c>
      <c r="CN242" s="81" t="s">
        <v>170</v>
      </c>
      <c r="CO242" s="81" t="s">
        <v>170</v>
      </c>
      <c r="CP242" s="81" t="s">
        <v>170</v>
      </c>
      <c r="CQ242" s="81" t="s">
        <v>170</v>
      </c>
      <c r="CR242" s="82" t="s">
        <v>170</v>
      </c>
      <c r="CS242" s="100"/>
      <c r="CT242" s="83"/>
      <c r="CU242" s="83"/>
      <c r="CV242" s="83"/>
      <c r="CW242" s="83"/>
      <c r="CX242" s="83"/>
      <c r="CY242" s="83"/>
      <c r="CZ242" s="83"/>
      <c r="DA242" s="83"/>
      <c r="DB242" s="84">
        <f t="shared" si="36"/>
        <v>0</v>
      </c>
      <c r="DC242" s="100">
        <v>45457</v>
      </c>
      <c r="DD242" s="101"/>
      <c r="DE242" s="86"/>
      <c r="DF242" s="85"/>
      <c r="DG242" s="86"/>
      <c r="DH242" s="85"/>
      <c r="DI242" s="86"/>
      <c r="DJ242" s="86"/>
      <c r="DK242" s="86"/>
      <c r="DL242" s="86"/>
      <c r="DM242" s="86"/>
      <c r="DN242" s="87"/>
      <c r="DO242" s="325">
        <f t="shared" si="43"/>
        <v>0</v>
      </c>
      <c r="DP242" s="111"/>
      <c r="DQ242" s="112"/>
      <c r="DR242" s="111"/>
      <c r="DS242" s="111"/>
      <c r="DT242" s="111"/>
      <c r="DU242" s="111"/>
      <c r="DV242" s="113"/>
      <c r="DW242" s="113"/>
      <c r="DX242" s="113"/>
      <c r="DY242" s="113"/>
      <c r="DZ242" s="114" t="s">
        <v>2243</v>
      </c>
      <c r="EA242" s="115">
        <f t="shared" si="37"/>
        <v>6480000</v>
      </c>
      <c r="EB242" s="116">
        <f t="shared" si="38"/>
        <v>6480000</v>
      </c>
      <c r="EC242" s="322" t="s">
        <v>2244</v>
      </c>
    </row>
    <row r="243" spans="1:133" s="118" customFormat="1" ht="55.5" customHeight="1" x14ac:dyDescent="0.2">
      <c r="A243" s="61">
        <v>242</v>
      </c>
      <c r="B243" s="61">
        <v>2023</v>
      </c>
      <c r="C243" s="231" t="s">
        <v>2245</v>
      </c>
      <c r="D243" s="238" t="s">
        <v>2246</v>
      </c>
      <c r="E243" s="62" t="s">
        <v>2247</v>
      </c>
      <c r="F243" s="62" t="s">
        <v>2248</v>
      </c>
      <c r="G243" s="61" t="s">
        <v>137</v>
      </c>
      <c r="H243" s="61" t="s">
        <v>138</v>
      </c>
      <c r="I243" s="63">
        <v>379061430</v>
      </c>
      <c r="J243" s="126">
        <f t="shared" si="34"/>
        <v>379061430</v>
      </c>
      <c r="K243" s="64" t="s">
        <v>139</v>
      </c>
      <c r="L243" s="65" t="s">
        <v>170</v>
      </c>
      <c r="M243" s="76">
        <v>12</v>
      </c>
      <c r="N243" s="69" t="s">
        <v>558</v>
      </c>
      <c r="O243" s="69" t="s">
        <v>266</v>
      </c>
      <c r="P243" s="88" t="s">
        <v>559</v>
      </c>
      <c r="Q243" s="88">
        <v>1830</v>
      </c>
      <c r="R243" s="95" t="s">
        <v>560</v>
      </c>
      <c r="S243" s="102">
        <v>562</v>
      </c>
      <c r="T243" s="103">
        <v>45076</v>
      </c>
      <c r="U243" s="89"/>
      <c r="V243" s="90"/>
      <c r="W243" s="89"/>
      <c r="X243" s="104"/>
      <c r="Y243" s="105"/>
      <c r="Z243" s="91"/>
      <c r="AA243" s="92"/>
      <c r="AB243" s="92"/>
      <c r="AC243" s="92"/>
      <c r="AD243" s="106"/>
      <c r="AE243" s="96" t="s">
        <v>144</v>
      </c>
      <c r="AF243" s="66" t="s">
        <v>145</v>
      </c>
      <c r="AG243" s="238" t="s">
        <v>1338</v>
      </c>
      <c r="AH243" s="238" t="s">
        <v>147</v>
      </c>
      <c r="AI243" s="231" t="s">
        <v>1340</v>
      </c>
      <c r="AJ243" s="241">
        <v>18</v>
      </c>
      <c r="AK243" s="123" t="s">
        <v>2249</v>
      </c>
      <c r="AL243" s="70" t="s">
        <v>150</v>
      </c>
      <c r="AM243" s="70">
        <v>6</v>
      </c>
      <c r="AN243" s="70">
        <v>0</v>
      </c>
      <c r="AO243" s="70">
        <f t="shared" si="35"/>
        <v>6</v>
      </c>
      <c r="AP243" s="70">
        <v>0</v>
      </c>
      <c r="AQ243" s="107">
        <v>45132</v>
      </c>
      <c r="AR243" s="108">
        <v>45138</v>
      </c>
      <c r="AS243" s="108">
        <v>45146</v>
      </c>
      <c r="AT243" s="108">
        <v>45329</v>
      </c>
      <c r="AU243" s="249"/>
      <c r="AV243" s="109"/>
      <c r="AW243" s="94" t="s">
        <v>179</v>
      </c>
      <c r="AX243" s="70" t="s">
        <v>1097</v>
      </c>
      <c r="AY243" s="72">
        <v>900175862</v>
      </c>
      <c r="AZ243" s="73">
        <v>8</v>
      </c>
      <c r="BA243" s="70" t="s">
        <v>2250</v>
      </c>
      <c r="BB243" s="60" t="s">
        <v>170</v>
      </c>
      <c r="BC243" s="74" t="s">
        <v>170</v>
      </c>
      <c r="BD243" s="75" t="e">
        <f ca="1">(TODAY()-Tabla1[[#This Row],[FECHA DE NACIMIENTO]])/365</f>
        <v>#VALUE!</v>
      </c>
      <c r="BE243" s="70" t="s">
        <v>170</v>
      </c>
      <c r="BF243" s="70" t="s">
        <v>1099</v>
      </c>
      <c r="BG243" s="70" t="s">
        <v>170</v>
      </c>
      <c r="BH243" s="76" t="s">
        <v>1100</v>
      </c>
      <c r="BI243" s="73" t="s">
        <v>1830</v>
      </c>
      <c r="BJ243" s="70" t="s">
        <v>160</v>
      </c>
      <c r="BK243" s="77" t="s">
        <v>1660</v>
      </c>
      <c r="BL243" s="70">
        <v>6207579</v>
      </c>
      <c r="BM243" s="119" t="s">
        <v>1661</v>
      </c>
      <c r="BN243" s="70" t="s">
        <v>163</v>
      </c>
      <c r="BO243" s="71">
        <v>46599</v>
      </c>
      <c r="BP243" s="71"/>
      <c r="BQ243" s="70" t="s">
        <v>2251</v>
      </c>
      <c r="BR243" s="72">
        <v>52312234</v>
      </c>
      <c r="BS243" s="73">
        <v>5</v>
      </c>
      <c r="BT243" s="70" t="s">
        <v>1241</v>
      </c>
      <c r="BU243" s="128" t="s">
        <v>2252</v>
      </c>
      <c r="BV243" s="80" t="s">
        <v>2137</v>
      </c>
      <c r="BW243" s="97" t="s">
        <v>187</v>
      </c>
      <c r="BX243" s="99" t="s">
        <v>2130</v>
      </c>
      <c r="BY243" s="98" t="s">
        <v>2250</v>
      </c>
      <c r="BZ243" s="93" t="s">
        <v>2253</v>
      </c>
      <c r="CA243" s="93" t="s">
        <v>1712</v>
      </c>
      <c r="CB243" s="93" t="s">
        <v>2254</v>
      </c>
      <c r="CC243" s="93" t="s">
        <v>2255</v>
      </c>
      <c r="CD243" s="93" t="s">
        <v>2256</v>
      </c>
      <c r="CE243" s="93" t="s">
        <v>2257</v>
      </c>
      <c r="CF243" s="93" t="s">
        <v>170</v>
      </c>
      <c r="CG243" s="93" t="s">
        <v>170</v>
      </c>
      <c r="CH243" s="93" t="s">
        <v>170</v>
      </c>
      <c r="CI243" s="81" t="s">
        <v>170</v>
      </c>
      <c r="CJ243" s="81" t="s">
        <v>170</v>
      </c>
      <c r="CK243" s="81" t="s">
        <v>170</v>
      </c>
      <c r="CL243" s="81" t="s">
        <v>170</v>
      </c>
      <c r="CM243" s="81" t="s">
        <v>170</v>
      </c>
      <c r="CN243" s="81" t="s">
        <v>170</v>
      </c>
      <c r="CO243" s="81" t="s">
        <v>170</v>
      </c>
      <c r="CP243" s="81" t="s">
        <v>170</v>
      </c>
      <c r="CQ243" s="81" t="s">
        <v>170</v>
      </c>
      <c r="CR243" s="82" t="s">
        <v>170</v>
      </c>
      <c r="CS243" s="100"/>
      <c r="CT243" s="83"/>
      <c r="CU243" s="83"/>
      <c r="CV243" s="83"/>
      <c r="CW243" s="83"/>
      <c r="CX243" s="83"/>
      <c r="CY243" s="83"/>
      <c r="CZ243" s="83"/>
      <c r="DA243" s="83"/>
      <c r="DB243" s="84">
        <f t="shared" si="36"/>
        <v>0</v>
      </c>
      <c r="DC243" s="237"/>
      <c r="DD243" s="101"/>
      <c r="DE243" s="86"/>
      <c r="DF243" s="85"/>
      <c r="DG243" s="86"/>
      <c r="DH243" s="85"/>
      <c r="DI243" s="86"/>
      <c r="DJ243" s="86"/>
      <c r="DK243" s="86"/>
      <c r="DL243" s="86"/>
      <c r="DM243" s="86"/>
      <c r="DN243" s="87"/>
      <c r="DO243" s="325">
        <f t="shared" si="43"/>
        <v>0</v>
      </c>
      <c r="DP243" s="111"/>
      <c r="DQ243" s="112"/>
      <c r="DR243" s="111"/>
      <c r="DS243" s="111"/>
      <c r="DT243" s="111"/>
      <c r="DU243" s="111"/>
      <c r="DV243" s="113"/>
      <c r="DW243" s="113"/>
      <c r="DX243" s="113"/>
      <c r="DY243" s="113"/>
      <c r="DZ243" s="324" t="s">
        <v>2258</v>
      </c>
      <c r="EA243" s="115">
        <f t="shared" si="37"/>
        <v>63176905</v>
      </c>
      <c r="EB243" s="116">
        <f t="shared" si="38"/>
        <v>63176905</v>
      </c>
      <c r="EC243" s="227"/>
    </row>
    <row r="244" spans="1:133" s="118" customFormat="1" ht="48" x14ac:dyDescent="0.2">
      <c r="A244" s="61">
        <v>243</v>
      </c>
      <c r="B244" s="61">
        <v>2023</v>
      </c>
      <c r="C244" s="231" t="s">
        <v>2259</v>
      </c>
      <c r="D244" s="238" t="s">
        <v>2260</v>
      </c>
      <c r="E244" s="62" t="s">
        <v>1611</v>
      </c>
      <c r="F244" s="62" t="s">
        <v>1612</v>
      </c>
      <c r="G244" s="61" t="s">
        <v>137</v>
      </c>
      <c r="H244" s="61" t="s">
        <v>138</v>
      </c>
      <c r="I244" s="63">
        <v>263316668</v>
      </c>
      <c r="J244" s="126">
        <f t="shared" si="34"/>
        <v>263316668</v>
      </c>
      <c r="K244" s="64" t="s">
        <v>139</v>
      </c>
      <c r="L244" s="65" t="s">
        <v>170</v>
      </c>
      <c r="M244" s="76">
        <v>27</v>
      </c>
      <c r="N244" s="69" t="s">
        <v>897</v>
      </c>
      <c r="O244" s="69" t="s">
        <v>898</v>
      </c>
      <c r="P244" s="88" t="s">
        <v>899</v>
      </c>
      <c r="Q244" s="88">
        <v>1712</v>
      </c>
      <c r="R244" s="95" t="s">
        <v>900</v>
      </c>
      <c r="S244" s="102">
        <v>583</v>
      </c>
      <c r="T244" s="103">
        <v>45098</v>
      </c>
      <c r="U244" s="89"/>
      <c r="V244" s="90"/>
      <c r="W244" s="89"/>
      <c r="X244" s="104"/>
      <c r="Y244" s="105"/>
      <c r="Z244" s="91"/>
      <c r="AA244" s="92"/>
      <c r="AB244" s="92"/>
      <c r="AC244" s="92"/>
      <c r="AD244" s="106"/>
      <c r="AE244" s="96" t="s">
        <v>144</v>
      </c>
      <c r="AF244" s="66" t="s">
        <v>145</v>
      </c>
      <c r="AG244" s="238" t="s">
        <v>1338</v>
      </c>
      <c r="AH244" s="238" t="s">
        <v>147</v>
      </c>
      <c r="AI244" s="231" t="s">
        <v>1340</v>
      </c>
      <c r="AJ244" s="68">
        <v>18</v>
      </c>
      <c r="AK244" s="123" t="s">
        <v>2261</v>
      </c>
      <c r="AL244" s="70" t="s">
        <v>150</v>
      </c>
      <c r="AM244" s="70">
        <v>6</v>
      </c>
      <c r="AN244" s="70">
        <v>0</v>
      </c>
      <c r="AO244" s="70">
        <f t="shared" si="35"/>
        <v>6</v>
      </c>
      <c r="AP244" s="70"/>
      <c r="AQ244" s="107">
        <v>45103</v>
      </c>
      <c r="AR244" s="108">
        <v>45155</v>
      </c>
      <c r="AS244" s="108">
        <v>45173</v>
      </c>
      <c r="AT244" s="108">
        <v>45354</v>
      </c>
      <c r="AU244" s="108"/>
      <c r="AV244" s="109"/>
      <c r="AW244" s="94" t="s">
        <v>195</v>
      </c>
      <c r="AX244" s="70" t="s">
        <v>1097</v>
      </c>
      <c r="AY244" s="72">
        <v>900175862</v>
      </c>
      <c r="AZ244" s="73">
        <v>8</v>
      </c>
      <c r="BA244" s="70" t="s">
        <v>2262</v>
      </c>
      <c r="BB244" s="60" t="s">
        <v>170</v>
      </c>
      <c r="BC244" s="74" t="s">
        <v>170</v>
      </c>
      <c r="BD244" s="75" t="e">
        <f ca="1">(TODAY()-Tabla1[[#This Row],[FECHA DE NACIMIENTO]])/365</f>
        <v>#VALUE!</v>
      </c>
      <c r="BE244" s="70" t="s">
        <v>170</v>
      </c>
      <c r="BF244" s="70" t="s">
        <v>1099</v>
      </c>
      <c r="BG244" s="70" t="s">
        <v>170</v>
      </c>
      <c r="BH244" s="76" t="s">
        <v>1100</v>
      </c>
      <c r="BI244" s="73" t="s">
        <v>1830</v>
      </c>
      <c r="BJ244" s="70" t="s">
        <v>160</v>
      </c>
      <c r="BK244" s="77" t="s">
        <v>1660</v>
      </c>
      <c r="BL244" s="70">
        <v>6016207579</v>
      </c>
      <c r="BM244" s="119" t="s">
        <v>1661</v>
      </c>
      <c r="BN244" s="70" t="s">
        <v>163</v>
      </c>
      <c r="BO244" s="71">
        <v>46435</v>
      </c>
      <c r="BP244" s="71"/>
      <c r="BQ244" s="70" t="s">
        <v>2263</v>
      </c>
      <c r="BR244" s="257">
        <v>1019127835</v>
      </c>
      <c r="BS244" s="73">
        <v>1</v>
      </c>
      <c r="BT244" s="70" t="s">
        <v>862</v>
      </c>
      <c r="BU244" s="128" t="s">
        <v>2264</v>
      </c>
      <c r="BV244" s="70" t="s">
        <v>1491</v>
      </c>
      <c r="BW244" s="97" t="s">
        <v>168</v>
      </c>
      <c r="BX244" s="99" t="s">
        <v>2220</v>
      </c>
      <c r="BY244" s="98" t="s">
        <v>1711</v>
      </c>
      <c r="BZ244" s="93" t="s">
        <v>2256</v>
      </c>
      <c r="CA244" s="93" t="s">
        <v>1712</v>
      </c>
      <c r="CB244" s="93" t="s">
        <v>2265</v>
      </c>
      <c r="CC244" s="93" t="s">
        <v>2266</v>
      </c>
      <c r="CD244" s="93" t="s">
        <v>2267</v>
      </c>
      <c r="CE244" s="93" t="s">
        <v>2268</v>
      </c>
      <c r="CF244" s="93" t="s">
        <v>2269</v>
      </c>
      <c r="CG244" s="93" t="s">
        <v>170</v>
      </c>
      <c r="CH244" s="93" t="s">
        <v>170</v>
      </c>
      <c r="CI244" s="81" t="s">
        <v>170</v>
      </c>
      <c r="CJ244" s="81" t="s">
        <v>170</v>
      </c>
      <c r="CK244" s="81" t="s">
        <v>170</v>
      </c>
      <c r="CL244" s="81" t="s">
        <v>170</v>
      </c>
      <c r="CM244" s="81" t="s">
        <v>170</v>
      </c>
      <c r="CN244" s="81" t="s">
        <v>170</v>
      </c>
      <c r="CO244" s="81" t="s">
        <v>170</v>
      </c>
      <c r="CP244" s="81" t="s">
        <v>170</v>
      </c>
      <c r="CQ244" s="81" t="s">
        <v>170</v>
      </c>
      <c r="CR244" s="82" t="s">
        <v>170</v>
      </c>
      <c r="CS244" s="100"/>
      <c r="CT244" s="83"/>
      <c r="CU244" s="83"/>
      <c r="CV244" s="83"/>
      <c r="CW244" s="83"/>
      <c r="CX244" s="83"/>
      <c r="CY244" s="83"/>
      <c r="CZ244" s="83"/>
      <c r="DA244" s="83"/>
      <c r="DB244" s="84">
        <f t="shared" si="36"/>
        <v>0</v>
      </c>
      <c r="DC244" s="100"/>
      <c r="DD244" s="101"/>
      <c r="DE244" s="86"/>
      <c r="DF244" s="85"/>
      <c r="DG244" s="86"/>
      <c r="DH244" s="85"/>
      <c r="DI244" s="86"/>
      <c r="DJ244" s="86"/>
      <c r="DK244" s="86"/>
      <c r="DL244" s="86"/>
      <c r="DM244" s="86"/>
      <c r="DN244" s="87"/>
      <c r="DO244" s="325">
        <f t="shared" si="43"/>
        <v>0</v>
      </c>
      <c r="DP244" s="111"/>
      <c r="DQ244" s="112"/>
      <c r="DR244" s="111"/>
      <c r="DS244" s="111"/>
      <c r="DT244" s="111"/>
      <c r="DU244" s="111"/>
      <c r="DV244" s="113"/>
      <c r="DW244" s="113"/>
      <c r="DX244" s="113"/>
      <c r="DY244" s="113"/>
      <c r="DZ244" s="114" t="s">
        <v>2270</v>
      </c>
      <c r="EA244" s="115">
        <f t="shared" si="37"/>
        <v>43886111.333333336</v>
      </c>
      <c r="EB244" s="116">
        <f t="shared" si="38"/>
        <v>43886111.333333336</v>
      </c>
      <c r="EC244" s="117" t="s">
        <v>2271</v>
      </c>
    </row>
    <row r="245" spans="1:133" s="118" customFormat="1" ht="29.25" customHeight="1" x14ac:dyDescent="0.2">
      <c r="A245" s="61">
        <v>244</v>
      </c>
      <c r="B245" s="61">
        <v>2023</v>
      </c>
      <c r="C245" s="231" t="s">
        <v>2272</v>
      </c>
      <c r="D245" s="238" t="s">
        <v>2273</v>
      </c>
      <c r="E245" s="62" t="s">
        <v>1089</v>
      </c>
      <c r="F245" s="62" t="s">
        <v>1090</v>
      </c>
      <c r="G245" s="61" t="s">
        <v>137</v>
      </c>
      <c r="H245" s="61" t="s">
        <v>138</v>
      </c>
      <c r="I245" s="63">
        <v>32480000</v>
      </c>
      <c r="J245" s="126">
        <f t="shared" si="34"/>
        <v>48720000</v>
      </c>
      <c r="K245" s="64" t="s">
        <v>1286</v>
      </c>
      <c r="L245" s="65" t="s">
        <v>170</v>
      </c>
      <c r="M245" s="76" t="s">
        <v>170</v>
      </c>
      <c r="N245" s="69" t="s">
        <v>170</v>
      </c>
      <c r="O245" s="69" t="s">
        <v>170</v>
      </c>
      <c r="P245" s="88" t="s">
        <v>2274</v>
      </c>
      <c r="Q245" s="88">
        <v>14102</v>
      </c>
      <c r="R245" s="95" t="s">
        <v>2275</v>
      </c>
      <c r="S245" s="102">
        <v>619</v>
      </c>
      <c r="T245" s="103">
        <v>45132</v>
      </c>
      <c r="U245" s="89">
        <v>801</v>
      </c>
      <c r="V245" s="90">
        <v>45251</v>
      </c>
      <c r="W245" s="89"/>
      <c r="X245" s="104"/>
      <c r="Y245" s="105"/>
      <c r="Z245" s="91"/>
      <c r="AA245" s="92"/>
      <c r="AB245" s="92"/>
      <c r="AC245" s="92"/>
      <c r="AD245" s="106"/>
      <c r="AE245" s="96" t="s">
        <v>144</v>
      </c>
      <c r="AF245" s="66" t="s">
        <v>145</v>
      </c>
      <c r="AG245" s="66" t="s">
        <v>2276</v>
      </c>
      <c r="AH245" s="66" t="s">
        <v>147</v>
      </c>
      <c r="AI245" s="67" t="s">
        <v>1340</v>
      </c>
      <c r="AJ245" s="68">
        <v>18</v>
      </c>
      <c r="AK245" s="123" t="s">
        <v>2277</v>
      </c>
      <c r="AL245" s="70" t="s">
        <v>150</v>
      </c>
      <c r="AM245" s="70">
        <v>6</v>
      </c>
      <c r="AN245" s="70">
        <v>0</v>
      </c>
      <c r="AO245" s="70">
        <f t="shared" si="35"/>
        <v>6</v>
      </c>
      <c r="AP245" s="70"/>
      <c r="AQ245" s="107">
        <v>45152</v>
      </c>
      <c r="AR245" s="108">
        <v>45154</v>
      </c>
      <c r="AS245" s="108">
        <v>45156</v>
      </c>
      <c r="AT245" s="108">
        <v>45339</v>
      </c>
      <c r="AU245" s="108"/>
      <c r="AV245" s="109"/>
      <c r="AW245" s="94" t="s">
        <v>179</v>
      </c>
      <c r="AX245" s="70" t="s">
        <v>1097</v>
      </c>
      <c r="AY245" s="72">
        <v>860515236</v>
      </c>
      <c r="AZ245" s="73">
        <v>2</v>
      </c>
      <c r="BA245" s="70" t="s">
        <v>2278</v>
      </c>
      <c r="BB245" s="60" t="s">
        <v>170</v>
      </c>
      <c r="BC245" s="74" t="s">
        <v>170</v>
      </c>
      <c r="BD245" s="75" t="s">
        <v>170</v>
      </c>
      <c r="BE245" s="70" t="s">
        <v>170</v>
      </c>
      <c r="BF245" s="70" t="s">
        <v>1099</v>
      </c>
      <c r="BG245" s="70" t="s">
        <v>170</v>
      </c>
      <c r="BH245" s="76" t="s">
        <v>1100</v>
      </c>
      <c r="BI245" s="73" t="s">
        <v>1101</v>
      </c>
      <c r="BJ245" s="70" t="s">
        <v>160</v>
      </c>
      <c r="BK245" s="77" t="s">
        <v>2279</v>
      </c>
      <c r="BL245" s="70">
        <v>6016950918</v>
      </c>
      <c r="BM245" s="119" t="s">
        <v>2280</v>
      </c>
      <c r="BN245" s="70" t="s">
        <v>163</v>
      </c>
      <c r="BO245" s="71">
        <v>45342</v>
      </c>
      <c r="BP245" s="71">
        <v>46434</v>
      </c>
      <c r="BQ245" s="70" t="s">
        <v>226</v>
      </c>
      <c r="BR245" s="72">
        <v>80101544</v>
      </c>
      <c r="BS245" s="73">
        <v>1</v>
      </c>
      <c r="BT245" s="70" t="s">
        <v>1105</v>
      </c>
      <c r="BU245" s="128" t="s">
        <v>2281</v>
      </c>
      <c r="BV245" s="80" t="s">
        <v>211</v>
      </c>
      <c r="BW245" s="97" t="s">
        <v>168</v>
      </c>
      <c r="BX245" s="99" t="s">
        <v>2130</v>
      </c>
      <c r="BY245" s="98" t="s">
        <v>2282</v>
      </c>
      <c r="BZ245" s="93" t="s">
        <v>2283</v>
      </c>
      <c r="CA245" s="93" t="s">
        <v>2284</v>
      </c>
      <c r="CB245" s="93" t="s">
        <v>2285</v>
      </c>
      <c r="CC245" s="93" t="s">
        <v>2286</v>
      </c>
      <c r="CD245" s="93" t="s">
        <v>2287</v>
      </c>
      <c r="CE245" s="93"/>
      <c r="CF245" s="93"/>
      <c r="CG245" s="93"/>
      <c r="CH245" s="93"/>
      <c r="CI245" s="81" t="s">
        <v>170</v>
      </c>
      <c r="CJ245" s="81" t="s">
        <v>170</v>
      </c>
      <c r="CK245" s="81" t="s">
        <v>170</v>
      </c>
      <c r="CL245" s="81" t="s">
        <v>170</v>
      </c>
      <c r="CM245" s="81" t="s">
        <v>170</v>
      </c>
      <c r="CN245" s="81" t="s">
        <v>170</v>
      </c>
      <c r="CO245" s="81" t="s">
        <v>170</v>
      </c>
      <c r="CP245" s="81" t="s">
        <v>170</v>
      </c>
      <c r="CQ245" s="81" t="s">
        <v>170</v>
      </c>
      <c r="CR245" s="82" t="s">
        <v>170</v>
      </c>
      <c r="CS245" s="100"/>
      <c r="CT245" s="83"/>
      <c r="CU245" s="83"/>
      <c r="CV245" s="83"/>
      <c r="CW245" s="83"/>
      <c r="CX245" s="83"/>
      <c r="CY245" s="83"/>
      <c r="CZ245" s="83"/>
      <c r="DA245" s="83"/>
      <c r="DB245" s="84">
        <f t="shared" si="36"/>
        <v>0</v>
      </c>
      <c r="DC245" s="100"/>
      <c r="DD245" s="101">
        <v>45257</v>
      </c>
      <c r="DE245" s="86">
        <v>16240000</v>
      </c>
      <c r="DF245" s="85"/>
      <c r="DG245" s="86"/>
      <c r="DH245" s="85"/>
      <c r="DI245" s="86"/>
      <c r="DJ245" s="86"/>
      <c r="DK245" s="86"/>
      <c r="DL245" s="86"/>
      <c r="DM245" s="86"/>
      <c r="DN245" s="87">
        <v>1</v>
      </c>
      <c r="DO245" s="325">
        <f t="shared" si="43"/>
        <v>16240000</v>
      </c>
      <c r="DP245" s="111"/>
      <c r="DQ245" s="112"/>
      <c r="DR245" s="111"/>
      <c r="DS245" s="111"/>
      <c r="DT245" s="111"/>
      <c r="DU245" s="111"/>
      <c r="DV245" s="113"/>
      <c r="DW245" s="113"/>
      <c r="DX245" s="113"/>
      <c r="DY245" s="113"/>
      <c r="DZ245" s="114" t="s">
        <v>2288</v>
      </c>
      <c r="EA245" s="115">
        <f t="shared" si="37"/>
        <v>8120000</v>
      </c>
      <c r="EB245" s="116">
        <f t="shared" si="38"/>
        <v>8120000</v>
      </c>
      <c r="EC245" s="323" t="s">
        <v>2289</v>
      </c>
    </row>
    <row r="246" spans="1:133" s="118" customFormat="1" ht="36" x14ac:dyDescent="0.2">
      <c r="A246" s="61">
        <v>245</v>
      </c>
      <c r="B246" s="61">
        <v>2023</v>
      </c>
      <c r="C246" s="238" t="s">
        <v>2290</v>
      </c>
      <c r="D246" s="238" t="s">
        <v>2291</v>
      </c>
      <c r="E246" s="62" t="s">
        <v>1089</v>
      </c>
      <c r="F246" s="62" t="s">
        <v>1283</v>
      </c>
      <c r="G246" s="61" t="s">
        <v>1091</v>
      </c>
      <c r="H246" s="61" t="s">
        <v>1092</v>
      </c>
      <c r="I246" s="63">
        <v>15629200</v>
      </c>
      <c r="J246" s="126">
        <f t="shared" si="34"/>
        <v>15629200</v>
      </c>
      <c r="K246" s="64" t="s">
        <v>139</v>
      </c>
      <c r="L246" s="65" t="s">
        <v>170</v>
      </c>
      <c r="M246" s="76" t="s">
        <v>170</v>
      </c>
      <c r="N246" s="69" t="s">
        <v>170</v>
      </c>
      <c r="O246" s="69" t="s">
        <v>170</v>
      </c>
      <c r="P246" s="88" t="s">
        <v>142</v>
      </c>
      <c r="Q246" s="88">
        <v>1741</v>
      </c>
      <c r="R246" s="95" t="s">
        <v>143</v>
      </c>
      <c r="S246" s="102">
        <v>626</v>
      </c>
      <c r="T246" s="103">
        <v>45153</v>
      </c>
      <c r="U246" s="89"/>
      <c r="V246" s="90"/>
      <c r="W246" s="89"/>
      <c r="X246" s="104"/>
      <c r="Y246" s="105">
        <v>1110</v>
      </c>
      <c r="Z246" s="91">
        <v>45153</v>
      </c>
      <c r="AA246" s="92"/>
      <c r="AB246" s="92"/>
      <c r="AC246" s="92"/>
      <c r="AD246" s="106"/>
      <c r="AE246" s="96" t="s">
        <v>144</v>
      </c>
      <c r="AF246" s="66" t="s">
        <v>145</v>
      </c>
      <c r="AG246" s="66" t="s">
        <v>1093</v>
      </c>
      <c r="AH246" s="66" t="s">
        <v>1094</v>
      </c>
      <c r="AI246" s="66" t="s">
        <v>1095</v>
      </c>
      <c r="AJ246" s="66">
        <v>6</v>
      </c>
      <c r="AK246" s="123" t="s">
        <v>2292</v>
      </c>
      <c r="AL246" s="70" t="s">
        <v>1943</v>
      </c>
      <c r="AM246" s="70">
        <v>15</v>
      </c>
      <c r="AN246" s="70">
        <v>0</v>
      </c>
      <c r="AO246" s="70">
        <f t="shared" si="35"/>
        <v>15</v>
      </c>
      <c r="AP246" s="70"/>
      <c r="AQ246" s="247">
        <v>45024</v>
      </c>
      <c r="AR246" s="236">
        <v>45152</v>
      </c>
      <c r="AS246" s="108">
        <v>45164</v>
      </c>
      <c r="AT246" s="108">
        <v>45179</v>
      </c>
      <c r="AU246" s="108"/>
      <c r="AV246" s="109"/>
      <c r="AW246" s="94" t="s">
        <v>1722</v>
      </c>
      <c r="AX246" s="70" t="s">
        <v>1097</v>
      </c>
      <c r="AY246" s="72">
        <v>830037946</v>
      </c>
      <c r="AZ246" s="73">
        <v>3</v>
      </c>
      <c r="BA246" s="70" t="s">
        <v>2293</v>
      </c>
      <c r="BB246" s="60" t="s">
        <v>170</v>
      </c>
      <c r="BC246" s="74" t="s">
        <v>170</v>
      </c>
      <c r="BD246" s="75" t="s">
        <v>170</v>
      </c>
      <c r="BE246" s="70" t="s">
        <v>170</v>
      </c>
      <c r="BF246" s="70" t="s">
        <v>1099</v>
      </c>
      <c r="BG246" s="70" t="s">
        <v>170</v>
      </c>
      <c r="BH246" s="76" t="s">
        <v>1100</v>
      </c>
      <c r="BI246" s="73" t="s">
        <v>1295</v>
      </c>
      <c r="BJ246" s="70" t="s">
        <v>160</v>
      </c>
      <c r="BK246" s="77" t="s">
        <v>2294</v>
      </c>
      <c r="BL246" s="70">
        <v>6013649088</v>
      </c>
      <c r="BM246" s="119" t="s">
        <v>2295</v>
      </c>
      <c r="BN246" s="70" t="s">
        <v>163</v>
      </c>
      <c r="BO246" s="71" t="s">
        <v>170</v>
      </c>
      <c r="BP246" s="71"/>
      <c r="BQ246" s="70" t="s">
        <v>652</v>
      </c>
      <c r="BR246" s="72">
        <v>1012420016</v>
      </c>
      <c r="BS246" s="73">
        <v>4</v>
      </c>
      <c r="BT246" s="70" t="s">
        <v>653</v>
      </c>
      <c r="BU246" s="320" t="s">
        <v>2296</v>
      </c>
      <c r="BV246" s="80" t="s">
        <v>2297</v>
      </c>
      <c r="BW246" s="97" t="s">
        <v>187</v>
      </c>
      <c r="BX246" s="99" t="s">
        <v>2130</v>
      </c>
      <c r="BY246" s="93" t="s">
        <v>170</v>
      </c>
      <c r="BZ246" s="93" t="s">
        <v>170</v>
      </c>
      <c r="CA246" s="93" t="s">
        <v>170</v>
      </c>
      <c r="CB246" s="93" t="s">
        <v>170</v>
      </c>
      <c r="CC246" s="93" t="s">
        <v>170</v>
      </c>
      <c r="CD246" s="93" t="s">
        <v>170</v>
      </c>
      <c r="CE246" s="93" t="s">
        <v>170</v>
      </c>
      <c r="CF246" s="93" t="s">
        <v>170</v>
      </c>
      <c r="CG246" s="93" t="s">
        <v>170</v>
      </c>
      <c r="CH246" s="93" t="s">
        <v>170</v>
      </c>
      <c r="CI246" s="81" t="s">
        <v>170</v>
      </c>
      <c r="CJ246" s="81" t="s">
        <v>170</v>
      </c>
      <c r="CK246" s="81" t="s">
        <v>170</v>
      </c>
      <c r="CL246" s="81" t="s">
        <v>170</v>
      </c>
      <c r="CM246" s="81" t="s">
        <v>170</v>
      </c>
      <c r="CN246" s="81" t="s">
        <v>170</v>
      </c>
      <c r="CO246" s="81" t="s">
        <v>170</v>
      </c>
      <c r="CP246" s="81" t="s">
        <v>170</v>
      </c>
      <c r="CQ246" s="81" t="s">
        <v>170</v>
      </c>
      <c r="CR246" s="82" t="s">
        <v>170</v>
      </c>
      <c r="CS246" s="100"/>
      <c r="CT246" s="83"/>
      <c r="CU246" s="83"/>
      <c r="CV246" s="83"/>
      <c r="CW246" s="83"/>
      <c r="CX246" s="83"/>
      <c r="CY246" s="83"/>
      <c r="CZ246" s="83"/>
      <c r="DA246" s="83"/>
      <c r="DB246" s="84">
        <f t="shared" si="36"/>
        <v>0</v>
      </c>
      <c r="DC246" s="100"/>
      <c r="DD246" s="101"/>
      <c r="DE246" s="86"/>
      <c r="DF246" s="85"/>
      <c r="DG246" s="86"/>
      <c r="DH246" s="85"/>
      <c r="DI246" s="86"/>
      <c r="DJ246" s="86"/>
      <c r="DK246" s="86"/>
      <c r="DL246" s="86"/>
      <c r="DM246" s="86"/>
      <c r="DN246" s="87"/>
      <c r="DO246" s="325">
        <f t="shared" si="43"/>
        <v>0</v>
      </c>
      <c r="DP246" s="111"/>
      <c r="DQ246" s="112"/>
      <c r="DR246" s="111"/>
      <c r="DS246" s="111"/>
      <c r="DT246" s="111"/>
      <c r="DU246" s="111"/>
      <c r="DV246" s="113"/>
      <c r="DW246" s="113"/>
      <c r="DX246" s="113"/>
      <c r="DY246" s="113"/>
      <c r="DZ246" s="114"/>
      <c r="EA246" s="115">
        <f t="shared" si="37"/>
        <v>1041946.6666666666</v>
      </c>
      <c r="EB246" s="116">
        <f t="shared" si="38"/>
        <v>1041946.6666666666</v>
      </c>
      <c r="EC246" s="227"/>
    </row>
    <row r="247" spans="1:133" s="118" customFormat="1" ht="84" x14ac:dyDescent="0.2">
      <c r="A247" s="61">
        <v>246</v>
      </c>
      <c r="B247" s="61">
        <v>2023</v>
      </c>
      <c r="C247" s="129" t="s">
        <v>2298</v>
      </c>
      <c r="D247" s="130" t="s">
        <v>2299</v>
      </c>
      <c r="E247" s="62" t="s">
        <v>1611</v>
      </c>
      <c r="F247" s="62" t="s">
        <v>1612</v>
      </c>
      <c r="G247" s="61" t="s">
        <v>137</v>
      </c>
      <c r="H247" s="61" t="s">
        <v>138</v>
      </c>
      <c r="I247" s="63">
        <v>264398000</v>
      </c>
      <c r="J247" s="126">
        <f t="shared" si="34"/>
        <v>264398000</v>
      </c>
      <c r="K247" s="64" t="s">
        <v>139</v>
      </c>
      <c r="L247" s="65" t="s">
        <v>170</v>
      </c>
      <c r="M247" s="76" t="s">
        <v>170</v>
      </c>
      <c r="N247" s="69" t="s">
        <v>170</v>
      </c>
      <c r="O247" s="69" t="s">
        <v>170</v>
      </c>
      <c r="P247" s="88"/>
      <c r="Q247" s="88"/>
      <c r="R247" s="95"/>
      <c r="S247" s="102"/>
      <c r="T247" s="103"/>
      <c r="U247" s="89"/>
      <c r="V247" s="90"/>
      <c r="W247" s="89"/>
      <c r="X247" s="104"/>
      <c r="Y247" s="105"/>
      <c r="Z247" s="91"/>
      <c r="AA247" s="92"/>
      <c r="AB247" s="92"/>
      <c r="AC247" s="92"/>
      <c r="AD247" s="106"/>
      <c r="AE247" s="96" t="s">
        <v>144</v>
      </c>
      <c r="AF247" s="66" t="s">
        <v>145</v>
      </c>
      <c r="AG247" s="66" t="s">
        <v>1338</v>
      </c>
      <c r="AH247" s="66" t="s">
        <v>147</v>
      </c>
      <c r="AI247" s="67" t="s">
        <v>1340</v>
      </c>
      <c r="AJ247" s="68">
        <v>18</v>
      </c>
      <c r="AK247" s="123" t="s">
        <v>2300</v>
      </c>
      <c r="AL247" s="70" t="s">
        <v>150</v>
      </c>
      <c r="AM247" s="70">
        <v>6</v>
      </c>
      <c r="AN247" s="70">
        <v>1</v>
      </c>
      <c r="AO247" s="70">
        <f t="shared" si="35"/>
        <v>7</v>
      </c>
      <c r="AP247" s="70"/>
      <c r="AQ247" s="107">
        <v>45111</v>
      </c>
      <c r="AR247" s="108">
        <v>45168</v>
      </c>
      <c r="AS247" s="108">
        <v>45173</v>
      </c>
      <c r="AT247" s="108">
        <v>45354</v>
      </c>
      <c r="AU247" s="108">
        <v>45386</v>
      </c>
      <c r="AV247" s="109"/>
      <c r="AW247" s="94" t="s">
        <v>151</v>
      </c>
      <c r="AX247" s="70" t="s">
        <v>1097</v>
      </c>
      <c r="AY247" s="72">
        <v>900360948</v>
      </c>
      <c r="AZ247" s="73">
        <v>5</v>
      </c>
      <c r="BA247" s="70" t="s">
        <v>2301</v>
      </c>
      <c r="BB247" s="60" t="s">
        <v>170</v>
      </c>
      <c r="BC247" s="74" t="s">
        <v>170</v>
      </c>
      <c r="BD247" s="75" t="e">
        <f ca="1">(TODAY()-Tabla1[[#This Row],[FECHA DE NACIMIENTO]])/365</f>
        <v>#VALUE!</v>
      </c>
      <c r="BE247" s="70" t="s">
        <v>170</v>
      </c>
      <c r="BF247" s="70" t="s">
        <v>1099</v>
      </c>
      <c r="BG247" s="70" t="s">
        <v>170</v>
      </c>
      <c r="BH247" s="76" t="s">
        <v>1100</v>
      </c>
      <c r="BI247" s="73" t="s">
        <v>1830</v>
      </c>
      <c r="BJ247" s="70" t="s">
        <v>160</v>
      </c>
      <c r="BK247" s="77" t="s">
        <v>2302</v>
      </c>
      <c r="BL247" s="70">
        <v>6015196314</v>
      </c>
      <c r="BM247" s="119" t="s">
        <v>2303</v>
      </c>
      <c r="BN247" s="70" t="s">
        <v>163</v>
      </c>
      <c r="BO247" s="71">
        <v>46264</v>
      </c>
      <c r="BP247" s="71"/>
      <c r="BQ247" s="70" t="s">
        <v>2304</v>
      </c>
      <c r="BR247" s="257">
        <v>53037864</v>
      </c>
      <c r="BS247" s="73">
        <v>1</v>
      </c>
      <c r="BT247" s="70" t="s">
        <v>519</v>
      </c>
      <c r="BU247" s="370" t="s">
        <v>2305</v>
      </c>
      <c r="BV247" s="80" t="s">
        <v>1491</v>
      </c>
      <c r="BW247" s="97" t="s">
        <v>168</v>
      </c>
      <c r="BX247" s="99" t="s">
        <v>2220</v>
      </c>
      <c r="BY247" s="98" t="s">
        <v>2306</v>
      </c>
      <c r="BZ247" s="93" t="s">
        <v>2307</v>
      </c>
      <c r="CA247" s="93" t="s">
        <v>2308</v>
      </c>
      <c r="CB247" s="93" t="s">
        <v>2309</v>
      </c>
      <c r="CC247" s="93" t="s">
        <v>2310</v>
      </c>
      <c r="CD247" s="93" t="s">
        <v>2311</v>
      </c>
      <c r="CE247" s="93" t="s">
        <v>1712</v>
      </c>
      <c r="CF247" s="93" t="s">
        <v>2312</v>
      </c>
      <c r="CG247" s="93" t="s">
        <v>2313</v>
      </c>
      <c r="CH247" s="93" t="s">
        <v>170</v>
      </c>
      <c r="CI247" s="81" t="s">
        <v>170</v>
      </c>
      <c r="CJ247" s="81" t="s">
        <v>170</v>
      </c>
      <c r="CK247" s="81" t="s">
        <v>170</v>
      </c>
      <c r="CL247" s="81" t="s">
        <v>170</v>
      </c>
      <c r="CM247" s="81" t="s">
        <v>170</v>
      </c>
      <c r="CN247" s="81" t="s">
        <v>170</v>
      </c>
      <c r="CO247" s="81" t="s">
        <v>170</v>
      </c>
      <c r="CP247" s="81" t="s">
        <v>170</v>
      </c>
      <c r="CQ247" s="81" t="s">
        <v>170</v>
      </c>
      <c r="CR247" s="82" t="s">
        <v>170</v>
      </c>
      <c r="CS247" s="100">
        <v>45341</v>
      </c>
      <c r="CT247" s="83">
        <v>30</v>
      </c>
      <c r="CU247" s="83"/>
      <c r="CV247" s="83"/>
      <c r="CW247" s="83"/>
      <c r="CX247" s="83"/>
      <c r="CY247" s="83"/>
      <c r="CZ247" s="83"/>
      <c r="DA247" s="83">
        <v>1</v>
      </c>
      <c r="DB247" s="84">
        <f t="shared" si="36"/>
        <v>30</v>
      </c>
      <c r="DC247" s="100">
        <v>45385</v>
      </c>
      <c r="DD247" s="101"/>
      <c r="DE247" s="86"/>
      <c r="DF247" s="85"/>
      <c r="DG247" s="86"/>
      <c r="DH247" s="85"/>
      <c r="DI247" s="86"/>
      <c r="DJ247" s="86"/>
      <c r="DK247" s="86"/>
      <c r="DL247" s="86"/>
      <c r="DM247" s="86"/>
      <c r="DN247" s="87"/>
      <c r="DO247" s="325">
        <f t="shared" si="43"/>
        <v>0</v>
      </c>
      <c r="DP247" s="111"/>
      <c r="DQ247" s="112"/>
      <c r="DR247" s="111"/>
      <c r="DS247" s="111"/>
      <c r="DT247" s="111"/>
      <c r="DU247" s="111"/>
      <c r="DV247" s="113"/>
      <c r="DW247" s="113"/>
      <c r="DX247" s="113"/>
      <c r="DY247" s="113"/>
      <c r="DZ247" s="114" t="s">
        <v>2270</v>
      </c>
      <c r="EA247" s="115">
        <f t="shared" si="37"/>
        <v>37771142.857142858</v>
      </c>
      <c r="EB247" s="116">
        <f t="shared" si="38"/>
        <v>37771142.857142858</v>
      </c>
      <c r="EC247" s="117" t="s">
        <v>2314</v>
      </c>
    </row>
    <row r="248" spans="1:133" s="118" customFormat="1" ht="42" customHeight="1" x14ac:dyDescent="0.2">
      <c r="A248" s="61">
        <v>247</v>
      </c>
      <c r="B248" s="61">
        <v>2023</v>
      </c>
      <c r="C248" s="61" t="s">
        <v>2315</v>
      </c>
      <c r="D248" s="62" t="s">
        <v>2316</v>
      </c>
      <c r="E248" s="62" t="s">
        <v>2247</v>
      </c>
      <c r="F248" s="62" t="s">
        <v>2248</v>
      </c>
      <c r="G248" s="61" t="s">
        <v>137</v>
      </c>
      <c r="H248" s="61" t="s">
        <v>138</v>
      </c>
      <c r="I248" s="63">
        <v>382790000</v>
      </c>
      <c r="J248" s="126">
        <f t="shared" si="34"/>
        <v>382790000</v>
      </c>
      <c r="K248" s="64" t="s">
        <v>139</v>
      </c>
      <c r="L248" s="65" t="s">
        <v>170</v>
      </c>
      <c r="M248" s="76" t="s">
        <v>170</v>
      </c>
      <c r="N248" s="69" t="s">
        <v>170</v>
      </c>
      <c r="O248" s="69" t="s">
        <v>170</v>
      </c>
      <c r="P248" s="88" t="s">
        <v>824</v>
      </c>
      <c r="Q248" s="88">
        <v>1731</v>
      </c>
      <c r="R248" s="95" t="s">
        <v>825</v>
      </c>
      <c r="S248" s="102">
        <v>613</v>
      </c>
      <c r="T248" s="103">
        <v>45106</v>
      </c>
      <c r="U248" s="89"/>
      <c r="V248" s="90"/>
      <c r="W248" s="89"/>
      <c r="X248" s="104"/>
      <c r="Y248" s="105">
        <v>1127</v>
      </c>
      <c r="Z248" s="91">
        <v>45177</v>
      </c>
      <c r="AA248" s="92"/>
      <c r="AB248" s="92"/>
      <c r="AC248" s="92"/>
      <c r="AD248" s="106"/>
      <c r="AE248" s="96" t="s">
        <v>144</v>
      </c>
      <c r="AF248" s="66" t="s">
        <v>145</v>
      </c>
      <c r="AG248" s="66" t="s">
        <v>1338</v>
      </c>
      <c r="AH248" s="66" t="s">
        <v>147</v>
      </c>
      <c r="AI248" s="67" t="s">
        <v>1340</v>
      </c>
      <c r="AJ248" s="68">
        <v>18</v>
      </c>
      <c r="AK248" s="123" t="s">
        <v>2317</v>
      </c>
      <c r="AL248" s="70" t="s">
        <v>150</v>
      </c>
      <c r="AM248" s="70">
        <v>6</v>
      </c>
      <c r="AN248" s="70">
        <v>0</v>
      </c>
      <c r="AO248" s="70">
        <f t="shared" si="35"/>
        <v>6</v>
      </c>
      <c r="AP248" s="70"/>
      <c r="AQ248" s="107">
        <v>45113</v>
      </c>
      <c r="AR248" s="108">
        <v>45175</v>
      </c>
      <c r="AS248" s="108">
        <v>45188</v>
      </c>
      <c r="AT248" s="108">
        <v>45369</v>
      </c>
      <c r="AU248" s="108"/>
      <c r="AV248" s="109"/>
      <c r="AW248" s="94" t="s">
        <v>195</v>
      </c>
      <c r="AX248" s="70" t="s">
        <v>1097</v>
      </c>
      <c r="AY248" s="72">
        <v>901749693</v>
      </c>
      <c r="AZ248" s="73">
        <v>8</v>
      </c>
      <c r="BA248" s="70" t="s">
        <v>2318</v>
      </c>
      <c r="BB248" s="60" t="s">
        <v>170</v>
      </c>
      <c r="BC248" s="74" t="s">
        <v>170</v>
      </c>
      <c r="BD248" s="75" t="e">
        <f ca="1">(TODAY()-Tabla1[[#This Row],[FECHA DE NACIMIENTO]])/365</f>
        <v>#VALUE!</v>
      </c>
      <c r="BE248" s="70" t="s">
        <v>170</v>
      </c>
      <c r="BF248" s="70" t="s">
        <v>1099</v>
      </c>
      <c r="BG248" s="70" t="s">
        <v>170</v>
      </c>
      <c r="BH248" s="76" t="s">
        <v>1100</v>
      </c>
      <c r="BI248" s="73" t="s">
        <v>1620</v>
      </c>
      <c r="BJ248" s="70" t="s">
        <v>160</v>
      </c>
      <c r="BK248" s="77" t="s">
        <v>2302</v>
      </c>
      <c r="BL248" s="70">
        <v>3154486372</v>
      </c>
      <c r="BM248" s="119" t="s">
        <v>2303</v>
      </c>
      <c r="BN248" s="70" t="s">
        <v>2319</v>
      </c>
      <c r="BO248" s="71">
        <v>46461</v>
      </c>
      <c r="BP248" s="71"/>
      <c r="BQ248" s="70" t="s">
        <v>2320</v>
      </c>
      <c r="BR248" s="257">
        <v>80101544</v>
      </c>
      <c r="BS248" s="73">
        <v>1</v>
      </c>
      <c r="BT248" s="70" t="s">
        <v>831</v>
      </c>
      <c r="BU248" s="128" t="s">
        <v>2321</v>
      </c>
      <c r="BV248" s="80" t="s">
        <v>2137</v>
      </c>
      <c r="BW248" s="97" t="s">
        <v>168</v>
      </c>
      <c r="BX248" s="99" t="s">
        <v>2220</v>
      </c>
      <c r="BY248" s="93" t="s">
        <v>170</v>
      </c>
      <c r="BZ248" s="93" t="s">
        <v>170</v>
      </c>
      <c r="CA248" s="93" t="s">
        <v>170</v>
      </c>
      <c r="CB248" s="93" t="s">
        <v>170</v>
      </c>
      <c r="CC248" s="93" t="s">
        <v>170</v>
      </c>
      <c r="CD248" s="93" t="s">
        <v>170</v>
      </c>
      <c r="CE248" s="93" t="s">
        <v>170</v>
      </c>
      <c r="CF248" s="93" t="s">
        <v>170</v>
      </c>
      <c r="CG248" s="93" t="s">
        <v>170</v>
      </c>
      <c r="CH248" s="93" t="s">
        <v>170</v>
      </c>
      <c r="CI248" s="81" t="s">
        <v>170</v>
      </c>
      <c r="CJ248" s="81" t="s">
        <v>170</v>
      </c>
      <c r="CK248" s="81" t="s">
        <v>170</v>
      </c>
      <c r="CL248" s="81" t="s">
        <v>170</v>
      </c>
      <c r="CM248" s="81" t="s">
        <v>170</v>
      </c>
      <c r="CN248" s="81" t="s">
        <v>170</v>
      </c>
      <c r="CO248" s="81" t="s">
        <v>170</v>
      </c>
      <c r="CP248" s="81" t="s">
        <v>170</v>
      </c>
      <c r="CQ248" s="81" t="s">
        <v>170</v>
      </c>
      <c r="CR248" s="82" t="s">
        <v>170</v>
      </c>
      <c r="CS248" s="100"/>
      <c r="CT248" s="83"/>
      <c r="CU248" s="83"/>
      <c r="CV248" s="83"/>
      <c r="CW248" s="83"/>
      <c r="CX248" s="83"/>
      <c r="CY248" s="83"/>
      <c r="CZ248" s="83"/>
      <c r="DA248" s="83"/>
      <c r="DB248" s="84">
        <f t="shared" si="36"/>
        <v>0</v>
      </c>
      <c r="DC248" s="100"/>
      <c r="DD248" s="101"/>
      <c r="DE248" s="86"/>
      <c r="DF248" s="85"/>
      <c r="DG248" s="86"/>
      <c r="DH248" s="85"/>
      <c r="DI248" s="86"/>
      <c r="DJ248" s="86"/>
      <c r="DK248" s="86"/>
      <c r="DL248" s="86"/>
      <c r="DM248" s="86"/>
      <c r="DN248" s="87"/>
      <c r="DO248" s="325">
        <f t="shared" si="43"/>
        <v>0</v>
      </c>
      <c r="DP248" s="111"/>
      <c r="DQ248" s="112"/>
      <c r="DR248" s="111"/>
      <c r="DS248" s="111"/>
      <c r="DT248" s="111"/>
      <c r="DU248" s="111"/>
      <c r="DV248" s="113"/>
      <c r="DW248" s="113"/>
      <c r="DX248" s="113"/>
      <c r="DY248" s="113"/>
      <c r="DZ248" s="245" t="s">
        <v>2322</v>
      </c>
      <c r="EA248" s="115">
        <f t="shared" si="37"/>
        <v>63798333.333333336</v>
      </c>
      <c r="EB248" s="116">
        <f t="shared" si="38"/>
        <v>63798333.333333336</v>
      </c>
      <c r="EC248" s="117"/>
    </row>
    <row r="249" spans="1:133" s="118" customFormat="1" ht="27" customHeight="1" x14ac:dyDescent="0.2">
      <c r="A249" s="129">
        <v>248</v>
      </c>
      <c r="B249" s="129">
        <v>2023</v>
      </c>
      <c r="C249" s="231" t="s">
        <v>2323</v>
      </c>
      <c r="D249" s="238" t="s">
        <v>2324</v>
      </c>
      <c r="E249" s="62" t="s">
        <v>1611</v>
      </c>
      <c r="F249" s="62" t="s">
        <v>2325</v>
      </c>
      <c r="G249" s="61" t="s">
        <v>2165</v>
      </c>
      <c r="H249" s="61" t="s">
        <v>2166</v>
      </c>
      <c r="I249" s="63">
        <v>20000000</v>
      </c>
      <c r="J249" s="126">
        <f t="shared" si="34"/>
        <v>20000000</v>
      </c>
      <c r="K249" s="64" t="s">
        <v>1286</v>
      </c>
      <c r="L249" s="65"/>
      <c r="M249" s="76"/>
      <c r="N249" s="69"/>
      <c r="O249" s="69"/>
      <c r="P249" s="88"/>
      <c r="Q249" s="88"/>
      <c r="R249" s="95"/>
      <c r="S249" s="102"/>
      <c r="T249" s="103"/>
      <c r="U249" s="89"/>
      <c r="V249" s="90"/>
      <c r="W249" s="89"/>
      <c r="X249" s="104"/>
      <c r="Y249" s="105"/>
      <c r="Z249" s="91"/>
      <c r="AA249" s="92"/>
      <c r="AB249" s="92"/>
      <c r="AC249" s="92"/>
      <c r="AD249" s="106"/>
      <c r="AE249" s="96" t="s">
        <v>144</v>
      </c>
      <c r="AF249" s="66" t="s">
        <v>145</v>
      </c>
      <c r="AG249" s="66" t="s">
        <v>2168</v>
      </c>
      <c r="AH249" s="66" t="s">
        <v>2169</v>
      </c>
      <c r="AI249" s="67" t="s">
        <v>1340</v>
      </c>
      <c r="AJ249" s="68">
        <v>18</v>
      </c>
      <c r="AK249" s="123" t="s">
        <v>2326</v>
      </c>
      <c r="AL249" s="70" t="s">
        <v>150</v>
      </c>
      <c r="AM249" s="70">
        <v>8</v>
      </c>
      <c r="AN249" s="70">
        <v>0</v>
      </c>
      <c r="AO249" s="70">
        <f t="shared" si="35"/>
        <v>8</v>
      </c>
      <c r="AP249" s="70"/>
      <c r="AQ249" s="108">
        <v>45175</v>
      </c>
      <c r="AR249" s="108">
        <v>45177</v>
      </c>
      <c r="AS249" s="108">
        <v>45194</v>
      </c>
      <c r="AT249" s="108">
        <v>45436</v>
      </c>
      <c r="AU249" s="108"/>
      <c r="AV249" s="109"/>
      <c r="AW249" s="94" t="s">
        <v>574</v>
      </c>
      <c r="AX249" s="70" t="s">
        <v>1097</v>
      </c>
      <c r="AY249" s="72">
        <v>811009788</v>
      </c>
      <c r="AZ249" s="73">
        <v>8</v>
      </c>
      <c r="BA249" s="70" t="s">
        <v>2327</v>
      </c>
      <c r="BB249" s="60"/>
      <c r="BC249" s="74"/>
      <c r="BD249" s="75">
        <f ca="1">(TODAY()-Tabla1[[#This Row],[FECHA DE NACIMIENTO]])/365</f>
        <v>124.26301369863013</v>
      </c>
      <c r="BE249" s="70"/>
      <c r="BF249" s="70" t="s">
        <v>1099</v>
      </c>
      <c r="BG249" s="70"/>
      <c r="BH249" s="76" t="s">
        <v>1100</v>
      </c>
      <c r="BI249" s="73"/>
      <c r="BJ249" s="70"/>
      <c r="BK249" s="77" t="s">
        <v>2328</v>
      </c>
      <c r="BL249" s="70">
        <v>3113968578</v>
      </c>
      <c r="BM249" s="110"/>
      <c r="BN249" s="70"/>
      <c r="BO249" s="71"/>
      <c r="BP249" s="71"/>
      <c r="BQ249" s="70" t="s">
        <v>226</v>
      </c>
      <c r="BR249" s="257">
        <v>80101544</v>
      </c>
      <c r="BS249" s="73">
        <v>1</v>
      </c>
      <c r="BT249" s="70" t="s">
        <v>1105</v>
      </c>
      <c r="BU249" s="128" t="s">
        <v>2329</v>
      </c>
      <c r="BV249" s="80" t="s">
        <v>211</v>
      </c>
      <c r="BW249" s="97" t="s">
        <v>168</v>
      </c>
      <c r="BX249" s="99" t="s">
        <v>2220</v>
      </c>
      <c r="BY249" s="98"/>
      <c r="BZ249" s="93"/>
      <c r="CA249" s="93"/>
      <c r="CB249" s="93"/>
      <c r="CC249" s="93"/>
      <c r="CD249" s="93"/>
      <c r="CE249" s="93"/>
      <c r="CF249" s="93"/>
      <c r="CG249" s="93"/>
      <c r="CH249" s="93"/>
      <c r="CI249" s="81"/>
      <c r="CJ249" s="81"/>
      <c r="CK249" s="81"/>
      <c r="CL249" s="81"/>
      <c r="CM249" s="81"/>
      <c r="CN249" s="81"/>
      <c r="CO249" s="81"/>
      <c r="CP249" s="81"/>
      <c r="CQ249" s="81"/>
      <c r="CR249" s="82"/>
      <c r="CS249" s="100"/>
      <c r="CT249" s="83"/>
      <c r="CU249" s="83"/>
      <c r="CV249" s="83"/>
      <c r="CW249" s="83"/>
      <c r="CX249" s="83"/>
      <c r="CY249" s="83"/>
      <c r="CZ249" s="83"/>
      <c r="DA249" s="83"/>
      <c r="DB249" s="84">
        <f t="shared" si="36"/>
        <v>0</v>
      </c>
      <c r="DC249" s="100"/>
      <c r="DD249" s="101"/>
      <c r="DE249" s="86"/>
      <c r="DF249" s="85"/>
      <c r="DG249" s="86"/>
      <c r="DH249" s="85"/>
      <c r="DI249" s="86"/>
      <c r="DJ249" s="86"/>
      <c r="DK249" s="86"/>
      <c r="DL249" s="86"/>
      <c r="DM249" s="86"/>
      <c r="DN249" s="87"/>
      <c r="DO249" s="325">
        <f t="shared" si="43"/>
        <v>0</v>
      </c>
      <c r="DP249" s="111"/>
      <c r="DQ249" s="112"/>
      <c r="DR249" s="111"/>
      <c r="DS249" s="111"/>
      <c r="DT249" s="111"/>
      <c r="DU249" s="111"/>
      <c r="DV249" s="113"/>
      <c r="DW249" s="113"/>
      <c r="DX249" s="113"/>
      <c r="DY249" s="113"/>
      <c r="DZ249" s="114" t="s">
        <v>2330</v>
      </c>
      <c r="EA249" s="115">
        <f t="shared" si="37"/>
        <v>2500000</v>
      </c>
      <c r="EB249" s="116">
        <f t="shared" si="38"/>
        <v>2500000</v>
      </c>
      <c r="EC249" s="117" t="s">
        <v>2331</v>
      </c>
    </row>
    <row r="250" spans="1:133" s="118" customFormat="1" ht="60" x14ac:dyDescent="0.2">
      <c r="A250" s="61">
        <v>261</v>
      </c>
      <c r="B250" s="61">
        <v>2023</v>
      </c>
      <c r="C250" s="231" t="s">
        <v>2332</v>
      </c>
      <c r="D250" s="130" t="s">
        <v>2333</v>
      </c>
      <c r="E250" s="62" t="s">
        <v>2334</v>
      </c>
      <c r="F250" s="62" t="s">
        <v>2334</v>
      </c>
      <c r="G250" s="61" t="s">
        <v>2335</v>
      </c>
      <c r="H250" s="61" t="s">
        <v>2336</v>
      </c>
      <c r="I250" s="63">
        <v>108824780</v>
      </c>
      <c r="J250" s="126">
        <f t="shared" ref="J250:J295" si="48">+I250+DO250</f>
        <v>108824780</v>
      </c>
      <c r="K250" s="64" t="s">
        <v>139</v>
      </c>
      <c r="L250" s="65" t="s">
        <v>170</v>
      </c>
      <c r="M250" s="76" t="s">
        <v>170</v>
      </c>
      <c r="N250" s="69" t="s">
        <v>170</v>
      </c>
      <c r="O250" s="69" t="s">
        <v>170</v>
      </c>
      <c r="P250" s="88" t="s">
        <v>1219</v>
      </c>
      <c r="Q250" s="88">
        <v>1739</v>
      </c>
      <c r="R250" s="95" t="s">
        <v>2337</v>
      </c>
      <c r="S250" s="102">
        <v>627</v>
      </c>
      <c r="T250" s="103">
        <v>45148</v>
      </c>
      <c r="U250" s="89"/>
      <c r="V250" s="90"/>
      <c r="W250" s="89"/>
      <c r="X250" s="104"/>
      <c r="Y250" s="105">
        <v>1222</v>
      </c>
      <c r="Z250" s="91">
        <v>45224</v>
      </c>
      <c r="AA250" s="92"/>
      <c r="AB250" s="92"/>
      <c r="AC250" s="92"/>
      <c r="AD250" s="106"/>
      <c r="AE250" s="96" t="s">
        <v>144</v>
      </c>
      <c r="AF250" s="66" t="s">
        <v>145</v>
      </c>
      <c r="AG250" s="66" t="s">
        <v>2338</v>
      </c>
      <c r="AH250" s="66" t="s">
        <v>2339</v>
      </c>
      <c r="AI250" s="67" t="s">
        <v>2340</v>
      </c>
      <c r="AJ250" s="68">
        <v>3</v>
      </c>
      <c r="AK250" s="123" t="s">
        <v>2341</v>
      </c>
      <c r="AL250" s="70" t="s">
        <v>150</v>
      </c>
      <c r="AM250" s="70">
        <v>5</v>
      </c>
      <c r="AN250" s="70">
        <v>0</v>
      </c>
      <c r="AO250" s="70">
        <f t="shared" ref="AO250:AO295" si="49">+AM250+AN250</f>
        <v>5</v>
      </c>
      <c r="AP250" s="70">
        <v>0</v>
      </c>
      <c r="AQ250" s="107">
        <v>45175</v>
      </c>
      <c r="AR250" s="108">
        <v>45223</v>
      </c>
      <c r="AS250" s="108">
        <v>45232</v>
      </c>
      <c r="AT250" s="108">
        <v>45383</v>
      </c>
      <c r="AU250" s="108"/>
      <c r="AV250" s="109"/>
      <c r="AW250" s="373" t="s">
        <v>151</v>
      </c>
      <c r="AX250" s="70" t="s">
        <v>1097</v>
      </c>
      <c r="AY250" s="72">
        <v>900160387</v>
      </c>
      <c r="AZ250" s="73">
        <v>5</v>
      </c>
      <c r="BA250" s="70" t="s">
        <v>2342</v>
      </c>
      <c r="BB250" s="60" t="s">
        <v>170</v>
      </c>
      <c r="BC250" s="74" t="s">
        <v>170</v>
      </c>
      <c r="BD250" s="75" t="e">
        <f ca="1">(TODAY()-Tabla1[[#This Row],[FECHA DE NACIMIENTO]])/365</f>
        <v>#VALUE!</v>
      </c>
      <c r="BE250" s="70" t="s">
        <v>170</v>
      </c>
      <c r="BF250" s="70" t="s">
        <v>1099</v>
      </c>
      <c r="BG250" s="70"/>
      <c r="BH250" s="76" t="s">
        <v>1100</v>
      </c>
      <c r="BI250" s="73" t="s">
        <v>1101</v>
      </c>
      <c r="BJ250" s="70" t="s">
        <v>160</v>
      </c>
      <c r="BK250" s="77" t="s">
        <v>2343</v>
      </c>
      <c r="BL250" s="70">
        <v>7580765</v>
      </c>
      <c r="BM250" s="119" t="s">
        <v>2344</v>
      </c>
      <c r="BN250" s="70" t="s">
        <v>163</v>
      </c>
      <c r="BO250" s="71">
        <v>47201</v>
      </c>
      <c r="BP250" s="71"/>
      <c r="BQ250" s="71" t="s">
        <v>2345</v>
      </c>
      <c r="BR250" s="257">
        <v>79631846</v>
      </c>
      <c r="BS250" s="73">
        <v>9</v>
      </c>
      <c r="BT250" s="70" t="s">
        <v>579</v>
      </c>
      <c r="BU250" s="128" t="s">
        <v>2346</v>
      </c>
      <c r="BV250" s="73" t="s">
        <v>2347</v>
      </c>
      <c r="BW250" s="97" t="s">
        <v>168</v>
      </c>
      <c r="BX250" s="99" t="s">
        <v>1931</v>
      </c>
      <c r="BY250" s="93" t="s">
        <v>2348</v>
      </c>
      <c r="BZ250" s="93" t="s">
        <v>2349</v>
      </c>
      <c r="CA250" s="93" t="s">
        <v>2350</v>
      </c>
      <c r="CB250" s="93" t="s">
        <v>2351</v>
      </c>
      <c r="CC250" s="93" t="s">
        <v>2352</v>
      </c>
      <c r="CD250" s="93" t="s">
        <v>2353</v>
      </c>
      <c r="CE250" s="93" t="s">
        <v>2354</v>
      </c>
      <c r="CF250" s="93" t="s">
        <v>2355</v>
      </c>
      <c r="CG250" s="93" t="s">
        <v>170</v>
      </c>
      <c r="CH250" s="93" t="s">
        <v>170</v>
      </c>
      <c r="CI250" s="81" t="s">
        <v>170</v>
      </c>
      <c r="CJ250" s="81" t="s">
        <v>170</v>
      </c>
      <c r="CK250" s="81" t="s">
        <v>170</v>
      </c>
      <c r="CL250" s="81" t="s">
        <v>170</v>
      </c>
      <c r="CM250" s="81" t="s">
        <v>170</v>
      </c>
      <c r="CN250" s="81" t="s">
        <v>170</v>
      </c>
      <c r="CO250" s="81" t="s">
        <v>170</v>
      </c>
      <c r="CP250" s="81" t="s">
        <v>170</v>
      </c>
      <c r="CQ250" s="81" t="s">
        <v>170</v>
      </c>
      <c r="CR250" s="82" t="s">
        <v>170</v>
      </c>
      <c r="CS250" s="100"/>
      <c r="CT250" s="83"/>
      <c r="CU250" s="83"/>
      <c r="CV250" s="83"/>
      <c r="CW250" s="83"/>
      <c r="CX250" s="83"/>
      <c r="CY250" s="83"/>
      <c r="CZ250" s="83"/>
      <c r="DA250" s="83"/>
      <c r="DB250" s="84">
        <f t="shared" ref="DB250:DB283" si="50">+CT250+CV250+CX250+CZ250</f>
        <v>0</v>
      </c>
      <c r="DC250" s="100"/>
      <c r="DD250" s="101"/>
      <c r="DE250" s="86"/>
      <c r="DF250" s="85"/>
      <c r="DG250" s="86"/>
      <c r="DH250" s="85"/>
      <c r="DI250" s="86"/>
      <c r="DJ250" s="86"/>
      <c r="DK250" s="86"/>
      <c r="DL250" s="86"/>
      <c r="DM250" s="86"/>
      <c r="DN250" s="87"/>
      <c r="DO250" s="325">
        <f t="shared" ref="DO250:DO283" si="51">+DE250+DG250+DI250+DK250+DM250</f>
        <v>0</v>
      </c>
      <c r="DP250" s="111"/>
      <c r="DQ250" s="112"/>
      <c r="DR250" s="111"/>
      <c r="DS250" s="111"/>
      <c r="DT250" s="111"/>
      <c r="DU250" s="111"/>
      <c r="DV250" s="113"/>
      <c r="DW250" s="113"/>
      <c r="DX250" s="113"/>
      <c r="DY250" s="113"/>
      <c r="DZ250" s="114"/>
      <c r="EA250" s="115">
        <f t="shared" ref="EA250:EA283" si="52">+J250/AO250</f>
        <v>21764956</v>
      </c>
      <c r="EB250" s="116">
        <f t="shared" ref="EB250:EB283" si="53">+J250/AO250</f>
        <v>21764956</v>
      </c>
      <c r="EC250" s="117" t="s">
        <v>2356</v>
      </c>
    </row>
    <row r="251" spans="1:133" s="118" customFormat="1" ht="28.5" customHeight="1" x14ac:dyDescent="0.2">
      <c r="A251" s="61">
        <v>250</v>
      </c>
      <c r="B251" s="61">
        <v>2023</v>
      </c>
      <c r="C251" s="61" t="s">
        <v>2357</v>
      </c>
      <c r="D251" s="62" t="s">
        <v>2358</v>
      </c>
      <c r="E251" s="62" t="s">
        <v>1089</v>
      </c>
      <c r="F251" s="62" t="s">
        <v>1090</v>
      </c>
      <c r="G251" s="61" t="s">
        <v>2165</v>
      </c>
      <c r="H251" s="61" t="s">
        <v>2166</v>
      </c>
      <c r="I251" s="63">
        <v>22680361</v>
      </c>
      <c r="J251" s="126">
        <f t="shared" si="48"/>
        <v>22680361</v>
      </c>
      <c r="K251" s="64" t="s">
        <v>139</v>
      </c>
      <c r="L251" s="65" t="s">
        <v>170</v>
      </c>
      <c r="M251" s="76" t="s">
        <v>170</v>
      </c>
      <c r="N251" s="69" t="s">
        <v>170</v>
      </c>
      <c r="O251" s="69" t="s">
        <v>170</v>
      </c>
      <c r="P251" s="88" t="s">
        <v>908</v>
      </c>
      <c r="Q251" s="88">
        <v>2024</v>
      </c>
      <c r="R251" s="95" t="s">
        <v>1079</v>
      </c>
      <c r="S251" s="102">
        <v>634</v>
      </c>
      <c r="T251" s="103">
        <v>45156</v>
      </c>
      <c r="U251" s="89"/>
      <c r="V251" s="90"/>
      <c r="W251" s="89"/>
      <c r="X251" s="104"/>
      <c r="Y251" s="105"/>
      <c r="Z251" s="91"/>
      <c r="AA251" s="92"/>
      <c r="AB251" s="92"/>
      <c r="AC251" s="92"/>
      <c r="AD251" s="106"/>
      <c r="AE251" s="96" t="s">
        <v>144</v>
      </c>
      <c r="AF251" s="66" t="s">
        <v>145</v>
      </c>
      <c r="AG251" s="66" t="s">
        <v>2168</v>
      </c>
      <c r="AH251" s="66" t="s">
        <v>2169</v>
      </c>
      <c r="AI251" s="67" t="s">
        <v>2170</v>
      </c>
      <c r="AJ251" s="68">
        <v>11</v>
      </c>
      <c r="AK251" s="123" t="s">
        <v>2359</v>
      </c>
      <c r="AL251" s="70" t="s">
        <v>150</v>
      </c>
      <c r="AM251" s="70">
        <v>2</v>
      </c>
      <c r="AN251" s="70">
        <v>0</v>
      </c>
      <c r="AO251" s="70">
        <f t="shared" si="49"/>
        <v>2</v>
      </c>
      <c r="AP251" s="70">
        <f>15+8</f>
        <v>23</v>
      </c>
      <c r="AQ251" s="107">
        <v>45167</v>
      </c>
      <c r="AR251" s="108">
        <v>45188</v>
      </c>
      <c r="AS251" s="108">
        <v>45194</v>
      </c>
      <c r="AT251" s="108">
        <v>45254</v>
      </c>
      <c r="AU251" s="108">
        <v>45277</v>
      </c>
      <c r="AV251" s="109"/>
      <c r="AW251" s="94" t="s">
        <v>638</v>
      </c>
      <c r="AX251" s="70" t="s">
        <v>1097</v>
      </c>
      <c r="AY251" s="72">
        <v>900300970</v>
      </c>
      <c r="AZ251" s="73">
        <v>1</v>
      </c>
      <c r="BA251" s="70" t="s">
        <v>2360</v>
      </c>
      <c r="BB251" s="60" t="s">
        <v>170</v>
      </c>
      <c r="BC251" s="74" t="s">
        <v>170</v>
      </c>
      <c r="BD251" s="75" t="e">
        <f ca="1">(TODAY()-Tabla1[[#This Row],[FECHA DE NACIMIENTO]])/365</f>
        <v>#VALUE!</v>
      </c>
      <c r="BE251" s="70" t="s">
        <v>170</v>
      </c>
      <c r="BF251" s="70" t="s">
        <v>1099</v>
      </c>
      <c r="BG251" s="70" t="s">
        <v>170</v>
      </c>
      <c r="BH251" s="76" t="s">
        <v>1100</v>
      </c>
      <c r="BI251" s="73" t="s">
        <v>1101</v>
      </c>
      <c r="BJ251" s="70" t="s">
        <v>160</v>
      </c>
      <c r="BK251" s="77" t="s">
        <v>2361</v>
      </c>
      <c r="BL251" s="70">
        <v>6018849510</v>
      </c>
      <c r="BM251" s="119" t="s">
        <v>1707</v>
      </c>
      <c r="BN251" s="70" t="s">
        <v>163</v>
      </c>
      <c r="BO251" s="71">
        <v>45431</v>
      </c>
      <c r="BP251" s="71"/>
      <c r="BQ251" s="71" t="s">
        <v>2362</v>
      </c>
      <c r="BR251" s="122">
        <v>53037864</v>
      </c>
      <c r="BS251" s="121">
        <v>1</v>
      </c>
      <c r="BT251" s="70" t="s">
        <v>1967</v>
      </c>
      <c r="BU251" s="128" t="s">
        <v>2363</v>
      </c>
      <c r="BV251" s="80" t="s">
        <v>2297</v>
      </c>
      <c r="BW251" s="97" t="s">
        <v>187</v>
      </c>
      <c r="BX251" s="99" t="s">
        <v>2220</v>
      </c>
      <c r="BY251" s="93" t="s">
        <v>170</v>
      </c>
      <c r="BZ251" s="93" t="s">
        <v>170</v>
      </c>
      <c r="CA251" s="93" t="s">
        <v>170</v>
      </c>
      <c r="CB251" s="93" t="s">
        <v>170</v>
      </c>
      <c r="CC251" s="93" t="s">
        <v>170</v>
      </c>
      <c r="CD251" s="93" t="s">
        <v>170</v>
      </c>
      <c r="CE251" s="93" t="s">
        <v>170</v>
      </c>
      <c r="CF251" s="93" t="s">
        <v>170</v>
      </c>
      <c r="CG251" s="93" t="s">
        <v>170</v>
      </c>
      <c r="CH251" s="93" t="s">
        <v>170</v>
      </c>
      <c r="CI251" s="81" t="s">
        <v>170</v>
      </c>
      <c r="CJ251" s="81" t="s">
        <v>170</v>
      </c>
      <c r="CK251" s="81" t="s">
        <v>170</v>
      </c>
      <c r="CL251" s="81" t="s">
        <v>170</v>
      </c>
      <c r="CM251" s="81" t="s">
        <v>170</v>
      </c>
      <c r="CN251" s="81" t="s">
        <v>170</v>
      </c>
      <c r="CO251" s="81" t="s">
        <v>170</v>
      </c>
      <c r="CP251" s="81" t="s">
        <v>170</v>
      </c>
      <c r="CQ251" s="81" t="s">
        <v>170</v>
      </c>
      <c r="CR251" s="82" t="s">
        <v>170</v>
      </c>
      <c r="CS251" s="100">
        <v>45254</v>
      </c>
      <c r="CT251" s="83">
        <v>15</v>
      </c>
      <c r="CU251" s="225">
        <v>45266</v>
      </c>
      <c r="CV251" s="83">
        <v>8</v>
      </c>
      <c r="CW251" s="83"/>
      <c r="CX251" s="83"/>
      <c r="CY251" s="83"/>
      <c r="CZ251" s="83"/>
      <c r="DA251" s="83">
        <v>2</v>
      </c>
      <c r="DB251" s="84">
        <f t="shared" si="50"/>
        <v>23</v>
      </c>
      <c r="DC251" s="100">
        <v>45277</v>
      </c>
      <c r="DD251" s="101"/>
      <c r="DE251" s="86"/>
      <c r="DF251" s="85"/>
      <c r="DG251" s="86"/>
      <c r="DH251" s="85"/>
      <c r="DI251" s="86"/>
      <c r="DJ251" s="86"/>
      <c r="DK251" s="86"/>
      <c r="DL251" s="86"/>
      <c r="DM251" s="86"/>
      <c r="DN251" s="87"/>
      <c r="DO251" s="325">
        <f t="shared" si="51"/>
        <v>0</v>
      </c>
      <c r="DP251" s="111"/>
      <c r="DQ251" s="112"/>
      <c r="DR251" s="111"/>
      <c r="DS251" s="111"/>
      <c r="DT251" s="111"/>
      <c r="DU251" s="111"/>
      <c r="DV251" s="113"/>
      <c r="DW251" s="113"/>
      <c r="DX251" s="113"/>
      <c r="DY251" s="113"/>
      <c r="DZ251" s="114" t="s">
        <v>2364</v>
      </c>
      <c r="EA251" s="115">
        <f t="shared" si="52"/>
        <v>11340180.5</v>
      </c>
      <c r="EB251" s="116">
        <f t="shared" si="53"/>
        <v>11340180.5</v>
      </c>
      <c r="EC251" s="227"/>
    </row>
    <row r="252" spans="1:133" s="118" customFormat="1" ht="48" x14ac:dyDescent="0.2">
      <c r="A252" s="61">
        <v>251</v>
      </c>
      <c r="B252" s="61">
        <v>2023</v>
      </c>
      <c r="C252" s="231" t="s">
        <v>2365</v>
      </c>
      <c r="D252" s="238" t="s">
        <v>2366</v>
      </c>
      <c r="E252" s="62" t="s">
        <v>2334</v>
      </c>
      <c r="F252" s="62" t="s">
        <v>2334</v>
      </c>
      <c r="G252" s="61" t="s">
        <v>2367</v>
      </c>
      <c r="H252" s="231" t="s">
        <v>2368</v>
      </c>
      <c r="I252" s="63">
        <v>126241624</v>
      </c>
      <c r="J252" s="126">
        <f t="shared" si="48"/>
        <v>126241624</v>
      </c>
      <c r="K252" s="64" t="s">
        <v>139</v>
      </c>
      <c r="L252" s="65" t="s">
        <v>170</v>
      </c>
      <c r="M252" s="76" t="s">
        <v>170</v>
      </c>
      <c r="N252" s="69" t="s">
        <v>170</v>
      </c>
      <c r="O252" s="69" t="s">
        <v>170</v>
      </c>
      <c r="P252" s="88" t="s">
        <v>1219</v>
      </c>
      <c r="Q252" s="88">
        <v>1739</v>
      </c>
      <c r="R252" s="95" t="s">
        <v>2337</v>
      </c>
      <c r="S252" s="102">
        <v>624</v>
      </c>
      <c r="T252" s="103">
        <v>45141</v>
      </c>
      <c r="U252" s="89"/>
      <c r="V252" s="90"/>
      <c r="W252" s="89"/>
      <c r="X252" s="104"/>
      <c r="Y252" s="105"/>
      <c r="Z252" s="91"/>
      <c r="AA252" s="92"/>
      <c r="AB252" s="92"/>
      <c r="AC252" s="92"/>
      <c r="AD252" s="106"/>
      <c r="AE252" s="96" t="s">
        <v>144</v>
      </c>
      <c r="AF252" s="66" t="s">
        <v>145</v>
      </c>
      <c r="AG252" s="66" t="s">
        <v>2369</v>
      </c>
      <c r="AH252" s="66" t="s">
        <v>1339</v>
      </c>
      <c r="AI252" s="67" t="s">
        <v>2370</v>
      </c>
      <c r="AJ252" s="68">
        <v>2</v>
      </c>
      <c r="AK252" s="123" t="s">
        <v>2371</v>
      </c>
      <c r="AL252" s="70" t="s">
        <v>150</v>
      </c>
      <c r="AM252" s="70">
        <v>5</v>
      </c>
      <c r="AN252" s="70">
        <v>0</v>
      </c>
      <c r="AO252" s="70">
        <f t="shared" si="49"/>
        <v>5</v>
      </c>
      <c r="AP252" s="70"/>
      <c r="AQ252" s="107">
        <v>45140</v>
      </c>
      <c r="AR252" s="108">
        <v>45188</v>
      </c>
      <c r="AS252" s="108">
        <v>45232</v>
      </c>
      <c r="AT252" s="108">
        <v>45383</v>
      </c>
      <c r="AU252" s="108"/>
      <c r="AV252" s="109"/>
      <c r="AW252" s="249" t="s">
        <v>151</v>
      </c>
      <c r="AX252" s="70" t="s">
        <v>152</v>
      </c>
      <c r="AY252" s="72">
        <v>98398671</v>
      </c>
      <c r="AZ252" s="73">
        <v>7</v>
      </c>
      <c r="BA252" s="70" t="s">
        <v>2372</v>
      </c>
      <c r="BB252" s="60" t="s">
        <v>170</v>
      </c>
      <c r="BC252" s="74" t="s">
        <v>170</v>
      </c>
      <c r="BD252" s="75" t="e">
        <f ca="1">(TODAY()-Tabla1[[#This Row],[FECHA DE NACIMIENTO]])/365</f>
        <v>#VALUE!</v>
      </c>
      <c r="BE252" s="70" t="s">
        <v>170</v>
      </c>
      <c r="BF252" s="70" t="s">
        <v>1099</v>
      </c>
      <c r="BG252" s="70" t="s">
        <v>170</v>
      </c>
      <c r="BH252" s="76" t="s">
        <v>158</v>
      </c>
      <c r="BI252" s="73" t="s">
        <v>159</v>
      </c>
      <c r="BJ252" s="70" t="s">
        <v>160</v>
      </c>
      <c r="BK252" s="77" t="s">
        <v>2373</v>
      </c>
      <c r="BL252" s="70">
        <v>6017291876</v>
      </c>
      <c r="BM252" s="119" t="s">
        <v>2374</v>
      </c>
      <c r="BN252" s="70" t="s">
        <v>163</v>
      </c>
      <c r="BO252" s="71">
        <v>47168</v>
      </c>
      <c r="BP252" s="71"/>
      <c r="BQ252" s="71" t="s">
        <v>274</v>
      </c>
      <c r="BR252" s="122">
        <v>1032436255</v>
      </c>
      <c r="BS252" s="121">
        <v>0</v>
      </c>
      <c r="BT252" s="70" t="s">
        <v>579</v>
      </c>
      <c r="BU252" s="128" t="s">
        <v>2375</v>
      </c>
      <c r="BV252" s="80" t="s">
        <v>2347</v>
      </c>
      <c r="BW252" s="97" t="s">
        <v>168</v>
      </c>
      <c r="BX252" s="99" t="s">
        <v>1931</v>
      </c>
      <c r="BY252" s="98" t="s">
        <v>2376</v>
      </c>
      <c r="BZ252" s="93" t="s">
        <v>2377</v>
      </c>
      <c r="CA252" s="93" t="s">
        <v>2354</v>
      </c>
      <c r="CB252" s="93" t="s">
        <v>170</v>
      </c>
      <c r="CC252" s="93" t="s">
        <v>170</v>
      </c>
      <c r="CD252" s="93" t="s">
        <v>170</v>
      </c>
      <c r="CE252" s="93" t="s">
        <v>170</v>
      </c>
      <c r="CF252" s="93" t="s">
        <v>170</v>
      </c>
      <c r="CG252" s="93" t="s">
        <v>170</v>
      </c>
      <c r="CH252" s="93" t="s">
        <v>170</v>
      </c>
      <c r="CI252" s="81" t="s">
        <v>170</v>
      </c>
      <c r="CJ252" s="81" t="s">
        <v>170</v>
      </c>
      <c r="CK252" s="81" t="s">
        <v>170</v>
      </c>
      <c r="CL252" s="81" t="s">
        <v>170</v>
      </c>
      <c r="CM252" s="81" t="s">
        <v>170</v>
      </c>
      <c r="CN252" s="81" t="s">
        <v>170</v>
      </c>
      <c r="CO252" s="81" t="s">
        <v>170</v>
      </c>
      <c r="CP252" s="81" t="s">
        <v>170</v>
      </c>
      <c r="CQ252" s="81" t="s">
        <v>170</v>
      </c>
      <c r="CR252" s="82" t="s">
        <v>170</v>
      </c>
      <c r="CS252" s="100"/>
      <c r="CT252" s="83"/>
      <c r="CU252" s="83"/>
      <c r="CV252" s="83"/>
      <c r="CW252" s="83"/>
      <c r="CX252" s="83"/>
      <c r="CY252" s="83"/>
      <c r="CZ252" s="83"/>
      <c r="DA252" s="83"/>
      <c r="DB252" s="84">
        <f t="shared" si="50"/>
        <v>0</v>
      </c>
      <c r="DC252" s="100"/>
      <c r="DD252" s="101"/>
      <c r="DE252" s="86"/>
      <c r="DF252" s="85"/>
      <c r="DG252" s="86"/>
      <c r="DH252" s="85"/>
      <c r="DI252" s="86"/>
      <c r="DJ252" s="86"/>
      <c r="DK252" s="86"/>
      <c r="DL252" s="86"/>
      <c r="DM252" s="86"/>
      <c r="DN252" s="87"/>
      <c r="DO252" s="325">
        <f t="shared" si="51"/>
        <v>0</v>
      </c>
      <c r="DP252" s="111"/>
      <c r="DQ252" s="112"/>
      <c r="DR252" s="111"/>
      <c r="DS252" s="111"/>
      <c r="DT252" s="111"/>
      <c r="DU252" s="111"/>
      <c r="DV252" s="113"/>
      <c r="DW252" s="113"/>
      <c r="DX252" s="113"/>
      <c r="DY252" s="113"/>
      <c r="DZ252" s="114" t="s">
        <v>2378</v>
      </c>
      <c r="EA252" s="115">
        <f t="shared" si="52"/>
        <v>25248324.800000001</v>
      </c>
      <c r="EB252" s="116">
        <f t="shared" si="53"/>
        <v>25248324.800000001</v>
      </c>
      <c r="EC252" s="117" t="s">
        <v>2379</v>
      </c>
    </row>
    <row r="253" spans="1:133" s="118" customFormat="1" ht="37.5" customHeight="1" x14ac:dyDescent="0.2">
      <c r="A253" s="61">
        <v>252</v>
      </c>
      <c r="B253" s="61">
        <v>2023</v>
      </c>
      <c r="C253" s="231" t="s">
        <v>2380</v>
      </c>
      <c r="D253" s="238" t="s">
        <v>2381</v>
      </c>
      <c r="E253" s="62" t="s">
        <v>1611</v>
      </c>
      <c r="F253" s="62" t="s">
        <v>1612</v>
      </c>
      <c r="G253" s="61" t="s">
        <v>1284</v>
      </c>
      <c r="H253" s="61" t="s">
        <v>1285</v>
      </c>
      <c r="I253" s="63">
        <v>55687128</v>
      </c>
      <c r="J253" s="126">
        <f t="shared" si="48"/>
        <v>55687128</v>
      </c>
      <c r="K253" s="64" t="s">
        <v>1286</v>
      </c>
      <c r="L253" s="65" t="s">
        <v>170</v>
      </c>
      <c r="M253" s="76" t="s">
        <v>170</v>
      </c>
      <c r="N253" s="69" t="s">
        <v>170</v>
      </c>
      <c r="O253" s="69" t="s">
        <v>170</v>
      </c>
      <c r="P253" s="88" t="s">
        <v>2382</v>
      </c>
      <c r="Q253" s="88"/>
      <c r="R253" s="95" t="s">
        <v>2383</v>
      </c>
      <c r="S253" s="102">
        <v>625</v>
      </c>
      <c r="T253" s="103">
        <v>45141</v>
      </c>
      <c r="U253" s="89"/>
      <c r="V253" s="90"/>
      <c r="W253" s="89"/>
      <c r="X253" s="104"/>
      <c r="Y253" s="105">
        <v>1169</v>
      </c>
      <c r="Z253" s="91">
        <v>45195</v>
      </c>
      <c r="AA253" s="92"/>
      <c r="AB253" s="92"/>
      <c r="AC253" s="92"/>
      <c r="AD253" s="106"/>
      <c r="AE253" s="96" t="s">
        <v>144</v>
      </c>
      <c r="AF253" s="66" t="s">
        <v>145</v>
      </c>
      <c r="AG253" s="66" t="s">
        <v>1290</v>
      </c>
      <c r="AH253" s="66" t="s">
        <v>1291</v>
      </c>
      <c r="AI253" s="67" t="s">
        <v>1292</v>
      </c>
      <c r="AJ253" s="68">
        <v>10</v>
      </c>
      <c r="AK253" s="123" t="s">
        <v>2384</v>
      </c>
      <c r="AL253" s="70" t="s">
        <v>1943</v>
      </c>
      <c r="AM253" s="70">
        <v>310</v>
      </c>
      <c r="AN253" s="70">
        <v>0</v>
      </c>
      <c r="AO253" s="70">
        <f t="shared" si="49"/>
        <v>310</v>
      </c>
      <c r="AP253" s="70"/>
      <c r="AQ253" s="107">
        <v>45184</v>
      </c>
      <c r="AR253" s="108">
        <v>45194</v>
      </c>
      <c r="AS253" s="108">
        <v>45202</v>
      </c>
      <c r="AT253" s="108">
        <v>45512</v>
      </c>
      <c r="AU253" s="108"/>
      <c r="AV253" s="109"/>
      <c r="AW253" s="94" t="s">
        <v>2385</v>
      </c>
      <c r="AX253" s="70" t="s">
        <v>1097</v>
      </c>
      <c r="AY253" s="72">
        <v>860524654</v>
      </c>
      <c r="AZ253" s="73">
        <v>6</v>
      </c>
      <c r="BA253" s="70" t="s">
        <v>2386</v>
      </c>
      <c r="BB253" s="60" t="s">
        <v>170</v>
      </c>
      <c r="BC253" s="74" t="s">
        <v>170</v>
      </c>
      <c r="BD253" s="75" t="e">
        <f ca="1">(TODAY()-Tabla1[[#This Row],[FECHA DE NACIMIENTO]])/365</f>
        <v>#VALUE!</v>
      </c>
      <c r="BE253" s="70" t="s">
        <v>170</v>
      </c>
      <c r="BF253" s="70" t="s">
        <v>1099</v>
      </c>
      <c r="BG253" s="70" t="s">
        <v>170</v>
      </c>
      <c r="BH253" s="76" t="s">
        <v>1100</v>
      </c>
      <c r="BI253" s="73" t="s">
        <v>1659</v>
      </c>
      <c r="BJ253" s="70" t="s">
        <v>160</v>
      </c>
      <c r="BK253" s="77" t="s">
        <v>2387</v>
      </c>
      <c r="BL253" s="70">
        <v>6016464330</v>
      </c>
      <c r="BM253" s="119" t="s">
        <v>2388</v>
      </c>
      <c r="BN253" s="70" t="s">
        <v>163</v>
      </c>
      <c r="BO253" s="71">
        <v>45267</v>
      </c>
      <c r="BP253" s="71"/>
      <c r="BQ253" s="71" t="s">
        <v>444</v>
      </c>
      <c r="BR253" s="122">
        <v>1072656274</v>
      </c>
      <c r="BS253" s="121">
        <v>1</v>
      </c>
      <c r="BT253" s="70" t="s">
        <v>1105</v>
      </c>
      <c r="BU253" s="128" t="s">
        <v>2389</v>
      </c>
      <c r="BV253" s="80" t="s">
        <v>211</v>
      </c>
      <c r="BW253" s="97" t="s">
        <v>168</v>
      </c>
      <c r="BX253" s="99" t="s">
        <v>1816</v>
      </c>
      <c r="BY253" s="98" t="s">
        <v>2390</v>
      </c>
      <c r="BZ253" s="93" t="s">
        <v>2386</v>
      </c>
      <c r="CA253" s="93" t="s">
        <v>2391</v>
      </c>
      <c r="CB253" s="93" t="s">
        <v>170</v>
      </c>
      <c r="CC253" s="93" t="s">
        <v>170</v>
      </c>
      <c r="CD253" s="93" t="s">
        <v>170</v>
      </c>
      <c r="CE253" s="93" t="s">
        <v>170</v>
      </c>
      <c r="CF253" s="93" t="s">
        <v>170</v>
      </c>
      <c r="CG253" s="93" t="s">
        <v>170</v>
      </c>
      <c r="CH253" s="93" t="s">
        <v>170</v>
      </c>
      <c r="CI253" s="81" t="s">
        <v>170</v>
      </c>
      <c r="CJ253" s="81" t="s">
        <v>170</v>
      </c>
      <c r="CK253" s="81" t="s">
        <v>170</v>
      </c>
      <c r="CL253" s="81" t="s">
        <v>170</v>
      </c>
      <c r="CM253" s="81" t="s">
        <v>170</v>
      </c>
      <c r="CN253" s="81" t="s">
        <v>170</v>
      </c>
      <c r="CO253" s="81" t="s">
        <v>170</v>
      </c>
      <c r="CP253" s="81" t="s">
        <v>170</v>
      </c>
      <c r="CQ253" s="81" t="s">
        <v>170</v>
      </c>
      <c r="CR253" s="82" t="s">
        <v>170</v>
      </c>
      <c r="CS253" s="100"/>
      <c r="CT253" s="83"/>
      <c r="CU253" s="83"/>
      <c r="CV253" s="83"/>
      <c r="CW253" s="83"/>
      <c r="CX253" s="83"/>
      <c r="CY253" s="83"/>
      <c r="CZ253" s="83"/>
      <c r="DA253" s="83"/>
      <c r="DB253" s="84">
        <f t="shared" si="50"/>
        <v>0</v>
      </c>
      <c r="DC253" s="100"/>
      <c r="DD253" s="101"/>
      <c r="DE253" s="86"/>
      <c r="DF253" s="85"/>
      <c r="DG253" s="86"/>
      <c r="DH253" s="85"/>
      <c r="DI253" s="86"/>
      <c r="DJ253" s="86"/>
      <c r="DK253" s="86"/>
      <c r="DL253" s="86"/>
      <c r="DM253" s="86"/>
      <c r="DN253" s="87"/>
      <c r="DO253" s="325">
        <f t="shared" si="51"/>
        <v>0</v>
      </c>
      <c r="DP253" s="111"/>
      <c r="DQ253" s="112"/>
      <c r="DR253" s="111"/>
      <c r="DS253" s="111"/>
      <c r="DT253" s="111"/>
      <c r="DU253" s="111"/>
      <c r="DV253" s="113"/>
      <c r="DW253" s="113"/>
      <c r="DX253" s="113"/>
      <c r="DY253" s="113"/>
      <c r="DZ253" s="114" t="s">
        <v>2392</v>
      </c>
      <c r="EA253" s="115">
        <f t="shared" si="52"/>
        <v>179635.89677419353</v>
      </c>
      <c r="EB253" s="116">
        <f t="shared" si="53"/>
        <v>179635.89677419353</v>
      </c>
      <c r="EC253" s="227" t="s">
        <v>2393</v>
      </c>
    </row>
    <row r="254" spans="1:133" s="118" customFormat="1" ht="24.75" customHeight="1" x14ac:dyDescent="0.2">
      <c r="A254" s="61">
        <v>266</v>
      </c>
      <c r="B254" s="61">
        <v>2023</v>
      </c>
      <c r="C254" s="129" t="s">
        <v>2394</v>
      </c>
      <c r="D254" s="130" t="s">
        <v>2395</v>
      </c>
      <c r="E254" s="62" t="s">
        <v>2334</v>
      </c>
      <c r="F254" s="62" t="s">
        <v>2334</v>
      </c>
      <c r="G254" s="61" t="s">
        <v>2335</v>
      </c>
      <c r="H254" s="61" t="s">
        <v>2336</v>
      </c>
      <c r="I254" s="63">
        <v>998998088</v>
      </c>
      <c r="J254" s="126">
        <f t="shared" si="48"/>
        <v>998998088</v>
      </c>
      <c r="K254" s="64" t="s">
        <v>139</v>
      </c>
      <c r="L254" s="65" t="s">
        <v>170</v>
      </c>
      <c r="M254" s="76" t="s">
        <v>170</v>
      </c>
      <c r="N254" s="69" t="s">
        <v>170</v>
      </c>
      <c r="O254" s="69" t="s">
        <v>170</v>
      </c>
      <c r="P254" s="88" t="s">
        <v>1219</v>
      </c>
      <c r="Q254" s="88">
        <v>1739</v>
      </c>
      <c r="R254" s="95" t="s">
        <v>2337</v>
      </c>
      <c r="S254" s="102">
        <v>686</v>
      </c>
      <c r="T254" s="103">
        <v>45194</v>
      </c>
      <c r="U254" s="89"/>
      <c r="V254" s="90"/>
      <c r="W254" s="89"/>
      <c r="X254" s="104"/>
      <c r="Y254" s="105"/>
      <c r="Z254" s="91"/>
      <c r="AA254" s="92"/>
      <c r="AB254" s="92"/>
      <c r="AC254" s="92"/>
      <c r="AD254" s="106"/>
      <c r="AE254" s="96" t="s">
        <v>144</v>
      </c>
      <c r="AF254" s="66" t="s">
        <v>145</v>
      </c>
      <c r="AG254" s="66" t="s">
        <v>2338</v>
      </c>
      <c r="AH254" s="66" t="s">
        <v>2339</v>
      </c>
      <c r="AI254" s="67" t="s">
        <v>2340</v>
      </c>
      <c r="AJ254" s="68">
        <v>3</v>
      </c>
      <c r="AK254" s="123" t="s">
        <v>2396</v>
      </c>
      <c r="AL254" s="70" t="s">
        <v>150</v>
      </c>
      <c r="AM254" s="70">
        <v>12</v>
      </c>
      <c r="AN254" s="70">
        <v>0</v>
      </c>
      <c r="AO254" s="70">
        <f t="shared" si="49"/>
        <v>12</v>
      </c>
      <c r="AP254" s="70">
        <v>0</v>
      </c>
      <c r="AQ254" s="107">
        <v>45183</v>
      </c>
      <c r="AR254" s="108">
        <v>45230</v>
      </c>
      <c r="AS254" s="108">
        <v>45238</v>
      </c>
      <c r="AT254" s="108">
        <v>45603</v>
      </c>
      <c r="AU254" s="108"/>
      <c r="AV254" s="109"/>
      <c r="AW254" s="374" t="s">
        <v>2397</v>
      </c>
      <c r="AX254" s="70" t="s">
        <v>1097</v>
      </c>
      <c r="AY254" s="72">
        <v>901768030</v>
      </c>
      <c r="AZ254" s="73">
        <v>6</v>
      </c>
      <c r="BA254" s="70" t="s">
        <v>2398</v>
      </c>
      <c r="BB254" s="60" t="s">
        <v>170</v>
      </c>
      <c r="BC254" s="74" t="s">
        <v>170</v>
      </c>
      <c r="BD254" s="75" t="e">
        <f ca="1">(TODAY()-Tabla1[[#This Row],[FECHA DE NACIMIENTO]])/365</f>
        <v>#VALUE!</v>
      </c>
      <c r="BE254" s="70" t="s">
        <v>170</v>
      </c>
      <c r="BF254" s="70" t="s">
        <v>1099</v>
      </c>
      <c r="BG254" s="70" t="s">
        <v>170</v>
      </c>
      <c r="BH254" s="76" t="s">
        <v>1100</v>
      </c>
      <c r="BI254" s="73" t="s">
        <v>2399</v>
      </c>
      <c r="BJ254" s="70" t="s">
        <v>160</v>
      </c>
      <c r="BK254" s="77" t="s">
        <v>2400</v>
      </c>
      <c r="BL254" s="70">
        <v>6203317</v>
      </c>
      <c r="BM254" s="119" t="s">
        <v>2401</v>
      </c>
      <c r="BN254" s="70" t="s">
        <v>163</v>
      </c>
      <c r="BO254" s="71">
        <v>47422</v>
      </c>
      <c r="BP254" s="71"/>
      <c r="BQ254" s="71" t="s">
        <v>2402</v>
      </c>
      <c r="BR254" s="122">
        <v>1090435721</v>
      </c>
      <c r="BS254" s="121">
        <v>8</v>
      </c>
      <c r="BT254" s="70" t="s">
        <v>579</v>
      </c>
      <c r="BU254" s="128" t="s">
        <v>2403</v>
      </c>
      <c r="BV254" s="80" t="s">
        <v>2347</v>
      </c>
      <c r="BW254" s="97" t="s">
        <v>168</v>
      </c>
      <c r="BX254" s="99" t="s">
        <v>1931</v>
      </c>
      <c r="BY254" s="98" t="s">
        <v>2404</v>
      </c>
      <c r="BZ254" s="93" t="s">
        <v>2405</v>
      </c>
      <c r="CA254" s="93" t="s">
        <v>2406</v>
      </c>
      <c r="CB254" s="93" t="s">
        <v>2407</v>
      </c>
      <c r="CC254" s="93" t="s">
        <v>2408</v>
      </c>
      <c r="CD254" s="93" t="s">
        <v>2409</v>
      </c>
      <c r="CE254" s="93" t="s">
        <v>2410</v>
      </c>
      <c r="CF254" s="93" t="s">
        <v>2411</v>
      </c>
      <c r="CG254" s="93" t="s">
        <v>2412</v>
      </c>
      <c r="CH254" s="93" t="s">
        <v>2413</v>
      </c>
      <c r="CI254" s="81" t="s">
        <v>170</v>
      </c>
      <c r="CJ254" s="81" t="s">
        <v>170</v>
      </c>
      <c r="CK254" s="81" t="s">
        <v>170</v>
      </c>
      <c r="CL254" s="81" t="s">
        <v>170</v>
      </c>
      <c r="CM254" s="81" t="s">
        <v>170</v>
      </c>
      <c r="CN254" s="81" t="s">
        <v>170</v>
      </c>
      <c r="CO254" s="81" t="s">
        <v>170</v>
      </c>
      <c r="CP254" s="81" t="s">
        <v>170</v>
      </c>
      <c r="CQ254" s="81" t="s">
        <v>170</v>
      </c>
      <c r="CR254" s="82" t="s">
        <v>170</v>
      </c>
      <c r="CS254" s="100"/>
      <c r="CT254" s="83"/>
      <c r="CU254" s="83"/>
      <c r="CV254" s="83"/>
      <c r="CW254" s="83"/>
      <c r="CX254" s="83"/>
      <c r="CY254" s="83"/>
      <c r="CZ254" s="83"/>
      <c r="DA254" s="83"/>
      <c r="DB254" s="84">
        <f t="shared" si="50"/>
        <v>0</v>
      </c>
      <c r="DC254" s="100"/>
      <c r="DD254" s="101"/>
      <c r="DE254" s="86"/>
      <c r="DF254" s="85"/>
      <c r="DG254" s="86"/>
      <c r="DH254" s="85"/>
      <c r="DI254" s="86"/>
      <c r="DJ254" s="86"/>
      <c r="DK254" s="86"/>
      <c r="DL254" s="86"/>
      <c r="DM254" s="86"/>
      <c r="DN254" s="87"/>
      <c r="DO254" s="325">
        <f t="shared" si="51"/>
        <v>0</v>
      </c>
      <c r="DP254" s="111"/>
      <c r="DQ254" s="112"/>
      <c r="DR254" s="111"/>
      <c r="DS254" s="111"/>
      <c r="DT254" s="111"/>
      <c r="DU254" s="111"/>
      <c r="DV254" s="113"/>
      <c r="DW254" s="113"/>
      <c r="DX254" s="113"/>
      <c r="DY254" s="113"/>
      <c r="DZ254" s="114"/>
      <c r="EA254" s="115">
        <f t="shared" si="52"/>
        <v>83249840.666666672</v>
      </c>
      <c r="EB254" s="116">
        <f t="shared" si="53"/>
        <v>83249840.666666672</v>
      </c>
      <c r="EC254" s="117" t="s">
        <v>2414</v>
      </c>
    </row>
    <row r="255" spans="1:133" s="118" customFormat="1" ht="30" customHeight="1" x14ac:dyDescent="0.2">
      <c r="A255" s="61">
        <v>268</v>
      </c>
      <c r="B255" s="61">
        <v>2023</v>
      </c>
      <c r="C255" s="231" t="s">
        <v>2415</v>
      </c>
      <c r="D255" s="238" t="s">
        <v>2416</v>
      </c>
      <c r="E255" s="62" t="s">
        <v>1611</v>
      </c>
      <c r="F255" s="62" t="s">
        <v>2417</v>
      </c>
      <c r="G255" s="61" t="s">
        <v>1091</v>
      </c>
      <c r="H255" s="61" t="s">
        <v>1092</v>
      </c>
      <c r="I255" s="63">
        <v>105000663</v>
      </c>
      <c r="J255" s="126">
        <f t="shared" si="48"/>
        <v>105000663</v>
      </c>
      <c r="K255" s="64" t="s">
        <v>139</v>
      </c>
      <c r="L255" s="65" t="s">
        <v>170</v>
      </c>
      <c r="M255" s="76" t="s">
        <v>170</v>
      </c>
      <c r="N255" s="69" t="s">
        <v>170</v>
      </c>
      <c r="O255" s="69" t="s">
        <v>170</v>
      </c>
      <c r="P255" s="88" t="s">
        <v>559</v>
      </c>
      <c r="Q255" s="88">
        <v>1830</v>
      </c>
      <c r="R255" s="95" t="s">
        <v>560</v>
      </c>
      <c r="S255" s="102">
        <v>675</v>
      </c>
      <c r="T255" s="103">
        <v>45184</v>
      </c>
      <c r="U255" s="89"/>
      <c r="V255" s="90"/>
      <c r="W255" s="89"/>
      <c r="X255" s="104"/>
      <c r="Y255" s="105"/>
      <c r="Z255" s="91"/>
      <c r="AA255" s="92"/>
      <c r="AB255" s="92"/>
      <c r="AC255" s="92"/>
      <c r="AD255" s="106"/>
      <c r="AE255" s="96" t="s">
        <v>144</v>
      </c>
      <c r="AF255" s="66" t="s">
        <v>145</v>
      </c>
      <c r="AG255" s="238" t="s">
        <v>2168</v>
      </c>
      <c r="AH255" s="66" t="s">
        <v>1094</v>
      </c>
      <c r="AI255" s="67" t="s">
        <v>1095</v>
      </c>
      <c r="AJ255" s="68">
        <v>6</v>
      </c>
      <c r="AK255" s="123" t="s">
        <v>2418</v>
      </c>
      <c r="AL255" s="70" t="s">
        <v>150</v>
      </c>
      <c r="AM255" s="70">
        <v>3</v>
      </c>
      <c r="AN255" s="70">
        <v>0</v>
      </c>
      <c r="AO255" s="70">
        <f t="shared" si="49"/>
        <v>3</v>
      </c>
      <c r="AP255" s="70">
        <v>0</v>
      </c>
      <c r="AQ255" s="107">
        <v>45183</v>
      </c>
      <c r="AR255" s="107">
        <v>45246</v>
      </c>
      <c r="AS255" s="107">
        <v>45253</v>
      </c>
      <c r="AT255" s="107">
        <v>45344</v>
      </c>
      <c r="AU255" s="108"/>
      <c r="AV255" s="109"/>
      <c r="AW255" s="373" t="s">
        <v>179</v>
      </c>
      <c r="AX255" s="70" t="s">
        <v>1097</v>
      </c>
      <c r="AY255" s="72">
        <v>804009217</v>
      </c>
      <c r="AZ255" s="73">
        <v>9</v>
      </c>
      <c r="BA255" s="70" t="s">
        <v>2419</v>
      </c>
      <c r="BB255" s="60" t="s">
        <v>170</v>
      </c>
      <c r="BC255" s="74" t="s">
        <v>170</v>
      </c>
      <c r="BD255" s="75" t="e">
        <f ca="1">(TODAY()-Tabla1[[#This Row],[FECHA DE NACIMIENTO]])/365</f>
        <v>#VALUE!</v>
      </c>
      <c r="BE255" s="70" t="s">
        <v>170</v>
      </c>
      <c r="BF255" s="70" t="s">
        <v>1099</v>
      </c>
      <c r="BG255" s="70" t="s">
        <v>170</v>
      </c>
      <c r="BH255" s="76" t="s">
        <v>1100</v>
      </c>
      <c r="BI255" s="73" t="s">
        <v>1101</v>
      </c>
      <c r="BJ255" s="70" t="s">
        <v>160</v>
      </c>
      <c r="BK255" s="310" t="s">
        <v>2420</v>
      </c>
      <c r="BL255" s="70">
        <v>6575460</v>
      </c>
      <c r="BM255" s="119" t="s">
        <v>2421</v>
      </c>
      <c r="BN255" s="70" t="s">
        <v>163</v>
      </c>
      <c r="BO255" s="71">
        <v>45465</v>
      </c>
      <c r="BP255" s="71"/>
      <c r="BQ255" s="71" t="s">
        <v>274</v>
      </c>
      <c r="BR255" s="122">
        <v>1032436255</v>
      </c>
      <c r="BS255" s="121">
        <v>0</v>
      </c>
      <c r="BT255" s="70" t="s">
        <v>489</v>
      </c>
      <c r="BU255" s="128" t="s">
        <v>2422</v>
      </c>
      <c r="BV255" s="80" t="s">
        <v>2297</v>
      </c>
      <c r="BW255" s="97" t="s">
        <v>168</v>
      </c>
      <c r="BX255" s="99" t="s">
        <v>1931</v>
      </c>
      <c r="BY255" s="98" t="s">
        <v>2423</v>
      </c>
      <c r="BZ255" s="93" t="s">
        <v>2424</v>
      </c>
      <c r="CA255" s="93" t="s">
        <v>2419</v>
      </c>
      <c r="CB255" s="93" t="s">
        <v>2425</v>
      </c>
      <c r="CC255" s="93" t="s">
        <v>2426</v>
      </c>
      <c r="CD255" s="93" t="s">
        <v>2427</v>
      </c>
      <c r="CE255" s="93" t="s">
        <v>2428</v>
      </c>
      <c r="CF255" s="93" t="s">
        <v>2429</v>
      </c>
      <c r="CG255" s="93" t="s">
        <v>2430</v>
      </c>
      <c r="CH255" s="93" t="s">
        <v>2431</v>
      </c>
      <c r="CI255" s="81" t="s">
        <v>170</v>
      </c>
      <c r="CJ255" s="81" t="s">
        <v>170</v>
      </c>
      <c r="CK255" s="81" t="s">
        <v>170</v>
      </c>
      <c r="CL255" s="81" t="s">
        <v>170</v>
      </c>
      <c r="CM255" s="81" t="s">
        <v>170</v>
      </c>
      <c r="CN255" s="81" t="s">
        <v>170</v>
      </c>
      <c r="CO255" s="81" t="s">
        <v>170</v>
      </c>
      <c r="CP255" s="81" t="s">
        <v>170</v>
      </c>
      <c r="CQ255" s="81" t="s">
        <v>170</v>
      </c>
      <c r="CR255" s="82" t="s">
        <v>170</v>
      </c>
      <c r="CS255" s="100"/>
      <c r="CT255" s="83"/>
      <c r="CU255" s="83"/>
      <c r="CV255" s="83"/>
      <c r="CW255" s="83"/>
      <c r="CX255" s="83"/>
      <c r="CY255" s="83"/>
      <c r="CZ255" s="83"/>
      <c r="DA255" s="83"/>
      <c r="DB255" s="84">
        <f t="shared" si="50"/>
        <v>0</v>
      </c>
      <c r="DC255" s="100"/>
      <c r="DD255" s="101"/>
      <c r="DE255" s="86"/>
      <c r="DF255" s="85"/>
      <c r="DG255" s="86"/>
      <c r="DH255" s="85"/>
      <c r="DI255" s="86"/>
      <c r="DJ255" s="86"/>
      <c r="DK255" s="86"/>
      <c r="DL255" s="86"/>
      <c r="DM255" s="86"/>
      <c r="DN255" s="87"/>
      <c r="DO255" s="325">
        <f t="shared" si="51"/>
        <v>0</v>
      </c>
      <c r="DP255" s="111"/>
      <c r="DQ255" s="112"/>
      <c r="DR255" s="111"/>
      <c r="DS255" s="111"/>
      <c r="DT255" s="111"/>
      <c r="DU255" s="111"/>
      <c r="DV255" s="113"/>
      <c r="DW255" s="113"/>
      <c r="DX255" s="113"/>
      <c r="DY255" s="113"/>
      <c r="DZ255" s="114" t="s">
        <v>2432</v>
      </c>
      <c r="EA255" s="115">
        <f t="shared" si="52"/>
        <v>35000221</v>
      </c>
      <c r="EB255" s="116">
        <f t="shared" si="53"/>
        <v>35000221</v>
      </c>
      <c r="EC255" s="227"/>
    </row>
    <row r="256" spans="1:133" s="118" customFormat="1" ht="48" x14ac:dyDescent="0.2">
      <c r="A256" s="61">
        <v>269</v>
      </c>
      <c r="B256" s="61">
        <v>2023</v>
      </c>
      <c r="C256" s="231" t="s">
        <v>2415</v>
      </c>
      <c r="D256" s="238" t="s">
        <v>2433</v>
      </c>
      <c r="E256" s="62" t="s">
        <v>1611</v>
      </c>
      <c r="F256" s="62" t="s">
        <v>2417</v>
      </c>
      <c r="G256" s="61" t="s">
        <v>1091</v>
      </c>
      <c r="H256" s="61" t="s">
        <v>1092</v>
      </c>
      <c r="I256" s="63">
        <v>31037464</v>
      </c>
      <c r="J256" s="126">
        <f t="shared" si="48"/>
        <v>31037464</v>
      </c>
      <c r="K256" s="64" t="s">
        <v>139</v>
      </c>
      <c r="L256" s="65" t="s">
        <v>170</v>
      </c>
      <c r="M256" s="76" t="s">
        <v>170</v>
      </c>
      <c r="N256" s="69" t="s">
        <v>170</v>
      </c>
      <c r="O256" s="69" t="s">
        <v>170</v>
      </c>
      <c r="P256" s="88" t="s">
        <v>559</v>
      </c>
      <c r="Q256" s="88">
        <v>1830</v>
      </c>
      <c r="R256" s="95" t="s">
        <v>560</v>
      </c>
      <c r="S256" s="102">
        <v>675</v>
      </c>
      <c r="T256" s="103">
        <v>45184</v>
      </c>
      <c r="U256" s="89"/>
      <c r="V256" s="90"/>
      <c r="W256" s="89"/>
      <c r="X256" s="104"/>
      <c r="Y256" s="105"/>
      <c r="Z256" s="91"/>
      <c r="AA256" s="92"/>
      <c r="AB256" s="92"/>
      <c r="AC256" s="92"/>
      <c r="AD256" s="106"/>
      <c r="AE256" s="96" t="s">
        <v>144</v>
      </c>
      <c r="AF256" s="66" t="s">
        <v>145</v>
      </c>
      <c r="AG256" s="238" t="s">
        <v>2168</v>
      </c>
      <c r="AH256" s="66" t="s">
        <v>1094</v>
      </c>
      <c r="AI256" s="67" t="s">
        <v>1095</v>
      </c>
      <c r="AJ256" s="68">
        <v>6</v>
      </c>
      <c r="AK256" s="123" t="s">
        <v>2434</v>
      </c>
      <c r="AL256" s="70" t="s">
        <v>150</v>
      </c>
      <c r="AM256" s="70">
        <v>3</v>
      </c>
      <c r="AN256" s="70">
        <v>0</v>
      </c>
      <c r="AO256" s="70">
        <f t="shared" si="49"/>
        <v>3</v>
      </c>
      <c r="AP256" s="70">
        <v>0</v>
      </c>
      <c r="AQ256" s="107">
        <v>45183</v>
      </c>
      <c r="AR256" s="107">
        <v>45246</v>
      </c>
      <c r="AS256" s="107">
        <v>45252</v>
      </c>
      <c r="AT256" s="107">
        <v>45343</v>
      </c>
      <c r="AU256" s="108"/>
      <c r="AV256" s="109"/>
      <c r="AW256" s="373" t="s">
        <v>179</v>
      </c>
      <c r="AX256" s="70" t="s">
        <v>1097</v>
      </c>
      <c r="AY256" s="72">
        <v>900451398</v>
      </c>
      <c r="AZ256" s="73">
        <v>5</v>
      </c>
      <c r="BA256" s="70" t="s">
        <v>2435</v>
      </c>
      <c r="BB256" s="60" t="s">
        <v>170</v>
      </c>
      <c r="BC256" s="74" t="s">
        <v>170</v>
      </c>
      <c r="BD256" s="75" t="e">
        <f ca="1">(TODAY()-Tabla1[[#This Row],[FECHA DE NACIMIENTO]])/365</f>
        <v>#VALUE!</v>
      </c>
      <c r="BE256" s="70" t="s">
        <v>170</v>
      </c>
      <c r="BF256" s="70" t="s">
        <v>1099</v>
      </c>
      <c r="BG256" s="70" t="s">
        <v>170</v>
      </c>
      <c r="BH256" s="76" t="s">
        <v>1100</v>
      </c>
      <c r="BI256" s="73" t="s">
        <v>1101</v>
      </c>
      <c r="BJ256" s="70" t="s">
        <v>160</v>
      </c>
      <c r="BK256" s="77" t="s">
        <v>2436</v>
      </c>
      <c r="BL256" s="70">
        <v>3183296993</v>
      </c>
      <c r="BM256" s="119" t="s">
        <v>2437</v>
      </c>
      <c r="BN256" s="70" t="s">
        <v>163</v>
      </c>
      <c r="BO256" s="71">
        <v>45713</v>
      </c>
      <c r="BP256" s="71"/>
      <c r="BQ256" s="71" t="s">
        <v>274</v>
      </c>
      <c r="BR256" s="122">
        <v>1032436255</v>
      </c>
      <c r="BS256" s="121">
        <v>0</v>
      </c>
      <c r="BT256" s="70" t="s">
        <v>489</v>
      </c>
      <c r="BU256" s="128" t="s">
        <v>2422</v>
      </c>
      <c r="BV256" s="80" t="s">
        <v>2297</v>
      </c>
      <c r="BW256" s="97" t="s">
        <v>2438</v>
      </c>
      <c r="BX256" s="99" t="s">
        <v>1931</v>
      </c>
      <c r="BY256" s="98" t="s">
        <v>2423</v>
      </c>
      <c r="BZ256" s="93" t="s">
        <v>2424</v>
      </c>
      <c r="CA256" s="93" t="s">
        <v>2419</v>
      </c>
      <c r="CB256" s="93" t="s">
        <v>2425</v>
      </c>
      <c r="CC256" s="93" t="s">
        <v>2426</v>
      </c>
      <c r="CD256" s="93" t="s">
        <v>2427</v>
      </c>
      <c r="CE256" s="93" t="s">
        <v>2428</v>
      </c>
      <c r="CF256" s="93" t="s">
        <v>2429</v>
      </c>
      <c r="CG256" s="93" t="s">
        <v>2430</v>
      </c>
      <c r="CH256" s="93" t="s">
        <v>2431</v>
      </c>
      <c r="CI256" s="81" t="s">
        <v>170</v>
      </c>
      <c r="CJ256" s="81" t="s">
        <v>170</v>
      </c>
      <c r="CK256" s="81" t="s">
        <v>170</v>
      </c>
      <c r="CL256" s="81" t="s">
        <v>170</v>
      </c>
      <c r="CM256" s="81" t="s">
        <v>170</v>
      </c>
      <c r="CN256" s="81" t="s">
        <v>170</v>
      </c>
      <c r="CO256" s="81" t="s">
        <v>170</v>
      </c>
      <c r="CP256" s="81" t="s">
        <v>170</v>
      </c>
      <c r="CQ256" s="81" t="s">
        <v>170</v>
      </c>
      <c r="CR256" s="82" t="s">
        <v>170</v>
      </c>
      <c r="CS256" s="100"/>
      <c r="CT256" s="83"/>
      <c r="CU256" s="83"/>
      <c r="CV256" s="83"/>
      <c r="CW256" s="83"/>
      <c r="CX256" s="83"/>
      <c r="CY256" s="83"/>
      <c r="CZ256" s="83"/>
      <c r="DA256" s="83"/>
      <c r="DB256" s="84">
        <f t="shared" si="50"/>
        <v>0</v>
      </c>
      <c r="DC256" s="100"/>
      <c r="DD256" s="101"/>
      <c r="DE256" s="86"/>
      <c r="DF256" s="85"/>
      <c r="DG256" s="86"/>
      <c r="DH256" s="85"/>
      <c r="DI256" s="86"/>
      <c r="DJ256" s="86"/>
      <c r="DK256" s="86"/>
      <c r="DL256" s="86"/>
      <c r="DM256" s="86"/>
      <c r="DN256" s="87"/>
      <c r="DO256" s="325">
        <f t="shared" si="51"/>
        <v>0</v>
      </c>
      <c r="DP256" s="111"/>
      <c r="DQ256" s="112"/>
      <c r="DR256" s="111"/>
      <c r="DS256" s="111"/>
      <c r="DT256" s="111"/>
      <c r="DU256" s="111"/>
      <c r="DV256" s="113"/>
      <c r="DW256" s="113"/>
      <c r="DX256" s="113"/>
      <c r="DY256" s="113"/>
      <c r="DZ256" s="114" t="s">
        <v>2432</v>
      </c>
      <c r="EA256" s="115">
        <f t="shared" si="52"/>
        <v>10345821.333333334</v>
      </c>
      <c r="EB256" s="116">
        <f t="shared" si="53"/>
        <v>10345821.333333334</v>
      </c>
      <c r="EC256" s="227"/>
    </row>
    <row r="257" spans="1:133" s="118" customFormat="1" ht="72" x14ac:dyDescent="0.2">
      <c r="A257" s="61">
        <v>249</v>
      </c>
      <c r="B257" s="61">
        <v>2023</v>
      </c>
      <c r="C257" s="231" t="s">
        <v>2439</v>
      </c>
      <c r="D257" s="130" t="s">
        <v>2440</v>
      </c>
      <c r="E257" s="62" t="s">
        <v>1611</v>
      </c>
      <c r="F257" s="62" t="s">
        <v>1612</v>
      </c>
      <c r="G257" s="61" t="s">
        <v>137</v>
      </c>
      <c r="H257" s="61" t="s">
        <v>138</v>
      </c>
      <c r="I257" s="63">
        <v>262196000</v>
      </c>
      <c r="J257" s="126">
        <f t="shared" si="48"/>
        <v>262196000</v>
      </c>
      <c r="K257" s="64" t="s">
        <v>139</v>
      </c>
      <c r="L257" s="65" t="s">
        <v>170</v>
      </c>
      <c r="M257" s="76" t="s">
        <v>170</v>
      </c>
      <c r="N257" s="69" t="s">
        <v>170</v>
      </c>
      <c r="O257" s="69" t="s">
        <v>170</v>
      </c>
      <c r="P257" s="88" t="s">
        <v>512</v>
      </c>
      <c r="Q257" s="88">
        <v>1710</v>
      </c>
      <c r="R257" s="95" t="s">
        <v>513</v>
      </c>
      <c r="S257" s="102">
        <v>623</v>
      </c>
      <c r="T257" s="103">
        <v>45135</v>
      </c>
      <c r="U257" s="89"/>
      <c r="V257" s="90"/>
      <c r="W257" s="89"/>
      <c r="X257" s="104"/>
      <c r="Y257" s="105"/>
      <c r="Z257" s="91"/>
      <c r="AA257" s="92"/>
      <c r="AB257" s="92"/>
      <c r="AC257" s="92"/>
      <c r="AD257" s="106"/>
      <c r="AE257" s="96" t="s">
        <v>144</v>
      </c>
      <c r="AF257" s="66" t="s">
        <v>145</v>
      </c>
      <c r="AG257" s="66" t="s">
        <v>1338</v>
      </c>
      <c r="AH257" s="66" t="s">
        <v>147</v>
      </c>
      <c r="AI257" s="67" t="s">
        <v>1340</v>
      </c>
      <c r="AJ257" s="68">
        <v>18</v>
      </c>
      <c r="AK257" s="123" t="s">
        <v>2441</v>
      </c>
      <c r="AL257" s="70" t="s">
        <v>150</v>
      </c>
      <c r="AM257" s="70">
        <v>6</v>
      </c>
      <c r="AN257" s="70">
        <v>0</v>
      </c>
      <c r="AO257" s="70">
        <f t="shared" si="49"/>
        <v>6</v>
      </c>
      <c r="AP257" s="70"/>
      <c r="AQ257" s="107">
        <v>45184</v>
      </c>
      <c r="AR257" s="108">
        <v>45188</v>
      </c>
      <c r="AS257" s="108">
        <v>45208</v>
      </c>
      <c r="AT257" s="108">
        <v>45390</v>
      </c>
      <c r="AU257" s="108"/>
      <c r="AV257" s="109"/>
      <c r="AW257" s="375" t="s">
        <v>151</v>
      </c>
      <c r="AX257" s="70" t="s">
        <v>1097</v>
      </c>
      <c r="AY257" s="72">
        <v>900360948</v>
      </c>
      <c r="AZ257" s="73">
        <v>5</v>
      </c>
      <c r="BA257" s="70" t="s">
        <v>2301</v>
      </c>
      <c r="BB257" s="60" t="s">
        <v>170</v>
      </c>
      <c r="BC257" s="74" t="s">
        <v>170</v>
      </c>
      <c r="BD257" s="75" t="e">
        <f ca="1">(TODAY()-Tabla1[[#This Row],[FECHA DE NACIMIENTO]])/365</f>
        <v>#VALUE!</v>
      </c>
      <c r="BE257" s="70" t="s">
        <v>170</v>
      </c>
      <c r="BF257" s="70" t="s">
        <v>1099</v>
      </c>
      <c r="BG257" s="70" t="s">
        <v>170</v>
      </c>
      <c r="BH257" s="76" t="s">
        <v>1100</v>
      </c>
      <c r="BI257" s="73" t="s">
        <v>1659</v>
      </c>
      <c r="BJ257" s="70" t="s">
        <v>160</v>
      </c>
      <c r="BK257" s="77" t="s">
        <v>2302</v>
      </c>
      <c r="BL257" s="70">
        <v>6015196314</v>
      </c>
      <c r="BM257" s="119" t="s">
        <v>2303</v>
      </c>
      <c r="BN257" s="70" t="s">
        <v>163</v>
      </c>
      <c r="BO257" s="71">
        <v>46478</v>
      </c>
      <c r="BP257" s="71"/>
      <c r="BQ257" s="70" t="s">
        <v>2442</v>
      </c>
      <c r="BR257" s="257">
        <v>52559313</v>
      </c>
      <c r="BS257" s="73">
        <v>1</v>
      </c>
      <c r="BT257" s="70" t="s">
        <v>1763</v>
      </c>
      <c r="BU257" s="128" t="s">
        <v>2443</v>
      </c>
      <c r="BV257" s="252" t="s">
        <v>1491</v>
      </c>
      <c r="BW257" s="97" t="s">
        <v>168</v>
      </c>
      <c r="BX257" s="99" t="s">
        <v>1816</v>
      </c>
      <c r="BY257" s="98" t="s">
        <v>2360</v>
      </c>
      <c r="BZ257" s="93" t="s">
        <v>1711</v>
      </c>
      <c r="CA257" s="93" t="s">
        <v>2256</v>
      </c>
      <c r="CB257" s="93" t="s">
        <v>2444</v>
      </c>
      <c r="CC257" s="93" t="s">
        <v>2445</v>
      </c>
      <c r="CD257" s="93" t="s">
        <v>2446</v>
      </c>
      <c r="CE257" s="93" t="s">
        <v>1667</v>
      </c>
      <c r="CF257" s="93" t="s">
        <v>2447</v>
      </c>
      <c r="CG257" s="93" t="s">
        <v>2254</v>
      </c>
      <c r="CH257" s="93" t="s">
        <v>2448</v>
      </c>
      <c r="CI257" s="81"/>
      <c r="CJ257" s="81"/>
      <c r="CK257" s="81"/>
      <c r="CL257" s="81"/>
      <c r="CM257" s="81"/>
      <c r="CN257" s="81"/>
      <c r="CO257" s="81"/>
      <c r="CP257" s="81"/>
      <c r="CQ257" s="81"/>
      <c r="CR257" s="82"/>
      <c r="CS257" s="100"/>
      <c r="CT257" s="83"/>
      <c r="CU257" s="83"/>
      <c r="CV257" s="83"/>
      <c r="CW257" s="83"/>
      <c r="CX257" s="83"/>
      <c r="CY257" s="83"/>
      <c r="CZ257" s="83"/>
      <c r="DA257" s="83"/>
      <c r="DB257" s="84">
        <f t="shared" si="50"/>
        <v>0</v>
      </c>
      <c r="DC257" s="100"/>
      <c r="DD257" s="101"/>
      <c r="DE257" s="86"/>
      <c r="DF257" s="85"/>
      <c r="DG257" s="86"/>
      <c r="DH257" s="85"/>
      <c r="DI257" s="86"/>
      <c r="DJ257" s="86"/>
      <c r="DK257" s="86"/>
      <c r="DL257" s="86"/>
      <c r="DM257" s="86"/>
      <c r="DN257" s="87"/>
      <c r="DO257" s="325">
        <f t="shared" si="51"/>
        <v>0</v>
      </c>
      <c r="DP257" s="111"/>
      <c r="DQ257" s="112"/>
      <c r="DR257" s="111"/>
      <c r="DS257" s="111"/>
      <c r="DT257" s="111"/>
      <c r="DU257" s="111"/>
      <c r="DV257" s="113"/>
      <c r="DW257" s="113"/>
      <c r="DX257" s="113"/>
      <c r="DY257" s="113"/>
      <c r="DZ257" s="114" t="s">
        <v>2270</v>
      </c>
      <c r="EA257" s="115">
        <f t="shared" si="52"/>
        <v>43699333.333333336</v>
      </c>
      <c r="EB257" s="116">
        <f t="shared" si="53"/>
        <v>43699333.333333336</v>
      </c>
      <c r="EC257" s="117" t="s">
        <v>2449</v>
      </c>
    </row>
    <row r="258" spans="1:133" s="118" customFormat="1" ht="36" x14ac:dyDescent="0.2">
      <c r="A258" s="61">
        <v>257</v>
      </c>
      <c r="B258" s="61">
        <v>2023</v>
      </c>
      <c r="C258" s="129" t="s">
        <v>2450</v>
      </c>
      <c r="D258" s="130" t="s">
        <v>2451</v>
      </c>
      <c r="E258" s="62" t="s">
        <v>1089</v>
      </c>
      <c r="F258" s="62" t="s">
        <v>1090</v>
      </c>
      <c r="G258" s="61" t="s">
        <v>137</v>
      </c>
      <c r="H258" s="61" t="s">
        <v>138</v>
      </c>
      <c r="I258" s="63">
        <v>15000000</v>
      </c>
      <c r="J258" s="126">
        <f t="shared" si="48"/>
        <v>15000000</v>
      </c>
      <c r="K258" s="64" t="s">
        <v>1286</v>
      </c>
      <c r="L258" s="65" t="s">
        <v>170</v>
      </c>
      <c r="M258" s="76" t="s">
        <v>170</v>
      </c>
      <c r="N258" s="69" t="s">
        <v>170</v>
      </c>
      <c r="O258" s="69" t="s">
        <v>170</v>
      </c>
      <c r="P258" s="88" t="s">
        <v>142</v>
      </c>
      <c r="Q258" s="88">
        <v>1741</v>
      </c>
      <c r="R258" s="95" t="s">
        <v>2452</v>
      </c>
      <c r="S258" s="102">
        <v>652</v>
      </c>
      <c r="T258" s="103">
        <v>45177</v>
      </c>
      <c r="U258" s="89"/>
      <c r="V258" s="90"/>
      <c r="W258" s="89"/>
      <c r="X258" s="104"/>
      <c r="Y258" s="105"/>
      <c r="Z258" s="91"/>
      <c r="AA258" s="92"/>
      <c r="AB258" s="92"/>
      <c r="AC258" s="92"/>
      <c r="AD258" s="106"/>
      <c r="AE258" s="96" t="s">
        <v>144</v>
      </c>
      <c r="AF258" s="66" t="s">
        <v>145</v>
      </c>
      <c r="AG258" s="66" t="s">
        <v>2453</v>
      </c>
      <c r="AH258" s="66" t="s">
        <v>2169</v>
      </c>
      <c r="AI258" s="67" t="s">
        <v>2170</v>
      </c>
      <c r="AJ258" s="68">
        <v>11</v>
      </c>
      <c r="AK258" s="123" t="s">
        <v>2454</v>
      </c>
      <c r="AL258" s="70" t="s">
        <v>150</v>
      </c>
      <c r="AM258" s="70">
        <v>8</v>
      </c>
      <c r="AN258" s="70">
        <v>0</v>
      </c>
      <c r="AO258" s="70">
        <f t="shared" si="49"/>
        <v>8</v>
      </c>
      <c r="AP258" s="70"/>
      <c r="AQ258" s="107">
        <v>45197</v>
      </c>
      <c r="AR258" s="108">
        <v>45202</v>
      </c>
      <c r="AS258" s="108">
        <v>45218</v>
      </c>
      <c r="AT258" s="108">
        <v>45461</v>
      </c>
      <c r="AU258" s="108"/>
      <c r="AV258" s="109"/>
      <c r="AW258" s="71" t="s">
        <v>1924</v>
      </c>
      <c r="AX258" s="70" t="s">
        <v>1097</v>
      </c>
      <c r="AY258" s="72">
        <v>900889064</v>
      </c>
      <c r="AZ258" s="73">
        <v>1</v>
      </c>
      <c r="BA258" s="70" t="s">
        <v>2455</v>
      </c>
      <c r="BB258" s="60" t="s">
        <v>170</v>
      </c>
      <c r="BC258" s="74" t="s">
        <v>170</v>
      </c>
      <c r="BD258" s="75" t="e">
        <f ca="1">(TODAY()-Tabla1[[#This Row],[FECHA DE NACIMIENTO]])/365</f>
        <v>#VALUE!</v>
      </c>
      <c r="BE258" s="70" t="s">
        <v>170</v>
      </c>
      <c r="BF258" s="70" t="s">
        <v>1099</v>
      </c>
      <c r="BG258" s="70" t="s">
        <v>170</v>
      </c>
      <c r="BH258" s="76" t="s">
        <v>1100</v>
      </c>
      <c r="BI258" s="73" t="s">
        <v>1101</v>
      </c>
      <c r="BJ258" s="70" t="s">
        <v>160</v>
      </c>
      <c r="BK258" s="77" t="s">
        <v>2456</v>
      </c>
      <c r="BL258" s="70">
        <v>6013835895</v>
      </c>
      <c r="BM258" s="119" t="s">
        <v>2457</v>
      </c>
      <c r="BN258" s="70" t="s">
        <v>163</v>
      </c>
      <c r="BO258" s="71">
        <v>45628</v>
      </c>
      <c r="BP258" s="71"/>
      <c r="BQ258" s="71" t="s">
        <v>274</v>
      </c>
      <c r="BR258" s="122">
        <v>1032436255</v>
      </c>
      <c r="BS258" s="121">
        <v>0</v>
      </c>
      <c r="BT258" s="70" t="s">
        <v>653</v>
      </c>
      <c r="BU258" s="128" t="s">
        <v>2458</v>
      </c>
      <c r="BV258" s="80" t="s">
        <v>2297</v>
      </c>
      <c r="BW258" s="97" t="s">
        <v>168</v>
      </c>
      <c r="BX258" s="99" t="s">
        <v>1816</v>
      </c>
      <c r="BY258" s="98" t="s">
        <v>2459</v>
      </c>
      <c r="BZ258" s="93" t="s">
        <v>2455</v>
      </c>
      <c r="CA258" s="93" t="s">
        <v>2460</v>
      </c>
      <c r="CB258" s="93" t="s">
        <v>2461</v>
      </c>
      <c r="CC258" s="93" t="s">
        <v>170</v>
      </c>
      <c r="CD258" s="93" t="s">
        <v>170</v>
      </c>
      <c r="CE258" s="93" t="s">
        <v>170</v>
      </c>
      <c r="CF258" s="93" t="s">
        <v>170</v>
      </c>
      <c r="CG258" s="93" t="s">
        <v>170</v>
      </c>
      <c r="CH258" s="93" t="s">
        <v>170</v>
      </c>
      <c r="CI258" s="81" t="s">
        <v>170</v>
      </c>
      <c r="CJ258" s="81" t="s">
        <v>170</v>
      </c>
      <c r="CK258" s="81" t="s">
        <v>170</v>
      </c>
      <c r="CL258" s="81" t="s">
        <v>170</v>
      </c>
      <c r="CM258" s="81" t="s">
        <v>170</v>
      </c>
      <c r="CN258" s="81" t="s">
        <v>170</v>
      </c>
      <c r="CO258" s="81" t="s">
        <v>170</v>
      </c>
      <c r="CP258" s="81" t="s">
        <v>170</v>
      </c>
      <c r="CQ258" s="81" t="s">
        <v>170</v>
      </c>
      <c r="CR258" s="82" t="s">
        <v>170</v>
      </c>
      <c r="CS258" s="100"/>
      <c r="CT258" s="83"/>
      <c r="CU258" s="83"/>
      <c r="CV258" s="83"/>
      <c r="CW258" s="83"/>
      <c r="CX258" s="83"/>
      <c r="CY258" s="83"/>
      <c r="CZ258" s="83"/>
      <c r="DA258" s="83"/>
      <c r="DB258" s="84">
        <f t="shared" si="50"/>
        <v>0</v>
      </c>
      <c r="DC258" s="100"/>
      <c r="DD258" s="101"/>
      <c r="DE258" s="86"/>
      <c r="DF258" s="85"/>
      <c r="DG258" s="86"/>
      <c r="DH258" s="85"/>
      <c r="DI258" s="86"/>
      <c r="DJ258" s="86"/>
      <c r="DK258" s="86"/>
      <c r="DL258" s="86"/>
      <c r="DM258" s="86"/>
      <c r="DN258" s="87"/>
      <c r="DO258" s="325">
        <f t="shared" si="51"/>
        <v>0</v>
      </c>
      <c r="DP258" s="111"/>
      <c r="DQ258" s="112"/>
      <c r="DR258" s="111"/>
      <c r="DS258" s="111"/>
      <c r="DT258" s="111"/>
      <c r="DU258" s="111"/>
      <c r="DV258" s="113"/>
      <c r="DW258" s="113"/>
      <c r="DX258" s="113"/>
      <c r="DY258" s="113"/>
      <c r="DZ258" s="114"/>
      <c r="EA258" s="115">
        <f t="shared" si="52"/>
        <v>1875000</v>
      </c>
      <c r="EB258" s="116">
        <f t="shared" si="53"/>
        <v>1875000</v>
      </c>
      <c r="EC258" s="227"/>
    </row>
    <row r="259" spans="1:133" s="118" customFormat="1" ht="48" x14ac:dyDescent="0.2">
      <c r="A259" s="61">
        <v>258</v>
      </c>
      <c r="B259" s="61">
        <v>2023</v>
      </c>
      <c r="C259" s="129" t="s">
        <v>2462</v>
      </c>
      <c r="D259" s="130" t="s">
        <v>2463</v>
      </c>
      <c r="E259" s="62" t="s">
        <v>1611</v>
      </c>
      <c r="F259" s="62" t="s">
        <v>1612</v>
      </c>
      <c r="G259" s="61" t="s">
        <v>137</v>
      </c>
      <c r="H259" s="61" t="s">
        <v>138</v>
      </c>
      <c r="I259" s="63">
        <v>66672776</v>
      </c>
      <c r="J259" s="126">
        <f t="shared" si="48"/>
        <v>66672776</v>
      </c>
      <c r="K259" s="64" t="s">
        <v>1286</v>
      </c>
      <c r="L259" s="65" t="s">
        <v>170</v>
      </c>
      <c r="M259" s="76" t="s">
        <v>170</v>
      </c>
      <c r="N259" s="69" t="s">
        <v>170</v>
      </c>
      <c r="O259" s="69" t="s">
        <v>170</v>
      </c>
      <c r="P259" s="88" t="s">
        <v>2464</v>
      </c>
      <c r="Q259" s="88">
        <v>787130</v>
      </c>
      <c r="R259" s="95" t="s">
        <v>2465</v>
      </c>
      <c r="S259" s="102">
        <v>633</v>
      </c>
      <c r="T259" s="103">
        <v>45156</v>
      </c>
      <c r="U259" s="89"/>
      <c r="V259" s="90"/>
      <c r="W259" s="89"/>
      <c r="X259" s="104"/>
      <c r="Y259" s="105"/>
      <c r="Z259" s="91"/>
      <c r="AA259" s="92"/>
      <c r="AB259" s="92"/>
      <c r="AC259" s="92"/>
      <c r="AD259" s="106"/>
      <c r="AE259" s="96" t="s">
        <v>144</v>
      </c>
      <c r="AF259" s="66" t="s">
        <v>145</v>
      </c>
      <c r="AG259" s="66" t="s">
        <v>1338</v>
      </c>
      <c r="AH259" s="66" t="s">
        <v>147</v>
      </c>
      <c r="AI259" s="67" t="s">
        <v>1340</v>
      </c>
      <c r="AJ259" s="68">
        <v>18</v>
      </c>
      <c r="AK259" s="123" t="s">
        <v>2466</v>
      </c>
      <c r="AL259" s="70" t="s">
        <v>150</v>
      </c>
      <c r="AM259" s="70">
        <v>10</v>
      </c>
      <c r="AN259" s="70">
        <v>0</v>
      </c>
      <c r="AO259" s="70">
        <f t="shared" si="49"/>
        <v>10</v>
      </c>
      <c r="AP259" s="70"/>
      <c r="AQ259" s="107">
        <v>45196</v>
      </c>
      <c r="AR259" s="108">
        <v>45201</v>
      </c>
      <c r="AS259" s="108">
        <v>45203</v>
      </c>
      <c r="AT259" s="108">
        <v>45507</v>
      </c>
      <c r="AU259" s="108"/>
      <c r="AV259" s="109"/>
      <c r="AW259" s="71" t="s">
        <v>2385</v>
      </c>
      <c r="AX259" s="70" t="s">
        <v>1097</v>
      </c>
      <c r="AY259" s="72">
        <v>901360556</v>
      </c>
      <c r="AZ259" s="73">
        <v>5</v>
      </c>
      <c r="BA259" s="70" t="s">
        <v>2467</v>
      </c>
      <c r="BB259" s="60" t="s">
        <v>170</v>
      </c>
      <c r="BC259" s="74" t="s">
        <v>170</v>
      </c>
      <c r="BD259" s="75" t="e">
        <f ca="1">(TODAY()-Tabla1[[#This Row],[FECHA DE NACIMIENTO]])/365</f>
        <v>#VALUE!</v>
      </c>
      <c r="BE259" s="70" t="s">
        <v>170</v>
      </c>
      <c r="BF259" s="70" t="s">
        <v>1099</v>
      </c>
      <c r="BG259" s="70" t="s">
        <v>170</v>
      </c>
      <c r="BH259" s="76" t="s">
        <v>1100</v>
      </c>
      <c r="BI259" s="73" t="s">
        <v>1659</v>
      </c>
      <c r="BJ259" s="70" t="s">
        <v>160</v>
      </c>
      <c r="BK259" s="77" t="s">
        <v>2468</v>
      </c>
      <c r="BL259" s="70">
        <v>3186445719</v>
      </c>
      <c r="BM259" s="119" t="s">
        <v>2469</v>
      </c>
      <c r="BN259" s="70" t="s">
        <v>163</v>
      </c>
      <c r="BO259" s="71">
        <v>46595</v>
      </c>
      <c r="BP259" s="71"/>
      <c r="BQ259" s="70" t="s">
        <v>1910</v>
      </c>
      <c r="BR259" s="257">
        <v>1091668870</v>
      </c>
      <c r="BS259" s="73">
        <v>0</v>
      </c>
      <c r="BT259" s="70" t="s">
        <v>817</v>
      </c>
      <c r="BU259" s="128" t="s">
        <v>2470</v>
      </c>
      <c r="BV259" s="80" t="s">
        <v>211</v>
      </c>
      <c r="BW259" s="97" t="s">
        <v>168</v>
      </c>
      <c r="BX259" s="99" t="s">
        <v>1816</v>
      </c>
      <c r="BY259" s="98" t="s">
        <v>2471</v>
      </c>
      <c r="BZ259" s="93" t="s">
        <v>2472</v>
      </c>
      <c r="CA259" s="93" t="s">
        <v>2473</v>
      </c>
      <c r="CB259" s="93" t="s">
        <v>2474</v>
      </c>
      <c r="CC259" s="93" t="s">
        <v>2475</v>
      </c>
      <c r="CD259" s="93" t="s">
        <v>2476</v>
      </c>
      <c r="CE259" s="93" t="s">
        <v>2477</v>
      </c>
      <c r="CF259" s="93" t="s">
        <v>2478</v>
      </c>
      <c r="CG259" s="93" t="s">
        <v>2286</v>
      </c>
      <c r="CH259" s="93" t="s">
        <v>170</v>
      </c>
      <c r="CI259" s="81" t="s">
        <v>170</v>
      </c>
      <c r="CJ259" s="81" t="s">
        <v>170</v>
      </c>
      <c r="CK259" s="81" t="s">
        <v>170</v>
      </c>
      <c r="CL259" s="81" t="s">
        <v>170</v>
      </c>
      <c r="CM259" s="81" t="s">
        <v>170</v>
      </c>
      <c r="CN259" s="81" t="s">
        <v>170</v>
      </c>
      <c r="CO259" s="81" t="s">
        <v>170</v>
      </c>
      <c r="CP259" s="81" t="s">
        <v>170</v>
      </c>
      <c r="CQ259" s="81" t="s">
        <v>170</v>
      </c>
      <c r="CR259" s="82" t="s">
        <v>170</v>
      </c>
      <c r="CS259" s="100"/>
      <c r="CT259" s="83"/>
      <c r="CU259" s="83"/>
      <c r="CV259" s="83"/>
      <c r="CW259" s="83"/>
      <c r="CX259" s="83"/>
      <c r="CY259" s="83"/>
      <c r="CZ259" s="83"/>
      <c r="DA259" s="83"/>
      <c r="DB259" s="84">
        <f t="shared" si="50"/>
        <v>0</v>
      </c>
      <c r="DC259" s="100"/>
      <c r="DD259" s="101"/>
      <c r="DE259" s="86"/>
      <c r="DF259" s="85"/>
      <c r="DG259" s="86"/>
      <c r="DH259" s="85"/>
      <c r="DI259" s="86"/>
      <c r="DJ259" s="86"/>
      <c r="DK259" s="86"/>
      <c r="DL259" s="86"/>
      <c r="DM259" s="86"/>
      <c r="DN259" s="87"/>
      <c r="DO259" s="325">
        <f t="shared" si="51"/>
        <v>0</v>
      </c>
      <c r="DP259" s="111"/>
      <c r="DQ259" s="112"/>
      <c r="DR259" s="111"/>
      <c r="DS259" s="111"/>
      <c r="DT259" s="111"/>
      <c r="DU259" s="111"/>
      <c r="DV259" s="113"/>
      <c r="DW259" s="113"/>
      <c r="DX259" s="113"/>
      <c r="DY259" s="113"/>
      <c r="DZ259" s="114" t="s">
        <v>2479</v>
      </c>
      <c r="EA259" s="115">
        <f t="shared" si="52"/>
        <v>6667277.5999999996</v>
      </c>
      <c r="EB259" s="116">
        <f t="shared" si="53"/>
        <v>6667277.5999999996</v>
      </c>
      <c r="EC259" s="117" t="s">
        <v>2480</v>
      </c>
    </row>
    <row r="260" spans="1:133" s="118" customFormat="1" ht="21.75" customHeight="1" x14ac:dyDescent="0.2">
      <c r="A260" s="61">
        <v>253</v>
      </c>
      <c r="B260" s="61">
        <v>2023</v>
      </c>
      <c r="C260" s="231" t="s">
        <v>2481</v>
      </c>
      <c r="D260" s="130" t="s">
        <v>2482</v>
      </c>
      <c r="E260" s="62" t="s">
        <v>1611</v>
      </c>
      <c r="F260" s="62" t="s">
        <v>1612</v>
      </c>
      <c r="G260" s="61" t="s">
        <v>137</v>
      </c>
      <c r="H260" s="61" t="s">
        <v>138</v>
      </c>
      <c r="I260" s="63">
        <v>256000000</v>
      </c>
      <c r="J260" s="126">
        <f t="shared" si="48"/>
        <v>256000000</v>
      </c>
      <c r="K260" s="64" t="s">
        <v>139</v>
      </c>
      <c r="L260" s="65" t="s">
        <v>170</v>
      </c>
      <c r="M260" s="76" t="s">
        <v>170</v>
      </c>
      <c r="N260" s="69" t="s">
        <v>170</v>
      </c>
      <c r="O260" s="69" t="s">
        <v>170</v>
      </c>
      <c r="P260" s="88" t="s">
        <v>594</v>
      </c>
      <c r="Q260" s="88">
        <v>1671</v>
      </c>
      <c r="R260" s="95" t="s">
        <v>595</v>
      </c>
      <c r="S260" s="102">
        <v>621</v>
      </c>
      <c r="T260" s="103">
        <v>45134</v>
      </c>
      <c r="U260" s="89"/>
      <c r="V260" s="90"/>
      <c r="W260" s="89"/>
      <c r="X260" s="104"/>
      <c r="Y260" s="105">
        <v>1171</v>
      </c>
      <c r="Z260" s="91">
        <v>45196</v>
      </c>
      <c r="AA260" s="92"/>
      <c r="AB260" s="92"/>
      <c r="AC260" s="92"/>
      <c r="AD260" s="106"/>
      <c r="AE260" s="96" t="s">
        <v>144</v>
      </c>
      <c r="AF260" s="66" t="s">
        <v>145</v>
      </c>
      <c r="AG260" s="66" t="s">
        <v>1338</v>
      </c>
      <c r="AH260" s="66" t="s">
        <v>147</v>
      </c>
      <c r="AI260" s="67" t="s">
        <v>1340</v>
      </c>
      <c r="AJ260" s="68">
        <v>18</v>
      </c>
      <c r="AK260" s="123" t="s">
        <v>2483</v>
      </c>
      <c r="AL260" s="70" t="s">
        <v>150</v>
      </c>
      <c r="AM260" s="70">
        <v>5</v>
      </c>
      <c r="AN260" s="70">
        <v>0</v>
      </c>
      <c r="AO260" s="70">
        <f t="shared" si="49"/>
        <v>5</v>
      </c>
      <c r="AP260" s="70"/>
      <c r="AQ260" s="107">
        <v>45187</v>
      </c>
      <c r="AR260" s="108">
        <v>45196</v>
      </c>
      <c r="AS260" s="108">
        <v>45202</v>
      </c>
      <c r="AT260" s="108">
        <v>45353</v>
      </c>
      <c r="AU260" s="108"/>
      <c r="AV260" s="109"/>
      <c r="AW260" s="373" t="s">
        <v>195</v>
      </c>
      <c r="AX260" s="70" t="s">
        <v>1097</v>
      </c>
      <c r="AY260" s="72">
        <v>901360556</v>
      </c>
      <c r="AZ260" s="73">
        <v>5</v>
      </c>
      <c r="BA260" s="70" t="s">
        <v>2467</v>
      </c>
      <c r="BB260" s="60" t="s">
        <v>170</v>
      </c>
      <c r="BC260" s="74" t="s">
        <v>170</v>
      </c>
      <c r="BD260" s="75" t="e">
        <f ca="1">(TODAY()-Tabla1[[#This Row],[FECHA DE NACIMIENTO]])/365</f>
        <v>#VALUE!</v>
      </c>
      <c r="BE260" s="70" t="s">
        <v>170</v>
      </c>
      <c r="BF260" s="70" t="s">
        <v>1099</v>
      </c>
      <c r="BG260" s="70" t="s">
        <v>170</v>
      </c>
      <c r="BH260" s="76" t="s">
        <v>1100</v>
      </c>
      <c r="BI260" s="73" t="s">
        <v>1659</v>
      </c>
      <c r="BJ260" s="70" t="s">
        <v>160</v>
      </c>
      <c r="BK260" s="77" t="s">
        <v>2468</v>
      </c>
      <c r="BL260" s="70">
        <v>3186445719</v>
      </c>
      <c r="BM260" s="119" t="s">
        <v>2469</v>
      </c>
      <c r="BN260" s="70" t="s">
        <v>163</v>
      </c>
      <c r="BO260" s="71">
        <v>46595</v>
      </c>
      <c r="BP260" s="71"/>
      <c r="BQ260" s="70" t="s">
        <v>2484</v>
      </c>
      <c r="BR260" s="257">
        <v>1013615672</v>
      </c>
      <c r="BS260" s="73">
        <v>8</v>
      </c>
      <c r="BT260" s="70" t="s">
        <v>1833</v>
      </c>
      <c r="BU260" s="128" t="s">
        <v>2485</v>
      </c>
      <c r="BV260" s="80" t="s">
        <v>1527</v>
      </c>
      <c r="BW260" s="97" t="s">
        <v>168</v>
      </c>
      <c r="BX260" s="99" t="s">
        <v>1816</v>
      </c>
      <c r="BY260" s="98" t="s">
        <v>2486</v>
      </c>
      <c r="BZ260" s="93" t="s">
        <v>1710</v>
      </c>
      <c r="CA260" s="93" t="s">
        <v>2487</v>
      </c>
      <c r="CB260" s="93" t="s">
        <v>2488</v>
      </c>
      <c r="CC260" s="93" t="s">
        <v>2489</v>
      </c>
      <c r="CD260" s="93" t="s">
        <v>2490</v>
      </c>
      <c r="CE260" s="93" t="s">
        <v>2491</v>
      </c>
      <c r="CF260" s="93" t="s">
        <v>2492</v>
      </c>
      <c r="CG260" s="93" t="s">
        <v>2493</v>
      </c>
      <c r="CH260" s="93" t="s">
        <v>2494</v>
      </c>
      <c r="CI260" s="81" t="s">
        <v>170</v>
      </c>
      <c r="CJ260" s="81" t="s">
        <v>170</v>
      </c>
      <c r="CK260" s="81" t="s">
        <v>170</v>
      </c>
      <c r="CL260" s="81" t="s">
        <v>170</v>
      </c>
      <c r="CM260" s="81" t="s">
        <v>170</v>
      </c>
      <c r="CN260" s="81" t="s">
        <v>170</v>
      </c>
      <c r="CO260" s="81" t="s">
        <v>170</v>
      </c>
      <c r="CP260" s="81" t="s">
        <v>170</v>
      </c>
      <c r="CQ260" s="81" t="s">
        <v>170</v>
      </c>
      <c r="CR260" s="82" t="s">
        <v>170</v>
      </c>
      <c r="CS260" s="100"/>
      <c r="CT260" s="83"/>
      <c r="CU260" s="83"/>
      <c r="CV260" s="83"/>
      <c r="CW260" s="83"/>
      <c r="CX260" s="83"/>
      <c r="CY260" s="83"/>
      <c r="CZ260" s="83"/>
      <c r="DA260" s="83"/>
      <c r="DB260" s="84">
        <f t="shared" si="50"/>
        <v>0</v>
      </c>
      <c r="DC260" s="100"/>
      <c r="DD260" s="101"/>
      <c r="DE260" s="86"/>
      <c r="DF260" s="85"/>
      <c r="DG260" s="86"/>
      <c r="DH260" s="85"/>
      <c r="DI260" s="86"/>
      <c r="DJ260" s="86"/>
      <c r="DK260" s="86"/>
      <c r="DL260" s="86"/>
      <c r="DM260" s="86"/>
      <c r="DN260" s="87"/>
      <c r="DO260" s="325">
        <f t="shared" si="51"/>
        <v>0</v>
      </c>
      <c r="DP260" s="111"/>
      <c r="DQ260" s="112"/>
      <c r="DR260" s="111"/>
      <c r="DS260" s="111"/>
      <c r="DT260" s="111"/>
      <c r="DU260" s="111"/>
      <c r="DV260" s="113"/>
      <c r="DW260" s="113"/>
      <c r="DX260" s="113"/>
      <c r="DY260" s="113"/>
      <c r="DZ260" s="114" t="s">
        <v>2495</v>
      </c>
      <c r="EA260" s="115">
        <f t="shared" si="52"/>
        <v>51200000</v>
      </c>
      <c r="EB260" s="116">
        <f t="shared" si="53"/>
        <v>51200000</v>
      </c>
      <c r="EC260" s="227"/>
    </row>
    <row r="261" spans="1:133" s="118" customFormat="1" ht="24.75" customHeight="1" x14ac:dyDescent="0.2">
      <c r="A261" s="61">
        <v>273</v>
      </c>
      <c r="B261" s="61">
        <v>2023</v>
      </c>
      <c r="C261" s="61" t="s">
        <v>2496</v>
      </c>
      <c r="D261" s="238" t="s">
        <v>2497</v>
      </c>
      <c r="E261" s="62" t="s">
        <v>2247</v>
      </c>
      <c r="F261" s="62" t="s">
        <v>2248</v>
      </c>
      <c r="G261" s="61" t="s">
        <v>137</v>
      </c>
      <c r="H261" s="61" t="s">
        <v>138</v>
      </c>
      <c r="I261" s="63">
        <v>455087686</v>
      </c>
      <c r="J261" s="126">
        <f t="shared" si="48"/>
        <v>455087686</v>
      </c>
      <c r="K261" s="64" t="s">
        <v>139</v>
      </c>
      <c r="L261" s="65" t="s">
        <v>170</v>
      </c>
      <c r="M261" s="76" t="s">
        <v>170</v>
      </c>
      <c r="N261" s="69" t="s">
        <v>170</v>
      </c>
      <c r="O261" s="69" t="s">
        <v>170</v>
      </c>
      <c r="P261" s="88" t="s">
        <v>2498</v>
      </c>
      <c r="Q261" s="88" t="s">
        <v>2499</v>
      </c>
      <c r="R261" s="95" t="s">
        <v>2500</v>
      </c>
      <c r="S261" s="102">
        <v>673</v>
      </c>
      <c r="T261" s="103">
        <v>45182</v>
      </c>
      <c r="U261" s="89"/>
      <c r="V261" s="90"/>
      <c r="W261" s="89"/>
      <c r="X261" s="104"/>
      <c r="Y261" s="105"/>
      <c r="Z261" s="91"/>
      <c r="AA261" s="92"/>
      <c r="AB261" s="92"/>
      <c r="AC261" s="92"/>
      <c r="AD261" s="106"/>
      <c r="AE261" s="96" t="s">
        <v>144</v>
      </c>
      <c r="AF261" s="66" t="s">
        <v>145</v>
      </c>
      <c r="AG261" s="66" t="s">
        <v>1338</v>
      </c>
      <c r="AH261" s="66" t="s">
        <v>147</v>
      </c>
      <c r="AI261" s="67" t="s">
        <v>1340</v>
      </c>
      <c r="AJ261" s="68">
        <v>18</v>
      </c>
      <c r="AK261" s="123" t="s">
        <v>2501</v>
      </c>
      <c r="AL261" s="70" t="s">
        <v>150</v>
      </c>
      <c r="AM261" s="70">
        <v>7</v>
      </c>
      <c r="AN261" s="70">
        <v>0</v>
      </c>
      <c r="AO261" s="70">
        <f t="shared" si="49"/>
        <v>7</v>
      </c>
      <c r="AP261" s="70">
        <v>0</v>
      </c>
      <c r="AQ261" s="107">
        <v>45187</v>
      </c>
      <c r="AR261" s="108">
        <v>45259</v>
      </c>
      <c r="AS261" s="108">
        <v>45261</v>
      </c>
      <c r="AT261" s="108">
        <v>45473</v>
      </c>
      <c r="AU261" s="108"/>
      <c r="AV261" s="109"/>
      <c r="AW261" s="374" t="s">
        <v>1924</v>
      </c>
      <c r="AX261" s="70" t="s">
        <v>1097</v>
      </c>
      <c r="AY261" s="72">
        <v>901548063</v>
      </c>
      <c r="AZ261" s="73">
        <v>5</v>
      </c>
      <c r="BA261" s="70" t="s">
        <v>2502</v>
      </c>
      <c r="BB261" s="60" t="s">
        <v>170</v>
      </c>
      <c r="BC261" s="74" t="s">
        <v>170</v>
      </c>
      <c r="BD261" s="75" t="e">
        <f ca="1">(TODAY()-Tabla1[[#This Row],[FECHA DE NACIMIENTO]])/365</f>
        <v>#VALUE!</v>
      </c>
      <c r="BE261" s="70" t="s">
        <v>170</v>
      </c>
      <c r="BF261" s="70" t="s">
        <v>1099</v>
      </c>
      <c r="BG261" s="70" t="s">
        <v>170</v>
      </c>
      <c r="BH261" s="76" t="s">
        <v>1100</v>
      </c>
      <c r="BI261" s="234" t="s">
        <v>1101</v>
      </c>
      <c r="BJ261" s="70" t="s">
        <v>160</v>
      </c>
      <c r="BK261" s="77" t="s">
        <v>2503</v>
      </c>
      <c r="BL261" s="70">
        <v>3106541526</v>
      </c>
      <c r="BM261" s="119" t="s">
        <v>2504</v>
      </c>
      <c r="BN261" s="70" t="s">
        <v>163</v>
      </c>
      <c r="BO261" s="71">
        <v>46568</v>
      </c>
      <c r="BP261" s="71"/>
      <c r="BQ261" s="71" t="s">
        <v>2505</v>
      </c>
      <c r="BR261" s="122">
        <v>1077866912</v>
      </c>
      <c r="BS261" s="121">
        <v>1</v>
      </c>
      <c r="BT261" s="70" t="s">
        <v>489</v>
      </c>
      <c r="BU261" s="128" t="s">
        <v>2506</v>
      </c>
      <c r="BV261" s="80" t="s">
        <v>374</v>
      </c>
      <c r="BW261" s="97" t="s">
        <v>168</v>
      </c>
      <c r="BX261" s="99" t="s">
        <v>2507</v>
      </c>
      <c r="BY261" s="98" t="s">
        <v>2508</v>
      </c>
      <c r="BZ261" s="93" t="s">
        <v>2509</v>
      </c>
      <c r="CA261" s="93" t="s">
        <v>2510</v>
      </c>
      <c r="CB261" s="93" t="s">
        <v>2269</v>
      </c>
      <c r="CC261" s="93" t="s">
        <v>2511</v>
      </c>
      <c r="CD261" s="93" t="s">
        <v>2512</v>
      </c>
      <c r="CE261" s="93" t="s">
        <v>2513</v>
      </c>
      <c r="CF261" s="93" t="s">
        <v>2514</v>
      </c>
      <c r="CG261" s="93" t="s">
        <v>2515</v>
      </c>
      <c r="CH261" s="93" t="s">
        <v>2313</v>
      </c>
      <c r="CI261" s="81" t="s">
        <v>170</v>
      </c>
      <c r="CJ261" s="81" t="s">
        <v>170</v>
      </c>
      <c r="CK261" s="81" t="s">
        <v>170</v>
      </c>
      <c r="CL261" s="81" t="s">
        <v>170</v>
      </c>
      <c r="CM261" s="81" t="s">
        <v>170</v>
      </c>
      <c r="CN261" s="81" t="s">
        <v>170</v>
      </c>
      <c r="CO261" s="81" t="s">
        <v>170</v>
      </c>
      <c r="CP261" s="81" t="s">
        <v>170</v>
      </c>
      <c r="CQ261" s="81" t="s">
        <v>170</v>
      </c>
      <c r="CR261" s="82" t="s">
        <v>170</v>
      </c>
      <c r="CS261" s="100"/>
      <c r="CT261" s="83"/>
      <c r="CU261" s="83"/>
      <c r="CV261" s="83"/>
      <c r="CW261" s="83"/>
      <c r="CX261" s="83"/>
      <c r="CY261" s="83"/>
      <c r="CZ261" s="83"/>
      <c r="DA261" s="83"/>
      <c r="DB261" s="84">
        <f t="shared" si="50"/>
        <v>0</v>
      </c>
      <c r="DC261" s="100"/>
      <c r="DD261" s="101"/>
      <c r="DE261" s="86"/>
      <c r="DF261" s="85"/>
      <c r="DG261" s="86"/>
      <c r="DH261" s="85"/>
      <c r="DI261" s="86"/>
      <c r="DJ261" s="86"/>
      <c r="DK261" s="86"/>
      <c r="DL261" s="86"/>
      <c r="DM261" s="86"/>
      <c r="DN261" s="87"/>
      <c r="DO261" s="325">
        <f t="shared" si="51"/>
        <v>0</v>
      </c>
      <c r="DP261" s="111"/>
      <c r="DQ261" s="112"/>
      <c r="DR261" s="111"/>
      <c r="DS261" s="111"/>
      <c r="DT261" s="111"/>
      <c r="DU261" s="111"/>
      <c r="DV261" s="113"/>
      <c r="DW261" s="113"/>
      <c r="DX261" s="113"/>
      <c r="DY261" s="113"/>
      <c r="DZ261" s="114"/>
      <c r="EA261" s="115">
        <f t="shared" si="52"/>
        <v>65012526.571428575</v>
      </c>
      <c r="EB261" s="116">
        <f t="shared" si="53"/>
        <v>65012526.571428575</v>
      </c>
      <c r="EC261" s="117" t="s">
        <v>2516</v>
      </c>
    </row>
    <row r="262" spans="1:133" s="118" customFormat="1" ht="84" x14ac:dyDescent="0.2">
      <c r="A262" s="61">
        <v>267</v>
      </c>
      <c r="B262" s="61">
        <v>2023</v>
      </c>
      <c r="C262" s="129" t="s">
        <v>2517</v>
      </c>
      <c r="D262" s="130" t="s">
        <v>2518</v>
      </c>
      <c r="E262" s="62" t="s">
        <v>1611</v>
      </c>
      <c r="F262" s="62" t="s">
        <v>1612</v>
      </c>
      <c r="G262" s="61" t="s">
        <v>137</v>
      </c>
      <c r="H262" s="61" t="s">
        <v>138</v>
      </c>
      <c r="I262" s="63">
        <v>258000000</v>
      </c>
      <c r="J262" s="126">
        <f t="shared" si="48"/>
        <v>258000000</v>
      </c>
      <c r="K262" s="64" t="s">
        <v>139</v>
      </c>
      <c r="L262" s="65" t="s">
        <v>170</v>
      </c>
      <c r="M262" s="76" t="s">
        <v>170</v>
      </c>
      <c r="N262" s="69" t="s">
        <v>170</v>
      </c>
      <c r="O262" s="69" t="s">
        <v>170</v>
      </c>
      <c r="P262" s="88" t="s">
        <v>1219</v>
      </c>
      <c r="Q262" s="88">
        <v>1739</v>
      </c>
      <c r="R262" s="95" t="s">
        <v>2337</v>
      </c>
      <c r="S262" s="102">
        <v>691</v>
      </c>
      <c r="T262" s="103">
        <v>45194</v>
      </c>
      <c r="U262" s="89"/>
      <c r="V262" s="90"/>
      <c r="W262" s="89"/>
      <c r="X262" s="104"/>
      <c r="Y262" s="105"/>
      <c r="Z262" s="91"/>
      <c r="AA262" s="92"/>
      <c r="AB262" s="92"/>
      <c r="AC262" s="92"/>
      <c r="AD262" s="106"/>
      <c r="AE262" s="96" t="s">
        <v>144</v>
      </c>
      <c r="AF262" s="66" t="s">
        <v>145</v>
      </c>
      <c r="AG262" s="66" t="s">
        <v>1338</v>
      </c>
      <c r="AH262" s="66" t="s">
        <v>147</v>
      </c>
      <c r="AI262" s="67" t="s">
        <v>1340</v>
      </c>
      <c r="AJ262" s="68">
        <v>18</v>
      </c>
      <c r="AK262" s="123" t="s">
        <v>2519</v>
      </c>
      <c r="AL262" s="70" t="s">
        <v>150</v>
      </c>
      <c r="AM262" s="70">
        <v>5</v>
      </c>
      <c r="AN262" s="70">
        <v>0</v>
      </c>
      <c r="AO262" s="70">
        <f t="shared" si="49"/>
        <v>5</v>
      </c>
      <c r="AP262" s="70">
        <v>0</v>
      </c>
      <c r="AQ262" s="107">
        <v>45188</v>
      </c>
      <c r="AR262" s="108">
        <v>45233</v>
      </c>
      <c r="AS262" s="108">
        <v>45244</v>
      </c>
      <c r="AT262" s="108">
        <v>45395</v>
      </c>
      <c r="AU262" s="108"/>
      <c r="AV262" s="109"/>
      <c r="AW262" s="374" t="s">
        <v>151</v>
      </c>
      <c r="AX262" s="70" t="s">
        <v>1097</v>
      </c>
      <c r="AY262" s="72">
        <v>900094963</v>
      </c>
      <c r="AZ262" s="73">
        <v>5</v>
      </c>
      <c r="BA262" s="70" t="s">
        <v>2254</v>
      </c>
      <c r="BB262" s="60" t="s">
        <v>170</v>
      </c>
      <c r="BC262" s="74" t="s">
        <v>170</v>
      </c>
      <c r="BD262" s="75" t="e">
        <f ca="1">(TODAY()-Tabla1[[#This Row],[FECHA DE NACIMIENTO]])/365</f>
        <v>#VALUE!</v>
      </c>
      <c r="BE262" s="70" t="s">
        <v>170</v>
      </c>
      <c r="BF262" s="70" t="s">
        <v>1099</v>
      </c>
      <c r="BG262" s="70" t="s">
        <v>170</v>
      </c>
      <c r="BH262" s="76" t="s">
        <v>1100</v>
      </c>
      <c r="BI262" s="73" t="s">
        <v>2520</v>
      </c>
      <c r="BJ262" s="70" t="s">
        <v>160</v>
      </c>
      <c r="BK262" s="77" t="s">
        <v>2521</v>
      </c>
      <c r="BL262" s="70">
        <v>6015668734</v>
      </c>
      <c r="BM262" s="119" t="s">
        <v>2522</v>
      </c>
      <c r="BN262" s="70" t="s">
        <v>163</v>
      </c>
      <c r="BO262" s="71" t="s">
        <v>170</v>
      </c>
      <c r="BP262" s="71"/>
      <c r="BQ262" s="70" t="s">
        <v>2523</v>
      </c>
      <c r="BR262" s="257">
        <v>1079233604</v>
      </c>
      <c r="BS262" s="73">
        <v>7</v>
      </c>
      <c r="BT262" s="70" t="s">
        <v>669</v>
      </c>
      <c r="BU262" s="128" t="s">
        <v>2524</v>
      </c>
      <c r="BV262" s="80" t="s">
        <v>1527</v>
      </c>
      <c r="BW262" s="97" t="s">
        <v>168</v>
      </c>
      <c r="BX262" s="99" t="s">
        <v>1931</v>
      </c>
      <c r="BY262" s="98" t="s">
        <v>2360</v>
      </c>
      <c r="BZ262" s="93" t="s">
        <v>1713</v>
      </c>
      <c r="CA262" s="93" t="s">
        <v>2525</v>
      </c>
      <c r="CB262" s="93" t="s">
        <v>2447</v>
      </c>
      <c r="CC262" s="93" t="s">
        <v>2254</v>
      </c>
      <c r="CD262" s="93" t="s">
        <v>2308</v>
      </c>
      <c r="CE262" s="93" t="s">
        <v>2526</v>
      </c>
      <c r="CF262" s="93" t="s">
        <v>2269</v>
      </c>
      <c r="CG262" s="93" t="s">
        <v>170</v>
      </c>
      <c r="CH262" s="93" t="s">
        <v>170</v>
      </c>
      <c r="CI262" s="81" t="s">
        <v>170</v>
      </c>
      <c r="CJ262" s="81" t="s">
        <v>170</v>
      </c>
      <c r="CK262" s="81" t="s">
        <v>170</v>
      </c>
      <c r="CL262" s="81" t="s">
        <v>170</v>
      </c>
      <c r="CM262" s="81" t="s">
        <v>170</v>
      </c>
      <c r="CN262" s="81" t="s">
        <v>170</v>
      </c>
      <c r="CO262" s="81" t="s">
        <v>170</v>
      </c>
      <c r="CP262" s="81" t="s">
        <v>170</v>
      </c>
      <c r="CQ262" s="81" t="s">
        <v>170</v>
      </c>
      <c r="CR262" s="82" t="s">
        <v>170</v>
      </c>
      <c r="CS262" s="100"/>
      <c r="CT262" s="83"/>
      <c r="CU262" s="83"/>
      <c r="CV262" s="83"/>
      <c r="CW262" s="83"/>
      <c r="CX262" s="83"/>
      <c r="CY262" s="83"/>
      <c r="CZ262" s="83"/>
      <c r="DA262" s="83"/>
      <c r="DB262" s="84">
        <f t="shared" si="50"/>
        <v>0</v>
      </c>
      <c r="DC262" s="100"/>
      <c r="DD262" s="101"/>
      <c r="DE262" s="86"/>
      <c r="DF262" s="85"/>
      <c r="DG262" s="86"/>
      <c r="DH262" s="85"/>
      <c r="DI262" s="86"/>
      <c r="DJ262" s="86"/>
      <c r="DK262" s="86"/>
      <c r="DL262" s="86"/>
      <c r="DM262" s="86"/>
      <c r="DN262" s="87"/>
      <c r="DO262" s="325">
        <f t="shared" si="51"/>
        <v>0</v>
      </c>
      <c r="DP262" s="111"/>
      <c r="DQ262" s="112"/>
      <c r="DR262" s="111"/>
      <c r="DS262" s="111"/>
      <c r="DT262" s="111"/>
      <c r="DU262" s="111"/>
      <c r="DV262" s="113"/>
      <c r="DW262" s="113"/>
      <c r="DX262" s="113"/>
      <c r="DY262" s="113"/>
      <c r="DZ262" s="114"/>
      <c r="EA262" s="115">
        <f t="shared" si="52"/>
        <v>51600000</v>
      </c>
      <c r="EB262" s="116">
        <f t="shared" si="53"/>
        <v>51600000</v>
      </c>
      <c r="EC262" s="227"/>
    </row>
    <row r="263" spans="1:133" s="118" customFormat="1" ht="36" customHeight="1" x14ac:dyDescent="0.2">
      <c r="A263" s="61">
        <v>254</v>
      </c>
      <c r="B263" s="61">
        <v>2023</v>
      </c>
      <c r="C263" s="129" t="s">
        <v>2527</v>
      </c>
      <c r="D263" s="130" t="s">
        <v>2528</v>
      </c>
      <c r="E263" s="62" t="s">
        <v>1089</v>
      </c>
      <c r="F263" s="62" t="s">
        <v>1090</v>
      </c>
      <c r="G263" s="61" t="s">
        <v>2165</v>
      </c>
      <c r="H263" s="61" t="s">
        <v>2166</v>
      </c>
      <c r="I263" s="63">
        <v>32000000</v>
      </c>
      <c r="J263" s="126">
        <f t="shared" si="48"/>
        <v>32000000</v>
      </c>
      <c r="K263" s="64" t="s">
        <v>139</v>
      </c>
      <c r="L263" s="65" t="s">
        <v>170</v>
      </c>
      <c r="M263" s="76" t="s">
        <v>170</v>
      </c>
      <c r="N263" s="69" t="s">
        <v>170</v>
      </c>
      <c r="O263" s="69" t="s">
        <v>170</v>
      </c>
      <c r="P263" s="88" t="s">
        <v>267</v>
      </c>
      <c r="Q263" s="88">
        <v>1848</v>
      </c>
      <c r="R263" s="95" t="s">
        <v>390</v>
      </c>
      <c r="S263" s="102">
        <v>639</v>
      </c>
      <c r="T263" s="103">
        <v>45166</v>
      </c>
      <c r="U263" s="89"/>
      <c r="V263" s="90"/>
      <c r="W263" s="89"/>
      <c r="X263" s="104"/>
      <c r="Y263" s="105"/>
      <c r="Z263" s="91"/>
      <c r="AA263" s="92"/>
      <c r="AB263" s="92"/>
      <c r="AC263" s="92"/>
      <c r="AD263" s="106"/>
      <c r="AE263" s="96" t="s">
        <v>144</v>
      </c>
      <c r="AF263" s="66" t="s">
        <v>145</v>
      </c>
      <c r="AG263" s="66" t="s">
        <v>2168</v>
      </c>
      <c r="AH263" s="66" t="s">
        <v>2169</v>
      </c>
      <c r="AI263" s="67" t="s">
        <v>2170</v>
      </c>
      <c r="AJ263" s="68">
        <v>11</v>
      </c>
      <c r="AK263" s="123" t="s">
        <v>2529</v>
      </c>
      <c r="AL263" s="70" t="s">
        <v>150</v>
      </c>
      <c r="AM263" s="70">
        <v>3</v>
      </c>
      <c r="AN263" s="70">
        <v>0</v>
      </c>
      <c r="AO263" s="70">
        <f t="shared" si="49"/>
        <v>3</v>
      </c>
      <c r="AP263" s="70"/>
      <c r="AQ263" s="107">
        <v>45194</v>
      </c>
      <c r="AR263" s="108">
        <v>45195</v>
      </c>
      <c r="AS263" s="108">
        <v>45210</v>
      </c>
      <c r="AT263" s="108">
        <v>45301</v>
      </c>
      <c r="AU263" s="108"/>
      <c r="AV263" s="109"/>
      <c r="AW263" s="374" t="s">
        <v>215</v>
      </c>
      <c r="AX263" s="70" t="s">
        <v>1097</v>
      </c>
      <c r="AY263" s="72">
        <v>890929264</v>
      </c>
      <c r="AZ263" s="73">
        <v>5</v>
      </c>
      <c r="BA263" s="70" t="s">
        <v>2530</v>
      </c>
      <c r="BB263" s="60" t="s">
        <v>170</v>
      </c>
      <c r="BC263" s="74" t="s">
        <v>170</v>
      </c>
      <c r="BD263" s="75" t="e">
        <f ca="1">(TODAY()-Tabla1[[#This Row],[FECHA DE NACIMIENTO]])/365</f>
        <v>#VALUE!</v>
      </c>
      <c r="BE263" s="70" t="s">
        <v>170</v>
      </c>
      <c r="BF263" s="70" t="s">
        <v>1099</v>
      </c>
      <c r="BG263" s="70" t="s">
        <v>170</v>
      </c>
      <c r="BH263" s="76" t="s">
        <v>1100</v>
      </c>
      <c r="BI263" s="73" t="s">
        <v>1101</v>
      </c>
      <c r="BJ263" s="70" t="s">
        <v>160</v>
      </c>
      <c r="BK263" s="77" t="s">
        <v>2531</v>
      </c>
      <c r="BL263" s="70" t="s">
        <v>2532</v>
      </c>
      <c r="BM263" s="119" t="s">
        <v>2533</v>
      </c>
      <c r="BN263" s="70" t="s">
        <v>163</v>
      </c>
      <c r="BO263" s="71">
        <v>45484</v>
      </c>
      <c r="BP263" s="71"/>
      <c r="BQ263" s="70" t="s">
        <v>2534</v>
      </c>
      <c r="BR263" s="257">
        <v>1023945934</v>
      </c>
      <c r="BS263" s="73">
        <v>4</v>
      </c>
      <c r="BT263" s="70" t="s">
        <v>275</v>
      </c>
      <c r="BU263" s="128" t="s">
        <v>2535</v>
      </c>
      <c r="BV263" s="80" t="s">
        <v>2137</v>
      </c>
      <c r="BW263" s="97" t="s">
        <v>187</v>
      </c>
      <c r="BX263" s="99" t="s">
        <v>1816</v>
      </c>
      <c r="BY263" s="98" t="s">
        <v>2536</v>
      </c>
      <c r="BZ263" s="93" t="s">
        <v>2537</v>
      </c>
      <c r="CA263" s="93" t="s">
        <v>2538</v>
      </c>
      <c r="CB263" s="93" t="s">
        <v>170</v>
      </c>
      <c r="CC263" s="93" t="s">
        <v>170</v>
      </c>
      <c r="CD263" s="93" t="s">
        <v>170</v>
      </c>
      <c r="CE263" s="93" t="s">
        <v>170</v>
      </c>
      <c r="CF263" s="93" t="s">
        <v>170</v>
      </c>
      <c r="CG263" s="93" t="s">
        <v>170</v>
      </c>
      <c r="CH263" s="93" t="s">
        <v>170</v>
      </c>
      <c r="CI263" s="81" t="s">
        <v>170</v>
      </c>
      <c r="CJ263" s="81" t="s">
        <v>170</v>
      </c>
      <c r="CK263" s="81" t="s">
        <v>170</v>
      </c>
      <c r="CL263" s="81" t="s">
        <v>170</v>
      </c>
      <c r="CM263" s="81" t="s">
        <v>170</v>
      </c>
      <c r="CN263" s="81" t="s">
        <v>170</v>
      </c>
      <c r="CO263" s="81" t="s">
        <v>170</v>
      </c>
      <c r="CP263" s="81" t="s">
        <v>170</v>
      </c>
      <c r="CQ263" s="81" t="s">
        <v>170</v>
      </c>
      <c r="CR263" s="82" t="s">
        <v>170</v>
      </c>
      <c r="CS263" s="100"/>
      <c r="CT263" s="83"/>
      <c r="CU263" s="83"/>
      <c r="CV263" s="83"/>
      <c r="CW263" s="83"/>
      <c r="CX263" s="83"/>
      <c r="CY263" s="83"/>
      <c r="CZ263" s="83"/>
      <c r="DA263" s="83"/>
      <c r="DB263" s="84">
        <f t="shared" si="50"/>
        <v>0</v>
      </c>
      <c r="DC263" s="100"/>
      <c r="DD263" s="101"/>
      <c r="DE263" s="86"/>
      <c r="DF263" s="85"/>
      <c r="DG263" s="86"/>
      <c r="DH263" s="85"/>
      <c r="DI263" s="86"/>
      <c r="DJ263" s="86"/>
      <c r="DK263" s="86"/>
      <c r="DL263" s="86"/>
      <c r="DM263" s="86"/>
      <c r="DN263" s="87"/>
      <c r="DO263" s="325">
        <f t="shared" si="51"/>
        <v>0</v>
      </c>
      <c r="DP263" s="111"/>
      <c r="DQ263" s="112"/>
      <c r="DR263" s="111"/>
      <c r="DS263" s="111"/>
      <c r="DT263" s="111"/>
      <c r="DU263" s="111"/>
      <c r="DV263" s="113"/>
      <c r="DW263" s="113"/>
      <c r="DX263" s="113"/>
      <c r="DY263" s="113"/>
      <c r="DZ263" s="114"/>
      <c r="EA263" s="115">
        <f t="shared" si="52"/>
        <v>10666666.666666666</v>
      </c>
      <c r="EB263" s="116">
        <f t="shared" si="53"/>
        <v>10666666.666666666</v>
      </c>
      <c r="EC263" s="227"/>
    </row>
    <row r="264" spans="1:133" s="118" customFormat="1" ht="48" x14ac:dyDescent="0.2">
      <c r="A264" s="61">
        <v>263</v>
      </c>
      <c r="B264" s="61">
        <v>2023</v>
      </c>
      <c r="C264" s="129" t="s">
        <v>2539</v>
      </c>
      <c r="D264" s="130" t="s">
        <v>2540</v>
      </c>
      <c r="E264" s="62" t="s">
        <v>2247</v>
      </c>
      <c r="F264" s="62" t="s">
        <v>2248</v>
      </c>
      <c r="G264" s="61" t="s">
        <v>2541</v>
      </c>
      <c r="H264" s="61" t="s">
        <v>2542</v>
      </c>
      <c r="I264" s="63">
        <v>8393888032</v>
      </c>
      <c r="J264" s="126">
        <f t="shared" si="48"/>
        <v>8393888032</v>
      </c>
      <c r="K264" s="64" t="s">
        <v>139</v>
      </c>
      <c r="L264" s="65" t="s">
        <v>170</v>
      </c>
      <c r="M264" s="76"/>
      <c r="N264" s="69"/>
      <c r="O264" s="69"/>
      <c r="P264" s="88" t="s">
        <v>571</v>
      </c>
      <c r="Q264" s="88">
        <v>1734</v>
      </c>
      <c r="R264" s="95" t="s">
        <v>572</v>
      </c>
      <c r="S264" s="102">
        <v>629</v>
      </c>
      <c r="T264" s="103">
        <v>45154</v>
      </c>
      <c r="U264" s="89"/>
      <c r="V264" s="90"/>
      <c r="W264" s="89"/>
      <c r="X264" s="104"/>
      <c r="Y264" s="105">
        <v>1232</v>
      </c>
      <c r="Z264" s="91">
        <v>45225</v>
      </c>
      <c r="AA264" s="92"/>
      <c r="AB264" s="92"/>
      <c r="AC264" s="92"/>
      <c r="AD264" s="106"/>
      <c r="AE264" s="96" t="s">
        <v>144</v>
      </c>
      <c r="AF264" s="66" t="s">
        <v>145</v>
      </c>
      <c r="AG264" s="66" t="s">
        <v>2543</v>
      </c>
      <c r="AH264" s="66" t="s">
        <v>2544</v>
      </c>
      <c r="AI264" s="67" t="s">
        <v>2545</v>
      </c>
      <c r="AJ264" s="68">
        <v>1</v>
      </c>
      <c r="AK264" s="123" t="s">
        <v>2546</v>
      </c>
      <c r="AL264" s="70" t="s">
        <v>150</v>
      </c>
      <c r="AM264" s="70">
        <v>12</v>
      </c>
      <c r="AN264" s="70">
        <v>0</v>
      </c>
      <c r="AO264" s="70">
        <f t="shared" si="49"/>
        <v>12</v>
      </c>
      <c r="AP264" s="70">
        <v>0</v>
      </c>
      <c r="AQ264" s="107">
        <v>45153</v>
      </c>
      <c r="AR264" s="108">
        <v>45223</v>
      </c>
      <c r="AS264" s="108">
        <v>45238</v>
      </c>
      <c r="AT264" s="108">
        <v>45603</v>
      </c>
      <c r="AU264" s="108"/>
      <c r="AV264" s="109"/>
      <c r="AW264" s="94" t="s">
        <v>2397</v>
      </c>
      <c r="AX264" s="70" t="s">
        <v>1097</v>
      </c>
      <c r="AY264" s="72">
        <v>901764058</v>
      </c>
      <c r="AZ264" s="73">
        <v>3</v>
      </c>
      <c r="BA264" s="70" t="s">
        <v>2547</v>
      </c>
      <c r="BB264" s="60" t="s">
        <v>170</v>
      </c>
      <c r="BC264" s="74" t="s">
        <v>170</v>
      </c>
      <c r="BD264" s="75" t="e">
        <f ca="1">(TODAY()-Tabla1[[#This Row],[FECHA DE NACIMIENTO]])/365</f>
        <v>#VALUE!</v>
      </c>
      <c r="BE264" s="70" t="s">
        <v>170</v>
      </c>
      <c r="BF264" s="70" t="s">
        <v>1099</v>
      </c>
      <c r="BG264" s="70" t="s">
        <v>170</v>
      </c>
      <c r="BH264" s="76" t="s">
        <v>1100</v>
      </c>
      <c r="BI264" s="73" t="s">
        <v>2399</v>
      </c>
      <c r="BJ264" s="70" t="s">
        <v>160</v>
      </c>
      <c r="BK264" s="77" t="s">
        <v>2548</v>
      </c>
      <c r="BL264" s="70">
        <v>2698957</v>
      </c>
      <c r="BM264" s="119" t="s">
        <v>2549</v>
      </c>
      <c r="BN264" s="70" t="s">
        <v>163</v>
      </c>
      <c r="BO264" s="235">
        <v>47664</v>
      </c>
      <c r="BP264" s="71"/>
      <c r="BQ264" s="71" t="s">
        <v>274</v>
      </c>
      <c r="BR264" s="122">
        <v>1032436255</v>
      </c>
      <c r="BS264" s="121">
        <v>0</v>
      </c>
      <c r="BT264" s="70" t="s">
        <v>579</v>
      </c>
      <c r="BU264" s="128" t="s">
        <v>2550</v>
      </c>
      <c r="BV264" s="80" t="s">
        <v>2347</v>
      </c>
      <c r="BW264" s="97" t="s">
        <v>168</v>
      </c>
      <c r="BX264" s="99" t="s">
        <v>1931</v>
      </c>
      <c r="BY264" s="98" t="s">
        <v>2551</v>
      </c>
      <c r="BZ264" s="93" t="s">
        <v>2547</v>
      </c>
      <c r="CA264" s="93" t="s">
        <v>2552</v>
      </c>
      <c r="CB264" s="93" t="s">
        <v>2553</v>
      </c>
      <c r="CC264" s="93" t="s">
        <v>2554</v>
      </c>
      <c r="CD264" s="93" t="s">
        <v>2555</v>
      </c>
      <c r="CE264" s="93" t="s">
        <v>2556</v>
      </c>
      <c r="CF264" s="93" t="s">
        <v>2557</v>
      </c>
      <c r="CG264" s="93" t="s">
        <v>2558</v>
      </c>
      <c r="CH264" s="93" t="s">
        <v>2559</v>
      </c>
      <c r="CI264" s="81" t="s">
        <v>170</v>
      </c>
      <c r="CJ264" s="81" t="s">
        <v>170</v>
      </c>
      <c r="CK264" s="81" t="s">
        <v>170</v>
      </c>
      <c r="CL264" s="81" t="s">
        <v>170</v>
      </c>
      <c r="CM264" s="81" t="s">
        <v>170</v>
      </c>
      <c r="CN264" s="81" t="s">
        <v>170</v>
      </c>
      <c r="CO264" s="81" t="s">
        <v>170</v>
      </c>
      <c r="CP264" s="81" t="s">
        <v>170</v>
      </c>
      <c r="CQ264" s="81" t="s">
        <v>170</v>
      </c>
      <c r="CR264" s="82" t="s">
        <v>170</v>
      </c>
      <c r="CS264" s="100"/>
      <c r="CT264" s="83"/>
      <c r="CU264" s="83"/>
      <c r="CV264" s="83"/>
      <c r="CW264" s="83"/>
      <c r="CX264" s="83"/>
      <c r="CY264" s="83"/>
      <c r="CZ264" s="83"/>
      <c r="DA264" s="83"/>
      <c r="DB264" s="84">
        <f t="shared" si="50"/>
        <v>0</v>
      </c>
      <c r="DC264" s="100"/>
      <c r="DD264" s="101"/>
      <c r="DE264" s="86"/>
      <c r="DF264" s="85"/>
      <c r="DG264" s="86"/>
      <c r="DH264" s="85"/>
      <c r="DI264" s="86"/>
      <c r="DJ264" s="86"/>
      <c r="DK264" s="86"/>
      <c r="DL264" s="86"/>
      <c r="DM264" s="86"/>
      <c r="DN264" s="87"/>
      <c r="DO264" s="325">
        <f t="shared" si="51"/>
        <v>0</v>
      </c>
      <c r="DP264" s="111"/>
      <c r="DQ264" s="112"/>
      <c r="DR264" s="111"/>
      <c r="DS264" s="111"/>
      <c r="DT264" s="111"/>
      <c r="DU264" s="111"/>
      <c r="DV264" s="113"/>
      <c r="DW264" s="113"/>
      <c r="DX264" s="113"/>
      <c r="DY264" s="113"/>
      <c r="DZ264" s="114"/>
      <c r="EA264" s="115">
        <f t="shared" si="52"/>
        <v>699490669.33333337</v>
      </c>
      <c r="EB264" s="116">
        <f t="shared" si="53"/>
        <v>699490669.33333337</v>
      </c>
      <c r="EC264" s="117" t="s">
        <v>2560</v>
      </c>
    </row>
    <row r="265" spans="1:133" s="118" customFormat="1" ht="36" x14ac:dyDescent="0.2">
      <c r="A265" s="61">
        <v>264</v>
      </c>
      <c r="B265" s="61">
        <v>2023</v>
      </c>
      <c r="C265" s="129" t="s">
        <v>2561</v>
      </c>
      <c r="D265" s="130" t="s">
        <v>2562</v>
      </c>
      <c r="E265" s="62" t="s">
        <v>1089</v>
      </c>
      <c r="F265" s="62" t="s">
        <v>1283</v>
      </c>
      <c r="G265" s="61" t="s">
        <v>1091</v>
      </c>
      <c r="H265" s="61" t="s">
        <v>1092</v>
      </c>
      <c r="I265" s="63">
        <v>18160132</v>
      </c>
      <c r="J265" s="126">
        <f t="shared" si="48"/>
        <v>18160132</v>
      </c>
      <c r="K265" s="64" t="s">
        <v>1286</v>
      </c>
      <c r="L265" s="65" t="s">
        <v>170</v>
      </c>
      <c r="M265" s="76" t="s">
        <v>170</v>
      </c>
      <c r="N265" s="69" t="s">
        <v>170</v>
      </c>
      <c r="O265" s="69" t="s">
        <v>170</v>
      </c>
      <c r="P265" s="88" t="s">
        <v>2563</v>
      </c>
      <c r="Q265" s="88">
        <v>12801</v>
      </c>
      <c r="R265" s="95" t="s">
        <v>2564</v>
      </c>
      <c r="S265" s="102">
        <v>699</v>
      </c>
      <c r="T265" s="103">
        <v>45218</v>
      </c>
      <c r="U265" s="89"/>
      <c r="V265" s="90"/>
      <c r="W265" s="89"/>
      <c r="X265" s="104"/>
      <c r="Y265" s="105">
        <v>1213</v>
      </c>
      <c r="Z265" s="91">
        <v>45219</v>
      </c>
      <c r="AA265" s="92"/>
      <c r="AB265" s="92"/>
      <c r="AC265" s="92"/>
      <c r="AD265" s="106"/>
      <c r="AE265" s="96" t="s">
        <v>144</v>
      </c>
      <c r="AF265" s="66" t="s">
        <v>145</v>
      </c>
      <c r="AG265" s="66" t="s">
        <v>1093</v>
      </c>
      <c r="AH265" s="66" t="s">
        <v>1094</v>
      </c>
      <c r="AI265" s="67" t="s">
        <v>1095</v>
      </c>
      <c r="AJ265" s="68">
        <v>6</v>
      </c>
      <c r="AK265" s="123" t="s">
        <v>2565</v>
      </c>
      <c r="AL265" s="70" t="s">
        <v>150</v>
      </c>
      <c r="AM265" s="70">
        <v>2</v>
      </c>
      <c r="AN265" s="70">
        <v>1</v>
      </c>
      <c r="AO265" s="70">
        <f t="shared" si="49"/>
        <v>3</v>
      </c>
      <c r="AP265" s="70">
        <v>0</v>
      </c>
      <c r="AQ265" s="107">
        <v>45218</v>
      </c>
      <c r="AR265" s="108">
        <v>45218</v>
      </c>
      <c r="AS265" s="108">
        <v>45224</v>
      </c>
      <c r="AT265" s="108">
        <v>45284</v>
      </c>
      <c r="AU265" s="108">
        <v>45315</v>
      </c>
      <c r="AV265" s="109"/>
      <c r="AW265" s="94" t="s">
        <v>215</v>
      </c>
      <c r="AX265" s="70" t="s">
        <v>1097</v>
      </c>
      <c r="AY265" s="72">
        <v>830037946</v>
      </c>
      <c r="AZ265" s="73">
        <v>3</v>
      </c>
      <c r="BA265" s="70" t="s">
        <v>2293</v>
      </c>
      <c r="BB265" s="60" t="s">
        <v>170</v>
      </c>
      <c r="BC265" s="74" t="s">
        <v>170</v>
      </c>
      <c r="BD265" s="75" t="e">
        <f ca="1">(TODAY()-Tabla1[[#This Row],[FECHA DE NACIMIENTO]])/365</f>
        <v>#VALUE!</v>
      </c>
      <c r="BE265" s="70" t="s">
        <v>170</v>
      </c>
      <c r="BF265" s="70" t="s">
        <v>1099</v>
      </c>
      <c r="BG265" s="70" t="s">
        <v>170</v>
      </c>
      <c r="BH265" s="76" t="s">
        <v>1100</v>
      </c>
      <c r="BI265" s="73" t="s">
        <v>1295</v>
      </c>
      <c r="BJ265" s="70" t="s">
        <v>160</v>
      </c>
      <c r="BK265" s="77" t="s">
        <v>2566</v>
      </c>
      <c r="BL265" s="70">
        <v>2916900</v>
      </c>
      <c r="BM265" s="119" t="s">
        <v>2567</v>
      </c>
      <c r="BN265" s="70" t="s">
        <v>163</v>
      </c>
      <c r="BO265" s="71" t="s">
        <v>170</v>
      </c>
      <c r="BP265" s="71"/>
      <c r="BQ265" s="69" t="s">
        <v>991</v>
      </c>
      <c r="BR265" s="78">
        <v>1057571046</v>
      </c>
      <c r="BS265" s="65">
        <v>6</v>
      </c>
      <c r="BT265" s="70" t="s">
        <v>1105</v>
      </c>
      <c r="BU265" s="128" t="s">
        <v>2568</v>
      </c>
      <c r="BV265" s="80" t="s">
        <v>211</v>
      </c>
      <c r="BW265" s="97" t="s">
        <v>187</v>
      </c>
      <c r="BX265" s="99" t="s">
        <v>1816</v>
      </c>
      <c r="BY265" s="98" t="s">
        <v>170</v>
      </c>
      <c r="BZ265" s="98" t="s">
        <v>170</v>
      </c>
      <c r="CA265" s="98" t="s">
        <v>170</v>
      </c>
      <c r="CB265" s="98" t="s">
        <v>170</v>
      </c>
      <c r="CC265" s="98" t="s">
        <v>170</v>
      </c>
      <c r="CD265" s="98" t="s">
        <v>170</v>
      </c>
      <c r="CE265" s="98" t="s">
        <v>170</v>
      </c>
      <c r="CF265" s="98" t="s">
        <v>170</v>
      </c>
      <c r="CG265" s="98" t="s">
        <v>170</v>
      </c>
      <c r="CH265" s="98" t="s">
        <v>170</v>
      </c>
      <c r="CI265" s="81" t="s">
        <v>170</v>
      </c>
      <c r="CJ265" s="81" t="s">
        <v>170</v>
      </c>
      <c r="CK265" s="81" t="s">
        <v>170</v>
      </c>
      <c r="CL265" s="81" t="s">
        <v>170</v>
      </c>
      <c r="CM265" s="81" t="s">
        <v>170</v>
      </c>
      <c r="CN265" s="81" t="s">
        <v>170</v>
      </c>
      <c r="CO265" s="81" t="s">
        <v>170</v>
      </c>
      <c r="CP265" s="81" t="s">
        <v>170</v>
      </c>
      <c r="CQ265" s="81" t="s">
        <v>170</v>
      </c>
      <c r="CR265" s="82" t="s">
        <v>170</v>
      </c>
      <c r="CS265" s="100">
        <v>45275</v>
      </c>
      <c r="CT265" s="83">
        <v>30</v>
      </c>
      <c r="CU265" s="83"/>
      <c r="CV265" s="83"/>
      <c r="CW265" s="83"/>
      <c r="CX265" s="83"/>
      <c r="CY265" s="83"/>
      <c r="CZ265" s="83"/>
      <c r="DA265" s="83">
        <v>1</v>
      </c>
      <c r="DB265" s="84">
        <f t="shared" si="50"/>
        <v>30</v>
      </c>
      <c r="DC265" s="100">
        <v>45315</v>
      </c>
      <c r="DD265" s="101"/>
      <c r="DE265" s="86"/>
      <c r="DF265" s="85"/>
      <c r="DG265" s="86"/>
      <c r="DH265" s="85"/>
      <c r="DI265" s="86"/>
      <c r="DJ265" s="86"/>
      <c r="DK265" s="86"/>
      <c r="DL265" s="86"/>
      <c r="DM265" s="86"/>
      <c r="DN265" s="87"/>
      <c r="DO265" s="325">
        <f t="shared" si="51"/>
        <v>0</v>
      </c>
      <c r="DP265" s="111"/>
      <c r="DQ265" s="112"/>
      <c r="DR265" s="111"/>
      <c r="DS265" s="111"/>
      <c r="DT265" s="111"/>
      <c r="DU265" s="111"/>
      <c r="DV265" s="113"/>
      <c r="DW265" s="113"/>
      <c r="DX265" s="113"/>
      <c r="DY265" s="113"/>
      <c r="DZ265" s="114"/>
      <c r="EA265" s="115">
        <f t="shared" si="52"/>
        <v>6053377.333333333</v>
      </c>
      <c r="EB265" s="116">
        <f t="shared" si="53"/>
        <v>6053377.333333333</v>
      </c>
      <c r="EC265" s="227"/>
    </row>
    <row r="266" spans="1:133" s="118" customFormat="1" ht="36" x14ac:dyDescent="0.2">
      <c r="A266" s="61">
        <v>265</v>
      </c>
      <c r="B266" s="61">
        <v>2023</v>
      </c>
      <c r="C266" s="129" t="s">
        <v>2569</v>
      </c>
      <c r="D266" s="130" t="s">
        <v>2570</v>
      </c>
      <c r="E266" s="62" t="s">
        <v>1089</v>
      </c>
      <c r="F266" s="62" t="s">
        <v>1283</v>
      </c>
      <c r="G266" s="61" t="s">
        <v>1091</v>
      </c>
      <c r="H266" s="61" t="s">
        <v>1092</v>
      </c>
      <c r="I266" s="63">
        <v>14312460</v>
      </c>
      <c r="J266" s="126">
        <f t="shared" si="48"/>
        <v>14312460</v>
      </c>
      <c r="K266" s="64" t="s">
        <v>1286</v>
      </c>
      <c r="L266" s="65" t="s">
        <v>170</v>
      </c>
      <c r="M266" s="76" t="s">
        <v>170</v>
      </c>
      <c r="N266" s="69" t="s">
        <v>170</v>
      </c>
      <c r="O266" s="69" t="s">
        <v>170</v>
      </c>
      <c r="P266" s="88" t="s">
        <v>2563</v>
      </c>
      <c r="Q266" s="88">
        <v>12801</v>
      </c>
      <c r="R266" s="95" t="s">
        <v>2564</v>
      </c>
      <c r="S266" s="102">
        <v>699</v>
      </c>
      <c r="T266" s="103">
        <v>45218</v>
      </c>
      <c r="U266" s="89"/>
      <c r="V266" s="90"/>
      <c r="W266" s="89"/>
      <c r="X266" s="104"/>
      <c r="Y266" s="105">
        <v>1214</v>
      </c>
      <c r="Z266" s="91">
        <v>45219</v>
      </c>
      <c r="AA266" s="92"/>
      <c r="AB266" s="92"/>
      <c r="AC266" s="92"/>
      <c r="AD266" s="106"/>
      <c r="AE266" s="96" t="s">
        <v>144</v>
      </c>
      <c r="AF266" s="66" t="s">
        <v>145</v>
      </c>
      <c r="AG266" s="66" t="s">
        <v>1093</v>
      </c>
      <c r="AH266" s="66" t="s">
        <v>1094</v>
      </c>
      <c r="AI266" s="67" t="s">
        <v>1095</v>
      </c>
      <c r="AJ266" s="68">
        <v>6</v>
      </c>
      <c r="AK266" s="123" t="s">
        <v>2565</v>
      </c>
      <c r="AL266" s="70" t="s">
        <v>150</v>
      </c>
      <c r="AM266" s="70">
        <v>2</v>
      </c>
      <c r="AN266" s="70">
        <v>0</v>
      </c>
      <c r="AO266" s="70">
        <f t="shared" si="49"/>
        <v>2</v>
      </c>
      <c r="AP266" s="70">
        <v>0</v>
      </c>
      <c r="AQ266" s="107">
        <v>45218</v>
      </c>
      <c r="AR266" s="108">
        <v>45218</v>
      </c>
      <c r="AS266" s="108">
        <v>45224</v>
      </c>
      <c r="AT266" s="108">
        <v>45284</v>
      </c>
      <c r="AU266" s="108"/>
      <c r="AV266" s="109"/>
      <c r="AW266" s="94" t="s">
        <v>638</v>
      </c>
      <c r="AX266" s="70" t="s">
        <v>1097</v>
      </c>
      <c r="AY266" s="72">
        <v>860007336</v>
      </c>
      <c r="AZ266" s="73">
        <v>1</v>
      </c>
      <c r="BA266" s="70" t="s">
        <v>2571</v>
      </c>
      <c r="BB266" s="60" t="s">
        <v>170</v>
      </c>
      <c r="BC266" s="74" t="s">
        <v>170</v>
      </c>
      <c r="BD266" s="75" t="e">
        <f ca="1">(TODAY()-Tabla1[[#This Row],[FECHA DE NACIMIENTO]])/365</f>
        <v>#VALUE!</v>
      </c>
      <c r="BE266" s="70" t="s">
        <v>170</v>
      </c>
      <c r="BF266" s="70" t="s">
        <v>1099</v>
      </c>
      <c r="BG266" s="70" t="s">
        <v>170</v>
      </c>
      <c r="BH266" s="76" t="s">
        <v>1100</v>
      </c>
      <c r="BI266" s="73" t="s">
        <v>1830</v>
      </c>
      <c r="BJ266" s="70" t="s">
        <v>160</v>
      </c>
      <c r="BK266" s="77" t="s">
        <v>2572</v>
      </c>
      <c r="BL266" s="70">
        <v>7420100</v>
      </c>
      <c r="BM266" s="119" t="s">
        <v>2573</v>
      </c>
      <c r="BN266" s="70" t="s">
        <v>163</v>
      </c>
      <c r="BO266" s="71" t="s">
        <v>170</v>
      </c>
      <c r="BP266" s="71"/>
      <c r="BQ266" s="69" t="s">
        <v>991</v>
      </c>
      <c r="BR266" s="78">
        <v>1057571046</v>
      </c>
      <c r="BS266" s="65">
        <v>6</v>
      </c>
      <c r="BT266" s="70" t="s">
        <v>1105</v>
      </c>
      <c r="BU266" s="128" t="s">
        <v>2574</v>
      </c>
      <c r="BV266" s="80" t="s">
        <v>211</v>
      </c>
      <c r="BW266" s="97" t="s">
        <v>187</v>
      </c>
      <c r="BX266" s="99" t="s">
        <v>1816</v>
      </c>
      <c r="BY266" s="98" t="s">
        <v>170</v>
      </c>
      <c r="BZ266" s="98" t="s">
        <v>170</v>
      </c>
      <c r="CA266" s="98" t="s">
        <v>170</v>
      </c>
      <c r="CB266" s="98" t="s">
        <v>170</v>
      </c>
      <c r="CC266" s="98" t="s">
        <v>170</v>
      </c>
      <c r="CD266" s="98" t="s">
        <v>170</v>
      </c>
      <c r="CE266" s="98" t="s">
        <v>170</v>
      </c>
      <c r="CF266" s="98" t="s">
        <v>170</v>
      </c>
      <c r="CG266" s="98" t="s">
        <v>170</v>
      </c>
      <c r="CH266" s="98" t="s">
        <v>170</v>
      </c>
      <c r="CI266" s="81" t="s">
        <v>170</v>
      </c>
      <c r="CJ266" s="81" t="s">
        <v>170</v>
      </c>
      <c r="CK266" s="81" t="s">
        <v>170</v>
      </c>
      <c r="CL266" s="81" t="s">
        <v>170</v>
      </c>
      <c r="CM266" s="81" t="s">
        <v>170</v>
      </c>
      <c r="CN266" s="81" t="s">
        <v>170</v>
      </c>
      <c r="CO266" s="81" t="s">
        <v>170</v>
      </c>
      <c r="CP266" s="81" t="s">
        <v>170</v>
      </c>
      <c r="CQ266" s="81" t="s">
        <v>170</v>
      </c>
      <c r="CR266" s="82" t="s">
        <v>170</v>
      </c>
      <c r="CS266" s="100"/>
      <c r="CT266" s="83"/>
      <c r="CU266" s="83"/>
      <c r="CV266" s="83"/>
      <c r="CW266" s="83"/>
      <c r="CX266" s="83"/>
      <c r="CY266" s="83"/>
      <c r="CZ266" s="83"/>
      <c r="DA266" s="83"/>
      <c r="DB266" s="84">
        <f t="shared" si="50"/>
        <v>0</v>
      </c>
      <c r="DC266" s="100"/>
      <c r="DD266" s="101"/>
      <c r="DE266" s="86"/>
      <c r="DF266" s="85"/>
      <c r="DG266" s="86"/>
      <c r="DH266" s="85"/>
      <c r="DI266" s="86"/>
      <c r="DJ266" s="86"/>
      <c r="DK266" s="86"/>
      <c r="DL266" s="86"/>
      <c r="DM266" s="86"/>
      <c r="DN266" s="87"/>
      <c r="DO266" s="325">
        <f t="shared" si="51"/>
        <v>0</v>
      </c>
      <c r="DP266" s="111"/>
      <c r="DQ266" s="112"/>
      <c r="DR266" s="111"/>
      <c r="DS266" s="111"/>
      <c r="DT266" s="111"/>
      <c r="DU266" s="111"/>
      <c r="DV266" s="113"/>
      <c r="DW266" s="113"/>
      <c r="DX266" s="113"/>
      <c r="DY266" s="113"/>
      <c r="DZ266" s="114"/>
      <c r="EA266" s="115">
        <f t="shared" si="52"/>
        <v>7156230</v>
      </c>
      <c r="EB266" s="116">
        <f t="shared" si="53"/>
        <v>7156230</v>
      </c>
      <c r="EC266" s="227"/>
    </row>
    <row r="267" spans="1:133" s="118" customFormat="1" ht="60" x14ac:dyDescent="0.2">
      <c r="A267" s="61">
        <v>255</v>
      </c>
      <c r="B267" s="61">
        <v>2023</v>
      </c>
      <c r="C267" s="231" t="s">
        <v>2575</v>
      </c>
      <c r="D267" s="130" t="s">
        <v>2576</v>
      </c>
      <c r="E267" s="62" t="s">
        <v>1611</v>
      </c>
      <c r="F267" s="62" t="s">
        <v>1612</v>
      </c>
      <c r="G267" s="61" t="s">
        <v>137</v>
      </c>
      <c r="H267" s="61" t="s">
        <v>138</v>
      </c>
      <c r="I267" s="63">
        <v>180000000</v>
      </c>
      <c r="J267" s="126">
        <f t="shared" si="48"/>
        <v>180000000</v>
      </c>
      <c r="K267" s="64" t="s">
        <v>139</v>
      </c>
      <c r="L267" s="65" t="s">
        <v>170</v>
      </c>
      <c r="M267" s="76" t="s">
        <v>170</v>
      </c>
      <c r="N267" s="69" t="s">
        <v>170</v>
      </c>
      <c r="O267" s="69" t="s">
        <v>170</v>
      </c>
      <c r="P267" s="88" t="s">
        <v>142</v>
      </c>
      <c r="Q267" s="88">
        <v>1741</v>
      </c>
      <c r="R267" s="95" t="s">
        <v>2452</v>
      </c>
      <c r="S267" s="102">
        <v>618</v>
      </c>
      <c r="T267" s="103">
        <v>45131</v>
      </c>
      <c r="U267" s="89"/>
      <c r="V267" s="90"/>
      <c r="W267" s="89"/>
      <c r="X267" s="104"/>
      <c r="Y267" s="105">
        <v>1181</v>
      </c>
      <c r="Z267" s="91">
        <v>45203</v>
      </c>
      <c r="AA267" s="92"/>
      <c r="AB267" s="92"/>
      <c r="AC267" s="92"/>
      <c r="AD267" s="106"/>
      <c r="AE267" s="96" t="s">
        <v>144</v>
      </c>
      <c r="AF267" s="66" t="s">
        <v>145</v>
      </c>
      <c r="AG267" s="66" t="s">
        <v>1338</v>
      </c>
      <c r="AH267" s="66" t="s">
        <v>147</v>
      </c>
      <c r="AI267" s="67" t="s">
        <v>1340</v>
      </c>
      <c r="AJ267" s="68">
        <v>18</v>
      </c>
      <c r="AK267" s="123" t="s">
        <v>2577</v>
      </c>
      <c r="AL267" s="70" t="s">
        <v>150</v>
      </c>
      <c r="AM267" s="70">
        <v>10</v>
      </c>
      <c r="AN267" s="70">
        <v>0</v>
      </c>
      <c r="AO267" s="70">
        <f t="shared" si="49"/>
        <v>10</v>
      </c>
      <c r="AP267" s="70"/>
      <c r="AQ267" s="107">
        <v>45194</v>
      </c>
      <c r="AR267" s="108">
        <v>45202</v>
      </c>
      <c r="AS267" s="108">
        <v>45208</v>
      </c>
      <c r="AT267" s="108">
        <v>45512</v>
      </c>
      <c r="AU267" s="108"/>
      <c r="AV267" s="109"/>
      <c r="AW267" s="374" t="s">
        <v>2385</v>
      </c>
      <c r="AX267" s="70" t="s">
        <v>1097</v>
      </c>
      <c r="AY267" s="72">
        <v>802023098</v>
      </c>
      <c r="AZ267" s="73">
        <v>1</v>
      </c>
      <c r="BA267" s="70" t="s">
        <v>1672</v>
      </c>
      <c r="BB267" s="60" t="s">
        <v>170</v>
      </c>
      <c r="BC267" s="74" t="s">
        <v>170</v>
      </c>
      <c r="BD267" s="75" t="e">
        <f ca="1">(TODAY()-Tabla1[[#This Row],[FECHA DE NACIMIENTO]])/365</f>
        <v>#VALUE!</v>
      </c>
      <c r="BE267" s="70" t="s">
        <v>170</v>
      </c>
      <c r="BF267" s="70" t="s">
        <v>1099</v>
      </c>
      <c r="BG267" s="70" t="s">
        <v>170</v>
      </c>
      <c r="BH267" s="76" t="s">
        <v>1100</v>
      </c>
      <c r="BI267" s="73" t="s">
        <v>1101</v>
      </c>
      <c r="BJ267" s="70" t="s">
        <v>160</v>
      </c>
      <c r="BK267" s="77" t="s">
        <v>2578</v>
      </c>
      <c r="BL267" s="70">
        <v>3205320610</v>
      </c>
      <c r="BM267" s="119" t="s">
        <v>2579</v>
      </c>
      <c r="BN267" s="70" t="s">
        <v>163</v>
      </c>
      <c r="BO267" s="71">
        <v>46622</v>
      </c>
      <c r="BP267" s="71"/>
      <c r="BQ267" s="70" t="s">
        <v>2580</v>
      </c>
      <c r="BR267" s="257">
        <v>55061809</v>
      </c>
      <c r="BS267" s="73">
        <v>2</v>
      </c>
      <c r="BT267" s="70" t="s">
        <v>669</v>
      </c>
      <c r="BU267" s="128" t="s">
        <v>2581</v>
      </c>
      <c r="BV267" s="80" t="s">
        <v>1491</v>
      </c>
      <c r="BW267" s="97" t="s">
        <v>168</v>
      </c>
      <c r="BX267" s="99" t="s">
        <v>1816</v>
      </c>
      <c r="BY267" s="98" t="s">
        <v>2582</v>
      </c>
      <c r="BZ267" s="93" t="s">
        <v>1710</v>
      </c>
      <c r="CA267" s="93" t="s">
        <v>2488</v>
      </c>
      <c r="CB267" s="93" t="s">
        <v>1711</v>
      </c>
      <c r="CC267" s="93" t="s">
        <v>2583</v>
      </c>
      <c r="CD267" s="93" t="s">
        <v>2256</v>
      </c>
      <c r="CE267" s="93" t="s">
        <v>1667</v>
      </c>
      <c r="CF267" s="93" t="s">
        <v>1674</v>
      </c>
      <c r="CG267" s="93" t="s">
        <v>1713</v>
      </c>
      <c r="CH267" s="93" t="s">
        <v>1714</v>
      </c>
      <c r="CI267" s="81" t="s">
        <v>170</v>
      </c>
      <c r="CJ267" s="81" t="s">
        <v>170</v>
      </c>
      <c r="CK267" s="81" t="s">
        <v>170</v>
      </c>
      <c r="CL267" s="81" t="s">
        <v>170</v>
      </c>
      <c r="CM267" s="81" t="s">
        <v>170</v>
      </c>
      <c r="CN267" s="81" t="s">
        <v>170</v>
      </c>
      <c r="CO267" s="81" t="s">
        <v>170</v>
      </c>
      <c r="CP267" s="81" t="s">
        <v>170</v>
      </c>
      <c r="CQ267" s="81" t="s">
        <v>170</v>
      </c>
      <c r="CR267" s="82" t="s">
        <v>170</v>
      </c>
      <c r="CS267" s="100"/>
      <c r="CT267" s="83"/>
      <c r="CU267" s="83"/>
      <c r="CV267" s="83"/>
      <c r="CW267" s="83"/>
      <c r="CX267" s="83"/>
      <c r="CY267" s="83"/>
      <c r="CZ267" s="83"/>
      <c r="DA267" s="83"/>
      <c r="DB267" s="84">
        <f t="shared" si="50"/>
        <v>0</v>
      </c>
      <c r="DC267" s="100"/>
      <c r="DD267" s="101"/>
      <c r="DE267" s="86"/>
      <c r="DF267" s="85"/>
      <c r="DG267" s="86"/>
      <c r="DH267" s="85"/>
      <c r="DI267" s="86"/>
      <c r="DJ267" s="86"/>
      <c r="DK267" s="86"/>
      <c r="DL267" s="86"/>
      <c r="DM267" s="86"/>
      <c r="DN267" s="87"/>
      <c r="DO267" s="325">
        <f t="shared" si="51"/>
        <v>0</v>
      </c>
      <c r="DP267" s="111"/>
      <c r="DQ267" s="112"/>
      <c r="DR267" s="111"/>
      <c r="DS267" s="111"/>
      <c r="DT267" s="111"/>
      <c r="DU267" s="111"/>
      <c r="DV267" s="113"/>
      <c r="DW267" s="113"/>
      <c r="DX267" s="113"/>
      <c r="DY267" s="113"/>
      <c r="DZ267" s="114" t="s">
        <v>2584</v>
      </c>
      <c r="EA267" s="115">
        <f t="shared" si="52"/>
        <v>18000000</v>
      </c>
      <c r="EB267" s="116">
        <f t="shared" si="53"/>
        <v>18000000</v>
      </c>
      <c r="EC267" s="227"/>
    </row>
    <row r="268" spans="1:133" s="118" customFormat="1" ht="33.75" customHeight="1" x14ac:dyDescent="0.2">
      <c r="A268" s="61">
        <v>256</v>
      </c>
      <c r="B268" s="61">
        <v>2023</v>
      </c>
      <c r="C268" s="231" t="s">
        <v>2585</v>
      </c>
      <c r="D268" s="238" t="s">
        <v>2586</v>
      </c>
      <c r="E268" s="62" t="s">
        <v>1611</v>
      </c>
      <c r="F268" s="62" t="s">
        <v>1612</v>
      </c>
      <c r="G268" s="61" t="s">
        <v>137</v>
      </c>
      <c r="H268" s="61" t="s">
        <v>138</v>
      </c>
      <c r="I268" s="63">
        <v>282818009</v>
      </c>
      <c r="J268" s="126">
        <f t="shared" si="48"/>
        <v>282818009</v>
      </c>
      <c r="K268" s="64" t="s">
        <v>139</v>
      </c>
      <c r="L268" s="65" t="s">
        <v>170</v>
      </c>
      <c r="M268" s="76" t="s">
        <v>170</v>
      </c>
      <c r="N268" s="69" t="s">
        <v>170</v>
      </c>
      <c r="O268" s="69" t="s">
        <v>170</v>
      </c>
      <c r="P268" s="88" t="s">
        <v>460</v>
      </c>
      <c r="Q268" s="88">
        <v>1845</v>
      </c>
      <c r="R268" s="95" t="s">
        <v>461</v>
      </c>
      <c r="S268" s="102">
        <v>631</v>
      </c>
      <c r="T268" s="103">
        <v>45155</v>
      </c>
      <c r="U268" s="89"/>
      <c r="V268" s="90"/>
      <c r="W268" s="89"/>
      <c r="X268" s="104"/>
      <c r="Y268" s="105">
        <v>1191</v>
      </c>
      <c r="Z268" s="91">
        <v>45208</v>
      </c>
      <c r="AA268" s="92"/>
      <c r="AB268" s="92"/>
      <c r="AC268" s="92"/>
      <c r="AD268" s="106"/>
      <c r="AE268" s="96" t="s">
        <v>144</v>
      </c>
      <c r="AF268" s="66" t="s">
        <v>145</v>
      </c>
      <c r="AG268" s="66" t="s">
        <v>1338</v>
      </c>
      <c r="AH268" s="66" t="s">
        <v>147</v>
      </c>
      <c r="AI268" s="67" t="s">
        <v>1340</v>
      </c>
      <c r="AJ268" s="68">
        <v>18</v>
      </c>
      <c r="AK268" s="123" t="s">
        <v>2587</v>
      </c>
      <c r="AL268" s="70" t="s">
        <v>150</v>
      </c>
      <c r="AM268" s="70">
        <v>6</v>
      </c>
      <c r="AN268" s="70">
        <v>0</v>
      </c>
      <c r="AO268" s="70">
        <f t="shared" si="49"/>
        <v>6</v>
      </c>
      <c r="AP268" s="70"/>
      <c r="AQ268" s="107">
        <v>45196</v>
      </c>
      <c r="AR268" s="108">
        <v>45204</v>
      </c>
      <c r="AS268" s="108">
        <v>45209</v>
      </c>
      <c r="AT268" s="108">
        <v>45391</v>
      </c>
      <c r="AU268" s="108"/>
      <c r="AV268" s="109"/>
      <c r="AW268" s="373" t="s">
        <v>151</v>
      </c>
      <c r="AX268" s="70" t="s">
        <v>1097</v>
      </c>
      <c r="AY268" s="72">
        <v>900279352</v>
      </c>
      <c r="AZ268" s="73">
        <v>0</v>
      </c>
      <c r="BA268" s="70" t="s">
        <v>2588</v>
      </c>
      <c r="BB268" s="60" t="s">
        <v>170</v>
      </c>
      <c r="BC268" s="74" t="s">
        <v>170</v>
      </c>
      <c r="BD268" s="75" t="e">
        <f ca="1">(TODAY()-Tabla1[[#This Row],[FECHA DE NACIMIENTO]])/365</f>
        <v>#VALUE!</v>
      </c>
      <c r="BE268" s="70" t="s">
        <v>170</v>
      </c>
      <c r="BF268" s="70" t="s">
        <v>1099</v>
      </c>
      <c r="BG268" s="70" t="s">
        <v>170</v>
      </c>
      <c r="BH268" s="76" t="s">
        <v>1100</v>
      </c>
      <c r="BI268" s="73" t="s">
        <v>1101</v>
      </c>
      <c r="BJ268" s="70" t="s">
        <v>160</v>
      </c>
      <c r="BK268" s="77" t="s">
        <v>2589</v>
      </c>
      <c r="BL268" s="70">
        <v>6014575551</v>
      </c>
      <c r="BM268" s="258" t="s">
        <v>2590</v>
      </c>
      <c r="BN268" s="70" t="s">
        <v>163</v>
      </c>
      <c r="BO268" s="71">
        <v>46487</v>
      </c>
      <c r="BP268" s="71"/>
      <c r="BQ268" s="70" t="s">
        <v>1475</v>
      </c>
      <c r="BR268" s="257">
        <v>1030592221</v>
      </c>
      <c r="BS268" s="73">
        <v>0</v>
      </c>
      <c r="BT268" s="70" t="s">
        <v>1476</v>
      </c>
      <c r="BU268" s="128" t="s">
        <v>2591</v>
      </c>
      <c r="BV268" s="80" t="s">
        <v>1491</v>
      </c>
      <c r="BW268" s="97" t="s">
        <v>168</v>
      </c>
      <c r="BX268" s="99" t="s">
        <v>1816</v>
      </c>
      <c r="BY268" s="98" t="s">
        <v>1710</v>
      </c>
      <c r="BZ268" s="93" t="s">
        <v>2488</v>
      </c>
      <c r="CA268" s="93" t="s">
        <v>2592</v>
      </c>
      <c r="CB268" s="93" t="s">
        <v>1712</v>
      </c>
      <c r="CC268" s="93" t="s">
        <v>2588</v>
      </c>
      <c r="CD268" s="93" t="s">
        <v>2593</v>
      </c>
      <c r="CE268" s="93" t="s">
        <v>2594</v>
      </c>
      <c r="CF268" s="93" t="s">
        <v>1716</v>
      </c>
      <c r="CG268" s="93" t="s">
        <v>2595</v>
      </c>
      <c r="CH268" s="93" t="s">
        <v>2596</v>
      </c>
      <c r="CI268" s="81" t="s">
        <v>170</v>
      </c>
      <c r="CJ268" s="81" t="s">
        <v>170</v>
      </c>
      <c r="CK268" s="81" t="s">
        <v>170</v>
      </c>
      <c r="CL268" s="81" t="s">
        <v>170</v>
      </c>
      <c r="CM268" s="81" t="s">
        <v>170</v>
      </c>
      <c r="CN268" s="81" t="s">
        <v>170</v>
      </c>
      <c r="CO268" s="81" t="s">
        <v>170</v>
      </c>
      <c r="CP268" s="81" t="s">
        <v>170</v>
      </c>
      <c r="CQ268" s="81" t="s">
        <v>170</v>
      </c>
      <c r="CR268" s="82" t="s">
        <v>170</v>
      </c>
      <c r="CS268" s="100"/>
      <c r="CT268" s="83"/>
      <c r="CU268" s="83"/>
      <c r="CV268" s="83"/>
      <c r="CW268" s="83"/>
      <c r="CX268" s="83"/>
      <c r="CY268" s="83"/>
      <c r="CZ268" s="83"/>
      <c r="DA268" s="83"/>
      <c r="DB268" s="84">
        <f t="shared" si="50"/>
        <v>0</v>
      </c>
      <c r="DC268" s="100"/>
      <c r="DD268" s="101"/>
      <c r="DE268" s="86"/>
      <c r="DF268" s="85"/>
      <c r="DG268" s="86"/>
      <c r="DH268" s="85"/>
      <c r="DI268" s="86"/>
      <c r="DJ268" s="86"/>
      <c r="DK268" s="86"/>
      <c r="DL268" s="86"/>
      <c r="DM268" s="86"/>
      <c r="DN268" s="87"/>
      <c r="DO268" s="325">
        <f t="shared" si="51"/>
        <v>0</v>
      </c>
      <c r="DP268" s="111"/>
      <c r="DQ268" s="112"/>
      <c r="DR268" s="111"/>
      <c r="DS268" s="111"/>
      <c r="DT268" s="111"/>
      <c r="DU268" s="111"/>
      <c r="DV268" s="113"/>
      <c r="DW268" s="113"/>
      <c r="DX268" s="113"/>
      <c r="DY268" s="113"/>
      <c r="DZ268" s="114"/>
      <c r="EA268" s="115">
        <f t="shared" si="52"/>
        <v>47136334.833333336</v>
      </c>
      <c r="EB268" s="116">
        <f t="shared" si="53"/>
        <v>47136334.833333336</v>
      </c>
      <c r="EC268" s="227"/>
    </row>
    <row r="269" spans="1:133" s="118" customFormat="1" ht="32.25" customHeight="1" x14ac:dyDescent="0.2">
      <c r="A269" s="61">
        <v>259</v>
      </c>
      <c r="B269" s="61">
        <v>2023</v>
      </c>
      <c r="C269" s="231" t="s">
        <v>2597</v>
      </c>
      <c r="D269" s="130" t="s">
        <v>2598</v>
      </c>
      <c r="E269" s="62" t="s">
        <v>1611</v>
      </c>
      <c r="F269" s="62" t="s">
        <v>1612</v>
      </c>
      <c r="G269" s="61" t="s">
        <v>137</v>
      </c>
      <c r="H269" s="61" t="s">
        <v>138</v>
      </c>
      <c r="I269" s="63">
        <v>308621275</v>
      </c>
      <c r="J269" s="126">
        <f t="shared" si="48"/>
        <v>308621275</v>
      </c>
      <c r="K269" s="64" t="s">
        <v>139</v>
      </c>
      <c r="L269" s="65" t="s">
        <v>170</v>
      </c>
      <c r="M269" s="76" t="s">
        <v>170</v>
      </c>
      <c r="N269" s="69" t="s">
        <v>170</v>
      </c>
      <c r="O269" s="69" t="s">
        <v>170</v>
      </c>
      <c r="P269" s="88" t="s">
        <v>2599</v>
      </c>
      <c r="Q269" s="88" t="s">
        <v>2600</v>
      </c>
      <c r="R269" s="95" t="s">
        <v>2601</v>
      </c>
      <c r="S269" s="102">
        <v>632</v>
      </c>
      <c r="T269" s="103">
        <v>45155</v>
      </c>
      <c r="U269" s="89"/>
      <c r="V269" s="90"/>
      <c r="W269" s="89"/>
      <c r="X269" s="104"/>
      <c r="Y269" s="105"/>
      <c r="Z269" s="91"/>
      <c r="AA269" s="92"/>
      <c r="AB269" s="92"/>
      <c r="AC269" s="92"/>
      <c r="AD269" s="106"/>
      <c r="AE269" s="96" t="s">
        <v>144</v>
      </c>
      <c r="AF269" s="66" t="s">
        <v>145</v>
      </c>
      <c r="AG269" s="66" t="s">
        <v>1338</v>
      </c>
      <c r="AH269" s="66" t="s">
        <v>147</v>
      </c>
      <c r="AI269" s="67" t="s">
        <v>1340</v>
      </c>
      <c r="AJ269" s="68">
        <v>18</v>
      </c>
      <c r="AK269" s="123" t="s">
        <v>2602</v>
      </c>
      <c r="AL269" s="70" t="s">
        <v>150</v>
      </c>
      <c r="AM269" s="70">
        <v>6</v>
      </c>
      <c r="AN269" s="70">
        <v>0</v>
      </c>
      <c r="AO269" s="70">
        <f t="shared" si="49"/>
        <v>6</v>
      </c>
      <c r="AP269" s="70"/>
      <c r="AQ269" s="107">
        <v>45202</v>
      </c>
      <c r="AR269" s="108">
        <v>45203</v>
      </c>
      <c r="AS269" s="108">
        <v>45212</v>
      </c>
      <c r="AT269" s="108">
        <v>45394</v>
      </c>
      <c r="AU269" s="108"/>
      <c r="AV269" s="109"/>
      <c r="AW269" s="373" t="s">
        <v>151</v>
      </c>
      <c r="AX269" s="70" t="s">
        <v>1097</v>
      </c>
      <c r="AY269" s="72">
        <v>900017592</v>
      </c>
      <c r="AZ269" s="73">
        <v>8</v>
      </c>
      <c r="BA269" s="70" t="s">
        <v>2266</v>
      </c>
      <c r="BB269" s="60" t="s">
        <v>170</v>
      </c>
      <c r="BC269" s="74" t="s">
        <v>170</v>
      </c>
      <c r="BD269" s="75" t="e">
        <f ca="1">(TODAY()-Tabla1[[#This Row],[FECHA DE NACIMIENTO]])/365</f>
        <v>#VALUE!</v>
      </c>
      <c r="BE269" s="70" t="s">
        <v>170</v>
      </c>
      <c r="BF269" s="70" t="s">
        <v>1099</v>
      </c>
      <c r="BG269" s="70" t="s">
        <v>170</v>
      </c>
      <c r="BH269" s="76" t="s">
        <v>1100</v>
      </c>
      <c r="BI269" s="73" t="s">
        <v>2520</v>
      </c>
      <c r="BJ269" s="70" t="s">
        <v>160</v>
      </c>
      <c r="BK269" s="77" t="s">
        <v>2603</v>
      </c>
      <c r="BL269" s="70">
        <v>6014656130</v>
      </c>
      <c r="BM269" s="119" t="s">
        <v>2604</v>
      </c>
      <c r="BN269" s="70" t="s">
        <v>163</v>
      </c>
      <c r="BO269" s="71">
        <v>46497</v>
      </c>
      <c r="BP269" s="71"/>
      <c r="BQ269" s="70" t="s">
        <v>2605</v>
      </c>
      <c r="BR269" s="257">
        <v>1026568660</v>
      </c>
      <c r="BS269" s="73">
        <v>5</v>
      </c>
      <c r="BT269" s="70" t="s">
        <v>308</v>
      </c>
      <c r="BU269" s="128" t="s">
        <v>2606</v>
      </c>
      <c r="BV269" s="80" t="s">
        <v>1527</v>
      </c>
      <c r="BW269" s="97" t="s">
        <v>168</v>
      </c>
      <c r="BX269" s="99" t="s">
        <v>1816</v>
      </c>
      <c r="BY269" s="98" t="s">
        <v>2607</v>
      </c>
      <c r="BZ269" s="93" t="s">
        <v>2488</v>
      </c>
      <c r="CA269" s="93" t="s">
        <v>2608</v>
      </c>
      <c r="CB269" s="93" t="s">
        <v>1712</v>
      </c>
      <c r="CC269" s="93" t="s">
        <v>2588</v>
      </c>
      <c r="CD269" s="93" t="s">
        <v>2609</v>
      </c>
      <c r="CE269" s="93" t="s">
        <v>2610</v>
      </c>
      <c r="CF269" s="93" t="s">
        <v>2306</v>
      </c>
      <c r="CG269" s="93" t="s">
        <v>2269</v>
      </c>
      <c r="CH269" s="93" t="s">
        <v>2611</v>
      </c>
      <c r="CI269" s="81" t="s">
        <v>170</v>
      </c>
      <c r="CJ269" s="81" t="s">
        <v>170</v>
      </c>
      <c r="CK269" s="81" t="s">
        <v>170</v>
      </c>
      <c r="CL269" s="81" t="s">
        <v>170</v>
      </c>
      <c r="CM269" s="81" t="s">
        <v>170</v>
      </c>
      <c r="CN269" s="81" t="s">
        <v>170</v>
      </c>
      <c r="CO269" s="81" t="s">
        <v>170</v>
      </c>
      <c r="CP269" s="81" t="s">
        <v>170</v>
      </c>
      <c r="CQ269" s="81" t="s">
        <v>170</v>
      </c>
      <c r="CR269" s="82" t="s">
        <v>170</v>
      </c>
      <c r="CS269" s="100"/>
      <c r="CT269" s="83"/>
      <c r="CU269" s="83"/>
      <c r="CV269" s="83"/>
      <c r="CW269" s="83"/>
      <c r="CX269" s="83"/>
      <c r="CY269" s="83"/>
      <c r="CZ269" s="83"/>
      <c r="DA269" s="83"/>
      <c r="DB269" s="84">
        <f t="shared" si="50"/>
        <v>0</v>
      </c>
      <c r="DC269" s="100"/>
      <c r="DD269" s="101"/>
      <c r="DE269" s="86"/>
      <c r="DF269" s="85"/>
      <c r="DG269" s="86"/>
      <c r="DH269" s="85"/>
      <c r="DI269" s="86"/>
      <c r="DJ269" s="86"/>
      <c r="DK269" s="86"/>
      <c r="DL269" s="86"/>
      <c r="DM269" s="86"/>
      <c r="DN269" s="87"/>
      <c r="DO269" s="325">
        <f t="shared" si="51"/>
        <v>0</v>
      </c>
      <c r="DP269" s="111"/>
      <c r="DQ269" s="112"/>
      <c r="DR269" s="111"/>
      <c r="DS269" s="111"/>
      <c r="DT269" s="111"/>
      <c r="DU269" s="111"/>
      <c r="DV269" s="113"/>
      <c r="DW269" s="113"/>
      <c r="DX269" s="113"/>
      <c r="DY269" s="113"/>
      <c r="DZ269" s="114" t="s">
        <v>2270</v>
      </c>
      <c r="EA269" s="115">
        <f t="shared" si="52"/>
        <v>51436879.166666664</v>
      </c>
      <c r="EB269" s="116">
        <f t="shared" si="53"/>
        <v>51436879.166666664</v>
      </c>
      <c r="EC269" s="227"/>
    </row>
    <row r="270" spans="1:133" s="118" customFormat="1" ht="60" x14ac:dyDescent="0.2">
      <c r="A270" s="61">
        <v>260</v>
      </c>
      <c r="B270" s="61">
        <v>2023</v>
      </c>
      <c r="C270" s="129" t="s">
        <v>2612</v>
      </c>
      <c r="D270" s="130" t="s">
        <v>2613</v>
      </c>
      <c r="E270" s="62" t="s">
        <v>2247</v>
      </c>
      <c r="F270" s="62" t="s">
        <v>2248</v>
      </c>
      <c r="G270" s="61" t="s">
        <v>137</v>
      </c>
      <c r="H270" s="61" t="s">
        <v>138</v>
      </c>
      <c r="I270" s="63">
        <v>357054150</v>
      </c>
      <c r="J270" s="126">
        <f t="shared" si="48"/>
        <v>357054150</v>
      </c>
      <c r="K270" s="64" t="s">
        <v>139</v>
      </c>
      <c r="L270" s="65" t="s">
        <v>170</v>
      </c>
      <c r="M270" s="76">
        <v>28</v>
      </c>
      <c r="N270" s="69" t="s">
        <v>406</v>
      </c>
      <c r="O270" s="69"/>
      <c r="P270" s="88" t="s">
        <v>2614</v>
      </c>
      <c r="Q270" s="88" t="s">
        <v>2615</v>
      </c>
      <c r="R270" s="95" t="s">
        <v>2616</v>
      </c>
      <c r="S270" s="102">
        <v>611</v>
      </c>
      <c r="T270" s="103">
        <v>45105</v>
      </c>
      <c r="U270" s="89"/>
      <c r="V270" s="90"/>
      <c r="W270" s="89"/>
      <c r="X270" s="104"/>
      <c r="Y270" s="105">
        <v>1203</v>
      </c>
      <c r="Z270" s="91">
        <v>45212</v>
      </c>
      <c r="AA270" s="92"/>
      <c r="AB270" s="92"/>
      <c r="AC270" s="92"/>
      <c r="AD270" s="106"/>
      <c r="AE270" s="96" t="s">
        <v>144</v>
      </c>
      <c r="AF270" s="66" t="s">
        <v>145</v>
      </c>
      <c r="AG270" s="66" t="s">
        <v>1338</v>
      </c>
      <c r="AH270" s="66" t="s">
        <v>147</v>
      </c>
      <c r="AI270" s="67" t="s">
        <v>1340</v>
      </c>
      <c r="AJ270" s="68">
        <v>18</v>
      </c>
      <c r="AK270" s="123" t="s">
        <v>2617</v>
      </c>
      <c r="AL270" s="70" t="s">
        <v>150</v>
      </c>
      <c r="AM270" s="70">
        <v>6</v>
      </c>
      <c r="AN270" s="70">
        <v>0</v>
      </c>
      <c r="AO270" s="70">
        <f t="shared" si="49"/>
        <v>6</v>
      </c>
      <c r="AP270" s="70">
        <v>0</v>
      </c>
      <c r="AQ270" s="107">
        <v>45204</v>
      </c>
      <c r="AR270" s="108">
        <v>45211</v>
      </c>
      <c r="AS270" s="108">
        <v>45222</v>
      </c>
      <c r="AT270" s="108">
        <v>45404</v>
      </c>
      <c r="AU270" s="108"/>
      <c r="AV270" s="109"/>
      <c r="AW270" s="373" t="s">
        <v>151</v>
      </c>
      <c r="AX270" s="70" t="s">
        <v>1097</v>
      </c>
      <c r="AY270" s="72">
        <v>900298623</v>
      </c>
      <c r="AZ270" s="73">
        <v>2</v>
      </c>
      <c r="BA270" s="70" t="s">
        <v>2618</v>
      </c>
      <c r="BB270" s="60" t="s">
        <v>170</v>
      </c>
      <c r="BC270" s="74" t="s">
        <v>170</v>
      </c>
      <c r="BD270" s="75" t="e">
        <f ca="1">(TODAY()-Tabla1[[#This Row],[FECHA DE NACIMIENTO]])/365</f>
        <v>#VALUE!</v>
      </c>
      <c r="BE270" s="70" t="s">
        <v>170</v>
      </c>
      <c r="BF270" s="70" t="s">
        <v>1099</v>
      </c>
      <c r="BG270" s="70" t="s">
        <v>170</v>
      </c>
      <c r="BH270" s="76" t="s">
        <v>1100</v>
      </c>
      <c r="BI270" s="73" t="s">
        <v>1101</v>
      </c>
      <c r="BJ270" s="70" t="s">
        <v>160</v>
      </c>
      <c r="BK270" s="77" t="s">
        <v>2619</v>
      </c>
      <c r="BL270" s="70">
        <v>6016918002</v>
      </c>
      <c r="BM270" s="119" t="s">
        <v>2620</v>
      </c>
      <c r="BN270" s="70" t="s">
        <v>163</v>
      </c>
      <c r="BO270" s="71">
        <v>46489</v>
      </c>
      <c r="BP270" s="71"/>
      <c r="BQ270" s="70" t="s">
        <v>2621</v>
      </c>
      <c r="BR270" s="257">
        <v>11442710</v>
      </c>
      <c r="BS270" s="73">
        <v>8</v>
      </c>
      <c r="BT270" s="70" t="s">
        <v>862</v>
      </c>
      <c r="BU270" s="128" t="s">
        <v>2622</v>
      </c>
      <c r="BV270" s="80" t="s">
        <v>374</v>
      </c>
      <c r="BW270" s="97" t="s">
        <v>168</v>
      </c>
      <c r="BX270" s="99" t="s">
        <v>1816</v>
      </c>
      <c r="BY270" s="98" t="s">
        <v>2623</v>
      </c>
      <c r="BZ270" s="93" t="s">
        <v>2624</v>
      </c>
      <c r="CA270" s="93" t="s">
        <v>2625</v>
      </c>
      <c r="CB270" s="93" t="s">
        <v>2626</v>
      </c>
      <c r="CC270" s="93" t="s">
        <v>2627</v>
      </c>
      <c r="CD270" s="93" t="s">
        <v>2628</v>
      </c>
      <c r="CE270" s="93" t="s">
        <v>2269</v>
      </c>
      <c r="CF270" s="93" t="s">
        <v>2629</v>
      </c>
      <c r="CG270" s="93" t="s">
        <v>2630</v>
      </c>
      <c r="CH270" s="93" t="s">
        <v>2513</v>
      </c>
      <c r="CI270" s="81" t="s">
        <v>170</v>
      </c>
      <c r="CJ270" s="81" t="s">
        <v>170</v>
      </c>
      <c r="CK270" s="81" t="s">
        <v>170</v>
      </c>
      <c r="CL270" s="81" t="s">
        <v>170</v>
      </c>
      <c r="CM270" s="81" t="s">
        <v>170</v>
      </c>
      <c r="CN270" s="81" t="s">
        <v>170</v>
      </c>
      <c r="CO270" s="81" t="s">
        <v>170</v>
      </c>
      <c r="CP270" s="81" t="s">
        <v>170</v>
      </c>
      <c r="CQ270" s="81" t="s">
        <v>170</v>
      </c>
      <c r="CR270" s="82" t="s">
        <v>170</v>
      </c>
      <c r="CS270" s="100"/>
      <c r="CT270" s="83"/>
      <c r="CU270" s="83"/>
      <c r="CV270" s="83"/>
      <c r="CW270" s="83"/>
      <c r="CX270" s="83"/>
      <c r="CY270" s="83"/>
      <c r="CZ270" s="83"/>
      <c r="DA270" s="83"/>
      <c r="DB270" s="84">
        <f t="shared" si="50"/>
        <v>0</v>
      </c>
      <c r="DC270" s="100"/>
      <c r="DD270" s="101"/>
      <c r="DE270" s="86"/>
      <c r="DF270" s="85"/>
      <c r="DG270" s="86"/>
      <c r="DH270" s="85"/>
      <c r="DI270" s="86"/>
      <c r="DJ270" s="86"/>
      <c r="DK270" s="86"/>
      <c r="DL270" s="86"/>
      <c r="DM270" s="86"/>
      <c r="DN270" s="87"/>
      <c r="DO270" s="325">
        <f t="shared" si="51"/>
        <v>0</v>
      </c>
      <c r="DP270" s="111"/>
      <c r="DQ270" s="112"/>
      <c r="DR270" s="111"/>
      <c r="DS270" s="111"/>
      <c r="DT270" s="111"/>
      <c r="DU270" s="111"/>
      <c r="DV270" s="113"/>
      <c r="DW270" s="113"/>
      <c r="DX270" s="113"/>
      <c r="DY270" s="113"/>
      <c r="DZ270" s="114" t="s">
        <v>2270</v>
      </c>
      <c r="EA270" s="115">
        <f t="shared" si="52"/>
        <v>59509025</v>
      </c>
      <c r="EB270" s="116">
        <f t="shared" si="53"/>
        <v>59509025</v>
      </c>
      <c r="EC270" s="117" t="s">
        <v>2631</v>
      </c>
    </row>
    <row r="271" spans="1:133" s="118" customFormat="1" ht="23.25" customHeight="1" x14ac:dyDescent="0.2">
      <c r="A271" s="61">
        <v>270</v>
      </c>
      <c r="B271" s="61">
        <v>2023</v>
      </c>
      <c r="C271" s="129" t="s">
        <v>2632</v>
      </c>
      <c r="D271" s="130" t="s">
        <v>2633</v>
      </c>
      <c r="E271" s="62" t="s">
        <v>1611</v>
      </c>
      <c r="F271" s="62" t="s">
        <v>1612</v>
      </c>
      <c r="G271" s="61" t="s">
        <v>137</v>
      </c>
      <c r="H271" s="61" t="s">
        <v>138</v>
      </c>
      <c r="I271" s="63">
        <v>70578000</v>
      </c>
      <c r="J271" s="126">
        <f t="shared" si="48"/>
        <v>70578000</v>
      </c>
      <c r="K271" s="64" t="s">
        <v>1286</v>
      </c>
      <c r="L271" s="65" t="s">
        <v>170</v>
      </c>
      <c r="M271" s="76" t="s">
        <v>170</v>
      </c>
      <c r="N271" s="69" t="s">
        <v>170</v>
      </c>
      <c r="O271" s="69" t="s">
        <v>170</v>
      </c>
      <c r="P271" s="88" t="s">
        <v>2634</v>
      </c>
      <c r="Q271" s="88">
        <v>7390</v>
      </c>
      <c r="R271" s="95" t="s">
        <v>2635</v>
      </c>
      <c r="S271" s="102">
        <v>640</v>
      </c>
      <c r="T271" s="103">
        <v>45167</v>
      </c>
      <c r="U271" s="89"/>
      <c r="V271" s="90"/>
      <c r="W271" s="89"/>
      <c r="X271" s="104"/>
      <c r="Y271" s="105"/>
      <c r="Z271" s="91"/>
      <c r="AA271" s="92"/>
      <c r="AB271" s="92"/>
      <c r="AC271" s="92"/>
      <c r="AD271" s="106"/>
      <c r="AE271" s="96" t="s">
        <v>144</v>
      </c>
      <c r="AF271" s="66" t="s">
        <v>145</v>
      </c>
      <c r="AG271" s="66" t="s">
        <v>1338</v>
      </c>
      <c r="AH271" s="66" t="s">
        <v>147</v>
      </c>
      <c r="AI271" s="67" t="s">
        <v>1340</v>
      </c>
      <c r="AJ271" s="68">
        <v>18</v>
      </c>
      <c r="AK271" s="123" t="s">
        <v>2636</v>
      </c>
      <c r="AL271" s="70" t="s">
        <v>150</v>
      </c>
      <c r="AM271" s="70">
        <v>7</v>
      </c>
      <c r="AN271" s="70">
        <v>0</v>
      </c>
      <c r="AO271" s="70">
        <f t="shared" si="49"/>
        <v>7</v>
      </c>
      <c r="AP271" s="70">
        <v>0</v>
      </c>
      <c r="AQ271" s="107">
        <v>45188</v>
      </c>
      <c r="AR271" s="108">
        <v>45238</v>
      </c>
      <c r="AS271" s="108">
        <v>45246</v>
      </c>
      <c r="AT271" s="108">
        <v>45458</v>
      </c>
      <c r="AU271" s="108"/>
      <c r="AV271" s="109"/>
      <c r="AW271" s="71" t="s">
        <v>1924</v>
      </c>
      <c r="AX271" s="70" t="s">
        <v>1097</v>
      </c>
      <c r="AY271" s="72">
        <v>900179430</v>
      </c>
      <c r="AZ271" s="73">
        <v>8</v>
      </c>
      <c r="BA271" s="70" t="s">
        <v>2478</v>
      </c>
      <c r="BB271" s="60" t="s">
        <v>170</v>
      </c>
      <c r="BC271" s="74" t="s">
        <v>170</v>
      </c>
      <c r="BD271" s="75" t="e">
        <f ca="1">(TODAY()-Tabla1[[#This Row],[FECHA DE NACIMIENTO]])/365</f>
        <v>#VALUE!</v>
      </c>
      <c r="BE271" s="70" t="s">
        <v>170</v>
      </c>
      <c r="BF271" s="70" t="s">
        <v>1099</v>
      </c>
      <c r="BG271" s="70" t="s">
        <v>170</v>
      </c>
      <c r="BH271" s="76" t="s">
        <v>1100</v>
      </c>
      <c r="BI271" s="73" t="s">
        <v>2637</v>
      </c>
      <c r="BJ271" s="70" t="s">
        <v>160</v>
      </c>
      <c r="BK271" s="77" t="s">
        <v>2638</v>
      </c>
      <c r="BL271" s="70">
        <v>6948746</v>
      </c>
      <c r="BM271" s="119" t="s">
        <v>2639</v>
      </c>
      <c r="BN271" s="70" t="s">
        <v>163</v>
      </c>
      <c r="BO271" s="71">
        <v>46548</v>
      </c>
      <c r="BP271" s="71"/>
      <c r="BQ271" s="70" t="s">
        <v>2640</v>
      </c>
      <c r="BR271" s="257">
        <v>1091668870</v>
      </c>
      <c r="BS271" s="73">
        <v>0</v>
      </c>
      <c r="BT271" s="70" t="s">
        <v>817</v>
      </c>
      <c r="BU271" s="128" t="s">
        <v>2641</v>
      </c>
      <c r="BV271" s="80" t="s">
        <v>2297</v>
      </c>
      <c r="BW271" s="97" t="s">
        <v>168</v>
      </c>
      <c r="BX271" s="99" t="s">
        <v>1931</v>
      </c>
      <c r="BY271" s="98" t="s">
        <v>2642</v>
      </c>
      <c r="BZ271" s="93" t="s">
        <v>2643</v>
      </c>
      <c r="CA271" s="93" t="s">
        <v>2477</v>
      </c>
      <c r="CB271" s="93" t="s">
        <v>2644</v>
      </c>
      <c r="CC271" s="93" t="s">
        <v>2478</v>
      </c>
      <c r="CD271" s="93" t="s">
        <v>170</v>
      </c>
      <c r="CE271" s="93" t="s">
        <v>170</v>
      </c>
      <c r="CF271" s="93" t="s">
        <v>170</v>
      </c>
      <c r="CG271" s="93" t="s">
        <v>170</v>
      </c>
      <c r="CH271" s="93" t="s">
        <v>170</v>
      </c>
      <c r="CI271" s="81" t="s">
        <v>170</v>
      </c>
      <c r="CJ271" s="81" t="s">
        <v>170</v>
      </c>
      <c r="CK271" s="81" t="s">
        <v>170</v>
      </c>
      <c r="CL271" s="81" t="s">
        <v>170</v>
      </c>
      <c r="CM271" s="81" t="s">
        <v>170</v>
      </c>
      <c r="CN271" s="81" t="s">
        <v>170</v>
      </c>
      <c r="CO271" s="81" t="s">
        <v>170</v>
      </c>
      <c r="CP271" s="81" t="s">
        <v>170</v>
      </c>
      <c r="CQ271" s="81" t="s">
        <v>170</v>
      </c>
      <c r="CR271" s="82" t="s">
        <v>170</v>
      </c>
      <c r="CS271" s="100"/>
      <c r="CT271" s="83"/>
      <c r="CU271" s="83"/>
      <c r="CV271" s="83"/>
      <c r="CW271" s="83"/>
      <c r="CX271" s="83"/>
      <c r="CY271" s="83"/>
      <c r="CZ271" s="83"/>
      <c r="DA271" s="83"/>
      <c r="DB271" s="84">
        <f t="shared" si="50"/>
        <v>0</v>
      </c>
      <c r="DC271" s="100"/>
      <c r="DD271" s="101"/>
      <c r="DE271" s="86"/>
      <c r="DF271" s="85"/>
      <c r="DG271" s="86"/>
      <c r="DH271" s="85"/>
      <c r="DI271" s="86"/>
      <c r="DJ271" s="86"/>
      <c r="DK271" s="86"/>
      <c r="DL271" s="86"/>
      <c r="DM271" s="86"/>
      <c r="DN271" s="87"/>
      <c r="DO271" s="325">
        <f t="shared" si="51"/>
        <v>0</v>
      </c>
      <c r="DP271" s="111"/>
      <c r="DQ271" s="112"/>
      <c r="DR271" s="111"/>
      <c r="DS271" s="111"/>
      <c r="DT271" s="111"/>
      <c r="DU271" s="111"/>
      <c r="DV271" s="113"/>
      <c r="DW271" s="113"/>
      <c r="DX271" s="113"/>
      <c r="DY271" s="113"/>
      <c r="DZ271" s="114"/>
      <c r="EA271" s="115">
        <f t="shared" si="52"/>
        <v>10082571.428571429</v>
      </c>
      <c r="EB271" s="116">
        <f t="shared" si="53"/>
        <v>10082571.428571429</v>
      </c>
      <c r="EC271" s="117"/>
    </row>
    <row r="272" spans="1:133" s="118" customFormat="1" ht="84" x14ac:dyDescent="0.2">
      <c r="A272" s="61">
        <v>277</v>
      </c>
      <c r="B272" s="61">
        <v>2023</v>
      </c>
      <c r="C272" s="61" t="s">
        <v>2645</v>
      </c>
      <c r="D272" s="238" t="s">
        <v>2646</v>
      </c>
      <c r="E272" s="62" t="s">
        <v>2247</v>
      </c>
      <c r="F272" s="62" t="s">
        <v>2248</v>
      </c>
      <c r="G272" s="61" t="s">
        <v>137</v>
      </c>
      <c r="H272" s="61" t="s">
        <v>138</v>
      </c>
      <c r="I272" s="63">
        <v>416950000</v>
      </c>
      <c r="J272" s="126">
        <f t="shared" si="48"/>
        <v>416950000</v>
      </c>
      <c r="K272" s="64" t="s">
        <v>139</v>
      </c>
      <c r="L272" s="65" t="s">
        <v>170</v>
      </c>
      <c r="M272" s="76" t="s">
        <v>170</v>
      </c>
      <c r="N272" s="69" t="s">
        <v>170</v>
      </c>
      <c r="O272" s="69" t="s">
        <v>170</v>
      </c>
      <c r="P272" s="88" t="s">
        <v>267</v>
      </c>
      <c r="Q272" s="88">
        <v>1848</v>
      </c>
      <c r="R272" s="95" t="s">
        <v>390</v>
      </c>
      <c r="S272" s="102">
        <v>737</v>
      </c>
      <c r="T272" s="103">
        <v>45224</v>
      </c>
      <c r="U272" s="89"/>
      <c r="V272" s="90"/>
      <c r="W272" s="89"/>
      <c r="X272" s="104"/>
      <c r="Y272" s="105"/>
      <c r="Z272" s="91"/>
      <c r="AA272" s="92"/>
      <c r="AB272" s="92"/>
      <c r="AC272" s="92"/>
      <c r="AD272" s="106"/>
      <c r="AE272" s="96" t="s">
        <v>144</v>
      </c>
      <c r="AF272" s="66" t="s">
        <v>145</v>
      </c>
      <c r="AG272" s="66" t="s">
        <v>1656</v>
      </c>
      <c r="AH272" s="66" t="s">
        <v>147</v>
      </c>
      <c r="AI272" s="67" t="s">
        <v>1340</v>
      </c>
      <c r="AJ272" s="68">
        <v>18</v>
      </c>
      <c r="AK272" s="123" t="s">
        <v>2647</v>
      </c>
      <c r="AL272" s="70" t="s">
        <v>150</v>
      </c>
      <c r="AM272" s="70">
        <v>6</v>
      </c>
      <c r="AN272" s="70">
        <v>0</v>
      </c>
      <c r="AO272" s="70">
        <f t="shared" si="49"/>
        <v>6</v>
      </c>
      <c r="AP272" s="70">
        <v>0</v>
      </c>
      <c r="AQ272" s="107">
        <v>45205</v>
      </c>
      <c r="AR272" s="108">
        <v>45261</v>
      </c>
      <c r="AS272" s="108">
        <v>45266</v>
      </c>
      <c r="AT272" s="108">
        <v>45448</v>
      </c>
      <c r="AU272" s="108"/>
      <c r="AV272" s="109"/>
      <c r="AW272" s="373" t="s">
        <v>1924</v>
      </c>
      <c r="AX272" s="70" t="s">
        <v>1097</v>
      </c>
      <c r="AY272" s="72">
        <v>830095614</v>
      </c>
      <c r="AZ272" s="73">
        <v>0</v>
      </c>
      <c r="BA272" s="70" t="s">
        <v>2648</v>
      </c>
      <c r="BB272" s="60" t="s">
        <v>170</v>
      </c>
      <c r="BC272" s="74" t="s">
        <v>170</v>
      </c>
      <c r="BD272" s="75" t="e">
        <f ca="1">(TODAY()-Tabla1[[#This Row],[FECHA DE NACIMIENTO]])/365</f>
        <v>#VALUE!</v>
      </c>
      <c r="BE272" s="70" t="s">
        <v>170</v>
      </c>
      <c r="BF272" s="70" t="s">
        <v>1099</v>
      </c>
      <c r="BG272" s="70" t="s">
        <v>170</v>
      </c>
      <c r="BH272" s="76" t="s">
        <v>1100</v>
      </c>
      <c r="BI272" s="73" t="s">
        <v>2520</v>
      </c>
      <c r="BJ272" s="70" t="s">
        <v>160</v>
      </c>
      <c r="BK272" s="77" t="s">
        <v>2649</v>
      </c>
      <c r="BL272" s="70">
        <v>6017649695</v>
      </c>
      <c r="BM272" s="119" t="s">
        <v>2650</v>
      </c>
      <c r="BN272" s="70" t="s">
        <v>163</v>
      </c>
      <c r="BO272" s="71">
        <v>46543</v>
      </c>
      <c r="BP272" s="71"/>
      <c r="BQ272" s="70" t="s">
        <v>2651</v>
      </c>
      <c r="BR272" s="257">
        <v>79728807</v>
      </c>
      <c r="BS272" s="73">
        <v>1</v>
      </c>
      <c r="BT272" s="70" t="s">
        <v>275</v>
      </c>
      <c r="BU272" s="128" t="s">
        <v>2652</v>
      </c>
      <c r="BV272" s="80" t="s">
        <v>374</v>
      </c>
      <c r="BW272" s="97" t="s">
        <v>168</v>
      </c>
      <c r="BX272" s="99" t="s">
        <v>2507</v>
      </c>
      <c r="BY272" s="98" t="s">
        <v>2653</v>
      </c>
      <c r="BZ272" s="93" t="s">
        <v>2654</v>
      </c>
      <c r="CA272" s="93" t="s">
        <v>2254</v>
      </c>
      <c r="CB272" s="93" t="s">
        <v>2308</v>
      </c>
      <c r="CC272" s="93" t="s">
        <v>2655</v>
      </c>
      <c r="CD272" s="93" t="s">
        <v>1716</v>
      </c>
      <c r="CE272" s="93" t="s">
        <v>2656</v>
      </c>
      <c r="CF272" s="93" t="s">
        <v>2657</v>
      </c>
      <c r="CG272" s="93" t="s">
        <v>2658</v>
      </c>
      <c r="CH272" s="93" t="s">
        <v>170</v>
      </c>
      <c r="CI272" s="81" t="s">
        <v>170</v>
      </c>
      <c r="CJ272" s="81" t="s">
        <v>170</v>
      </c>
      <c r="CK272" s="81" t="s">
        <v>170</v>
      </c>
      <c r="CL272" s="81" t="s">
        <v>170</v>
      </c>
      <c r="CM272" s="81" t="s">
        <v>170</v>
      </c>
      <c r="CN272" s="81" t="s">
        <v>170</v>
      </c>
      <c r="CO272" s="81" t="s">
        <v>170</v>
      </c>
      <c r="CP272" s="81" t="s">
        <v>170</v>
      </c>
      <c r="CQ272" s="81" t="s">
        <v>170</v>
      </c>
      <c r="CR272" s="82" t="s">
        <v>170</v>
      </c>
      <c r="CS272" s="100"/>
      <c r="CT272" s="83"/>
      <c r="CU272" s="83"/>
      <c r="CV272" s="83"/>
      <c r="CW272" s="83"/>
      <c r="CX272" s="83"/>
      <c r="CY272" s="83"/>
      <c r="CZ272" s="83"/>
      <c r="DA272" s="83"/>
      <c r="DB272" s="84">
        <f t="shared" si="50"/>
        <v>0</v>
      </c>
      <c r="DC272" s="100"/>
      <c r="DD272" s="101"/>
      <c r="DE272" s="86"/>
      <c r="DF272" s="85"/>
      <c r="DG272" s="86"/>
      <c r="DH272" s="85"/>
      <c r="DI272" s="86"/>
      <c r="DJ272" s="86"/>
      <c r="DK272" s="86"/>
      <c r="DL272" s="86"/>
      <c r="DM272" s="86"/>
      <c r="DN272" s="87"/>
      <c r="DO272" s="325">
        <f t="shared" si="51"/>
        <v>0</v>
      </c>
      <c r="DP272" s="111"/>
      <c r="DQ272" s="112"/>
      <c r="DR272" s="111"/>
      <c r="DS272" s="111"/>
      <c r="DT272" s="111"/>
      <c r="DU272" s="111"/>
      <c r="DV272" s="113"/>
      <c r="DW272" s="113"/>
      <c r="DX272" s="113"/>
      <c r="DY272" s="113"/>
      <c r="DZ272" s="114"/>
      <c r="EA272" s="115">
        <f t="shared" si="52"/>
        <v>69491666.666666672</v>
      </c>
      <c r="EB272" s="116">
        <f t="shared" si="53"/>
        <v>69491666.666666672</v>
      </c>
      <c r="EC272" s="117" t="s">
        <v>2659</v>
      </c>
    </row>
    <row r="273" spans="1:133" s="118" customFormat="1" ht="23.25" customHeight="1" x14ac:dyDescent="0.2">
      <c r="A273" s="61">
        <v>272</v>
      </c>
      <c r="B273" s="61">
        <v>2023</v>
      </c>
      <c r="C273" s="61" t="s">
        <v>2660</v>
      </c>
      <c r="D273" s="238" t="s">
        <v>2661</v>
      </c>
      <c r="E273" s="62" t="s">
        <v>1089</v>
      </c>
      <c r="F273" s="238" t="s">
        <v>1090</v>
      </c>
      <c r="G273" s="61" t="s">
        <v>137</v>
      </c>
      <c r="H273" s="61" t="s">
        <v>138</v>
      </c>
      <c r="I273" s="63">
        <v>11375000</v>
      </c>
      <c r="J273" s="126">
        <f t="shared" si="48"/>
        <v>11375000</v>
      </c>
      <c r="K273" s="64" t="s">
        <v>1286</v>
      </c>
      <c r="L273" s="65" t="s">
        <v>170</v>
      </c>
      <c r="M273" s="76" t="s">
        <v>170</v>
      </c>
      <c r="N273" s="69" t="s">
        <v>170</v>
      </c>
      <c r="O273" s="69" t="s">
        <v>170</v>
      </c>
      <c r="P273" s="88" t="s">
        <v>2662</v>
      </c>
      <c r="Q273" s="88">
        <v>15701</v>
      </c>
      <c r="R273" s="95" t="s">
        <v>2663</v>
      </c>
      <c r="S273" s="102">
        <v>736</v>
      </c>
      <c r="T273" s="103">
        <v>45224</v>
      </c>
      <c r="U273" s="89"/>
      <c r="V273" s="90"/>
      <c r="W273" s="89"/>
      <c r="X273" s="104"/>
      <c r="Y273" s="105"/>
      <c r="Z273" s="91"/>
      <c r="AA273" s="92"/>
      <c r="AB273" s="92"/>
      <c r="AC273" s="92"/>
      <c r="AD273" s="106"/>
      <c r="AE273" s="96" t="s">
        <v>144</v>
      </c>
      <c r="AF273" s="66" t="s">
        <v>145</v>
      </c>
      <c r="AG273" s="66" t="s">
        <v>2276</v>
      </c>
      <c r="AH273" s="66" t="s">
        <v>147</v>
      </c>
      <c r="AI273" s="67" t="s">
        <v>1340</v>
      </c>
      <c r="AJ273" s="68">
        <v>18</v>
      </c>
      <c r="AK273" s="123" t="s">
        <v>2664</v>
      </c>
      <c r="AL273" s="70" t="s">
        <v>150</v>
      </c>
      <c r="AM273" s="70">
        <v>6</v>
      </c>
      <c r="AN273" s="70">
        <v>0</v>
      </c>
      <c r="AO273" s="70">
        <f t="shared" si="49"/>
        <v>6</v>
      </c>
      <c r="AP273" s="70">
        <v>0</v>
      </c>
      <c r="AQ273" s="107">
        <v>45225</v>
      </c>
      <c r="AR273" s="108">
        <v>45251</v>
      </c>
      <c r="AS273" s="108">
        <v>45252</v>
      </c>
      <c r="AT273" s="108">
        <v>45433</v>
      </c>
      <c r="AU273" s="108"/>
      <c r="AV273" s="109"/>
      <c r="AW273" s="94" t="s">
        <v>574</v>
      </c>
      <c r="AX273" s="70" t="s">
        <v>1097</v>
      </c>
      <c r="AY273" s="72">
        <v>901147649</v>
      </c>
      <c r="AZ273" s="73">
        <v>1</v>
      </c>
      <c r="BA273" s="70" t="s">
        <v>2665</v>
      </c>
      <c r="BB273" s="60" t="s">
        <v>170</v>
      </c>
      <c r="BC273" s="74" t="s">
        <v>170</v>
      </c>
      <c r="BD273" s="75" t="e">
        <f ca="1">(TODAY()-Tabla1[[#This Row],[FECHA DE NACIMIENTO]])/365</f>
        <v>#VALUE!</v>
      </c>
      <c r="BE273" s="70" t="s">
        <v>170</v>
      </c>
      <c r="BF273" s="70" t="s">
        <v>1099</v>
      </c>
      <c r="BG273" s="70" t="s">
        <v>170</v>
      </c>
      <c r="BH273" s="76" t="s">
        <v>1100</v>
      </c>
      <c r="BI273" s="73" t="s">
        <v>1101</v>
      </c>
      <c r="BJ273" s="70" t="s">
        <v>160</v>
      </c>
      <c r="BK273" s="77" t="s">
        <v>2666</v>
      </c>
      <c r="BL273" s="70">
        <v>3013264888</v>
      </c>
      <c r="BM273" s="119" t="s">
        <v>2667</v>
      </c>
      <c r="BN273" s="70" t="s">
        <v>163</v>
      </c>
      <c r="BO273" s="71">
        <v>46538</v>
      </c>
      <c r="BP273" s="71"/>
      <c r="BQ273" s="70" t="s">
        <v>226</v>
      </c>
      <c r="BR273" s="257">
        <v>80101544</v>
      </c>
      <c r="BS273" s="73">
        <v>1</v>
      </c>
      <c r="BT273" s="70" t="s">
        <v>1105</v>
      </c>
      <c r="BU273" s="128" t="s">
        <v>2668</v>
      </c>
      <c r="BV273" s="80" t="s">
        <v>211</v>
      </c>
      <c r="BW273" s="97" t="s">
        <v>168</v>
      </c>
      <c r="BX273" s="99" t="s">
        <v>1931</v>
      </c>
      <c r="BY273" s="98" t="s">
        <v>2665</v>
      </c>
      <c r="BZ273" s="93" t="s">
        <v>2669</v>
      </c>
      <c r="CA273" s="93" t="s">
        <v>2670</v>
      </c>
      <c r="CB273" s="93" t="s">
        <v>2671</v>
      </c>
      <c r="CC273" s="93" t="s">
        <v>170</v>
      </c>
      <c r="CD273" s="93" t="s">
        <v>170</v>
      </c>
      <c r="CE273" s="93" t="s">
        <v>170</v>
      </c>
      <c r="CF273" s="93" t="s">
        <v>170</v>
      </c>
      <c r="CG273" s="93" t="s">
        <v>170</v>
      </c>
      <c r="CH273" s="93" t="s">
        <v>170</v>
      </c>
      <c r="CI273" s="81" t="s">
        <v>170</v>
      </c>
      <c r="CJ273" s="81" t="s">
        <v>170</v>
      </c>
      <c r="CK273" s="81" t="s">
        <v>170</v>
      </c>
      <c r="CL273" s="81" t="s">
        <v>170</v>
      </c>
      <c r="CM273" s="81" t="s">
        <v>170</v>
      </c>
      <c r="CN273" s="81" t="s">
        <v>170</v>
      </c>
      <c r="CO273" s="81" t="s">
        <v>170</v>
      </c>
      <c r="CP273" s="81" t="s">
        <v>170</v>
      </c>
      <c r="CQ273" s="81" t="s">
        <v>170</v>
      </c>
      <c r="CR273" s="82" t="s">
        <v>170</v>
      </c>
      <c r="CS273" s="100"/>
      <c r="CT273" s="83"/>
      <c r="CU273" s="83"/>
      <c r="CV273" s="83"/>
      <c r="CW273" s="83"/>
      <c r="CX273" s="83"/>
      <c r="CY273" s="83"/>
      <c r="CZ273" s="83"/>
      <c r="DA273" s="83"/>
      <c r="DB273" s="84">
        <f t="shared" si="50"/>
        <v>0</v>
      </c>
      <c r="DC273" s="100"/>
      <c r="DD273" s="101"/>
      <c r="DE273" s="86"/>
      <c r="DF273" s="85"/>
      <c r="DG273" s="86"/>
      <c r="DH273" s="85"/>
      <c r="DI273" s="86"/>
      <c r="DJ273" s="86"/>
      <c r="DK273" s="86"/>
      <c r="DL273" s="86"/>
      <c r="DM273" s="86"/>
      <c r="DN273" s="87"/>
      <c r="DO273" s="325">
        <f t="shared" si="51"/>
        <v>0</v>
      </c>
      <c r="DP273" s="111"/>
      <c r="DQ273" s="112"/>
      <c r="DR273" s="111"/>
      <c r="DS273" s="111"/>
      <c r="DT273" s="111"/>
      <c r="DU273" s="111"/>
      <c r="DV273" s="113"/>
      <c r="DW273" s="113"/>
      <c r="DX273" s="113"/>
      <c r="DY273" s="113"/>
      <c r="DZ273" s="114" t="s">
        <v>2288</v>
      </c>
      <c r="EA273" s="115">
        <f t="shared" si="52"/>
        <v>1895833.3333333333</v>
      </c>
      <c r="EB273" s="116">
        <f t="shared" si="53"/>
        <v>1895833.3333333333</v>
      </c>
      <c r="EC273" s="322" t="s">
        <v>2672</v>
      </c>
    </row>
    <row r="274" spans="1:133" s="118" customFormat="1" ht="84" x14ac:dyDescent="0.2">
      <c r="A274" s="61">
        <v>271</v>
      </c>
      <c r="B274" s="61">
        <v>2023</v>
      </c>
      <c r="C274" s="61" t="s">
        <v>2673</v>
      </c>
      <c r="D274" s="130" t="s">
        <v>2674</v>
      </c>
      <c r="E274" s="62" t="s">
        <v>2334</v>
      </c>
      <c r="F274" s="62" t="s">
        <v>2334</v>
      </c>
      <c r="G274" s="61" t="s">
        <v>2367</v>
      </c>
      <c r="H274" s="61" t="s">
        <v>2368</v>
      </c>
      <c r="I274" s="63">
        <v>219640080</v>
      </c>
      <c r="J274" s="126">
        <f t="shared" si="48"/>
        <v>219640080</v>
      </c>
      <c r="K274" s="64" t="s">
        <v>139</v>
      </c>
      <c r="L274" s="65" t="s">
        <v>170</v>
      </c>
      <c r="M274" s="76" t="s">
        <v>170</v>
      </c>
      <c r="N274" s="69" t="s">
        <v>170</v>
      </c>
      <c r="O274" s="69" t="s">
        <v>170</v>
      </c>
      <c r="P274" s="88" t="s">
        <v>1265</v>
      </c>
      <c r="Q274" s="88">
        <v>1829</v>
      </c>
      <c r="R274" s="95" t="s">
        <v>1266</v>
      </c>
      <c r="S274" s="102">
        <v>727</v>
      </c>
      <c r="T274" s="103">
        <v>45222</v>
      </c>
      <c r="U274" s="89"/>
      <c r="V274" s="90"/>
      <c r="W274" s="89"/>
      <c r="X274" s="104"/>
      <c r="Y274" s="105"/>
      <c r="Z274" s="91"/>
      <c r="AA274" s="92"/>
      <c r="AB274" s="92"/>
      <c r="AC274" s="92"/>
      <c r="AD274" s="106"/>
      <c r="AE274" s="96" t="s">
        <v>144</v>
      </c>
      <c r="AF274" s="66" t="s">
        <v>145</v>
      </c>
      <c r="AG274" s="66" t="s">
        <v>2369</v>
      </c>
      <c r="AH274" s="66" t="s">
        <v>1339</v>
      </c>
      <c r="AI274" s="67" t="s">
        <v>2370</v>
      </c>
      <c r="AJ274" s="68">
        <v>2</v>
      </c>
      <c r="AK274" s="123" t="s">
        <v>2675</v>
      </c>
      <c r="AL274" s="70" t="s">
        <v>150</v>
      </c>
      <c r="AM274" s="70">
        <v>6</v>
      </c>
      <c r="AN274" s="70">
        <v>0</v>
      </c>
      <c r="AO274" s="70">
        <f t="shared" si="49"/>
        <v>6</v>
      </c>
      <c r="AP274" s="70">
        <v>0</v>
      </c>
      <c r="AQ274" s="107">
        <v>45210</v>
      </c>
      <c r="AR274" s="108">
        <v>45271</v>
      </c>
      <c r="AS274" s="107">
        <v>45320</v>
      </c>
      <c r="AT274" s="107">
        <v>45501</v>
      </c>
      <c r="AU274" s="108"/>
      <c r="AV274" s="109"/>
      <c r="AW274" s="374" t="s">
        <v>1541</v>
      </c>
      <c r="AX274" s="70" t="s">
        <v>1097</v>
      </c>
      <c r="AY274" s="72">
        <v>830515396</v>
      </c>
      <c r="AZ274" s="73">
        <v>3</v>
      </c>
      <c r="BA274" s="70" t="s">
        <v>2676</v>
      </c>
      <c r="BB274" s="60" t="s">
        <v>170</v>
      </c>
      <c r="BC274" s="74" t="s">
        <v>170</v>
      </c>
      <c r="BD274" s="75" t="e">
        <f ca="1">(TODAY()-Tabla1[[#This Row],[FECHA DE NACIMIENTO]])/365</f>
        <v>#VALUE!</v>
      </c>
      <c r="BE274" s="70" t="s">
        <v>170</v>
      </c>
      <c r="BF274" s="70" t="s">
        <v>1099</v>
      </c>
      <c r="BG274" s="70" t="s">
        <v>170</v>
      </c>
      <c r="BH274" s="76" t="s">
        <v>1100</v>
      </c>
      <c r="BI274" s="73" t="s">
        <v>1101</v>
      </c>
      <c r="BJ274" s="70" t="s">
        <v>160</v>
      </c>
      <c r="BK274" s="77" t="s">
        <v>2677</v>
      </c>
      <c r="BL274" s="70">
        <v>6641888</v>
      </c>
      <c r="BM274" s="119" t="s">
        <v>2678</v>
      </c>
      <c r="BN274" s="70" t="s">
        <v>163</v>
      </c>
      <c r="BO274" s="71">
        <v>47274</v>
      </c>
      <c r="BP274" s="71"/>
      <c r="BQ274" s="70" t="s">
        <v>2679</v>
      </c>
      <c r="BR274" s="72">
        <v>17649042</v>
      </c>
      <c r="BS274" s="73">
        <v>8</v>
      </c>
      <c r="BT274" s="70" t="s">
        <v>862</v>
      </c>
      <c r="BU274" s="128" t="s">
        <v>2680</v>
      </c>
      <c r="BV274" s="80" t="s">
        <v>2347</v>
      </c>
      <c r="BW274" s="97" t="s">
        <v>168</v>
      </c>
      <c r="BX274" s="312" t="s">
        <v>2681</v>
      </c>
      <c r="BY274" s="98" t="s">
        <v>2682</v>
      </c>
      <c r="BZ274" s="93" t="s">
        <v>2676</v>
      </c>
      <c r="CA274" s="93" t="s">
        <v>2683</v>
      </c>
      <c r="CB274" s="93" t="s">
        <v>170</v>
      </c>
      <c r="CC274" s="93" t="s">
        <v>170</v>
      </c>
      <c r="CD274" s="93" t="s">
        <v>170</v>
      </c>
      <c r="CE274" s="93" t="s">
        <v>170</v>
      </c>
      <c r="CF274" s="93" t="s">
        <v>170</v>
      </c>
      <c r="CG274" s="93" t="s">
        <v>170</v>
      </c>
      <c r="CH274" s="93" t="s">
        <v>170</v>
      </c>
      <c r="CI274" s="81" t="s">
        <v>170</v>
      </c>
      <c r="CJ274" s="81" t="s">
        <v>170</v>
      </c>
      <c r="CK274" s="81" t="s">
        <v>170</v>
      </c>
      <c r="CL274" s="81" t="s">
        <v>170</v>
      </c>
      <c r="CM274" s="81" t="s">
        <v>170</v>
      </c>
      <c r="CN274" s="81" t="s">
        <v>170</v>
      </c>
      <c r="CO274" s="81" t="s">
        <v>170</v>
      </c>
      <c r="CP274" s="81" t="s">
        <v>170</v>
      </c>
      <c r="CQ274" s="81" t="s">
        <v>170</v>
      </c>
      <c r="CR274" s="82" t="s">
        <v>170</v>
      </c>
      <c r="CS274" s="100"/>
      <c r="CT274" s="83"/>
      <c r="CU274" s="83"/>
      <c r="CV274" s="83"/>
      <c r="CW274" s="83"/>
      <c r="CX274" s="83"/>
      <c r="CY274" s="83"/>
      <c r="CZ274" s="83"/>
      <c r="DA274" s="83"/>
      <c r="DB274" s="84">
        <f t="shared" si="50"/>
        <v>0</v>
      </c>
      <c r="DC274" s="100"/>
      <c r="DD274" s="101"/>
      <c r="DE274" s="86"/>
      <c r="DF274" s="85"/>
      <c r="DG274" s="86"/>
      <c r="DH274" s="85"/>
      <c r="DI274" s="86"/>
      <c r="DJ274" s="86"/>
      <c r="DK274" s="86"/>
      <c r="DL274" s="86"/>
      <c r="DM274" s="86"/>
      <c r="DN274" s="87"/>
      <c r="DO274" s="325">
        <f t="shared" si="51"/>
        <v>0</v>
      </c>
      <c r="DP274" s="111"/>
      <c r="DQ274" s="112"/>
      <c r="DR274" s="111"/>
      <c r="DS274" s="111"/>
      <c r="DT274" s="111"/>
      <c r="DU274" s="111"/>
      <c r="DV274" s="113"/>
      <c r="DW274" s="113"/>
      <c r="DX274" s="113"/>
      <c r="DY274" s="113"/>
      <c r="DZ274" s="114"/>
      <c r="EA274" s="115">
        <f t="shared" si="52"/>
        <v>36606680</v>
      </c>
      <c r="EB274" s="116">
        <f t="shared" si="53"/>
        <v>36606680</v>
      </c>
      <c r="EC274" s="117" t="s">
        <v>2684</v>
      </c>
    </row>
    <row r="275" spans="1:133" s="118" customFormat="1" ht="96" x14ac:dyDescent="0.2">
      <c r="A275" s="61">
        <v>262</v>
      </c>
      <c r="B275" s="61">
        <v>2023</v>
      </c>
      <c r="C275" s="231" t="s">
        <v>2685</v>
      </c>
      <c r="D275" s="130" t="s">
        <v>2686</v>
      </c>
      <c r="E275" s="62" t="s">
        <v>2247</v>
      </c>
      <c r="F275" s="62" t="s">
        <v>2248</v>
      </c>
      <c r="G275" s="61" t="s">
        <v>137</v>
      </c>
      <c r="H275" s="61" t="s">
        <v>138</v>
      </c>
      <c r="I275" s="63">
        <v>587961528</v>
      </c>
      <c r="J275" s="126">
        <f t="shared" si="48"/>
        <v>587961528</v>
      </c>
      <c r="K275" s="64" t="s">
        <v>139</v>
      </c>
      <c r="L275" s="65" t="s">
        <v>170</v>
      </c>
      <c r="M275" s="76" t="s">
        <v>170</v>
      </c>
      <c r="N275" s="69" t="s">
        <v>170</v>
      </c>
      <c r="O275" s="69" t="s">
        <v>170</v>
      </c>
      <c r="P275" s="88" t="s">
        <v>2687</v>
      </c>
      <c r="Q275" s="88" t="s">
        <v>2688</v>
      </c>
      <c r="R275" s="95" t="s">
        <v>2689</v>
      </c>
      <c r="S275" s="102">
        <v>635</v>
      </c>
      <c r="T275" s="103">
        <v>45156</v>
      </c>
      <c r="U275" s="89"/>
      <c r="V275" s="90"/>
      <c r="W275" s="89"/>
      <c r="X275" s="104"/>
      <c r="Y275" s="105">
        <v>1207</v>
      </c>
      <c r="Z275" s="91">
        <v>45218</v>
      </c>
      <c r="AA275" s="92"/>
      <c r="AB275" s="92"/>
      <c r="AC275" s="92"/>
      <c r="AD275" s="106"/>
      <c r="AE275" s="96" t="s">
        <v>144</v>
      </c>
      <c r="AF275" s="66" t="s">
        <v>145</v>
      </c>
      <c r="AG275" s="66" t="s">
        <v>1338</v>
      </c>
      <c r="AH275" s="66" t="s">
        <v>147</v>
      </c>
      <c r="AI275" s="67" t="s">
        <v>1340</v>
      </c>
      <c r="AJ275" s="68">
        <v>18</v>
      </c>
      <c r="AK275" s="123" t="s">
        <v>2690</v>
      </c>
      <c r="AL275" s="70" t="s">
        <v>150</v>
      </c>
      <c r="AM275" s="70">
        <v>8</v>
      </c>
      <c r="AN275" s="70">
        <v>0</v>
      </c>
      <c r="AO275" s="70">
        <f t="shared" si="49"/>
        <v>8</v>
      </c>
      <c r="AP275" s="70">
        <v>0</v>
      </c>
      <c r="AQ275" s="107">
        <v>45212</v>
      </c>
      <c r="AR275" s="108">
        <v>45217</v>
      </c>
      <c r="AS275" s="108">
        <v>45222</v>
      </c>
      <c r="AT275" s="108">
        <v>45465</v>
      </c>
      <c r="AU275" s="108"/>
      <c r="AV275" s="109"/>
      <c r="AW275" s="374" t="s">
        <v>1924</v>
      </c>
      <c r="AX275" s="70" t="s">
        <v>1097</v>
      </c>
      <c r="AY275" s="72">
        <v>811022703</v>
      </c>
      <c r="AZ275" s="73">
        <v>6</v>
      </c>
      <c r="BA275" s="70" t="s">
        <v>2256</v>
      </c>
      <c r="BB275" s="60" t="s">
        <v>170</v>
      </c>
      <c r="BC275" s="74" t="s">
        <v>170</v>
      </c>
      <c r="BD275" s="75" t="e">
        <f ca="1">(TODAY()-Tabla1[[#This Row],[FECHA DE NACIMIENTO]])/365</f>
        <v>#VALUE!</v>
      </c>
      <c r="BE275" s="70" t="s">
        <v>170</v>
      </c>
      <c r="BF275" s="70" t="s">
        <v>1099</v>
      </c>
      <c r="BG275" s="70" t="s">
        <v>170</v>
      </c>
      <c r="BH275" s="76" t="s">
        <v>1100</v>
      </c>
      <c r="BI275" s="73" t="s">
        <v>1101</v>
      </c>
      <c r="BJ275" s="70" t="s">
        <v>160</v>
      </c>
      <c r="BK275" s="77" t="s">
        <v>2691</v>
      </c>
      <c r="BL275" s="70">
        <v>4483401</v>
      </c>
      <c r="BM275" s="119" t="s">
        <v>2692</v>
      </c>
      <c r="BN275" s="70" t="s">
        <v>163</v>
      </c>
      <c r="BO275" s="71">
        <v>46554</v>
      </c>
      <c r="BP275" s="71"/>
      <c r="BQ275" s="70" t="s">
        <v>2693</v>
      </c>
      <c r="BR275" s="257">
        <v>53108000</v>
      </c>
      <c r="BS275" s="73">
        <v>9</v>
      </c>
      <c r="BT275" s="70" t="s">
        <v>1763</v>
      </c>
      <c r="BU275" s="128" t="s">
        <v>2694</v>
      </c>
      <c r="BV275" s="80" t="s">
        <v>374</v>
      </c>
      <c r="BW275" s="97" t="s">
        <v>168</v>
      </c>
      <c r="BX275" s="99" t="s">
        <v>1816</v>
      </c>
      <c r="BY275" s="93" t="s">
        <v>2607</v>
      </c>
      <c r="BZ275" s="93" t="s">
        <v>2695</v>
      </c>
      <c r="CA275" s="93" t="s">
        <v>2696</v>
      </c>
      <c r="CB275" s="93" t="s">
        <v>2697</v>
      </c>
      <c r="CC275" s="93" t="s">
        <v>2698</v>
      </c>
      <c r="CD275" s="93" t="s">
        <v>2699</v>
      </c>
      <c r="CE275" s="93" t="s">
        <v>2254</v>
      </c>
      <c r="CF275" s="93" t="s">
        <v>2448</v>
      </c>
      <c r="CG275" s="93" t="s">
        <v>2700</v>
      </c>
      <c r="CH275" s="93" t="s">
        <v>2306</v>
      </c>
      <c r="CI275" s="81" t="s">
        <v>170</v>
      </c>
      <c r="CJ275" s="81" t="s">
        <v>170</v>
      </c>
      <c r="CK275" s="81" t="s">
        <v>170</v>
      </c>
      <c r="CL275" s="81" t="s">
        <v>170</v>
      </c>
      <c r="CM275" s="81" t="s">
        <v>170</v>
      </c>
      <c r="CN275" s="81" t="s">
        <v>170</v>
      </c>
      <c r="CO275" s="81" t="s">
        <v>170</v>
      </c>
      <c r="CP275" s="81" t="s">
        <v>170</v>
      </c>
      <c r="CQ275" s="81" t="s">
        <v>170</v>
      </c>
      <c r="CR275" s="82" t="s">
        <v>170</v>
      </c>
      <c r="CS275" s="100"/>
      <c r="CT275" s="83"/>
      <c r="CU275" s="83"/>
      <c r="CV275" s="83"/>
      <c r="CW275" s="83"/>
      <c r="CX275" s="83"/>
      <c r="CY275" s="83"/>
      <c r="CZ275" s="83"/>
      <c r="DA275" s="83"/>
      <c r="DB275" s="84">
        <f t="shared" si="50"/>
        <v>0</v>
      </c>
      <c r="DC275" s="100"/>
      <c r="DD275" s="101"/>
      <c r="DE275" s="86"/>
      <c r="DF275" s="85"/>
      <c r="DG275" s="86"/>
      <c r="DH275" s="85"/>
      <c r="DI275" s="86"/>
      <c r="DJ275" s="86"/>
      <c r="DK275" s="86"/>
      <c r="DL275" s="86"/>
      <c r="DM275" s="86"/>
      <c r="DN275" s="87"/>
      <c r="DO275" s="325">
        <f t="shared" si="51"/>
        <v>0</v>
      </c>
      <c r="DP275" s="111"/>
      <c r="DQ275" s="112"/>
      <c r="DR275" s="111"/>
      <c r="DS275" s="111"/>
      <c r="DT275" s="111"/>
      <c r="DU275" s="111"/>
      <c r="DV275" s="113"/>
      <c r="DW275" s="113"/>
      <c r="DX275" s="113"/>
      <c r="DY275" s="113"/>
      <c r="DZ275" s="114" t="s">
        <v>2270</v>
      </c>
      <c r="EA275" s="115">
        <f t="shared" si="52"/>
        <v>73495191</v>
      </c>
      <c r="EB275" s="116">
        <f t="shared" si="53"/>
        <v>73495191</v>
      </c>
      <c r="EC275" s="117" t="s">
        <v>2701</v>
      </c>
    </row>
    <row r="276" spans="1:133" s="118" customFormat="1" ht="21.75" customHeight="1" x14ac:dyDescent="0.2">
      <c r="A276" s="61">
        <v>275</v>
      </c>
      <c r="B276" s="61">
        <v>2023</v>
      </c>
      <c r="C276" s="231" t="s">
        <v>2702</v>
      </c>
      <c r="D276" s="238" t="s">
        <v>2703</v>
      </c>
      <c r="E276" s="238" t="s">
        <v>1089</v>
      </c>
      <c r="F276" s="238" t="s">
        <v>1090</v>
      </c>
      <c r="G276" s="61" t="s">
        <v>1091</v>
      </c>
      <c r="H276" s="61" t="s">
        <v>1092</v>
      </c>
      <c r="I276" s="63">
        <v>1341627</v>
      </c>
      <c r="J276" s="126">
        <f t="shared" si="48"/>
        <v>1341627</v>
      </c>
      <c r="K276" s="64" t="s">
        <v>1286</v>
      </c>
      <c r="L276" s="65" t="s">
        <v>170</v>
      </c>
      <c r="M276" s="76" t="s">
        <v>170</v>
      </c>
      <c r="N276" s="69" t="s">
        <v>170</v>
      </c>
      <c r="O276" s="69" t="s">
        <v>170</v>
      </c>
      <c r="P276" s="88" t="s">
        <v>142</v>
      </c>
      <c r="Q276" s="88">
        <v>1741</v>
      </c>
      <c r="R276" s="95" t="s">
        <v>2452</v>
      </c>
      <c r="S276" s="102">
        <v>802</v>
      </c>
      <c r="T276" s="103">
        <v>45252</v>
      </c>
      <c r="U276" s="89"/>
      <c r="V276" s="90"/>
      <c r="W276" s="89"/>
      <c r="X276" s="104"/>
      <c r="Y276" s="105"/>
      <c r="Z276" s="91"/>
      <c r="AA276" s="92"/>
      <c r="AB276" s="92"/>
      <c r="AC276" s="92"/>
      <c r="AD276" s="106"/>
      <c r="AE276" s="96" t="s">
        <v>144</v>
      </c>
      <c r="AF276" s="66" t="s">
        <v>145</v>
      </c>
      <c r="AG276" s="238" t="s">
        <v>1093</v>
      </c>
      <c r="AH276" s="238" t="s">
        <v>1094</v>
      </c>
      <c r="AI276" s="231" t="s">
        <v>1095</v>
      </c>
      <c r="AJ276" s="241">
        <v>6</v>
      </c>
      <c r="AK276" s="123" t="s">
        <v>2704</v>
      </c>
      <c r="AL276" s="70" t="s">
        <v>1943</v>
      </c>
      <c r="AM276" s="70">
        <v>15</v>
      </c>
      <c r="AN276" s="70">
        <v>0</v>
      </c>
      <c r="AO276" s="70">
        <f t="shared" si="49"/>
        <v>15</v>
      </c>
      <c r="AP276" s="70">
        <v>0</v>
      </c>
      <c r="AQ276" s="108">
        <v>45258</v>
      </c>
      <c r="AR276" s="108">
        <v>45258</v>
      </c>
      <c r="AS276" s="108">
        <v>45274</v>
      </c>
      <c r="AT276" s="108">
        <v>45289</v>
      </c>
      <c r="AU276" s="108"/>
      <c r="AV276" s="109"/>
      <c r="AW276" s="94" t="s">
        <v>638</v>
      </c>
      <c r="AX276" s="70" t="s">
        <v>1097</v>
      </c>
      <c r="AY276" s="72">
        <v>900365660</v>
      </c>
      <c r="AZ276" s="73">
        <v>2</v>
      </c>
      <c r="BA276" s="70" t="s">
        <v>2705</v>
      </c>
      <c r="BB276" s="60" t="s">
        <v>170</v>
      </c>
      <c r="BC276" s="74" t="s">
        <v>170</v>
      </c>
      <c r="BD276" s="75" t="e">
        <f ca="1">(TODAY()-Tabla1[[#This Row],[FECHA DE NACIMIENTO]])/365</f>
        <v>#VALUE!</v>
      </c>
      <c r="BE276" s="70" t="s">
        <v>170</v>
      </c>
      <c r="BF276" s="70" t="s">
        <v>1099</v>
      </c>
      <c r="BG276" s="70" t="s">
        <v>170</v>
      </c>
      <c r="BH276" s="76" t="s">
        <v>1100</v>
      </c>
      <c r="BI276" s="73" t="s">
        <v>1101</v>
      </c>
      <c r="BJ276" s="70" t="s">
        <v>160</v>
      </c>
      <c r="BK276" s="77" t="s">
        <v>2706</v>
      </c>
      <c r="BL276" s="70">
        <v>3164430470</v>
      </c>
      <c r="BM276" s="119" t="s">
        <v>2707</v>
      </c>
      <c r="BN276" s="70" t="s">
        <v>163</v>
      </c>
      <c r="BO276" s="235"/>
      <c r="BP276" s="71"/>
      <c r="BQ276" s="70" t="s">
        <v>1977</v>
      </c>
      <c r="BR276" s="257">
        <v>1070967669</v>
      </c>
      <c r="BS276" s="73">
        <v>2</v>
      </c>
      <c r="BT276" s="70" t="s">
        <v>1105</v>
      </c>
      <c r="BU276" s="128" t="s">
        <v>2708</v>
      </c>
      <c r="BV276" s="80" t="s">
        <v>211</v>
      </c>
      <c r="BW276" s="97" t="s">
        <v>187</v>
      </c>
      <c r="BX276" s="99" t="s">
        <v>2507</v>
      </c>
      <c r="BY276" s="93" t="s">
        <v>170</v>
      </c>
      <c r="BZ276" s="93" t="s">
        <v>170</v>
      </c>
      <c r="CA276" s="93" t="s">
        <v>170</v>
      </c>
      <c r="CB276" s="93" t="s">
        <v>170</v>
      </c>
      <c r="CC276" s="93" t="s">
        <v>170</v>
      </c>
      <c r="CD276" s="93" t="s">
        <v>170</v>
      </c>
      <c r="CE276" s="93" t="s">
        <v>170</v>
      </c>
      <c r="CF276" s="93" t="s">
        <v>170</v>
      </c>
      <c r="CG276" s="93" t="s">
        <v>170</v>
      </c>
      <c r="CH276" s="93" t="s">
        <v>170</v>
      </c>
      <c r="CI276" s="81" t="s">
        <v>170</v>
      </c>
      <c r="CJ276" s="81" t="s">
        <v>170</v>
      </c>
      <c r="CK276" s="81" t="s">
        <v>170</v>
      </c>
      <c r="CL276" s="81" t="s">
        <v>170</v>
      </c>
      <c r="CM276" s="81" t="s">
        <v>170</v>
      </c>
      <c r="CN276" s="81" t="s">
        <v>170</v>
      </c>
      <c r="CO276" s="81" t="s">
        <v>170</v>
      </c>
      <c r="CP276" s="81" t="s">
        <v>170</v>
      </c>
      <c r="CQ276" s="81" t="s">
        <v>170</v>
      </c>
      <c r="CR276" s="82" t="s">
        <v>170</v>
      </c>
      <c r="CS276" s="100"/>
      <c r="CT276" s="83"/>
      <c r="CU276" s="83"/>
      <c r="CV276" s="83"/>
      <c r="CW276" s="83"/>
      <c r="CX276" s="83"/>
      <c r="CY276" s="83"/>
      <c r="CZ276" s="83"/>
      <c r="DA276" s="83"/>
      <c r="DB276" s="84">
        <f t="shared" si="50"/>
        <v>0</v>
      </c>
      <c r="DC276" s="100"/>
      <c r="DD276" s="101"/>
      <c r="DE276" s="86"/>
      <c r="DF276" s="85"/>
      <c r="DG276" s="86"/>
      <c r="DH276" s="85"/>
      <c r="DI276" s="86"/>
      <c r="DJ276" s="86"/>
      <c r="DK276" s="86"/>
      <c r="DL276" s="86"/>
      <c r="DM276" s="86"/>
      <c r="DN276" s="87"/>
      <c r="DO276" s="325">
        <f t="shared" si="51"/>
        <v>0</v>
      </c>
      <c r="DP276" s="111"/>
      <c r="DQ276" s="112"/>
      <c r="DR276" s="111"/>
      <c r="DS276" s="111"/>
      <c r="DT276" s="111"/>
      <c r="DU276" s="111"/>
      <c r="DV276" s="113"/>
      <c r="DW276" s="113"/>
      <c r="DX276" s="113"/>
      <c r="DY276" s="113"/>
      <c r="DZ276" s="114"/>
      <c r="EA276" s="115">
        <f t="shared" si="52"/>
        <v>89441.8</v>
      </c>
      <c r="EB276" s="116">
        <f t="shared" si="53"/>
        <v>89441.8</v>
      </c>
      <c r="EC276" s="117" t="s">
        <v>2709</v>
      </c>
    </row>
    <row r="277" spans="1:133" s="118" customFormat="1" ht="20.25" customHeight="1" x14ac:dyDescent="0.2">
      <c r="A277" s="61">
        <v>276</v>
      </c>
      <c r="B277" s="61">
        <v>2023</v>
      </c>
      <c r="C277" s="231" t="s">
        <v>2710</v>
      </c>
      <c r="D277" s="238" t="s">
        <v>2711</v>
      </c>
      <c r="E277" s="130" t="s">
        <v>1089</v>
      </c>
      <c r="F277" s="130" t="s">
        <v>1090</v>
      </c>
      <c r="G277" s="61" t="s">
        <v>1091</v>
      </c>
      <c r="H277" s="61" t="s">
        <v>1092</v>
      </c>
      <c r="I277" s="63">
        <v>1100750</v>
      </c>
      <c r="J277" s="126">
        <f t="shared" si="48"/>
        <v>1100750</v>
      </c>
      <c r="K277" s="64" t="s">
        <v>1286</v>
      </c>
      <c r="L277" s="65" t="s">
        <v>170</v>
      </c>
      <c r="M277" s="76" t="s">
        <v>170</v>
      </c>
      <c r="N277" s="69" t="s">
        <v>170</v>
      </c>
      <c r="O277" s="69" t="s">
        <v>170</v>
      </c>
      <c r="P277" s="88" t="s">
        <v>142</v>
      </c>
      <c r="Q277" s="88">
        <v>1741</v>
      </c>
      <c r="R277" s="95" t="s">
        <v>2452</v>
      </c>
      <c r="S277" s="102">
        <v>802</v>
      </c>
      <c r="T277" s="103">
        <v>45252</v>
      </c>
      <c r="U277" s="89"/>
      <c r="V277" s="90"/>
      <c r="W277" s="89"/>
      <c r="X277" s="104"/>
      <c r="Y277" s="105"/>
      <c r="Z277" s="91"/>
      <c r="AA277" s="92"/>
      <c r="AB277" s="92"/>
      <c r="AC277" s="92"/>
      <c r="AD277" s="106"/>
      <c r="AE277" s="96" t="s">
        <v>144</v>
      </c>
      <c r="AF277" s="66" t="s">
        <v>145</v>
      </c>
      <c r="AG277" s="238" t="s">
        <v>1093</v>
      </c>
      <c r="AH277" s="238" t="s">
        <v>1094</v>
      </c>
      <c r="AI277" s="231" t="s">
        <v>1095</v>
      </c>
      <c r="AJ277" s="241">
        <v>6</v>
      </c>
      <c r="AK277" s="123" t="s">
        <v>2704</v>
      </c>
      <c r="AL277" s="70" t="s">
        <v>1943</v>
      </c>
      <c r="AM277" s="70">
        <v>15</v>
      </c>
      <c r="AN277" s="70">
        <v>0</v>
      </c>
      <c r="AO277" s="70">
        <f t="shared" si="49"/>
        <v>15</v>
      </c>
      <c r="AP277" s="70">
        <v>0</v>
      </c>
      <c r="AQ277" s="108">
        <v>45258</v>
      </c>
      <c r="AR277" s="108">
        <v>45258</v>
      </c>
      <c r="AS277" s="108">
        <v>45274</v>
      </c>
      <c r="AT277" s="108">
        <v>45289</v>
      </c>
      <c r="AU277" s="108"/>
      <c r="AV277" s="109"/>
      <c r="AW277" s="94" t="s">
        <v>638</v>
      </c>
      <c r="AX277" s="70" t="s">
        <v>1097</v>
      </c>
      <c r="AY277" s="72">
        <v>800237412</v>
      </c>
      <c r="AZ277" s="73">
        <v>1</v>
      </c>
      <c r="BA277" s="70" t="s">
        <v>2712</v>
      </c>
      <c r="BB277" s="60" t="s">
        <v>170</v>
      </c>
      <c r="BC277" s="74" t="s">
        <v>170</v>
      </c>
      <c r="BD277" s="75" t="e">
        <f ca="1">(TODAY()-Tabla1[[#This Row],[FECHA DE NACIMIENTO]])/365</f>
        <v>#VALUE!</v>
      </c>
      <c r="BE277" s="70" t="s">
        <v>170</v>
      </c>
      <c r="BF277" s="70" t="s">
        <v>1099</v>
      </c>
      <c r="BG277" s="70" t="s">
        <v>170</v>
      </c>
      <c r="BH277" s="76" t="s">
        <v>1100</v>
      </c>
      <c r="BI277" s="234"/>
      <c r="BJ277" s="70" t="s">
        <v>160</v>
      </c>
      <c r="BK277" s="77" t="s">
        <v>2713</v>
      </c>
      <c r="BL277" s="70" t="s">
        <v>2714</v>
      </c>
      <c r="BM277" s="119" t="s">
        <v>2715</v>
      </c>
      <c r="BN277" s="70" t="s">
        <v>163</v>
      </c>
      <c r="BO277" s="235"/>
      <c r="BP277" s="71"/>
      <c r="BQ277" s="70" t="s">
        <v>1977</v>
      </c>
      <c r="BR277" s="257">
        <v>1070967669</v>
      </c>
      <c r="BS277" s="73">
        <v>2</v>
      </c>
      <c r="BT277" s="70" t="s">
        <v>1105</v>
      </c>
      <c r="BU277" s="128" t="s">
        <v>2716</v>
      </c>
      <c r="BV277" s="80" t="s">
        <v>211</v>
      </c>
      <c r="BW277" s="97" t="s">
        <v>187</v>
      </c>
      <c r="BX277" s="99" t="s">
        <v>2507</v>
      </c>
      <c r="BY277" s="93" t="s">
        <v>170</v>
      </c>
      <c r="BZ277" s="93" t="s">
        <v>170</v>
      </c>
      <c r="CA277" s="93" t="s">
        <v>170</v>
      </c>
      <c r="CB277" s="93" t="s">
        <v>170</v>
      </c>
      <c r="CC277" s="93" t="s">
        <v>170</v>
      </c>
      <c r="CD277" s="93" t="s">
        <v>170</v>
      </c>
      <c r="CE277" s="93" t="s">
        <v>170</v>
      </c>
      <c r="CF277" s="93" t="s">
        <v>170</v>
      </c>
      <c r="CG277" s="93" t="s">
        <v>170</v>
      </c>
      <c r="CH277" s="93" t="s">
        <v>170</v>
      </c>
      <c r="CI277" s="81" t="s">
        <v>170</v>
      </c>
      <c r="CJ277" s="81" t="s">
        <v>170</v>
      </c>
      <c r="CK277" s="81" t="s">
        <v>170</v>
      </c>
      <c r="CL277" s="81" t="s">
        <v>170</v>
      </c>
      <c r="CM277" s="81" t="s">
        <v>170</v>
      </c>
      <c r="CN277" s="81" t="s">
        <v>170</v>
      </c>
      <c r="CO277" s="81" t="s">
        <v>170</v>
      </c>
      <c r="CP277" s="81" t="s">
        <v>170</v>
      </c>
      <c r="CQ277" s="81" t="s">
        <v>170</v>
      </c>
      <c r="CR277" s="82" t="s">
        <v>170</v>
      </c>
      <c r="CS277" s="100"/>
      <c r="CT277" s="83"/>
      <c r="CU277" s="83"/>
      <c r="CV277" s="83"/>
      <c r="CW277" s="83"/>
      <c r="CX277" s="83"/>
      <c r="CY277" s="83"/>
      <c r="CZ277" s="83"/>
      <c r="DA277" s="83"/>
      <c r="DB277" s="84">
        <f t="shared" si="50"/>
        <v>0</v>
      </c>
      <c r="DC277" s="100"/>
      <c r="DD277" s="101"/>
      <c r="DE277" s="86"/>
      <c r="DF277" s="85"/>
      <c r="DG277" s="86"/>
      <c r="DH277" s="85"/>
      <c r="DI277" s="86"/>
      <c r="DJ277" s="86"/>
      <c r="DK277" s="86"/>
      <c r="DL277" s="86"/>
      <c r="DM277" s="86"/>
      <c r="DN277" s="87"/>
      <c r="DO277" s="325">
        <f t="shared" si="51"/>
        <v>0</v>
      </c>
      <c r="DP277" s="111"/>
      <c r="DQ277" s="112"/>
      <c r="DR277" s="111"/>
      <c r="DS277" s="111"/>
      <c r="DT277" s="111"/>
      <c r="DU277" s="111"/>
      <c r="DV277" s="113"/>
      <c r="DW277" s="113"/>
      <c r="DX277" s="113"/>
      <c r="DY277" s="113"/>
      <c r="DZ277" s="114"/>
      <c r="EA277" s="115">
        <f t="shared" si="52"/>
        <v>73383.333333333328</v>
      </c>
      <c r="EB277" s="116">
        <f t="shared" si="53"/>
        <v>73383.333333333328</v>
      </c>
      <c r="EC277" s="117" t="s">
        <v>2709</v>
      </c>
    </row>
    <row r="278" spans="1:133" s="118" customFormat="1" ht="42" customHeight="1" x14ac:dyDescent="0.2">
      <c r="A278" s="61">
        <v>282</v>
      </c>
      <c r="B278" s="61">
        <v>2023</v>
      </c>
      <c r="C278" s="61" t="s">
        <v>2717</v>
      </c>
      <c r="D278" s="313" t="s">
        <v>2718</v>
      </c>
      <c r="E278" s="62" t="s">
        <v>1611</v>
      </c>
      <c r="F278" s="62" t="s">
        <v>1612</v>
      </c>
      <c r="G278" s="61" t="s">
        <v>137</v>
      </c>
      <c r="H278" s="61" t="s">
        <v>138</v>
      </c>
      <c r="I278" s="63">
        <v>324000000</v>
      </c>
      <c r="J278" s="126">
        <f t="shared" si="48"/>
        <v>324000000</v>
      </c>
      <c r="K278" s="64" t="s">
        <v>139</v>
      </c>
      <c r="L278" s="65" t="s">
        <v>170</v>
      </c>
      <c r="M278" s="76" t="s">
        <v>170</v>
      </c>
      <c r="N278" s="69" t="s">
        <v>170</v>
      </c>
      <c r="O278" s="69" t="s">
        <v>170</v>
      </c>
      <c r="P278" s="88" t="s">
        <v>378</v>
      </c>
      <c r="Q278" s="88">
        <v>1841</v>
      </c>
      <c r="R278" s="95" t="s">
        <v>379</v>
      </c>
      <c r="S278" s="102">
        <v>738</v>
      </c>
      <c r="T278" s="103">
        <v>45224</v>
      </c>
      <c r="U278" s="89"/>
      <c r="V278" s="90"/>
      <c r="W278" s="89"/>
      <c r="X278" s="104"/>
      <c r="Y278" s="105"/>
      <c r="Z278" s="91"/>
      <c r="AA278" s="92"/>
      <c r="AB278" s="92"/>
      <c r="AC278" s="92"/>
      <c r="AD278" s="106"/>
      <c r="AE278" s="96" t="s">
        <v>144</v>
      </c>
      <c r="AF278" s="66" t="s">
        <v>145</v>
      </c>
      <c r="AG278" s="66" t="s">
        <v>1338</v>
      </c>
      <c r="AH278" s="66" t="s">
        <v>147</v>
      </c>
      <c r="AI278" s="67" t="s">
        <v>1340</v>
      </c>
      <c r="AJ278" s="68">
        <v>18</v>
      </c>
      <c r="AK278" s="123" t="s">
        <v>2719</v>
      </c>
      <c r="AL278" s="70" t="s">
        <v>150</v>
      </c>
      <c r="AM278" s="70">
        <v>2</v>
      </c>
      <c r="AN278" s="70">
        <v>0</v>
      </c>
      <c r="AO278" s="70">
        <f t="shared" si="49"/>
        <v>2</v>
      </c>
      <c r="AP278" s="70">
        <v>0</v>
      </c>
      <c r="AQ278" s="107">
        <v>45224</v>
      </c>
      <c r="AR278" s="108">
        <v>45267</v>
      </c>
      <c r="AS278" s="108">
        <v>45272</v>
      </c>
      <c r="AT278" s="108">
        <v>45334</v>
      </c>
      <c r="AU278" s="108"/>
      <c r="AV278" s="109"/>
      <c r="AW278" s="374">
        <v>45323</v>
      </c>
      <c r="AX278" s="70" t="s">
        <v>1097</v>
      </c>
      <c r="AY278" s="72">
        <v>900579723</v>
      </c>
      <c r="AZ278" s="73">
        <v>7</v>
      </c>
      <c r="BA278" s="70" t="s">
        <v>2720</v>
      </c>
      <c r="BB278" s="60" t="s">
        <v>170</v>
      </c>
      <c r="BC278" s="74" t="s">
        <v>170</v>
      </c>
      <c r="BD278" s="75" t="e">
        <f ca="1">(TODAY()-Tabla1[[#This Row],[FECHA DE NACIMIENTO]])/365</f>
        <v>#VALUE!</v>
      </c>
      <c r="BE278" s="70" t="s">
        <v>170</v>
      </c>
      <c r="BF278" s="70" t="s">
        <v>1099</v>
      </c>
      <c r="BG278" s="70" t="s">
        <v>170</v>
      </c>
      <c r="BH278" s="76" t="s">
        <v>1100</v>
      </c>
      <c r="BI278" s="73" t="s">
        <v>1101</v>
      </c>
      <c r="BJ278" s="70" t="s">
        <v>160</v>
      </c>
      <c r="BK278" s="77" t="s">
        <v>2721</v>
      </c>
      <c r="BL278" s="70">
        <v>6016916139</v>
      </c>
      <c r="BM278" s="119" t="s">
        <v>2722</v>
      </c>
      <c r="BN278" s="70" t="s">
        <v>163</v>
      </c>
      <c r="BO278" s="71">
        <v>45373</v>
      </c>
      <c r="BP278" s="71"/>
      <c r="BQ278" s="71" t="s">
        <v>274</v>
      </c>
      <c r="BR278" s="122">
        <v>1032436255</v>
      </c>
      <c r="BS278" s="121">
        <v>0</v>
      </c>
      <c r="BT278" s="70" t="s">
        <v>1105</v>
      </c>
      <c r="BU278" s="128" t="s">
        <v>2723</v>
      </c>
      <c r="BV278" s="80" t="s">
        <v>1527</v>
      </c>
      <c r="BW278" s="97" t="s">
        <v>2724</v>
      </c>
      <c r="BX278" s="239"/>
      <c r="BY278" s="98" t="s">
        <v>2725</v>
      </c>
      <c r="BZ278" s="93" t="s">
        <v>2720</v>
      </c>
      <c r="CA278" s="93" t="s">
        <v>2726</v>
      </c>
      <c r="CB278" s="93" t="s">
        <v>2727</v>
      </c>
      <c r="CC278" s="93" t="s">
        <v>2728</v>
      </c>
      <c r="CD278" s="93" t="s">
        <v>170</v>
      </c>
      <c r="CE278" s="93" t="s">
        <v>170</v>
      </c>
      <c r="CF278" s="93" t="s">
        <v>170</v>
      </c>
      <c r="CG278" s="93" t="s">
        <v>170</v>
      </c>
      <c r="CH278" s="93" t="s">
        <v>170</v>
      </c>
      <c r="CI278" s="81" t="s">
        <v>170</v>
      </c>
      <c r="CJ278" s="81" t="s">
        <v>170</v>
      </c>
      <c r="CK278" s="81" t="s">
        <v>170</v>
      </c>
      <c r="CL278" s="81" t="s">
        <v>170</v>
      </c>
      <c r="CM278" s="81" t="s">
        <v>170</v>
      </c>
      <c r="CN278" s="81" t="s">
        <v>170</v>
      </c>
      <c r="CO278" s="81" t="s">
        <v>170</v>
      </c>
      <c r="CP278" s="81" t="s">
        <v>170</v>
      </c>
      <c r="CQ278" s="81" t="s">
        <v>170</v>
      </c>
      <c r="CR278" s="82" t="s">
        <v>170</v>
      </c>
      <c r="CS278" s="100"/>
      <c r="CT278" s="83"/>
      <c r="CU278" s="83"/>
      <c r="CV278" s="83"/>
      <c r="CW278" s="83"/>
      <c r="CX278" s="83"/>
      <c r="CY278" s="83"/>
      <c r="CZ278" s="83"/>
      <c r="DA278" s="83"/>
      <c r="DB278" s="84">
        <f t="shared" si="50"/>
        <v>0</v>
      </c>
      <c r="DC278" s="100"/>
      <c r="DD278" s="101"/>
      <c r="DE278" s="86"/>
      <c r="DF278" s="85"/>
      <c r="DG278" s="86"/>
      <c r="DH278" s="85"/>
      <c r="DI278" s="86"/>
      <c r="DJ278" s="86"/>
      <c r="DK278" s="86"/>
      <c r="DL278" s="86"/>
      <c r="DM278" s="86"/>
      <c r="DN278" s="87"/>
      <c r="DO278" s="325">
        <f t="shared" si="51"/>
        <v>0</v>
      </c>
      <c r="DP278" s="111"/>
      <c r="DQ278" s="112"/>
      <c r="DR278" s="111"/>
      <c r="DS278" s="111"/>
      <c r="DT278" s="111"/>
      <c r="DU278" s="111"/>
      <c r="DV278" s="113"/>
      <c r="DW278" s="113"/>
      <c r="DX278" s="113"/>
      <c r="DY278" s="113"/>
      <c r="DZ278" s="114"/>
      <c r="EA278" s="115">
        <f t="shared" si="52"/>
        <v>162000000</v>
      </c>
      <c r="EB278" s="116">
        <f t="shared" si="53"/>
        <v>162000000</v>
      </c>
      <c r="EC278" s="117"/>
    </row>
    <row r="279" spans="1:133" s="118" customFormat="1" ht="360" x14ac:dyDescent="0.2">
      <c r="A279" s="61">
        <v>278</v>
      </c>
      <c r="B279" s="61">
        <v>2023</v>
      </c>
      <c r="C279" s="61" t="s">
        <v>2729</v>
      </c>
      <c r="D279" s="238" t="s">
        <v>2730</v>
      </c>
      <c r="E279" s="62" t="s">
        <v>1611</v>
      </c>
      <c r="F279" s="62" t="s">
        <v>1612</v>
      </c>
      <c r="G279" s="61" t="s">
        <v>1284</v>
      </c>
      <c r="H279" s="61" t="s">
        <v>1285</v>
      </c>
      <c r="I279" s="63">
        <v>56200603</v>
      </c>
      <c r="J279" s="126">
        <f t="shared" si="48"/>
        <v>56200603</v>
      </c>
      <c r="K279" s="64" t="s">
        <v>1286</v>
      </c>
      <c r="L279" s="65" t="s">
        <v>170</v>
      </c>
      <c r="M279" s="76" t="s">
        <v>170</v>
      </c>
      <c r="N279" s="69" t="s">
        <v>170</v>
      </c>
      <c r="O279" s="69" t="s">
        <v>170</v>
      </c>
      <c r="P279" s="88" t="s">
        <v>2731</v>
      </c>
      <c r="Q279" s="88">
        <v>1355</v>
      </c>
      <c r="R279" s="95" t="s">
        <v>2732</v>
      </c>
      <c r="S279" s="102">
        <v>735</v>
      </c>
      <c r="T279" s="103">
        <v>45224</v>
      </c>
      <c r="U279" s="89"/>
      <c r="V279" s="90"/>
      <c r="W279" s="89"/>
      <c r="X279" s="104"/>
      <c r="Y279" s="105"/>
      <c r="Z279" s="91"/>
      <c r="AA279" s="92"/>
      <c r="AB279" s="92"/>
      <c r="AC279" s="92"/>
      <c r="AD279" s="106"/>
      <c r="AE279" s="96" t="s">
        <v>144</v>
      </c>
      <c r="AF279" s="66" t="s">
        <v>145</v>
      </c>
      <c r="AG279" s="66" t="s">
        <v>1290</v>
      </c>
      <c r="AH279" s="66" t="s">
        <v>1291</v>
      </c>
      <c r="AI279" s="67" t="s">
        <v>1292</v>
      </c>
      <c r="AJ279" s="68">
        <v>10</v>
      </c>
      <c r="AK279" s="123" t="s">
        <v>2733</v>
      </c>
      <c r="AL279" s="70" t="s">
        <v>1943</v>
      </c>
      <c r="AM279" s="70">
        <v>338</v>
      </c>
      <c r="AN279" s="70">
        <v>0</v>
      </c>
      <c r="AO279" s="70">
        <f t="shared" si="49"/>
        <v>338</v>
      </c>
      <c r="AP279" s="70">
        <v>0</v>
      </c>
      <c r="AQ279" s="107">
        <v>45224</v>
      </c>
      <c r="AR279" s="108">
        <v>45261</v>
      </c>
      <c r="AS279" s="108">
        <v>45262</v>
      </c>
      <c r="AT279" s="108">
        <v>45600</v>
      </c>
      <c r="AU279" s="108"/>
      <c r="AV279" s="109"/>
      <c r="AW279" s="94" t="s">
        <v>2397</v>
      </c>
      <c r="AX279" s="70" t="s">
        <v>1097</v>
      </c>
      <c r="AY279" s="72">
        <v>860524654</v>
      </c>
      <c r="AZ279" s="73">
        <v>6</v>
      </c>
      <c r="BA279" s="70" t="s">
        <v>2386</v>
      </c>
      <c r="BB279" s="60" t="s">
        <v>170</v>
      </c>
      <c r="BC279" s="74" t="s">
        <v>170</v>
      </c>
      <c r="BD279" s="75" t="e">
        <f ca="1">(TODAY()-Tabla1[[#This Row],[FECHA DE NACIMIENTO]])/365</f>
        <v>#VALUE!</v>
      </c>
      <c r="BE279" s="70" t="s">
        <v>170</v>
      </c>
      <c r="BF279" s="70" t="s">
        <v>1099</v>
      </c>
      <c r="BG279" s="70" t="s">
        <v>170</v>
      </c>
      <c r="BH279" s="76" t="s">
        <v>1100</v>
      </c>
      <c r="BI279" s="73" t="s">
        <v>1659</v>
      </c>
      <c r="BJ279" s="70" t="s">
        <v>160</v>
      </c>
      <c r="BK279" s="77" t="s">
        <v>2387</v>
      </c>
      <c r="BL279" s="70">
        <v>6016464330</v>
      </c>
      <c r="BM279" s="119" t="s">
        <v>2388</v>
      </c>
      <c r="BN279" s="70" t="s">
        <v>163</v>
      </c>
      <c r="BO279" s="71">
        <v>45352</v>
      </c>
      <c r="BP279" s="71"/>
      <c r="BQ279" s="71" t="s">
        <v>991</v>
      </c>
      <c r="BR279" s="122">
        <v>1057571046</v>
      </c>
      <c r="BS279" s="121">
        <v>6</v>
      </c>
      <c r="BT279" s="70" t="s">
        <v>1105</v>
      </c>
      <c r="BU279" s="128" t="s">
        <v>2734</v>
      </c>
      <c r="BV279" s="80" t="s">
        <v>211</v>
      </c>
      <c r="BW279" s="97" t="s">
        <v>168</v>
      </c>
      <c r="BX279" s="99" t="s">
        <v>2507</v>
      </c>
      <c r="BY279" s="93" t="s">
        <v>170</v>
      </c>
      <c r="BZ279" s="93" t="s">
        <v>170</v>
      </c>
      <c r="CA279" s="93" t="s">
        <v>170</v>
      </c>
      <c r="CB279" s="93" t="s">
        <v>170</v>
      </c>
      <c r="CC279" s="93" t="s">
        <v>170</v>
      </c>
      <c r="CD279" s="93" t="s">
        <v>170</v>
      </c>
      <c r="CE279" s="93" t="s">
        <v>170</v>
      </c>
      <c r="CF279" s="93" t="s">
        <v>170</v>
      </c>
      <c r="CG279" s="93" t="s">
        <v>170</v>
      </c>
      <c r="CH279" s="93" t="s">
        <v>170</v>
      </c>
      <c r="CI279" s="81" t="s">
        <v>170</v>
      </c>
      <c r="CJ279" s="81" t="s">
        <v>170</v>
      </c>
      <c r="CK279" s="81" t="s">
        <v>170</v>
      </c>
      <c r="CL279" s="81" t="s">
        <v>170</v>
      </c>
      <c r="CM279" s="81" t="s">
        <v>170</v>
      </c>
      <c r="CN279" s="81" t="s">
        <v>170</v>
      </c>
      <c r="CO279" s="81" t="s">
        <v>170</v>
      </c>
      <c r="CP279" s="81" t="s">
        <v>170</v>
      </c>
      <c r="CQ279" s="81" t="s">
        <v>170</v>
      </c>
      <c r="CR279" s="82" t="s">
        <v>170</v>
      </c>
      <c r="CS279" s="100"/>
      <c r="CT279" s="83"/>
      <c r="CU279" s="83"/>
      <c r="CV279" s="83"/>
      <c r="CW279" s="83"/>
      <c r="CX279" s="83"/>
      <c r="CY279" s="83"/>
      <c r="CZ279" s="83"/>
      <c r="DA279" s="83"/>
      <c r="DB279" s="84">
        <f t="shared" si="50"/>
        <v>0</v>
      </c>
      <c r="DC279" s="100"/>
      <c r="DD279" s="101"/>
      <c r="DE279" s="86"/>
      <c r="DF279" s="85"/>
      <c r="DG279" s="86"/>
      <c r="DH279" s="85"/>
      <c r="DI279" s="86"/>
      <c r="DJ279" s="86"/>
      <c r="DK279" s="86"/>
      <c r="DL279" s="86"/>
      <c r="DM279" s="86"/>
      <c r="DN279" s="87"/>
      <c r="DO279" s="325">
        <f t="shared" si="51"/>
        <v>0</v>
      </c>
      <c r="DP279" s="111"/>
      <c r="DQ279" s="112"/>
      <c r="DR279" s="111"/>
      <c r="DS279" s="111"/>
      <c r="DT279" s="111"/>
      <c r="DU279" s="111"/>
      <c r="DV279" s="113"/>
      <c r="DW279" s="113"/>
      <c r="DX279" s="113"/>
      <c r="DY279" s="113"/>
      <c r="DZ279" s="114"/>
      <c r="EA279" s="115">
        <f t="shared" si="52"/>
        <v>166273.97337278107</v>
      </c>
      <c r="EB279" s="116">
        <f t="shared" si="53"/>
        <v>166273.97337278107</v>
      </c>
      <c r="EC279" s="322" t="s">
        <v>2735</v>
      </c>
    </row>
    <row r="280" spans="1:133" s="118" customFormat="1" ht="29.25" customHeight="1" x14ac:dyDescent="0.2">
      <c r="A280" s="61">
        <v>279</v>
      </c>
      <c r="B280" s="61">
        <v>2023</v>
      </c>
      <c r="C280" s="61" t="s">
        <v>2736</v>
      </c>
      <c r="D280" s="238" t="s">
        <v>2737</v>
      </c>
      <c r="E280" s="62" t="s">
        <v>1089</v>
      </c>
      <c r="F280" s="62" t="s">
        <v>1090</v>
      </c>
      <c r="G280" s="61" t="s">
        <v>137</v>
      </c>
      <c r="H280" s="61" t="s">
        <v>138</v>
      </c>
      <c r="I280" s="63">
        <v>12000000</v>
      </c>
      <c r="J280" s="126">
        <f t="shared" si="48"/>
        <v>12000000</v>
      </c>
      <c r="K280" s="64" t="s">
        <v>1286</v>
      </c>
      <c r="L280" s="65" t="s">
        <v>170</v>
      </c>
      <c r="M280" s="76" t="s">
        <v>170</v>
      </c>
      <c r="N280" s="69" t="s">
        <v>170</v>
      </c>
      <c r="O280" s="69" t="s">
        <v>170</v>
      </c>
      <c r="P280" s="88" t="s">
        <v>142</v>
      </c>
      <c r="Q280" s="88">
        <v>1741</v>
      </c>
      <c r="R280" s="95" t="s">
        <v>2452</v>
      </c>
      <c r="S280" s="102">
        <v>792</v>
      </c>
      <c r="T280" s="103">
        <v>45247</v>
      </c>
      <c r="U280" s="89"/>
      <c r="V280" s="90"/>
      <c r="W280" s="89"/>
      <c r="X280" s="104"/>
      <c r="Y280" s="105"/>
      <c r="Z280" s="91"/>
      <c r="AA280" s="92"/>
      <c r="AB280" s="92"/>
      <c r="AC280" s="92"/>
      <c r="AD280" s="106"/>
      <c r="AE280" s="96" t="s">
        <v>144</v>
      </c>
      <c r="AF280" s="66" t="s">
        <v>145</v>
      </c>
      <c r="AG280" s="66" t="s">
        <v>1338</v>
      </c>
      <c r="AH280" s="66" t="s">
        <v>147</v>
      </c>
      <c r="AI280" s="67" t="s">
        <v>1340</v>
      </c>
      <c r="AJ280" s="68">
        <v>18</v>
      </c>
      <c r="AK280" s="123" t="s">
        <v>2738</v>
      </c>
      <c r="AL280" s="70" t="s">
        <v>150</v>
      </c>
      <c r="AM280" s="70">
        <v>1</v>
      </c>
      <c r="AN280" s="70">
        <v>0</v>
      </c>
      <c r="AO280" s="70">
        <f t="shared" si="49"/>
        <v>1</v>
      </c>
      <c r="AP280" s="70">
        <v>0</v>
      </c>
      <c r="AQ280" s="107">
        <v>45247</v>
      </c>
      <c r="AR280" s="108">
        <v>45266</v>
      </c>
      <c r="AS280" s="108">
        <v>45266</v>
      </c>
      <c r="AT280" s="108">
        <v>45296</v>
      </c>
      <c r="AU280" s="108"/>
      <c r="AV280" s="109"/>
      <c r="AW280" s="94" t="s">
        <v>215</v>
      </c>
      <c r="AX280" s="70" t="s">
        <v>1097</v>
      </c>
      <c r="AY280" s="72">
        <v>900199926</v>
      </c>
      <c r="AZ280" s="73">
        <v>4</v>
      </c>
      <c r="BA280" s="70" t="s">
        <v>2739</v>
      </c>
      <c r="BB280" s="60" t="s">
        <v>170</v>
      </c>
      <c r="BC280" s="74" t="s">
        <v>170</v>
      </c>
      <c r="BD280" s="75" t="e">
        <f ca="1">(TODAY()-Tabla1[[#This Row],[FECHA DE NACIMIENTO]])/365</f>
        <v>#VALUE!</v>
      </c>
      <c r="BE280" s="70" t="s">
        <v>170</v>
      </c>
      <c r="BF280" s="70" t="s">
        <v>1099</v>
      </c>
      <c r="BG280" s="70" t="s">
        <v>170</v>
      </c>
      <c r="BH280" s="76" t="s">
        <v>1100</v>
      </c>
      <c r="BI280" s="73" t="s">
        <v>1101</v>
      </c>
      <c r="BJ280" s="70" t="s">
        <v>160</v>
      </c>
      <c r="BK280" s="77" t="s">
        <v>2740</v>
      </c>
      <c r="BL280" s="70">
        <v>3153374067</v>
      </c>
      <c r="BM280" s="119" t="s">
        <v>2741</v>
      </c>
      <c r="BN280" s="70" t="s">
        <v>163</v>
      </c>
      <c r="BO280" s="71">
        <v>46394</v>
      </c>
      <c r="BP280" s="71"/>
      <c r="BQ280" s="70" t="s">
        <v>1910</v>
      </c>
      <c r="BR280" s="257">
        <v>1091668870</v>
      </c>
      <c r="BS280" s="73">
        <v>0</v>
      </c>
      <c r="BT280" s="70" t="s">
        <v>1105</v>
      </c>
      <c r="BU280" s="128" t="s">
        <v>2742</v>
      </c>
      <c r="BV280" s="80" t="s">
        <v>211</v>
      </c>
      <c r="BW280" s="97" t="s">
        <v>187</v>
      </c>
      <c r="BX280" s="99" t="s">
        <v>2507</v>
      </c>
      <c r="BY280" s="93" t="s">
        <v>170</v>
      </c>
      <c r="BZ280" s="93" t="s">
        <v>170</v>
      </c>
      <c r="CA280" s="93" t="s">
        <v>170</v>
      </c>
      <c r="CB280" s="93" t="s">
        <v>170</v>
      </c>
      <c r="CC280" s="93" t="s">
        <v>170</v>
      </c>
      <c r="CD280" s="93" t="s">
        <v>170</v>
      </c>
      <c r="CE280" s="93" t="s">
        <v>170</v>
      </c>
      <c r="CF280" s="93" t="s">
        <v>170</v>
      </c>
      <c r="CG280" s="93" t="s">
        <v>170</v>
      </c>
      <c r="CH280" s="93" t="s">
        <v>170</v>
      </c>
      <c r="CI280" s="81" t="s">
        <v>170</v>
      </c>
      <c r="CJ280" s="81" t="s">
        <v>170</v>
      </c>
      <c r="CK280" s="81" t="s">
        <v>170</v>
      </c>
      <c r="CL280" s="81" t="s">
        <v>170</v>
      </c>
      <c r="CM280" s="81" t="s">
        <v>170</v>
      </c>
      <c r="CN280" s="81" t="s">
        <v>170</v>
      </c>
      <c r="CO280" s="81" t="s">
        <v>170</v>
      </c>
      <c r="CP280" s="81" t="s">
        <v>170</v>
      </c>
      <c r="CQ280" s="81" t="s">
        <v>170</v>
      </c>
      <c r="CR280" s="82" t="s">
        <v>170</v>
      </c>
      <c r="CS280" s="100"/>
      <c r="CT280" s="83"/>
      <c r="CU280" s="83"/>
      <c r="CV280" s="83"/>
      <c r="CW280" s="83"/>
      <c r="CX280" s="83"/>
      <c r="CY280" s="83"/>
      <c r="CZ280" s="83"/>
      <c r="DA280" s="83"/>
      <c r="DB280" s="84">
        <f t="shared" si="50"/>
        <v>0</v>
      </c>
      <c r="DC280" s="100"/>
      <c r="DD280" s="101"/>
      <c r="DE280" s="86"/>
      <c r="DF280" s="85"/>
      <c r="DG280" s="86"/>
      <c r="DH280" s="85"/>
      <c r="DI280" s="86"/>
      <c r="DJ280" s="86"/>
      <c r="DK280" s="86"/>
      <c r="DL280" s="86"/>
      <c r="DM280" s="86"/>
      <c r="DN280" s="87"/>
      <c r="DO280" s="325">
        <f t="shared" si="51"/>
        <v>0</v>
      </c>
      <c r="DP280" s="111"/>
      <c r="DQ280" s="112"/>
      <c r="DR280" s="111"/>
      <c r="DS280" s="111"/>
      <c r="DT280" s="111"/>
      <c r="DU280" s="111"/>
      <c r="DV280" s="113"/>
      <c r="DW280" s="113"/>
      <c r="DX280" s="113"/>
      <c r="DY280" s="113"/>
      <c r="DZ280" s="114"/>
      <c r="EA280" s="115">
        <f t="shared" si="52"/>
        <v>12000000</v>
      </c>
      <c r="EB280" s="116">
        <f t="shared" si="53"/>
        <v>12000000</v>
      </c>
      <c r="EC280" s="117" t="s">
        <v>2743</v>
      </c>
    </row>
    <row r="281" spans="1:133" s="118" customFormat="1" ht="409.5" x14ac:dyDescent="0.2">
      <c r="A281" s="61">
        <v>288</v>
      </c>
      <c r="B281" s="61">
        <v>2023</v>
      </c>
      <c r="C281" s="61" t="s">
        <v>2744</v>
      </c>
      <c r="D281" s="130" t="s">
        <v>2745</v>
      </c>
      <c r="E281" s="62" t="s">
        <v>2334</v>
      </c>
      <c r="F281" s="62" t="s">
        <v>2334</v>
      </c>
      <c r="G281" s="61" t="s">
        <v>2335</v>
      </c>
      <c r="H281" s="61" t="s">
        <v>2336</v>
      </c>
      <c r="I281" s="63">
        <v>204468770</v>
      </c>
      <c r="J281" s="126">
        <f t="shared" si="48"/>
        <v>204468770</v>
      </c>
      <c r="K281" s="64" t="s">
        <v>139</v>
      </c>
      <c r="L281" s="65" t="s">
        <v>170</v>
      </c>
      <c r="M281" s="76" t="s">
        <v>170</v>
      </c>
      <c r="N281" s="69" t="s">
        <v>170</v>
      </c>
      <c r="O281" s="69" t="s">
        <v>170</v>
      </c>
      <c r="P281" s="88" t="s">
        <v>1265</v>
      </c>
      <c r="Q281" s="88">
        <v>1829</v>
      </c>
      <c r="R281" s="95" t="s">
        <v>2746</v>
      </c>
      <c r="S281" s="102">
        <v>790</v>
      </c>
      <c r="T281" s="103">
        <v>45247</v>
      </c>
      <c r="U281" s="89"/>
      <c r="V281" s="90"/>
      <c r="W281" s="89"/>
      <c r="X281" s="104"/>
      <c r="Y281" s="105"/>
      <c r="Z281" s="91"/>
      <c r="AA281" s="92"/>
      <c r="AB281" s="92"/>
      <c r="AC281" s="92"/>
      <c r="AD281" s="106"/>
      <c r="AE281" s="96" t="s">
        <v>144</v>
      </c>
      <c r="AF281" s="66" t="s">
        <v>145</v>
      </c>
      <c r="AG281" s="66" t="s">
        <v>2338</v>
      </c>
      <c r="AH281" s="66" t="s">
        <v>2339</v>
      </c>
      <c r="AI281" s="67" t="s">
        <v>2340</v>
      </c>
      <c r="AJ281" s="68">
        <v>3</v>
      </c>
      <c r="AK281" s="123" t="s">
        <v>2747</v>
      </c>
      <c r="AL281" s="70" t="s">
        <v>150</v>
      </c>
      <c r="AM281" s="70">
        <v>6</v>
      </c>
      <c r="AN281" s="70">
        <v>0</v>
      </c>
      <c r="AO281" s="70">
        <f t="shared" si="49"/>
        <v>6</v>
      </c>
      <c r="AP281" s="70">
        <v>0</v>
      </c>
      <c r="AQ281" s="107">
        <v>45232</v>
      </c>
      <c r="AR281" s="108">
        <v>45281</v>
      </c>
      <c r="AS281" s="107">
        <v>45320</v>
      </c>
      <c r="AT281" s="107">
        <v>45501</v>
      </c>
      <c r="AU281" s="108"/>
      <c r="AV281" s="109"/>
      <c r="AW281" s="374" t="s">
        <v>1541</v>
      </c>
      <c r="AX281" s="70" t="s">
        <v>152</v>
      </c>
      <c r="AY281" s="72">
        <v>17649042</v>
      </c>
      <c r="AZ281" s="73">
        <v>8</v>
      </c>
      <c r="BA281" s="70" t="s">
        <v>2679</v>
      </c>
      <c r="BB281" s="60" t="s">
        <v>170</v>
      </c>
      <c r="BC281" s="74" t="s">
        <v>170</v>
      </c>
      <c r="BD281" s="75" t="e">
        <f ca="1">(TODAY()-Tabla1[[#This Row],[FECHA DE NACIMIENTO]])/365</f>
        <v>#VALUE!</v>
      </c>
      <c r="BE281" s="70" t="s">
        <v>170</v>
      </c>
      <c r="BF281" s="70" t="s">
        <v>1099</v>
      </c>
      <c r="BG281" s="70" t="s">
        <v>170</v>
      </c>
      <c r="BH281" s="76" t="s">
        <v>158</v>
      </c>
      <c r="BI281" s="70" t="s">
        <v>159</v>
      </c>
      <c r="BJ281" s="70" t="s">
        <v>160</v>
      </c>
      <c r="BK281" s="77" t="s">
        <v>2748</v>
      </c>
      <c r="BL281" s="70">
        <v>3005554588</v>
      </c>
      <c r="BM281" s="119" t="s">
        <v>2749</v>
      </c>
      <c r="BN281" s="70" t="s">
        <v>163</v>
      </c>
      <c r="BO281" s="71">
        <v>45412</v>
      </c>
      <c r="BP281" s="71"/>
      <c r="BQ281" s="70" t="s">
        <v>1197</v>
      </c>
      <c r="BR281" s="257">
        <v>1070011854</v>
      </c>
      <c r="BS281" s="73">
        <v>6</v>
      </c>
      <c r="BT281" s="70" t="s">
        <v>862</v>
      </c>
      <c r="BU281" s="128" t="s">
        <v>2750</v>
      </c>
      <c r="BV281" s="80" t="s">
        <v>2297</v>
      </c>
      <c r="BW281" s="97" t="s">
        <v>168</v>
      </c>
      <c r="BX281" s="312" t="s">
        <v>2681</v>
      </c>
      <c r="BY281" s="93" t="s">
        <v>2679</v>
      </c>
      <c r="BZ281" s="93" t="s">
        <v>2751</v>
      </c>
      <c r="CA281" s="93" t="s">
        <v>2752</v>
      </c>
      <c r="CB281" s="93" t="s">
        <v>170</v>
      </c>
      <c r="CC281" s="93" t="s">
        <v>170</v>
      </c>
      <c r="CD281" s="93" t="s">
        <v>170</v>
      </c>
      <c r="CE281" s="93" t="s">
        <v>170</v>
      </c>
      <c r="CF281" s="93" t="s">
        <v>170</v>
      </c>
      <c r="CG281" s="93" t="s">
        <v>170</v>
      </c>
      <c r="CH281" s="93" t="s">
        <v>170</v>
      </c>
      <c r="CI281" s="81" t="s">
        <v>170</v>
      </c>
      <c r="CJ281" s="81" t="s">
        <v>170</v>
      </c>
      <c r="CK281" s="81" t="s">
        <v>170</v>
      </c>
      <c r="CL281" s="81" t="s">
        <v>170</v>
      </c>
      <c r="CM281" s="81" t="s">
        <v>170</v>
      </c>
      <c r="CN281" s="81" t="s">
        <v>170</v>
      </c>
      <c r="CO281" s="81" t="s">
        <v>170</v>
      </c>
      <c r="CP281" s="81" t="s">
        <v>170</v>
      </c>
      <c r="CQ281" s="81" t="s">
        <v>170</v>
      </c>
      <c r="CR281" s="82" t="s">
        <v>170</v>
      </c>
      <c r="CS281" s="100"/>
      <c r="CT281" s="83"/>
      <c r="CU281" s="83"/>
      <c r="CV281" s="83"/>
      <c r="CW281" s="83"/>
      <c r="CX281" s="83"/>
      <c r="CY281" s="83"/>
      <c r="CZ281" s="83"/>
      <c r="DA281" s="83"/>
      <c r="DB281" s="84">
        <f t="shared" si="50"/>
        <v>0</v>
      </c>
      <c r="DC281" s="100"/>
      <c r="DD281" s="101"/>
      <c r="DE281" s="86"/>
      <c r="DF281" s="85"/>
      <c r="DG281" s="86"/>
      <c r="DH281" s="85"/>
      <c r="DI281" s="86"/>
      <c r="DJ281" s="86"/>
      <c r="DK281" s="86"/>
      <c r="DL281" s="86"/>
      <c r="DM281" s="86"/>
      <c r="DN281" s="87"/>
      <c r="DO281" s="325">
        <f t="shared" si="51"/>
        <v>0</v>
      </c>
      <c r="DP281" s="111"/>
      <c r="DQ281" s="112"/>
      <c r="DR281" s="111"/>
      <c r="DS281" s="111"/>
      <c r="DT281" s="111"/>
      <c r="DU281" s="111"/>
      <c r="DV281" s="113"/>
      <c r="DW281" s="113"/>
      <c r="DX281" s="113"/>
      <c r="DY281" s="113"/>
      <c r="DZ281" s="114" t="s">
        <v>2753</v>
      </c>
      <c r="EA281" s="115">
        <f t="shared" si="52"/>
        <v>34078128.333333336</v>
      </c>
      <c r="EB281" s="116">
        <f t="shared" si="53"/>
        <v>34078128.333333336</v>
      </c>
      <c r="EC281" s="322" t="s">
        <v>2754</v>
      </c>
    </row>
    <row r="282" spans="1:133" s="118" customFormat="1" ht="48" x14ac:dyDescent="0.2">
      <c r="A282" s="61">
        <v>291</v>
      </c>
      <c r="B282" s="61">
        <v>2023</v>
      </c>
      <c r="C282" s="61" t="s">
        <v>2755</v>
      </c>
      <c r="D282" s="313" t="s">
        <v>2756</v>
      </c>
      <c r="E282" s="62" t="s">
        <v>2334</v>
      </c>
      <c r="F282" s="62" t="s">
        <v>2334</v>
      </c>
      <c r="G282" s="61" t="s">
        <v>2367</v>
      </c>
      <c r="H282" s="61" t="s">
        <v>2368</v>
      </c>
      <c r="I282" s="63">
        <v>60000000</v>
      </c>
      <c r="J282" s="126">
        <f t="shared" si="48"/>
        <v>60000000</v>
      </c>
      <c r="K282" s="64" t="s">
        <v>139</v>
      </c>
      <c r="L282" s="65" t="s">
        <v>170</v>
      </c>
      <c r="M282" s="76" t="s">
        <v>170</v>
      </c>
      <c r="N282" s="69" t="s">
        <v>170</v>
      </c>
      <c r="O282" s="69" t="s">
        <v>170</v>
      </c>
      <c r="P282" s="88" t="s">
        <v>2757</v>
      </c>
      <c r="Q282" s="88">
        <v>1728</v>
      </c>
      <c r="R282" s="95" t="s">
        <v>2758</v>
      </c>
      <c r="S282" s="102">
        <v>805</v>
      </c>
      <c r="T282" s="103">
        <v>45254</v>
      </c>
      <c r="U282" s="89"/>
      <c r="V282" s="90"/>
      <c r="W282" s="89"/>
      <c r="X282" s="104"/>
      <c r="Y282" s="105"/>
      <c r="Z282" s="91"/>
      <c r="AA282" s="92"/>
      <c r="AB282" s="92"/>
      <c r="AC282" s="92"/>
      <c r="AD282" s="106"/>
      <c r="AE282" s="96" t="s">
        <v>144</v>
      </c>
      <c r="AF282" s="66" t="s">
        <v>145</v>
      </c>
      <c r="AG282" s="66" t="s">
        <v>2369</v>
      </c>
      <c r="AH282" s="66" t="s">
        <v>1339</v>
      </c>
      <c r="AI282" s="67" t="s">
        <v>2370</v>
      </c>
      <c r="AJ282" s="68">
        <v>2</v>
      </c>
      <c r="AK282" s="123" t="s">
        <v>2759</v>
      </c>
      <c r="AL282" s="70" t="s">
        <v>150</v>
      </c>
      <c r="AM282" s="70">
        <v>4</v>
      </c>
      <c r="AN282" s="70">
        <v>0</v>
      </c>
      <c r="AO282" s="70">
        <f t="shared" si="49"/>
        <v>4</v>
      </c>
      <c r="AP282" s="70">
        <v>0</v>
      </c>
      <c r="AQ282" s="107">
        <v>45254</v>
      </c>
      <c r="AR282" s="108">
        <v>45289</v>
      </c>
      <c r="AS282" s="108">
        <v>45341</v>
      </c>
      <c r="AT282" s="108">
        <v>45461</v>
      </c>
      <c r="AU282" s="108"/>
      <c r="AV282" s="109"/>
      <c r="AW282" s="374">
        <v>45444</v>
      </c>
      <c r="AX282" s="70" t="s">
        <v>1097</v>
      </c>
      <c r="AY282" s="72">
        <v>901785507</v>
      </c>
      <c r="AZ282" s="73">
        <v>9</v>
      </c>
      <c r="BA282" s="70" t="s">
        <v>2760</v>
      </c>
      <c r="BB282" s="60" t="s">
        <v>170</v>
      </c>
      <c r="BC282" s="74" t="s">
        <v>170</v>
      </c>
      <c r="BD282" s="75" t="e">
        <f ca="1">(TODAY()-Tabla1[[#This Row],[FECHA DE NACIMIENTO]])/365</f>
        <v>#VALUE!</v>
      </c>
      <c r="BE282" s="70" t="s">
        <v>170</v>
      </c>
      <c r="BF282" s="70" t="s">
        <v>1099</v>
      </c>
      <c r="BG282" s="70" t="s">
        <v>170</v>
      </c>
      <c r="BH282" s="76" t="s">
        <v>1100</v>
      </c>
      <c r="BI282" s="73" t="s">
        <v>2399</v>
      </c>
      <c r="BJ282" s="70" t="s">
        <v>160</v>
      </c>
      <c r="BK282" s="315"/>
      <c r="BL282" s="70">
        <v>3004895254</v>
      </c>
      <c r="BM282" s="119" t="s">
        <v>2761</v>
      </c>
      <c r="BN282" s="70" t="s">
        <v>163</v>
      </c>
      <c r="BO282" s="71">
        <v>45376</v>
      </c>
      <c r="BP282" s="71"/>
      <c r="BQ282" s="71" t="s">
        <v>274</v>
      </c>
      <c r="BR282" s="122">
        <v>1032436255</v>
      </c>
      <c r="BS282" s="121">
        <v>0</v>
      </c>
      <c r="BT282" s="70" t="s">
        <v>862</v>
      </c>
      <c r="BU282" s="128" t="s">
        <v>2762</v>
      </c>
      <c r="BV282" s="80" t="s">
        <v>2137</v>
      </c>
      <c r="BW282" s="97" t="s">
        <v>2724</v>
      </c>
      <c r="BX282" s="239"/>
      <c r="BY282" s="93" t="s">
        <v>170</v>
      </c>
      <c r="BZ282" s="93" t="s">
        <v>170</v>
      </c>
      <c r="CA282" s="93" t="s">
        <v>170</v>
      </c>
      <c r="CB282" s="93" t="s">
        <v>170</v>
      </c>
      <c r="CC282" s="93" t="s">
        <v>170</v>
      </c>
      <c r="CD282" s="93" t="s">
        <v>170</v>
      </c>
      <c r="CE282" s="93" t="s">
        <v>170</v>
      </c>
      <c r="CF282" s="93" t="s">
        <v>170</v>
      </c>
      <c r="CG282" s="93" t="s">
        <v>170</v>
      </c>
      <c r="CH282" s="93" t="s">
        <v>170</v>
      </c>
      <c r="CI282" s="81" t="s">
        <v>170</v>
      </c>
      <c r="CJ282" s="81" t="s">
        <v>170</v>
      </c>
      <c r="CK282" s="81" t="s">
        <v>170</v>
      </c>
      <c r="CL282" s="81" t="s">
        <v>170</v>
      </c>
      <c r="CM282" s="81" t="s">
        <v>170</v>
      </c>
      <c r="CN282" s="81" t="s">
        <v>170</v>
      </c>
      <c r="CO282" s="81" t="s">
        <v>170</v>
      </c>
      <c r="CP282" s="81" t="s">
        <v>170</v>
      </c>
      <c r="CQ282" s="81" t="s">
        <v>170</v>
      </c>
      <c r="CR282" s="82" t="s">
        <v>170</v>
      </c>
      <c r="CS282" s="100"/>
      <c r="CT282" s="83"/>
      <c r="CU282" s="83"/>
      <c r="CV282" s="83"/>
      <c r="CW282" s="83"/>
      <c r="CX282" s="83"/>
      <c r="CY282" s="83"/>
      <c r="CZ282" s="83"/>
      <c r="DA282" s="83"/>
      <c r="DB282" s="84">
        <f t="shared" si="50"/>
        <v>0</v>
      </c>
      <c r="DC282" s="100"/>
      <c r="DD282" s="101"/>
      <c r="DE282" s="86"/>
      <c r="DF282" s="85"/>
      <c r="DG282" s="86"/>
      <c r="DH282" s="85"/>
      <c r="DI282" s="86"/>
      <c r="DJ282" s="86"/>
      <c r="DK282" s="86"/>
      <c r="DL282" s="86"/>
      <c r="DM282" s="86"/>
      <c r="DN282" s="87"/>
      <c r="DO282" s="325">
        <f t="shared" si="51"/>
        <v>0</v>
      </c>
      <c r="DP282" s="111"/>
      <c r="DQ282" s="112"/>
      <c r="DR282" s="111"/>
      <c r="DS282" s="111"/>
      <c r="DT282" s="111"/>
      <c r="DU282" s="111"/>
      <c r="DV282" s="113"/>
      <c r="DW282" s="113"/>
      <c r="DX282" s="113"/>
      <c r="DY282" s="113"/>
      <c r="DZ282" s="114"/>
      <c r="EA282" s="115">
        <f t="shared" si="52"/>
        <v>15000000</v>
      </c>
      <c r="EB282" s="116">
        <f t="shared" si="53"/>
        <v>15000000</v>
      </c>
      <c r="EC282" s="117"/>
    </row>
    <row r="283" spans="1:133" s="118" customFormat="1" ht="48" x14ac:dyDescent="0.2">
      <c r="A283" s="61">
        <v>292</v>
      </c>
      <c r="B283" s="61">
        <v>2023</v>
      </c>
      <c r="C283" s="61" t="s">
        <v>2763</v>
      </c>
      <c r="D283" s="62" t="s">
        <v>2764</v>
      </c>
      <c r="E283" s="62" t="s">
        <v>1611</v>
      </c>
      <c r="F283" s="62" t="s">
        <v>2417</v>
      </c>
      <c r="G283" s="61" t="s">
        <v>1091</v>
      </c>
      <c r="H283" s="61" t="s">
        <v>1092</v>
      </c>
      <c r="I283" s="63">
        <v>188592600</v>
      </c>
      <c r="J283" s="126">
        <f t="shared" si="48"/>
        <v>188592600</v>
      </c>
      <c r="K283" s="64" t="s">
        <v>139</v>
      </c>
      <c r="L283" s="65" t="s">
        <v>170</v>
      </c>
      <c r="M283" s="76" t="s">
        <v>170</v>
      </c>
      <c r="N283" s="69" t="s">
        <v>170</v>
      </c>
      <c r="O283" s="69" t="s">
        <v>170</v>
      </c>
      <c r="P283" s="88" t="s">
        <v>1049</v>
      </c>
      <c r="Q283" s="88">
        <v>1740</v>
      </c>
      <c r="R283" s="95" t="s">
        <v>1050</v>
      </c>
      <c r="S283" s="102">
        <v>806</v>
      </c>
      <c r="T283" s="103">
        <v>45254</v>
      </c>
      <c r="U283" s="89"/>
      <c r="V283" s="90"/>
      <c r="W283" s="89"/>
      <c r="X283" s="104"/>
      <c r="Y283" s="105"/>
      <c r="Z283" s="91"/>
      <c r="AA283" s="92"/>
      <c r="AB283" s="92"/>
      <c r="AC283" s="92"/>
      <c r="AD283" s="106"/>
      <c r="AE283" s="96" t="s">
        <v>144</v>
      </c>
      <c r="AF283" s="66" t="s">
        <v>145</v>
      </c>
      <c r="AG283" s="66" t="s">
        <v>1093</v>
      </c>
      <c r="AH283" s="66" t="s">
        <v>1094</v>
      </c>
      <c r="AI283" s="67" t="s">
        <v>1095</v>
      </c>
      <c r="AJ283" s="68">
        <v>6</v>
      </c>
      <c r="AK283" s="123" t="s">
        <v>2765</v>
      </c>
      <c r="AL283" s="70" t="s">
        <v>150</v>
      </c>
      <c r="AM283" s="70">
        <v>4</v>
      </c>
      <c r="AN283" s="70">
        <v>0</v>
      </c>
      <c r="AO283" s="70">
        <f t="shared" si="49"/>
        <v>4</v>
      </c>
      <c r="AP283" s="70">
        <v>0</v>
      </c>
      <c r="AQ283" s="107">
        <v>45254</v>
      </c>
      <c r="AR283" s="108">
        <v>45288</v>
      </c>
      <c r="AS283" s="108">
        <v>45313</v>
      </c>
      <c r="AT283" s="108">
        <v>45433</v>
      </c>
      <c r="AU283" s="108"/>
      <c r="AV283" s="109"/>
      <c r="AW283" s="374" t="s">
        <v>574</v>
      </c>
      <c r="AX283" s="70" t="s">
        <v>1097</v>
      </c>
      <c r="AY283" s="72">
        <v>900127140</v>
      </c>
      <c r="AZ283" s="73">
        <v>4</v>
      </c>
      <c r="BA283" s="70" t="s">
        <v>2766</v>
      </c>
      <c r="BB283" s="60" t="s">
        <v>170</v>
      </c>
      <c r="BC283" s="74" t="s">
        <v>170</v>
      </c>
      <c r="BD283" s="75" t="e">
        <f ca="1">(TODAY()-Tabla1[[#This Row],[FECHA DE NACIMIENTO]])/365</f>
        <v>#VALUE!</v>
      </c>
      <c r="BE283" s="70" t="s">
        <v>170</v>
      </c>
      <c r="BF283" s="70" t="s">
        <v>1099</v>
      </c>
      <c r="BG283" s="70" t="s">
        <v>170</v>
      </c>
      <c r="BH283" s="76" t="s">
        <v>1100</v>
      </c>
      <c r="BI283" s="73" t="s">
        <v>2767</v>
      </c>
      <c r="BJ283" s="70" t="s">
        <v>160</v>
      </c>
      <c r="BK283" s="77" t="s">
        <v>2768</v>
      </c>
      <c r="BL283" s="70">
        <v>6013478199</v>
      </c>
      <c r="BM283" s="119" t="s">
        <v>2769</v>
      </c>
      <c r="BN283" s="70" t="s">
        <v>163</v>
      </c>
      <c r="BO283" s="71">
        <v>45372</v>
      </c>
      <c r="BP283" s="71"/>
      <c r="BQ283" s="70" t="s">
        <v>2770</v>
      </c>
      <c r="BR283" s="257">
        <v>80813201</v>
      </c>
      <c r="BS283" s="73">
        <v>4</v>
      </c>
      <c r="BT283" s="70" t="s">
        <v>308</v>
      </c>
      <c r="BU283" s="128" t="s">
        <v>2771</v>
      </c>
      <c r="BV283" s="80" t="s">
        <v>2297</v>
      </c>
      <c r="BW283" s="97" t="s">
        <v>168</v>
      </c>
      <c r="BX283" s="316" t="s">
        <v>215</v>
      </c>
      <c r="BY283" s="98" t="s">
        <v>170</v>
      </c>
      <c r="BZ283" s="93" t="s">
        <v>170</v>
      </c>
      <c r="CA283" s="93" t="s">
        <v>170</v>
      </c>
      <c r="CB283" s="93" t="s">
        <v>170</v>
      </c>
      <c r="CC283" s="93" t="s">
        <v>170</v>
      </c>
      <c r="CD283" s="93" t="s">
        <v>170</v>
      </c>
      <c r="CE283" s="93" t="s">
        <v>170</v>
      </c>
      <c r="CF283" s="93" t="s">
        <v>170</v>
      </c>
      <c r="CG283" s="93" t="s">
        <v>170</v>
      </c>
      <c r="CH283" s="93" t="s">
        <v>170</v>
      </c>
      <c r="CI283" s="81" t="s">
        <v>170</v>
      </c>
      <c r="CJ283" s="81" t="s">
        <v>170</v>
      </c>
      <c r="CK283" s="81" t="s">
        <v>170</v>
      </c>
      <c r="CL283" s="81" t="s">
        <v>170</v>
      </c>
      <c r="CM283" s="81" t="s">
        <v>170</v>
      </c>
      <c r="CN283" s="81" t="s">
        <v>170</v>
      </c>
      <c r="CO283" s="81" t="s">
        <v>170</v>
      </c>
      <c r="CP283" s="81" t="s">
        <v>170</v>
      </c>
      <c r="CQ283" s="81" t="s">
        <v>170</v>
      </c>
      <c r="CR283" s="82" t="s">
        <v>170</v>
      </c>
      <c r="CS283" s="100"/>
      <c r="CT283" s="83"/>
      <c r="CU283" s="83"/>
      <c r="CV283" s="83"/>
      <c r="CW283" s="83"/>
      <c r="CX283" s="83"/>
      <c r="CY283" s="83"/>
      <c r="CZ283" s="83"/>
      <c r="DA283" s="83"/>
      <c r="DB283" s="84">
        <f t="shared" si="50"/>
        <v>0</v>
      </c>
      <c r="DC283" s="100"/>
      <c r="DD283" s="101"/>
      <c r="DE283" s="86"/>
      <c r="DF283" s="85"/>
      <c r="DG283" s="86"/>
      <c r="DH283" s="85"/>
      <c r="DI283" s="86"/>
      <c r="DJ283" s="86"/>
      <c r="DK283" s="86"/>
      <c r="DL283" s="86"/>
      <c r="DM283" s="86"/>
      <c r="DN283" s="87"/>
      <c r="DO283" s="325">
        <f t="shared" si="51"/>
        <v>0</v>
      </c>
      <c r="DP283" s="111"/>
      <c r="DQ283" s="112"/>
      <c r="DR283" s="111"/>
      <c r="DS283" s="111"/>
      <c r="DT283" s="111"/>
      <c r="DU283" s="111"/>
      <c r="DV283" s="113"/>
      <c r="DW283" s="113"/>
      <c r="DX283" s="113"/>
      <c r="DY283" s="113"/>
      <c r="DZ283" s="114"/>
      <c r="EA283" s="115">
        <f t="shared" si="52"/>
        <v>47148150</v>
      </c>
      <c r="EB283" s="116">
        <f t="shared" si="53"/>
        <v>47148150</v>
      </c>
      <c r="EC283" s="117" t="s">
        <v>2772</v>
      </c>
    </row>
    <row r="284" spans="1:133" s="118" customFormat="1" ht="36" x14ac:dyDescent="0.2">
      <c r="A284" s="61">
        <v>274</v>
      </c>
      <c r="B284" s="61">
        <v>2023</v>
      </c>
      <c r="C284" s="360" t="s">
        <v>2773</v>
      </c>
      <c r="D284" s="368" t="s">
        <v>2774</v>
      </c>
      <c r="E284" s="62" t="s">
        <v>135</v>
      </c>
      <c r="F284" s="62" t="s">
        <v>136</v>
      </c>
      <c r="G284" s="61" t="s">
        <v>137</v>
      </c>
      <c r="H284" s="61" t="s">
        <v>138</v>
      </c>
      <c r="I284" s="63">
        <v>10344000</v>
      </c>
      <c r="J284" s="126">
        <f t="shared" si="48"/>
        <v>10344000</v>
      </c>
      <c r="K284" s="64" t="s">
        <v>139</v>
      </c>
      <c r="L284" s="65">
        <v>42827</v>
      </c>
      <c r="M284" s="76"/>
      <c r="N284" s="69"/>
      <c r="O284" s="69"/>
      <c r="P284" s="88" t="s">
        <v>142</v>
      </c>
      <c r="Q284" s="88">
        <v>1741</v>
      </c>
      <c r="R284" s="95" t="s">
        <v>2452</v>
      </c>
      <c r="S284" s="102">
        <v>807</v>
      </c>
      <c r="T284" s="103">
        <v>45257</v>
      </c>
      <c r="U284" s="89"/>
      <c r="V284" s="90"/>
      <c r="W284" s="89"/>
      <c r="X284" s="104"/>
      <c r="Y284" s="105"/>
      <c r="Z284" s="91"/>
      <c r="AA284" s="92"/>
      <c r="AB284" s="92"/>
      <c r="AC284" s="92"/>
      <c r="AD284" s="106"/>
      <c r="AE284" s="96" t="s">
        <v>144</v>
      </c>
      <c r="AF284" s="66" t="s">
        <v>145</v>
      </c>
      <c r="AG284" s="66" t="s">
        <v>254</v>
      </c>
      <c r="AH284" s="66" t="s">
        <v>147</v>
      </c>
      <c r="AI284" s="67" t="s">
        <v>255</v>
      </c>
      <c r="AJ284" s="68">
        <v>5</v>
      </c>
      <c r="AK284" s="123" t="s">
        <v>2775</v>
      </c>
      <c r="AL284" s="70" t="s">
        <v>150</v>
      </c>
      <c r="AM284" s="70">
        <v>2</v>
      </c>
      <c r="AN284" s="70">
        <v>0</v>
      </c>
      <c r="AO284" s="70">
        <f t="shared" si="49"/>
        <v>2</v>
      </c>
      <c r="AP284" s="70">
        <v>0</v>
      </c>
      <c r="AQ284" s="107">
        <v>45258</v>
      </c>
      <c r="AR284" s="108">
        <v>45259</v>
      </c>
      <c r="AS284" s="108">
        <v>45261</v>
      </c>
      <c r="AT284" s="108">
        <v>45321</v>
      </c>
      <c r="AU284" s="108"/>
      <c r="AV284" s="109"/>
      <c r="AW284" s="374" t="s">
        <v>215</v>
      </c>
      <c r="AX284" s="70" t="s">
        <v>152</v>
      </c>
      <c r="AY284" s="72">
        <v>1022415943</v>
      </c>
      <c r="AZ284" s="73">
        <v>3</v>
      </c>
      <c r="BA284" s="70" t="s">
        <v>2776</v>
      </c>
      <c r="BB284" s="60" t="s">
        <v>1378</v>
      </c>
      <c r="BC284" s="74">
        <v>35188</v>
      </c>
      <c r="BD284" s="75">
        <f ca="1">(TODAY()-Tabla1[[#This Row],[FECHA DE NACIMIENTO]])/365</f>
        <v>27.857534246575341</v>
      </c>
      <c r="BE284" s="70" t="s">
        <v>198</v>
      </c>
      <c r="BF284" s="70" t="s">
        <v>156</v>
      </c>
      <c r="BG284" s="70" t="s">
        <v>258</v>
      </c>
      <c r="BH284" s="76" t="s">
        <v>158</v>
      </c>
      <c r="BI284" s="65" t="s">
        <v>159</v>
      </c>
      <c r="BJ284" s="120" t="s">
        <v>160</v>
      </c>
      <c r="BK284" s="77" t="s">
        <v>2777</v>
      </c>
      <c r="BL284" s="70">
        <v>3227617016</v>
      </c>
      <c r="BM284" s="119" t="s">
        <v>2778</v>
      </c>
      <c r="BN284" s="70" t="s">
        <v>163</v>
      </c>
      <c r="BO284" s="71">
        <v>45514</v>
      </c>
      <c r="BP284" s="71"/>
      <c r="BQ284" s="70" t="s">
        <v>652</v>
      </c>
      <c r="BR284" s="257">
        <v>1012420016</v>
      </c>
      <c r="BS284" s="73">
        <v>4</v>
      </c>
      <c r="BT284" s="70" t="s">
        <v>653</v>
      </c>
      <c r="BU284" s="128" t="s">
        <v>2779</v>
      </c>
      <c r="BV284" s="80" t="s">
        <v>1550</v>
      </c>
      <c r="BW284" s="97" t="s">
        <v>187</v>
      </c>
      <c r="BX284" s="99" t="s">
        <v>2507</v>
      </c>
      <c r="BY284" s="93" t="s">
        <v>170</v>
      </c>
      <c r="BZ284" s="93" t="s">
        <v>170</v>
      </c>
      <c r="CA284" s="93" t="s">
        <v>170</v>
      </c>
      <c r="CB284" s="93" t="s">
        <v>170</v>
      </c>
      <c r="CC284" s="93" t="s">
        <v>170</v>
      </c>
      <c r="CD284" s="93" t="s">
        <v>170</v>
      </c>
      <c r="CE284" s="93" t="s">
        <v>170</v>
      </c>
      <c r="CF284" s="93" t="s">
        <v>170</v>
      </c>
      <c r="CG284" s="93" t="s">
        <v>170</v>
      </c>
      <c r="CH284" s="93" t="s">
        <v>170</v>
      </c>
      <c r="CI284" s="81" t="s">
        <v>170</v>
      </c>
      <c r="CJ284" s="81" t="s">
        <v>170</v>
      </c>
      <c r="CK284" s="81" t="s">
        <v>170</v>
      </c>
      <c r="CL284" s="81" t="s">
        <v>170</v>
      </c>
      <c r="CM284" s="81" t="s">
        <v>170</v>
      </c>
      <c r="CN284" s="81" t="s">
        <v>170</v>
      </c>
      <c r="CO284" s="81" t="s">
        <v>170</v>
      </c>
      <c r="CP284" s="81" t="s">
        <v>170</v>
      </c>
      <c r="CQ284" s="81" t="s">
        <v>170</v>
      </c>
      <c r="CR284" s="82" t="s">
        <v>170</v>
      </c>
      <c r="CS284" s="100"/>
      <c r="CT284" s="83"/>
      <c r="CU284" s="83"/>
      <c r="CV284" s="83"/>
      <c r="CW284" s="83"/>
      <c r="CX284" s="83"/>
      <c r="CY284" s="83"/>
      <c r="CZ284" s="83"/>
      <c r="DA284" s="83"/>
      <c r="DB284" s="84">
        <f>+CT285+CV285+CX285+CZ285</f>
        <v>0</v>
      </c>
      <c r="DC284" s="100"/>
      <c r="DD284" s="101"/>
      <c r="DE284" s="86"/>
      <c r="DF284" s="85"/>
      <c r="DG284" s="86"/>
      <c r="DH284" s="85"/>
      <c r="DI284" s="86"/>
      <c r="DJ284" s="86"/>
      <c r="DK284" s="86"/>
      <c r="DL284" s="86"/>
      <c r="DM284" s="86"/>
      <c r="DN284" s="87"/>
      <c r="DO284" s="325">
        <f>+DE285+DG285+DI285+DK285+DM285</f>
        <v>0</v>
      </c>
      <c r="DP284" s="111"/>
      <c r="DQ284" s="112"/>
      <c r="DR284" s="111"/>
      <c r="DS284" s="111"/>
      <c r="DT284" s="111"/>
      <c r="DU284" s="111"/>
      <c r="DV284" s="113"/>
      <c r="DW284" s="113"/>
      <c r="DX284" s="113"/>
      <c r="DY284" s="113"/>
      <c r="DZ284" s="114"/>
      <c r="EA284" s="115">
        <f>+J285/AO285</f>
        <v>9524709</v>
      </c>
      <c r="EB284" s="116">
        <f>+J285/AO285</f>
        <v>9524709</v>
      </c>
      <c r="EC284" s="117"/>
    </row>
    <row r="285" spans="1:133" s="118" customFormat="1" ht="72" x14ac:dyDescent="0.2">
      <c r="A285" s="61">
        <v>286</v>
      </c>
      <c r="B285" s="61">
        <v>2023</v>
      </c>
      <c r="C285" s="61" t="s">
        <v>2780</v>
      </c>
      <c r="D285" s="313" t="s">
        <v>2781</v>
      </c>
      <c r="E285" s="62" t="s">
        <v>1089</v>
      </c>
      <c r="F285" s="62" t="s">
        <v>1090</v>
      </c>
      <c r="G285" s="61" t="s">
        <v>2335</v>
      </c>
      <c r="H285" s="61" t="s">
        <v>2336</v>
      </c>
      <c r="I285" s="63">
        <v>19049418</v>
      </c>
      <c r="J285" s="126">
        <f t="shared" si="48"/>
        <v>19049418</v>
      </c>
      <c r="K285" s="64" t="s">
        <v>139</v>
      </c>
      <c r="L285" s="65" t="s">
        <v>170</v>
      </c>
      <c r="M285" s="76" t="s">
        <v>170</v>
      </c>
      <c r="N285" s="69" t="s">
        <v>170</v>
      </c>
      <c r="O285" s="69" t="s">
        <v>170</v>
      </c>
      <c r="P285" s="88" t="s">
        <v>378</v>
      </c>
      <c r="Q285" s="88">
        <v>1841</v>
      </c>
      <c r="R285" s="95" t="s">
        <v>379</v>
      </c>
      <c r="S285" s="102">
        <v>803</v>
      </c>
      <c r="T285" s="103">
        <v>45252</v>
      </c>
      <c r="U285" s="89"/>
      <c r="V285" s="90"/>
      <c r="W285" s="89"/>
      <c r="X285" s="104"/>
      <c r="Y285" s="105"/>
      <c r="Z285" s="91"/>
      <c r="AA285" s="92"/>
      <c r="AB285" s="92"/>
      <c r="AC285" s="92"/>
      <c r="AD285" s="106"/>
      <c r="AE285" s="96" t="s">
        <v>144</v>
      </c>
      <c r="AF285" s="66" t="s">
        <v>145</v>
      </c>
      <c r="AG285" s="66" t="s">
        <v>2338</v>
      </c>
      <c r="AH285" s="66" t="s">
        <v>2339</v>
      </c>
      <c r="AI285" s="67" t="s">
        <v>2340</v>
      </c>
      <c r="AJ285" s="68">
        <v>3</v>
      </c>
      <c r="AK285" s="123" t="s">
        <v>2782</v>
      </c>
      <c r="AL285" s="70" t="s">
        <v>150</v>
      </c>
      <c r="AM285" s="70">
        <v>2</v>
      </c>
      <c r="AN285" s="70">
        <v>0</v>
      </c>
      <c r="AO285" s="70">
        <f t="shared" si="49"/>
        <v>2</v>
      </c>
      <c r="AP285" s="70">
        <v>0</v>
      </c>
      <c r="AQ285" s="107">
        <v>45265</v>
      </c>
      <c r="AR285" s="108">
        <v>45286</v>
      </c>
      <c r="AS285" s="314">
        <v>45286</v>
      </c>
      <c r="AT285" s="314"/>
      <c r="AU285" s="108"/>
      <c r="AV285" s="109"/>
      <c r="AW285" s="376"/>
      <c r="AX285" s="70" t="s">
        <v>1097</v>
      </c>
      <c r="AY285" s="72">
        <v>901783093</v>
      </c>
      <c r="AZ285" s="73">
        <v>2</v>
      </c>
      <c r="BA285" s="70" t="s">
        <v>2783</v>
      </c>
      <c r="BB285" s="60" t="s">
        <v>170</v>
      </c>
      <c r="BC285" s="74" t="s">
        <v>170</v>
      </c>
      <c r="BD285" s="75" t="e">
        <f ca="1">(TODAY()-Tabla1[[#This Row],[FECHA DE NACIMIENTO]])/365</f>
        <v>#VALUE!</v>
      </c>
      <c r="BE285" s="70" t="s">
        <v>170</v>
      </c>
      <c r="BF285" s="70" t="s">
        <v>1099</v>
      </c>
      <c r="BG285" s="70" t="s">
        <v>170</v>
      </c>
      <c r="BH285" s="76" t="s">
        <v>1100</v>
      </c>
      <c r="BI285" s="65" t="s">
        <v>2399</v>
      </c>
      <c r="BJ285" s="120" t="s">
        <v>160</v>
      </c>
      <c r="BK285" s="77" t="s">
        <v>2784</v>
      </c>
      <c r="BL285" s="70">
        <v>3160945555</v>
      </c>
      <c r="BM285" s="119" t="s">
        <v>2785</v>
      </c>
      <c r="BN285" s="70" t="s">
        <v>163</v>
      </c>
      <c r="BO285" s="71">
        <v>46444</v>
      </c>
      <c r="BP285" s="71"/>
      <c r="BQ285" s="71" t="s">
        <v>274</v>
      </c>
      <c r="BR285" s="122">
        <v>1032436255</v>
      </c>
      <c r="BS285" s="121">
        <v>0</v>
      </c>
      <c r="BT285" s="70" t="s">
        <v>1105</v>
      </c>
      <c r="BU285" s="128" t="s">
        <v>2786</v>
      </c>
      <c r="BV285" s="80" t="s">
        <v>2137</v>
      </c>
      <c r="BW285" s="97" t="s">
        <v>2724</v>
      </c>
      <c r="BX285" s="239"/>
      <c r="BY285" s="93" t="s">
        <v>2787</v>
      </c>
      <c r="BZ285" s="93" t="s">
        <v>2788</v>
      </c>
      <c r="CA285" s="93" t="s">
        <v>2783</v>
      </c>
      <c r="CB285" s="93" t="s">
        <v>170</v>
      </c>
      <c r="CC285" s="93" t="s">
        <v>170</v>
      </c>
      <c r="CD285" s="93" t="s">
        <v>170</v>
      </c>
      <c r="CE285" s="93" t="s">
        <v>170</v>
      </c>
      <c r="CF285" s="93" t="s">
        <v>170</v>
      </c>
      <c r="CG285" s="93" t="s">
        <v>170</v>
      </c>
      <c r="CH285" s="93" t="s">
        <v>170</v>
      </c>
      <c r="CI285" s="81" t="s">
        <v>170</v>
      </c>
      <c r="CJ285" s="81" t="s">
        <v>170</v>
      </c>
      <c r="CK285" s="81" t="s">
        <v>170</v>
      </c>
      <c r="CL285" s="81" t="s">
        <v>170</v>
      </c>
      <c r="CM285" s="81" t="s">
        <v>170</v>
      </c>
      <c r="CN285" s="81" t="s">
        <v>170</v>
      </c>
      <c r="CO285" s="81" t="s">
        <v>170</v>
      </c>
      <c r="CP285" s="81" t="s">
        <v>170</v>
      </c>
      <c r="CQ285" s="81" t="s">
        <v>170</v>
      </c>
      <c r="CR285" s="82" t="s">
        <v>170</v>
      </c>
      <c r="CS285" s="100"/>
      <c r="CT285" s="83"/>
      <c r="CU285" s="83"/>
      <c r="CV285" s="83"/>
      <c r="CW285" s="83"/>
      <c r="CX285" s="83"/>
      <c r="CY285" s="83"/>
      <c r="CZ285" s="83"/>
      <c r="DA285" s="83"/>
      <c r="DB285" s="84">
        <f t="shared" ref="DB285:DB295" si="54">+CT285+CV285+CX285+CZ285</f>
        <v>0</v>
      </c>
      <c r="DC285" s="100"/>
      <c r="DD285" s="101"/>
      <c r="DE285" s="86"/>
      <c r="DF285" s="85"/>
      <c r="DG285" s="86"/>
      <c r="DH285" s="85"/>
      <c r="DI285" s="86"/>
      <c r="DJ285" s="86"/>
      <c r="DK285" s="86"/>
      <c r="DL285" s="86"/>
      <c r="DM285" s="86"/>
      <c r="DN285" s="87"/>
      <c r="DO285" s="325">
        <f t="shared" ref="DO285:DO295" si="55">+DE285+DG285+DI285+DK285+DM285</f>
        <v>0</v>
      </c>
      <c r="DP285" s="111"/>
      <c r="DQ285" s="112"/>
      <c r="DR285" s="111"/>
      <c r="DS285" s="111"/>
      <c r="DT285" s="111"/>
      <c r="DU285" s="111"/>
      <c r="DV285" s="113"/>
      <c r="DW285" s="113"/>
      <c r="DX285" s="113"/>
      <c r="DY285" s="113"/>
      <c r="DZ285" s="114"/>
      <c r="EA285" s="115">
        <f t="shared" ref="EA285:EA295" si="56">+J285/AO285</f>
        <v>9524709</v>
      </c>
      <c r="EB285" s="116">
        <f t="shared" ref="EB285:EB295" si="57">+J285/AO285</f>
        <v>9524709</v>
      </c>
      <c r="EC285" s="117"/>
    </row>
    <row r="286" spans="1:133" s="118" customFormat="1" ht="32.25" customHeight="1" x14ac:dyDescent="0.2">
      <c r="A286" s="61">
        <v>280</v>
      </c>
      <c r="B286" s="61">
        <v>2023</v>
      </c>
      <c r="C286" s="360" t="s">
        <v>2789</v>
      </c>
      <c r="D286" s="368" t="s">
        <v>2790</v>
      </c>
      <c r="E286" s="62" t="s">
        <v>135</v>
      </c>
      <c r="F286" s="62" t="s">
        <v>136</v>
      </c>
      <c r="G286" s="61" t="s">
        <v>137</v>
      </c>
      <c r="H286" s="61" t="s">
        <v>138</v>
      </c>
      <c r="I286" s="63">
        <v>9600000</v>
      </c>
      <c r="J286" s="126">
        <f t="shared" si="48"/>
        <v>14400000</v>
      </c>
      <c r="K286" s="64" t="s">
        <v>139</v>
      </c>
      <c r="L286" s="65">
        <v>42828</v>
      </c>
      <c r="M286" s="76" t="s">
        <v>170</v>
      </c>
      <c r="N286" s="69" t="s">
        <v>170</v>
      </c>
      <c r="O286" s="69" t="s">
        <v>170</v>
      </c>
      <c r="P286" s="88" t="s">
        <v>378</v>
      </c>
      <c r="Q286" s="88">
        <v>1841</v>
      </c>
      <c r="R286" s="95" t="s">
        <v>379</v>
      </c>
      <c r="S286" s="102">
        <v>819</v>
      </c>
      <c r="T286" s="103">
        <v>45265</v>
      </c>
      <c r="U286" s="89">
        <v>477</v>
      </c>
      <c r="V286" s="90">
        <v>45317</v>
      </c>
      <c r="W286" s="89"/>
      <c r="X286" s="104"/>
      <c r="Y286" s="105"/>
      <c r="Z286" s="91"/>
      <c r="AA286" s="92"/>
      <c r="AB286" s="92"/>
      <c r="AC286" s="92"/>
      <c r="AD286" s="106"/>
      <c r="AE286" s="96" t="s">
        <v>144</v>
      </c>
      <c r="AF286" s="66" t="s">
        <v>145</v>
      </c>
      <c r="AG286" s="66" t="s">
        <v>254</v>
      </c>
      <c r="AH286" s="66" t="s">
        <v>147</v>
      </c>
      <c r="AI286" s="67" t="s">
        <v>255</v>
      </c>
      <c r="AJ286" s="68">
        <v>5</v>
      </c>
      <c r="AK286" s="123" t="s">
        <v>674</v>
      </c>
      <c r="AL286" s="70" t="s">
        <v>150</v>
      </c>
      <c r="AM286" s="70">
        <v>2</v>
      </c>
      <c r="AN286" s="70">
        <v>1</v>
      </c>
      <c r="AO286" s="70">
        <f t="shared" si="49"/>
        <v>3</v>
      </c>
      <c r="AP286" s="70">
        <v>0</v>
      </c>
      <c r="AQ286" s="107">
        <v>45271</v>
      </c>
      <c r="AR286" s="108">
        <v>45271</v>
      </c>
      <c r="AS286" s="108">
        <v>45273</v>
      </c>
      <c r="AT286" s="108">
        <v>45334</v>
      </c>
      <c r="AU286" s="108">
        <v>45363</v>
      </c>
      <c r="AV286" s="109"/>
      <c r="AW286" s="374" t="s">
        <v>195</v>
      </c>
      <c r="AX286" s="70" t="s">
        <v>152</v>
      </c>
      <c r="AY286" s="72">
        <v>1136886681</v>
      </c>
      <c r="AZ286" s="73">
        <v>2</v>
      </c>
      <c r="BA286" s="70" t="s">
        <v>2791</v>
      </c>
      <c r="BB286" s="60" t="s">
        <v>2792</v>
      </c>
      <c r="BC286" s="74">
        <v>34552</v>
      </c>
      <c r="BD286" s="75">
        <f ca="1">(TODAY()-Tabla1[[#This Row],[FECHA DE NACIMIENTO]])/365</f>
        <v>29.6</v>
      </c>
      <c r="BE286" s="70" t="s">
        <v>198</v>
      </c>
      <c r="BF286" s="70" t="s">
        <v>156</v>
      </c>
      <c r="BG286" s="70" t="s">
        <v>258</v>
      </c>
      <c r="BH286" s="76" t="s">
        <v>158</v>
      </c>
      <c r="BI286" s="65" t="s">
        <v>159</v>
      </c>
      <c r="BJ286" s="120" t="s">
        <v>160</v>
      </c>
      <c r="BK286" s="77" t="s">
        <v>2793</v>
      </c>
      <c r="BL286" s="70">
        <v>3504186251</v>
      </c>
      <c r="BM286" s="119" t="s">
        <v>2794</v>
      </c>
      <c r="BN286" s="70" t="s">
        <v>163</v>
      </c>
      <c r="BO286" s="71">
        <v>45517</v>
      </c>
      <c r="BP286" s="71"/>
      <c r="BQ286" s="71" t="s">
        <v>274</v>
      </c>
      <c r="BR286" s="122">
        <v>1032436255</v>
      </c>
      <c r="BS286" s="121">
        <v>0</v>
      </c>
      <c r="BT286" s="70" t="s">
        <v>288</v>
      </c>
      <c r="BU286" s="128" t="s">
        <v>2795</v>
      </c>
      <c r="BV286" s="80" t="s">
        <v>374</v>
      </c>
      <c r="BW286" s="97" t="s">
        <v>168</v>
      </c>
      <c r="BX286" s="99" t="s">
        <v>2507</v>
      </c>
      <c r="BY286" s="93" t="s">
        <v>170</v>
      </c>
      <c r="BZ286" s="93" t="s">
        <v>170</v>
      </c>
      <c r="CA286" s="93" t="s">
        <v>170</v>
      </c>
      <c r="CB286" s="93" t="s">
        <v>170</v>
      </c>
      <c r="CC286" s="93" t="s">
        <v>170</v>
      </c>
      <c r="CD286" s="93" t="s">
        <v>170</v>
      </c>
      <c r="CE286" s="93" t="s">
        <v>170</v>
      </c>
      <c r="CF286" s="93" t="s">
        <v>170</v>
      </c>
      <c r="CG286" s="93" t="s">
        <v>170</v>
      </c>
      <c r="CH286" s="93" t="s">
        <v>170</v>
      </c>
      <c r="CI286" s="81" t="s">
        <v>170</v>
      </c>
      <c r="CJ286" s="81" t="s">
        <v>170</v>
      </c>
      <c r="CK286" s="81" t="s">
        <v>170</v>
      </c>
      <c r="CL286" s="81" t="s">
        <v>170</v>
      </c>
      <c r="CM286" s="81" t="s">
        <v>170</v>
      </c>
      <c r="CN286" s="81" t="s">
        <v>170</v>
      </c>
      <c r="CO286" s="81" t="s">
        <v>170</v>
      </c>
      <c r="CP286" s="81" t="s">
        <v>170</v>
      </c>
      <c r="CQ286" s="81" t="s">
        <v>170</v>
      </c>
      <c r="CR286" s="82" t="s">
        <v>170</v>
      </c>
      <c r="CS286" s="100">
        <v>45322</v>
      </c>
      <c r="CT286" s="83">
        <v>30</v>
      </c>
      <c r="CU286" s="83"/>
      <c r="CV286" s="83"/>
      <c r="CW286" s="83"/>
      <c r="CX286" s="83"/>
      <c r="CY286" s="83"/>
      <c r="CZ286" s="83"/>
      <c r="DA286" s="83"/>
      <c r="DB286" s="84">
        <f t="shared" si="54"/>
        <v>30</v>
      </c>
      <c r="DC286" s="100">
        <v>45363</v>
      </c>
      <c r="DD286" s="101">
        <v>45322</v>
      </c>
      <c r="DE286" s="86">
        <v>4800000</v>
      </c>
      <c r="DF286" s="85"/>
      <c r="DG286" s="86"/>
      <c r="DH286" s="85"/>
      <c r="DI286" s="86"/>
      <c r="DJ286" s="86"/>
      <c r="DK286" s="86"/>
      <c r="DL286" s="86"/>
      <c r="DM286" s="86"/>
      <c r="DN286" s="87">
        <v>1</v>
      </c>
      <c r="DO286" s="325">
        <f t="shared" si="55"/>
        <v>4800000</v>
      </c>
      <c r="DP286" s="111"/>
      <c r="DQ286" s="112"/>
      <c r="DR286" s="111"/>
      <c r="DS286" s="111"/>
      <c r="DT286" s="111"/>
      <c r="DU286" s="111"/>
      <c r="DV286" s="113"/>
      <c r="DW286" s="113"/>
      <c r="DX286" s="113"/>
      <c r="DY286" s="113"/>
      <c r="DZ286" s="114"/>
      <c r="EA286" s="115">
        <f t="shared" si="56"/>
        <v>4800000</v>
      </c>
      <c r="EB286" s="116">
        <f t="shared" si="57"/>
        <v>4800000</v>
      </c>
      <c r="EC286" s="117" t="s">
        <v>2796</v>
      </c>
    </row>
    <row r="287" spans="1:133" s="118" customFormat="1" ht="50.25" customHeight="1" x14ac:dyDescent="0.2">
      <c r="A287" s="61">
        <v>281</v>
      </c>
      <c r="B287" s="61">
        <v>2023</v>
      </c>
      <c r="C287" s="360" t="s">
        <v>2797</v>
      </c>
      <c r="D287" s="368" t="s">
        <v>2798</v>
      </c>
      <c r="E287" s="62" t="s">
        <v>135</v>
      </c>
      <c r="F287" s="62" t="s">
        <v>136</v>
      </c>
      <c r="G287" s="61" t="s">
        <v>137</v>
      </c>
      <c r="H287" s="61" t="s">
        <v>138</v>
      </c>
      <c r="I287" s="63">
        <v>4600000</v>
      </c>
      <c r="J287" s="126">
        <f t="shared" si="48"/>
        <v>4600000</v>
      </c>
      <c r="K287" s="64" t="s">
        <v>139</v>
      </c>
      <c r="L287" s="65">
        <v>43078</v>
      </c>
      <c r="M287" s="76" t="s">
        <v>170</v>
      </c>
      <c r="N287" s="69" t="s">
        <v>170</v>
      </c>
      <c r="O287" s="69" t="s">
        <v>170</v>
      </c>
      <c r="P287" s="88" t="s">
        <v>142</v>
      </c>
      <c r="Q287" s="88">
        <v>1741</v>
      </c>
      <c r="R287" s="95" t="s">
        <v>2452</v>
      </c>
      <c r="S287" s="102">
        <v>818</v>
      </c>
      <c r="T287" s="103">
        <v>45265</v>
      </c>
      <c r="U287" s="89"/>
      <c r="V287" s="90"/>
      <c r="W287" s="89"/>
      <c r="X287" s="104"/>
      <c r="Y287" s="105"/>
      <c r="Z287" s="91"/>
      <c r="AA287" s="92"/>
      <c r="AB287" s="92"/>
      <c r="AC287" s="92"/>
      <c r="AD287" s="106"/>
      <c r="AE287" s="96" t="s">
        <v>144</v>
      </c>
      <c r="AF287" s="66" t="s">
        <v>145</v>
      </c>
      <c r="AG287" s="66" t="s">
        <v>254</v>
      </c>
      <c r="AH287" s="66" t="s">
        <v>147</v>
      </c>
      <c r="AI287" s="67" t="s">
        <v>255</v>
      </c>
      <c r="AJ287" s="68">
        <v>5</v>
      </c>
      <c r="AK287" s="123" t="s">
        <v>2799</v>
      </c>
      <c r="AL287" s="70" t="s">
        <v>150</v>
      </c>
      <c r="AM287" s="70">
        <v>1</v>
      </c>
      <c r="AN287" s="70">
        <v>0</v>
      </c>
      <c r="AO287" s="70">
        <f t="shared" si="49"/>
        <v>1</v>
      </c>
      <c r="AP287" s="70">
        <v>0</v>
      </c>
      <c r="AQ287" s="107">
        <v>45271</v>
      </c>
      <c r="AR287" s="108">
        <v>45271</v>
      </c>
      <c r="AS287" s="108">
        <v>45272</v>
      </c>
      <c r="AT287" s="108">
        <v>45302</v>
      </c>
      <c r="AU287" s="108"/>
      <c r="AV287" s="109"/>
      <c r="AW287" s="374" t="s">
        <v>215</v>
      </c>
      <c r="AX287" s="70" t="s">
        <v>152</v>
      </c>
      <c r="AY287" s="72">
        <v>79949963</v>
      </c>
      <c r="AZ287" s="73">
        <v>9</v>
      </c>
      <c r="BA287" s="70" t="s">
        <v>2800</v>
      </c>
      <c r="BB287" s="60" t="s">
        <v>935</v>
      </c>
      <c r="BC287" s="74">
        <v>28862</v>
      </c>
      <c r="BD287" s="75">
        <f ca="1">(TODAY()-Tabla1[[#This Row],[FECHA DE NACIMIENTO]])/365</f>
        <v>45.18904109589041</v>
      </c>
      <c r="BE287" s="70" t="s">
        <v>170</v>
      </c>
      <c r="BF287" s="70" t="s">
        <v>181</v>
      </c>
      <c r="BG287" s="70" t="s">
        <v>258</v>
      </c>
      <c r="BH287" s="76" t="s">
        <v>158</v>
      </c>
      <c r="BI287" s="73" t="s">
        <v>159</v>
      </c>
      <c r="BJ287" s="120" t="s">
        <v>160</v>
      </c>
      <c r="BK287" s="77" t="s">
        <v>2801</v>
      </c>
      <c r="BL287" s="70">
        <v>3158740586</v>
      </c>
      <c r="BM287" s="119" t="s">
        <v>2802</v>
      </c>
      <c r="BN287" s="70" t="s">
        <v>163</v>
      </c>
      <c r="BO287" s="71">
        <v>45505</v>
      </c>
      <c r="BP287" s="71"/>
      <c r="BQ287" s="71" t="s">
        <v>274</v>
      </c>
      <c r="BR287" s="122">
        <v>1032436255</v>
      </c>
      <c r="BS287" s="121">
        <v>0</v>
      </c>
      <c r="BT287" s="70" t="s">
        <v>298</v>
      </c>
      <c r="BU287" s="128" t="s">
        <v>2803</v>
      </c>
      <c r="BV287" s="80" t="s">
        <v>1550</v>
      </c>
      <c r="BW287" s="97" t="s">
        <v>187</v>
      </c>
      <c r="BX287" s="99" t="s">
        <v>2507</v>
      </c>
      <c r="BY287" s="98" t="s">
        <v>170</v>
      </c>
      <c r="BZ287" s="93" t="s">
        <v>170</v>
      </c>
      <c r="CA287" s="93" t="s">
        <v>170</v>
      </c>
      <c r="CB287" s="93" t="s">
        <v>170</v>
      </c>
      <c r="CC287" s="93" t="s">
        <v>170</v>
      </c>
      <c r="CD287" s="93" t="s">
        <v>170</v>
      </c>
      <c r="CE287" s="93" t="s">
        <v>170</v>
      </c>
      <c r="CF287" s="93" t="s">
        <v>170</v>
      </c>
      <c r="CG287" s="93" t="s">
        <v>170</v>
      </c>
      <c r="CH287" s="93" t="s">
        <v>170</v>
      </c>
      <c r="CI287" s="81" t="s">
        <v>170</v>
      </c>
      <c r="CJ287" s="81" t="s">
        <v>170</v>
      </c>
      <c r="CK287" s="81" t="s">
        <v>170</v>
      </c>
      <c r="CL287" s="81" t="s">
        <v>170</v>
      </c>
      <c r="CM287" s="81" t="s">
        <v>170</v>
      </c>
      <c r="CN287" s="81" t="s">
        <v>170</v>
      </c>
      <c r="CO287" s="81" t="s">
        <v>170</v>
      </c>
      <c r="CP287" s="81" t="s">
        <v>170</v>
      </c>
      <c r="CQ287" s="81" t="s">
        <v>170</v>
      </c>
      <c r="CR287" s="82" t="s">
        <v>170</v>
      </c>
      <c r="CS287" s="100"/>
      <c r="CT287" s="83"/>
      <c r="CU287" s="83"/>
      <c r="CV287" s="83"/>
      <c r="CW287" s="83"/>
      <c r="CX287" s="83"/>
      <c r="CY287" s="83"/>
      <c r="CZ287" s="83"/>
      <c r="DA287" s="83"/>
      <c r="DB287" s="84">
        <f t="shared" si="54"/>
        <v>0</v>
      </c>
      <c r="DC287" s="100"/>
      <c r="DD287" s="101"/>
      <c r="DE287" s="86"/>
      <c r="DF287" s="85"/>
      <c r="DG287" s="86"/>
      <c r="DH287" s="85"/>
      <c r="DI287" s="86"/>
      <c r="DJ287" s="86"/>
      <c r="DK287" s="86"/>
      <c r="DL287" s="86"/>
      <c r="DM287" s="86"/>
      <c r="DN287" s="87"/>
      <c r="DO287" s="325">
        <f t="shared" si="55"/>
        <v>0</v>
      </c>
      <c r="DP287" s="111"/>
      <c r="DQ287" s="112"/>
      <c r="DR287" s="111"/>
      <c r="DS287" s="111"/>
      <c r="DT287" s="111"/>
      <c r="DU287" s="111"/>
      <c r="DV287" s="113"/>
      <c r="DW287" s="113"/>
      <c r="DX287" s="113"/>
      <c r="DY287" s="113"/>
      <c r="DZ287" s="114"/>
      <c r="EA287" s="115">
        <f t="shared" si="56"/>
        <v>4600000</v>
      </c>
      <c r="EB287" s="116">
        <f t="shared" si="57"/>
        <v>4600000</v>
      </c>
      <c r="EC287" s="117" t="s">
        <v>2804</v>
      </c>
    </row>
    <row r="288" spans="1:133" s="118" customFormat="1" ht="36" x14ac:dyDescent="0.2">
      <c r="A288" s="61">
        <v>283</v>
      </c>
      <c r="B288" s="61">
        <v>2023</v>
      </c>
      <c r="C288" s="360" t="s">
        <v>2805</v>
      </c>
      <c r="D288" s="366" t="s">
        <v>2806</v>
      </c>
      <c r="E288" s="62" t="s">
        <v>135</v>
      </c>
      <c r="F288" s="62" t="s">
        <v>136</v>
      </c>
      <c r="G288" s="61" t="s">
        <v>137</v>
      </c>
      <c r="H288" s="61" t="s">
        <v>138</v>
      </c>
      <c r="I288" s="63">
        <v>11000000</v>
      </c>
      <c r="J288" s="126">
        <f t="shared" si="48"/>
        <v>16500000</v>
      </c>
      <c r="K288" s="64" t="s">
        <v>139</v>
      </c>
      <c r="L288" s="65">
        <v>43323</v>
      </c>
      <c r="M288" s="76" t="s">
        <v>170</v>
      </c>
      <c r="N288" s="69" t="s">
        <v>170</v>
      </c>
      <c r="O288" s="69" t="s">
        <v>170</v>
      </c>
      <c r="P288" s="88" t="s">
        <v>142</v>
      </c>
      <c r="Q288" s="88">
        <v>1741</v>
      </c>
      <c r="R288" s="95" t="s">
        <v>2452</v>
      </c>
      <c r="S288" s="102">
        <v>845</v>
      </c>
      <c r="T288" s="103">
        <v>45272</v>
      </c>
      <c r="U288" s="89">
        <v>889</v>
      </c>
      <c r="V288" s="90">
        <v>45287</v>
      </c>
      <c r="W288" s="89"/>
      <c r="X288" s="104"/>
      <c r="Y288" s="105"/>
      <c r="Z288" s="91"/>
      <c r="AA288" s="92"/>
      <c r="AB288" s="92"/>
      <c r="AC288" s="92"/>
      <c r="AD288" s="106"/>
      <c r="AE288" s="96" t="s">
        <v>144</v>
      </c>
      <c r="AF288" s="66" t="s">
        <v>145</v>
      </c>
      <c r="AG288" s="66" t="s">
        <v>254</v>
      </c>
      <c r="AH288" s="66" t="s">
        <v>147</v>
      </c>
      <c r="AI288" s="67" t="s">
        <v>255</v>
      </c>
      <c r="AJ288" s="68">
        <v>5</v>
      </c>
      <c r="AK288" s="123" t="s">
        <v>2807</v>
      </c>
      <c r="AL288" s="70" t="s">
        <v>150</v>
      </c>
      <c r="AM288" s="70">
        <v>2</v>
      </c>
      <c r="AN288" s="70">
        <v>1</v>
      </c>
      <c r="AO288" s="70">
        <f t="shared" si="49"/>
        <v>3</v>
      </c>
      <c r="AP288" s="70">
        <v>0</v>
      </c>
      <c r="AQ288" s="107">
        <v>45273</v>
      </c>
      <c r="AR288" s="108">
        <v>45273</v>
      </c>
      <c r="AS288" s="108">
        <v>45274</v>
      </c>
      <c r="AT288" s="108">
        <v>45335</v>
      </c>
      <c r="AU288" s="108">
        <v>45364</v>
      </c>
      <c r="AV288" s="109"/>
      <c r="AW288" s="374" t="s">
        <v>195</v>
      </c>
      <c r="AX288" s="70" t="s">
        <v>152</v>
      </c>
      <c r="AY288" s="72">
        <v>1070016439</v>
      </c>
      <c r="AZ288" s="73">
        <v>5</v>
      </c>
      <c r="BA288" s="70" t="s">
        <v>728</v>
      </c>
      <c r="BB288" s="60" t="s">
        <v>393</v>
      </c>
      <c r="BC288" s="74">
        <v>34977</v>
      </c>
      <c r="BD288" s="75">
        <f ca="1">(TODAY()-Tabla1[[#This Row],[FECHA DE NACIMIENTO]])/365</f>
        <v>28.435616438356163</v>
      </c>
      <c r="BE288" s="70" t="s">
        <v>170</v>
      </c>
      <c r="BF288" s="70" t="s">
        <v>181</v>
      </c>
      <c r="BG288" s="70" t="s">
        <v>258</v>
      </c>
      <c r="BH288" s="76" t="s">
        <v>158</v>
      </c>
      <c r="BI288" s="120" t="s">
        <v>159</v>
      </c>
      <c r="BJ288" s="120" t="s">
        <v>160</v>
      </c>
      <c r="BK288" s="77" t="s">
        <v>729</v>
      </c>
      <c r="BL288" s="70">
        <v>3115222061</v>
      </c>
      <c r="BM288" s="119" t="s">
        <v>730</v>
      </c>
      <c r="BN288" s="70" t="s">
        <v>163</v>
      </c>
      <c r="BO288" s="71">
        <v>45524</v>
      </c>
      <c r="BP288" s="71"/>
      <c r="BQ288" s="71" t="s">
        <v>274</v>
      </c>
      <c r="BR288" s="122">
        <v>1032436255</v>
      </c>
      <c r="BS288" s="121">
        <v>0</v>
      </c>
      <c r="BT288" s="70" t="s">
        <v>653</v>
      </c>
      <c r="BU288" s="128" t="s">
        <v>2808</v>
      </c>
      <c r="BV288" s="80" t="s">
        <v>1550</v>
      </c>
      <c r="BW288" s="97" t="s">
        <v>168</v>
      </c>
      <c r="BX288" s="99" t="s">
        <v>2507</v>
      </c>
      <c r="BY288" s="93" t="s">
        <v>170</v>
      </c>
      <c r="BZ288" s="93" t="s">
        <v>170</v>
      </c>
      <c r="CA288" s="93" t="s">
        <v>170</v>
      </c>
      <c r="CB288" s="93" t="s">
        <v>170</v>
      </c>
      <c r="CC288" s="93" t="s">
        <v>170</v>
      </c>
      <c r="CD288" s="93" t="s">
        <v>170</v>
      </c>
      <c r="CE288" s="93" t="s">
        <v>170</v>
      </c>
      <c r="CF288" s="93" t="s">
        <v>170</v>
      </c>
      <c r="CG288" s="93" t="s">
        <v>170</v>
      </c>
      <c r="CH288" s="93" t="s">
        <v>170</v>
      </c>
      <c r="CI288" s="81" t="s">
        <v>170</v>
      </c>
      <c r="CJ288" s="81" t="s">
        <v>170</v>
      </c>
      <c r="CK288" s="81" t="s">
        <v>170</v>
      </c>
      <c r="CL288" s="81" t="s">
        <v>170</v>
      </c>
      <c r="CM288" s="81" t="s">
        <v>170</v>
      </c>
      <c r="CN288" s="81" t="s">
        <v>170</v>
      </c>
      <c r="CO288" s="81" t="s">
        <v>170</v>
      </c>
      <c r="CP288" s="81" t="s">
        <v>170</v>
      </c>
      <c r="CQ288" s="81" t="s">
        <v>170</v>
      </c>
      <c r="CR288" s="82" t="s">
        <v>170</v>
      </c>
      <c r="CS288" s="100">
        <v>45288</v>
      </c>
      <c r="CT288" s="83">
        <v>30</v>
      </c>
      <c r="CU288" s="83"/>
      <c r="CV288" s="83"/>
      <c r="CW288" s="83"/>
      <c r="CX288" s="83"/>
      <c r="CY288" s="83"/>
      <c r="CZ288" s="83"/>
      <c r="DA288" s="83">
        <v>1</v>
      </c>
      <c r="DB288" s="84">
        <f t="shared" si="54"/>
        <v>30</v>
      </c>
      <c r="DC288" s="100">
        <v>45364</v>
      </c>
      <c r="DD288" s="101">
        <v>45288</v>
      </c>
      <c r="DE288" s="86">
        <v>5500000</v>
      </c>
      <c r="DF288" s="85"/>
      <c r="DG288" s="86"/>
      <c r="DH288" s="85"/>
      <c r="DI288" s="86"/>
      <c r="DJ288" s="86"/>
      <c r="DK288" s="86"/>
      <c r="DL288" s="86"/>
      <c r="DM288" s="86"/>
      <c r="DN288" s="87">
        <v>1</v>
      </c>
      <c r="DO288" s="325">
        <f t="shared" si="55"/>
        <v>5500000</v>
      </c>
      <c r="DP288" s="111"/>
      <c r="DQ288" s="112"/>
      <c r="DR288" s="111"/>
      <c r="DS288" s="111"/>
      <c r="DT288" s="111"/>
      <c r="DU288" s="111"/>
      <c r="DV288" s="113"/>
      <c r="DW288" s="113"/>
      <c r="DX288" s="113"/>
      <c r="DY288" s="113"/>
      <c r="DZ288" s="114"/>
      <c r="EA288" s="115">
        <f t="shared" si="56"/>
        <v>5500000</v>
      </c>
      <c r="EB288" s="116">
        <f t="shared" si="57"/>
        <v>5500000</v>
      </c>
      <c r="EC288" s="117" t="s">
        <v>732</v>
      </c>
    </row>
    <row r="289" spans="1:133" s="118" customFormat="1" ht="33.75" customHeight="1" x14ac:dyDescent="0.2">
      <c r="A289" s="61">
        <v>284</v>
      </c>
      <c r="B289" s="61">
        <v>2023</v>
      </c>
      <c r="C289" s="360" t="s">
        <v>2809</v>
      </c>
      <c r="D289" s="366" t="s">
        <v>2810</v>
      </c>
      <c r="E289" s="62" t="s">
        <v>135</v>
      </c>
      <c r="F289" s="62" t="s">
        <v>136</v>
      </c>
      <c r="G289" s="61" t="s">
        <v>137</v>
      </c>
      <c r="H289" s="61" t="s">
        <v>138</v>
      </c>
      <c r="I289" s="63">
        <v>4050000</v>
      </c>
      <c r="J289" s="126">
        <f t="shared" si="48"/>
        <v>6030000</v>
      </c>
      <c r="K289" s="64" t="s">
        <v>139</v>
      </c>
      <c r="L289" s="65">
        <v>42829</v>
      </c>
      <c r="M289" s="76" t="s">
        <v>170</v>
      </c>
      <c r="N289" s="69" t="s">
        <v>170</v>
      </c>
      <c r="O289" s="69" t="s">
        <v>170</v>
      </c>
      <c r="P289" s="88" t="s">
        <v>142</v>
      </c>
      <c r="Q289" s="88">
        <v>1741</v>
      </c>
      <c r="R289" s="95" t="s">
        <v>2452</v>
      </c>
      <c r="S289" s="102">
        <v>820</v>
      </c>
      <c r="T289" s="103">
        <v>45267</v>
      </c>
      <c r="U289" s="89">
        <v>480</v>
      </c>
      <c r="V289" s="90">
        <v>45321</v>
      </c>
      <c r="W289" s="89"/>
      <c r="X289" s="104"/>
      <c r="Y289" s="105"/>
      <c r="Z289" s="91"/>
      <c r="AA289" s="92"/>
      <c r="AB289" s="92"/>
      <c r="AC289" s="92"/>
      <c r="AD289" s="106"/>
      <c r="AE289" s="96" t="s">
        <v>144</v>
      </c>
      <c r="AF289" s="66" t="s">
        <v>145</v>
      </c>
      <c r="AG289" s="66" t="s">
        <v>146</v>
      </c>
      <c r="AH289" s="66" t="s">
        <v>147</v>
      </c>
      <c r="AI289" s="67" t="s">
        <v>148</v>
      </c>
      <c r="AJ289" s="68">
        <v>4</v>
      </c>
      <c r="AK289" s="123" t="s">
        <v>2004</v>
      </c>
      <c r="AL289" s="70" t="s">
        <v>1943</v>
      </c>
      <c r="AM289" s="70">
        <v>45</v>
      </c>
      <c r="AN289" s="70">
        <v>0</v>
      </c>
      <c r="AO289" s="70">
        <f t="shared" si="49"/>
        <v>45</v>
      </c>
      <c r="AP289" s="70">
        <v>22</v>
      </c>
      <c r="AQ289" s="71">
        <v>45275</v>
      </c>
      <c r="AR289" s="371">
        <v>45278</v>
      </c>
      <c r="AS289" s="371">
        <v>45280</v>
      </c>
      <c r="AT289" s="371">
        <v>45325</v>
      </c>
      <c r="AU289" s="371">
        <v>45348</v>
      </c>
      <c r="AV289" s="109"/>
      <c r="AW289" s="373" t="s">
        <v>179</v>
      </c>
      <c r="AX289" s="70" t="s">
        <v>152</v>
      </c>
      <c r="AY289" s="72">
        <v>1022930573</v>
      </c>
      <c r="AZ289" s="73">
        <v>1</v>
      </c>
      <c r="BA289" s="70" t="s">
        <v>2811</v>
      </c>
      <c r="BB289" s="60" t="s">
        <v>2812</v>
      </c>
      <c r="BC289" s="74">
        <v>31784</v>
      </c>
      <c r="BD289" s="75">
        <v>31784</v>
      </c>
      <c r="BE289" s="70" t="s">
        <v>198</v>
      </c>
      <c r="BF289" s="70" t="s">
        <v>156</v>
      </c>
      <c r="BG289" s="70" t="s">
        <v>157</v>
      </c>
      <c r="BH289" s="76" t="s">
        <v>158</v>
      </c>
      <c r="BI289" s="120" t="s">
        <v>159</v>
      </c>
      <c r="BJ289" s="120" t="s">
        <v>160</v>
      </c>
      <c r="BK289" s="77" t="s">
        <v>2813</v>
      </c>
      <c r="BL289" s="70">
        <v>3115480305</v>
      </c>
      <c r="BM289" s="119" t="s">
        <v>2814</v>
      </c>
      <c r="BN289" s="70" t="s">
        <v>163</v>
      </c>
      <c r="BO289" s="71">
        <v>45514</v>
      </c>
      <c r="BP289" s="71"/>
      <c r="BQ289" s="71" t="s">
        <v>274</v>
      </c>
      <c r="BR289" s="122">
        <v>1032436255</v>
      </c>
      <c r="BS289" s="121">
        <v>0</v>
      </c>
      <c r="BT289" s="70" t="s">
        <v>2815</v>
      </c>
      <c r="BU289" s="128" t="s">
        <v>2816</v>
      </c>
      <c r="BV289" s="80" t="s">
        <v>2297</v>
      </c>
      <c r="BW289" s="97" t="s">
        <v>168</v>
      </c>
      <c r="BX289" s="99" t="s">
        <v>2507</v>
      </c>
      <c r="BY289" s="98" t="s">
        <v>170</v>
      </c>
      <c r="BZ289" s="93" t="s">
        <v>170</v>
      </c>
      <c r="CA289" s="93" t="s">
        <v>170</v>
      </c>
      <c r="CB289" s="93" t="s">
        <v>170</v>
      </c>
      <c r="CC289" s="93" t="s">
        <v>170</v>
      </c>
      <c r="CD289" s="93" t="s">
        <v>170</v>
      </c>
      <c r="CE289" s="93" t="s">
        <v>170</v>
      </c>
      <c r="CF289" s="93" t="s">
        <v>170</v>
      </c>
      <c r="CG289" s="93" t="s">
        <v>170</v>
      </c>
      <c r="CH289" s="93" t="s">
        <v>170</v>
      </c>
      <c r="CI289" s="81" t="s">
        <v>170</v>
      </c>
      <c r="CJ289" s="81" t="s">
        <v>170</v>
      </c>
      <c r="CK289" s="81" t="s">
        <v>170</v>
      </c>
      <c r="CL289" s="81" t="s">
        <v>170</v>
      </c>
      <c r="CM289" s="81" t="s">
        <v>170</v>
      </c>
      <c r="CN289" s="81" t="s">
        <v>170</v>
      </c>
      <c r="CO289" s="81" t="s">
        <v>170</v>
      </c>
      <c r="CP289" s="81" t="s">
        <v>170</v>
      </c>
      <c r="CQ289" s="81" t="s">
        <v>170</v>
      </c>
      <c r="CR289" s="82" t="s">
        <v>170</v>
      </c>
      <c r="CS289" s="100">
        <v>45322</v>
      </c>
      <c r="CT289" s="83">
        <v>22</v>
      </c>
      <c r="CU289" s="83"/>
      <c r="CV289" s="83"/>
      <c r="CW289" s="83"/>
      <c r="CX289" s="83"/>
      <c r="CY289" s="83"/>
      <c r="CZ289" s="83"/>
      <c r="DA289" s="83">
        <v>1</v>
      </c>
      <c r="DB289" s="84">
        <f t="shared" si="54"/>
        <v>22</v>
      </c>
      <c r="DC289" s="100">
        <v>45348</v>
      </c>
      <c r="DD289" s="101">
        <v>45322</v>
      </c>
      <c r="DE289" s="86">
        <v>1980000</v>
      </c>
      <c r="DF289" s="85"/>
      <c r="DG289" s="86"/>
      <c r="DH289" s="85"/>
      <c r="DI289" s="86"/>
      <c r="DJ289" s="86"/>
      <c r="DK289" s="86"/>
      <c r="DL289" s="86"/>
      <c r="DM289" s="86"/>
      <c r="DN289" s="87">
        <v>1</v>
      </c>
      <c r="DO289" s="325">
        <f t="shared" si="55"/>
        <v>1980000</v>
      </c>
      <c r="DP289" s="111"/>
      <c r="DQ289" s="112"/>
      <c r="DR289" s="111"/>
      <c r="DS289" s="111"/>
      <c r="DT289" s="111"/>
      <c r="DU289" s="111"/>
      <c r="DV289" s="113"/>
      <c r="DW289" s="113"/>
      <c r="DX289" s="113"/>
      <c r="DY289" s="113"/>
      <c r="DZ289" s="114"/>
      <c r="EA289" s="115">
        <f t="shared" si="56"/>
        <v>134000</v>
      </c>
      <c r="EB289" s="116">
        <f t="shared" si="57"/>
        <v>134000</v>
      </c>
      <c r="EC289" s="117"/>
    </row>
    <row r="290" spans="1:133" s="118" customFormat="1" ht="72" x14ac:dyDescent="0.2">
      <c r="A290" s="61">
        <v>285</v>
      </c>
      <c r="B290" s="61">
        <v>2023</v>
      </c>
      <c r="C290" s="360" t="s">
        <v>2817</v>
      </c>
      <c r="D290" s="366" t="s">
        <v>2818</v>
      </c>
      <c r="E290" s="62" t="s">
        <v>135</v>
      </c>
      <c r="F290" s="62" t="s">
        <v>136</v>
      </c>
      <c r="G290" s="61" t="s">
        <v>137</v>
      </c>
      <c r="H290" s="61" t="s">
        <v>138</v>
      </c>
      <c r="I290" s="63">
        <v>4800000</v>
      </c>
      <c r="J290" s="126">
        <f t="shared" si="48"/>
        <v>7200000</v>
      </c>
      <c r="K290" s="64" t="s">
        <v>139</v>
      </c>
      <c r="L290" s="65">
        <v>43071</v>
      </c>
      <c r="M290" s="76" t="s">
        <v>170</v>
      </c>
      <c r="N290" s="69" t="s">
        <v>170</v>
      </c>
      <c r="O290" s="69" t="s">
        <v>170</v>
      </c>
      <c r="P290" s="88" t="s">
        <v>378</v>
      </c>
      <c r="Q290" s="88">
        <v>1841</v>
      </c>
      <c r="R290" s="95" t="s">
        <v>379</v>
      </c>
      <c r="S290" s="102">
        <v>840</v>
      </c>
      <c r="T290" s="103">
        <v>45273</v>
      </c>
      <c r="U290" s="89">
        <v>897</v>
      </c>
      <c r="V290" s="90">
        <v>45246</v>
      </c>
      <c r="W290" s="89"/>
      <c r="X290" s="104"/>
      <c r="Y290" s="105"/>
      <c r="Z290" s="91"/>
      <c r="AA290" s="92"/>
      <c r="AB290" s="92"/>
      <c r="AC290" s="92"/>
      <c r="AD290" s="106"/>
      <c r="AE290" s="96" t="s">
        <v>144</v>
      </c>
      <c r="AF290" s="66" t="s">
        <v>145</v>
      </c>
      <c r="AG290" s="66" t="s">
        <v>254</v>
      </c>
      <c r="AH290" s="66" t="s">
        <v>147</v>
      </c>
      <c r="AI290" s="67" t="s">
        <v>255</v>
      </c>
      <c r="AJ290" s="68">
        <v>5</v>
      </c>
      <c r="AK290" s="123" t="s">
        <v>2819</v>
      </c>
      <c r="AL290" s="70" t="s">
        <v>150</v>
      </c>
      <c r="AM290" s="70">
        <v>1</v>
      </c>
      <c r="AN290" s="70">
        <v>0</v>
      </c>
      <c r="AO290" s="70">
        <f t="shared" si="49"/>
        <v>1</v>
      </c>
      <c r="AP290" s="70">
        <v>15</v>
      </c>
      <c r="AQ290" s="107">
        <v>45275</v>
      </c>
      <c r="AR290" s="108">
        <v>45278</v>
      </c>
      <c r="AS290" s="108">
        <v>45280</v>
      </c>
      <c r="AT290" s="108">
        <v>45310</v>
      </c>
      <c r="AU290" s="108">
        <v>45326</v>
      </c>
      <c r="AV290" s="109"/>
      <c r="AW290" s="373" t="s">
        <v>179</v>
      </c>
      <c r="AX290" s="70" t="s">
        <v>152</v>
      </c>
      <c r="AY290" s="72">
        <v>79482099</v>
      </c>
      <c r="AZ290" s="73">
        <v>3</v>
      </c>
      <c r="BA290" s="70" t="s">
        <v>2820</v>
      </c>
      <c r="BB290" s="60" t="s">
        <v>1053</v>
      </c>
      <c r="BC290" s="74">
        <v>24781</v>
      </c>
      <c r="BD290" s="75">
        <f ca="1">(TODAY()-Tabla1[[#This Row],[FECHA DE NACIMIENTO]])/365</f>
        <v>56.369863013698627</v>
      </c>
      <c r="BE290" s="70" t="s">
        <v>170</v>
      </c>
      <c r="BF290" s="70" t="s">
        <v>181</v>
      </c>
      <c r="BG290" s="70" t="s">
        <v>258</v>
      </c>
      <c r="BH290" s="76" t="s">
        <v>158</v>
      </c>
      <c r="BI290" s="120" t="s">
        <v>159</v>
      </c>
      <c r="BJ290" s="120" t="s">
        <v>160</v>
      </c>
      <c r="BK290" s="77" t="s">
        <v>2821</v>
      </c>
      <c r="BL290" s="70">
        <v>3125711212</v>
      </c>
      <c r="BM290" s="119" t="s">
        <v>2822</v>
      </c>
      <c r="BN290" s="70" t="s">
        <v>163</v>
      </c>
      <c r="BO290" s="71">
        <v>45495</v>
      </c>
      <c r="BP290" s="235"/>
      <c r="BQ290" s="71" t="s">
        <v>274</v>
      </c>
      <c r="BR290" s="122">
        <v>1032436255</v>
      </c>
      <c r="BS290" s="121">
        <v>0</v>
      </c>
      <c r="BT290" s="70" t="s">
        <v>1690</v>
      </c>
      <c r="BU290" s="128" t="s">
        <v>2823</v>
      </c>
      <c r="BV290" s="80" t="s">
        <v>1550</v>
      </c>
      <c r="BW290" s="97" t="s">
        <v>187</v>
      </c>
      <c r="BX290" s="99" t="s">
        <v>2507</v>
      </c>
      <c r="BY290" s="93" t="s">
        <v>170</v>
      </c>
      <c r="BZ290" s="93" t="s">
        <v>170</v>
      </c>
      <c r="CA290" s="93" t="s">
        <v>170</v>
      </c>
      <c r="CB290" s="93" t="s">
        <v>170</v>
      </c>
      <c r="CC290" s="93" t="s">
        <v>170</v>
      </c>
      <c r="CD290" s="93" t="s">
        <v>170</v>
      </c>
      <c r="CE290" s="93" t="s">
        <v>170</v>
      </c>
      <c r="CF290" s="93" t="s">
        <v>170</v>
      </c>
      <c r="CG290" s="93" t="s">
        <v>170</v>
      </c>
      <c r="CH290" s="93" t="s">
        <v>170</v>
      </c>
      <c r="CI290" s="81" t="s">
        <v>170</v>
      </c>
      <c r="CJ290" s="81" t="s">
        <v>170</v>
      </c>
      <c r="CK290" s="81" t="s">
        <v>170</v>
      </c>
      <c r="CL290" s="81" t="s">
        <v>170</v>
      </c>
      <c r="CM290" s="81" t="s">
        <v>170</v>
      </c>
      <c r="CN290" s="81" t="s">
        <v>170</v>
      </c>
      <c r="CO290" s="81" t="s">
        <v>170</v>
      </c>
      <c r="CP290" s="81" t="s">
        <v>170</v>
      </c>
      <c r="CQ290" s="81" t="s">
        <v>170</v>
      </c>
      <c r="CR290" s="82" t="s">
        <v>170</v>
      </c>
      <c r="CS290" s="100">
        <v>45289</v>
      </c>
      <c r="CT290" s="83">
        <v>15</v>
      </c>
      <c r="CU290" s="83"/>
      <c r="CV290" s="83"/>
      <c r="CW290" s="83"/>
      <c r="CX290" s="83"/>
      <c r="CY290" s="83"/>
      <c r="CZ290" s="83"/>
      <c r="DA290" s="83">
        <v>1</v>
      </c>
      <c r="DB290" s="84">
        <f t="shared" si="54"/>
        <v>15</v>
      </c>
      <c r="DC290" s="100">
        <v>45326</v>
      </c>
      <c r="DD290" s="101">
        <v>45289</v>
      </c>
      <c r="DE290" s="86">
        <v>2400000</v>
      </c>
      <c r="DF290" s="85"/>
      <c r="DG290" s="86"/>
      <c r="DH290" s="85"/>
      <c r="DI290" s="86"/>
      <c r="DJ290" s="86"/>
      <c r="DK290" s="86"/>
      <c r="DL290" s="86"/>
      <c r="DM290" s="86"/>
      <c r="DN290" s="87">
        <v>1</v>
      </c>
      <c r="DO290" s="325">
        <f t="shared" si="55"/>
        <v>2400000</v>
      </c>
      <c r="DP290" s="111"/>
      <c r="DQ290" s="112"/>
      <c r="DR290" s="111"/>
      <c r="DS290" s="111"/>
      <c r="DT290" s="111"/>
      <c r="DU290" s="111"/>
      <c r="DV290" s="113"/>
      <c r="DW290" s="113"/>
      <c r="DX290" s="113"/>
      <c r="DY290" s="113"/>
      <c r="DZ290" s="114"/>
      <c r="EA290" s="115">
        <f t="shared" si="56"/>
        <v>7200000</v>
      </c>
      <c r="EB290" s="116">
        <f t="shared" si="57"/>
        <v>7200000</v>
      </c>
      <c r="EC290" s="117" t="s">
        <v>2824</v>
      </c>
    </row>
    <row r="291" spans="1:133" s="118" customFormat="1" ht="21" customHeight="1" x14ac:dyDescent="0.2">
      <c r="A291" s="61">
        <v>290</v>
      </c>
      <c r="B291" s="61">
        <v>2023</v>
      </c>
      <c r="C291" s="61" t="s">
        <v>2825</v>
      </c>
      <c r="D291" s="313" t="s">
        <v>2826</v>
      </c>
      <c r="E291" s="62" t="s">
        <v>1089</v>
      </c>
      <c r="F291" s="62" t="s">
        <v>1090</v>
      </c>
      <c r="G291" s="61" t="s">
        <v>2541</v>
      </c>
      <c r="H291" s="61" t="s">
        <v>2542</v>
      </c>
      <c r="I291" s="63">
        <v>15426340</v>
      </c>
      <c r="J291" s="126">
        <f t="shared" si="48"/>
        <v>15426340</v>
      </c>
      <c r="K291" s="64" t="s">
        <v>1286</v>
      </c>
      <c r="L291" s="65" t="s">
        <v>170</v>
      </c>
      <c r="M291" s="76" t="s">
        <v>170</v>
      </c>
      <c r="N291" s="69" t="s">
        <v>170</v>
      </c>
      <c r="O291" s="69" t="s">
        <v>170</v>
      </c>
      <c r="P291" s="88" t="s">
        <v>2634</v>
      </c>
      <c r="Q291" s="88">
        <v>7390</v>
      </c>
      <c r="R291" s="95" t="s">
        <v>2635</v>
      </c>
      <c r="S291" s="102">
        <v>823</v>
      </c>
      <c r="T291" s="103">
        <v>45267</v>
      </c>
      <c r="U291" s="89"/>
      <c r="V291" s="90"/>
      <c r="W291" s="89"/>
      <c r="X291" s="104"/>
      <c r="Y291" s="105"/>
      <c r="Z291" s="91"/>
      <c r="AA291" s="92"/>
      <c r="AB291" s="92"/>
      <c r="AC291" s="92"/>
      <c r="AD291" s="106"/>
      <c r="AE291" s="96" t="s">
        <v>144</v>
      </c>
      <c r="AF291" s="66" t="s">
        <v>145</v>
      </c>
      <c r="AG291" s="66" t="s">
        <v>2543</v>
      </c>
      <c r="AH291" s="66" t="s">
        <v>2544</v>
      </c>
      <c r="AI291" s="67" t="s">
        <v>2545</v>
      </c>
      <c r="AJ291" s="68">
        <v>1</v>
      </c>
      <c r="AK291" s="123" t="s">
        <v>2827</v>
      </c>
      <c r="AL291" s="70" t="s">
        <v>150</v>
      </c>
      <c r="AM291" s="70">
        <v>4</v>
      </c>
      <c r="AN291" s="70">
        <v>0</v>
      </c>
      <c r="AO291" s="70">
        <f t="shared" si="49"/>
        <v>4</v>
      </c>
      <c r="AP291" s="70">
        <v>0</v>
      </c>
      <c r="AQ291" s="107">
        <v>45271</v>
      </c>
      <c r="AR291" s="108">
        <v>45287</v>
      </c>
      <c r="AS291" s="108">
        <v>45295</v>
      </c>
      <c r="AT291" s="108">
        <v>45415</v>
      </c>
      <c r="AU291" s="108"/>
      <c r="AV291" s="109"/>
      <c r="AW291" s="71" t="s">
        <v>574</v>
      </c>
      <c r="AX291" s="70" t="s">
        <v>1097</v>
      </c>
      <c r="AY291" s="72">
        <v>901193456</v>
      </c>
      <c r="AZ291" s="73">
        <v>0</v>
      </c>
      <c r="BA291" s="70" t="s">
        <v>2828</v>
      </c>
      <c r="BB291" s="60" t="s">
        <v>170</v>
      </c>
      <c r="BC291" s="74" t="s">
        <v>170</v>
      </c>
      <c r="BD291" s="75" t="e">
        <f ca="1">(TODAY()-Tabla1[[#This Row],[FECHA DE NACIMIENTO]])/365</f>
        <v>#VALUE!</v>
      </c>
      <c r="BE291" s="70" t="s">
        <v>170</v>
      </c>
      <c r="BF291" s="70" t="s">
        <v>1099</v>
      </c>
      <c r="BG291" s="70" t="s">
        <v>170</v>
      </c>
      <c r="BH291" s="76" t="s">
        <v>1100</v>
      </c>
      <c r="BI291" s="73" t="s">
        <v>1101</v>
      </c>
      <c r="BJ291" s="120" t="s">
        <v>160</v>
      </c>
      <c r="BK291" s="77" t="s">
        <v>2829</v>
      </c>
      <c r="BL291" s="70">
        <v>3014294243</v>
      </c>
      <c r="BM291" s="119" t="s">
        <v>2830</v>
      </c>
      <c r="BN291" s="70" t="s">
        <v>163</v>
      </c>
      <c r="BO291" s="71">
        <v>46504</v>
      </c>
      <c r="BP291" s="71"/>
      <c r="BQ291" s="69" t="s">
        <v>1346</v>
      </c>
      <c r="BR291" s="78">
        <v>91517371</v>
      </c>
      <c r="BS291" s="65">
        <v>9</v>
      </c>
      <c r="BT291" s="70" t="s">
        <v>1105</v>
      </c>
      <c r="BU291" s="128" t="s">
        <v>2831</v>
      </c>
      <c r="BV291" s="80" t="s">
        <v>211</v>
      </c>
      <c r="BW291" s="97" t="s">
        <v>168</v>
      </c>
      <c r="BX291" s="312" t="s">
        <v>2681</v>
      </c>
      <c r="BY291" s="98" t="s">
        <v>2832</v>
      </c>
      <c r="BZ291" s="93" t="s">
        <v>2833</v>
      </c>
      <c r="CA291" s="93" t="s">
        <v>2828</v>
      </c>
      <c r="CB291" s="93" t="s">
        <v>2834</v>
      </c>
      <c r="CC291" s="93" t="s">
        <v>2835</v>
      </c>
      <c r="CD291" s="93" t="s">
        <v>2836</v>
      </c>
      <c r="CE291" s="93" t="s">
        <v>2515</v>
      </c>
      <c r="CF291" s="93" t="s">
        <v>2837</v>
      </c>
      <c r="CG291" s="93" t="s">
        <v>2838</v>
      </c>
      <c r="CH291" s="93" t="s">
        <v>170</v>
      </c>
      <c r="CI291" s="81" t="s">
        <v>170</v>
      </c>
      <c r="CJ291" s="81" t="s">
        <v>170</v>
      </c>
      <c r="CK291" s="81" t="s">
        <v>170</v>
      </c>
      <c r="CL291" s="81" t="s">
        <v>170</v>
      </c>
      <c r="CM291" s="81" t="s">
        <v>170</v>
      </c>
      <c r="CN291" s="81" t="s">
        <v>170</v>
      </c>
      <c r="CO291" s="81" t="s">
        <v>170</v>
      </c>
      <c r="CP291" s="81" t="s">
        <v>170</v>
      </c>
      <c r="CQ291" s="81" t="s">
        <v>170</v>
      </c>
      <c r="CR291" s="82" t="s">
        <v>170</v>
      </c>
      <c r="CS291" s="100"/>
      <c r="CT291" s="83"/>
      <c r="CU291" s="83"/>
      <c r="CV291" s="83"/>
      <c r="CW291" s="83"/>
      <c r="CX291" s="83"/>
      <c r="CY291" s="83"/>
      <c r="CZ291" s="83"/>
      <c r="DA291" s="83"/>
      <c r="DB291" s="84">
        <f t="shared" si="54"/>
        <v>0</v>
      </c>
      <c r="DC291" s="100"/>
      <c r="DD291" s="101"/>
      <c r="DE291" s="86"/>
      <c r="DF291" s="85"/>
      <c r="DG291" s="86"/>
      <c r="DH291" s="85"/>
      <c r="DI291" s="86"/>
      <c r="DJ291" s="86"/>
      <c r="DK291" s="86"/>
      <c r="DL291" s="86"/>
      <c r="DM291" s="86"/>
      <c r="DN291" s="87"/>
      <c r="DO291" s="325">
        <f t="shared" si="55"/>
        <v>0</v>
      </c>
      <c r="DP291" s="111"/>
      <c r="DQ291" s="112"/>
      <c r="DR291" s="111"/>
      <c r="DS291" s="111"/>
      <c r="DT291" s="111"/>
      <c r="DU291" s="111"/>
      <c r="DV291" s="113"/>
      <c r="DW291" s="113"/>
      <c r="DX291" s="113"/>
      <c r="DY291" s="113"/>
      <c r="DZ291" s="114"/>
      <c r="EA291" s="115">
        <f t="shared" si="56"/>
        <v>3856585</v>
      </c>
      <c r="EB291" s="116">
        <f t="shared" si="57"/>
        <v>3856585</v>
      </c>
      <c r="EC291" s="117"/>
    </row>
    <row r="292" spans="1:133" s="118" customFormat="1" ht="31.5" customHeight="1" x14ac:dyDescent="0.2">
      <c r="A292" s="61">
        <v>287</v>
      </c>
      <c r="B292" s="61">
        <v>2023</v>
      </c>
      <c r="C292" s="360" t="s">
        <v>2839</v>
      </c>
      <c r="D292" s="366" t="s">
        <v>2840</v>
      </c>
      <c r="E292" s="62" t="s">
        <v>135</v>
      </c>
      <c r="F292" s="62" t="s">
        <v>136</v>
      </c>
      <c r="G292" s="61" t="s">
        <v>137</v>
      </c>
      <c r="H292" s="61" t="s">
        <v>138</v>
      </c>
      <c r="I292" s="63">
        <v>9028000</v>
      </c>
      <c r="J292" s="126">
        <f t="shared" si="48"/>
        <v>13542000</v>
      </c>
      <c r="K292" s="64" t="s">
        <v>139</v>
      </c>
      <c r="L292" s="65">
        <v>43070</v>
      </c>
      <c r="M292" s="76" t="s">
        <v>170</v>
      </c>
      <c r="N292" s="69" t="s">
        <v>170</v>
      </c>
      <c r="O292" s="69" t="s">
        <v>170</v>
      </c>
      <c r="P292" s="88" t="s">
        <v>142</v>
      </c>
      <c r="Q292" s="88">
        <v>1741</v>
      </c>
      <c r="R292" s="95" t="s">
        <v>2452</v>
      </c>
      <c r="S292" s="102">
        <v>839</v>
      </c>
      <c r="T292" s="103">
        <v>45273</v>
      </c>
      <c r="U292" s="89">
        <v>476</v>
      </c>
      <c r="V292" s="90">
        <v>45317</v>
      </c>
      <c r="W292" s="89"/>
      <c r="X292" s="104"/>
      <c r="Y292" s="105"/>
      <c r="Z292" s="91"/>
      <c r="AA292" s="92"/>
      <c r="AB292" s="92"/>
      <c r="AC292" s="92"/>
      <c r="AD292" s="106"/>
      <c r="AE292" s="96" t="s">
        <v>144</v>
      </c>
      <c r="AF292" s="66" t="s">
        <v>145</v>
      </c>
      <c r="AG292" s="66" t="s">
        <v>254</v>
      </c>
      <c r="AH292" s="66" t="s">
        <v>147</v>
      </c>
      <c r="AI292" s="67" t="s">
        <v>255</v>
      </c>
      <c r="AJ292" s="68">
        <v>5</v>
      </c>
      <c r="AK292" s="123" t="s">
        <v>2841</v>
      </c>
      <c r="AL292" s="70" t="s">
        <v>150</v>
      </c>
      <c r="AM292" s="70">
        <v>2</v>
      </c>
      <c r="AN292" s="70">
        <v>1</v>
      </c>
      <c r="AO292" s="70">
        <f t="shared" si="49"/>
        <v>3</v>
      </c>
      <c r="AP292" s="70">
        <v>0</v>
      </c>
      <c r="AQ292" s="107">
        <v>45279</v>
      </c>
      <c r="AR292" s="107">
        <v>45279</v>
      </c>
      <c r="AS292" s="108">
        <v>45280</v>
      </c>
      <c r="AT292" s="108">
        <v>45341</v>
      </c>
      <c r="AU292" s="108">
        <v>45370</v>
      </c>
      <c r="AV292" s="109"/>
      <c r="AW292" s="374" t="s">
        <v>195</v>
      </c>
      <c r="AX292" s="70" t="s">
        <v>152</v>
      </c>
      <c r="AY292" s="72">
        <v>28556883</v>
      </c>
      <c r="AZ292" s="73">
        <v>5</v>
      </c>
      <c r="BA292" s="70" t="s">
        <v>2842</v>
      </c>
      <c r="BB292" s="60" t="s">
        <v>340</v>
      </c>
      <c r="BC292" s="74">
        <v>29999</v>
      </c>
      <c r="BD292" s="75">
        <f ca="1">(TODAY()-Tabla1[[#This Row],[FECHA DE NACIMIENTO]])/365</f>
        <v>42.073972602739723</v>
      </c>
      <c r="BE292" s="70" t="s">
        <v>198</v>
      </c>
      <c r="BF292" s="70" t="s">
        <v>156</v>
      </c>
      <c r="BG292" s="70" t="s">
        <v>258</v>
      </c>
      <c r="BH292" s="76" t="s">
        <v>158</v>
      </c>
      <c r="BI292" s="70" t="s">
        <v>159</v>
      </c>
      <c r="BJ292" s="120" t="s">
        <v>160</v>
      </c>
      <c r="BK292" s="77" t="s">
        <v>2843</v>
      </c>
      <c r="BL292" s="70">
        <v>3138954079</v>
      </c>
      <c r="BM292" s="119" t="s">
        <v>2844</v>
      </c>
      <c r="BN292" s="70" t="s">
        <v>163</v>
      </c>
      <c r="BO292" s="71">
        <v>45534</v>
      </c>
      <c r="BP292" s="71">
        <v>45575</v>
      </c>
      <c r="BQ292" s="71" t="s">
        <v>164</v>
      </c>
      <c r="BR292" s="122">
        <v>39663349</v>
      </c>
      <c r="BS292" s="121">
        <v>1</v>
      </c>
      <c r="BT292" s="70" t="s">
        <v>344</v>
      </c>
      <c r="BU292" s="370" t="s">
        <v>2845</v>
      </c>
      <c r="BV292" s="80" t="s">
        <v>1550</v>
      </c>
      <c r="BW292" s="97" t="s">
        <v>168</v>
      </c>
      <c r="BX292" s="99" t="s">
        <v>2507</v>
      </c>
      <c r="BY292" s="93" t="s">
        <v>170</v>
      </c>
      <c r="BZ292" s="93" t="s">
        <v>170</v>
      </c>
      <c r="CA292" s="93" t="s">
        <v>170</v>
      </c>
      <c r="CB292" s="93" t="s">
        <v>170</v>
      </c>
      <c r="CC292" s="93" t="s">
        <v>170</v>
      </c>
      <c r="CD292" s="93" t="s">
        <v>170</v>
      </c>
      <c r="CE292" s="93" t="s">
        <v>170</v>
      </c>
      <c r="CF292" s="93" t="s">
        <v>170</v>
      </c>
      <c r="CG292" s="93" t="s">
        <v>170</v>
      </c>
      <c r="CH292" s="93" t="s">
        <v>170</v>
      </c>
      <c r="CI292" s="81" t="s">
        <v>170</v>
      </c>
      <c r="CJ292" s="81" t="s">
        <v>170</v>
      </c>
      <c r="CK292" s="81" t="s">
        <v>170</v>
      </c>
      <c r="CL292" s="81" t="s">
        <v>170</v>
      </c>
      <c r="CM292" s="81" t="s">
        <v>170</v>
      </c>
      <c r="CN292" s="81" t="s">
        <v>170</v>
      </c>
      <c r="CO292" s="81" t="s">
        <v>170</v>
      </c>
      <c r="CP292" s="81" t="s">
        <v>170</v>
      </c>
      <c r="CQ292" s="81" t="s">
        <v>170</v>
      </c>
      <c r="CR292" s="82" t="s">
        <v>170</v>
      </c>
      <c r="CS292" s="100">
        <v>45323</v>
      </c>
      <c r="CT292" s="83">
        <v>30</v>
      </c>
      <c r="CU292" s="83"/>
      <c r="CV292" s="83"/>
      <c r="CW292" s="83"/>
      <c r="CX292" s="83"/>
      <c r="CY292" s="83"/>
      <c r="CZ292" s="83"/>
      <c r="DA292" s="83">
        <v>1</v>
      </c>
      <c r="DB292" s="84">
        <f t="shared" si="54"/>
        <v>30</v>
      </c>
      <c r="DC292" s="100">
        <v>45370</v>
      </c>
      <c r="DD292" s="101">
        <v>45323</v>
      </c>
      <c r="DE292" s="86">
        <v>4514000</v>
      </c>
      <c r="DF292" s="85"/>
      <c r="DG292" s="86"/>
      <c r="DH292" s="85"/>
      <c r="DI292" s="86"/>
      <c r="DJ292" s="86"/>
      <c r="DK292" s="86"/>
      <c r="DL292" s="86"/>
      <c r="DM292" s="86"/>
      <c r="DN292" s="87">
        <v>1</v>
      </c>
      <c r="DO292" s="325">
        <f t="shared" si="55"/>
        <v>4514000</v>
      </c>
      <c r="DP292" s="111"/>
      <c r="DQ292" s="112"/>
      <c r="DR292" s="111"/>
      <c r="DS292" s="111"/>
      <c r="DT292" s="111"/>
      <c r="DU292" s="111"/>
      <c r="DV292" s="113"/>
      <c r="DW292" s="113"/>
      <c r="DX292" s="113"/>
      <c r="DY292" s="113"/>
      <c r="DZ292" s="114"/>
      <c r="EA292" s="115">
        <f t="shared" si="56"/>
        <v>4514000</v>
      </c>
      <c r="EB292" s="116">
        <f t="shared" si="57"/>
        <v>4514000</v>
      </c>
      <c r="EC292" s="117" t="s">
        <v>2846</v>
      </c>
    </row>
    <row r="293" spans="1:133" s="118" customFormat="1" ht="36" x14ac:dyDescent="0.2">
      <c r="A293" s="61">
        <v>289</v>
      </c>
      <c r="B293" s="61">
        <v>2023</v>
      </c>
      <c r="C293" s="360" t="s">
        <v>2847</v>
      </c>
      <c r="D293" s="369" t="s">
        <v>2848</v>
      </c>
      <c r="E293" s="62" t="s">
        <v>135</v>
      </c>
      <c r="F293" s="62" t="s">
        <v>136</v>
      </c>
      <c r="G293" s="61" t="s">
        <v>137</v>
      </c>
      <c r="H293" s="61" t="s">
        <v>138</v>
      </c>
      <c r="I293" s="63">
        <v>5000000</v>
      </c>
      <c r="J293" s="126">
        <f t="shared" si="48"/>
        <v>5000000</v>
      </c>
      <c r="K293" s="64" t="s">
        <v>139</v>
      </c>
      <c r="L293" s="65">
        <v>43069</v>
      </c>
      <c r="M293" s="76" t="s">
        <v>170</v>
      </c>
      <c r="N293" s="69" t="s">
        <v>170</v>
      </c>
      <c r="O293" s="69" t="s">
        <v>170</v>
      </c>
      <c r="P293" s="88" t="s">
        <v>142</v>
      </c>
      <c r="Q293" s="88">
        <v>1741</v>
      </c>
      <c r="R293" s="95" t="s">
        <v>2452</v>
      </c>
      <c r="S293" s="102">
        <v>881</v>
      </c>
      <c r="T293" s="103">
        <v>45280</v>
      </c>
      <c r="U293" s="89"/>
      <c r="V293" s="90"/>
      <c r="W293" s="89"/>
      <c r="X293" s="104"/>
      <c r="Y293" s="105"/>
      <c r="Z293" s="91"/>
      <c r="AA293" s="92"/>
      <c r="AB293" s="92"/>
      <c r="AC293" s="92"/>
      <c r="AD293" s="106"/>
      <c r="AE293" s="96" t="s">
        <v>144</v>
      </c>
      <c r="AF293" s="66" t="s">
        <v>145</v>
      </c>
      <c r="AG293" s="66" t="s">
        <v>254</v>
      </c>
      <c r="AH293" s="66" t="s">
        <v>147</v>
      </c>
      <c r="AI293" s="67" t="s">
        <v>255</v>
      </c>
      <c r="AJ293" s="68">
        <v>5</v>
      </c>
      <c r="AK293" s="123" t="s">
        <v>2849</v>
      </c>
      <c r="AL293" s="70" t="s">
        <v>150</v>
      </c>
      <c r="AM293" s="70">
        <v>1</v>
      </c>
      <c r="AN293" s="70">
        <v>0</v>
      </c>
      <c r="AO293" s="70">
        <f t="shared" si="49"/>
        <v>1</v>
      </c>
      <c r="AP293" s="70">
        <v>0</v>
      </c>
      <c r="AQ293" s="107">
        <v>45287</v>
      </c>
      <c r="AR293" s="108">
        <v>45287</v>
      </c>
      <c r="AS293" s="108">
        <v>45294</v>
      </c>
      <c r="AT293" s="108">
        <v>45324</v>
      </c>
      <c r="AU293" s="108"/>
      <c r="AV293" s="109"/>
      <c r="AW293" s="374" t="s">
        <v>179</v>
      </c>
      <c r="AX293" s="70" t="s">
        <v>152</v>
      </c>
      <c r="AY293" s="72">
        <v>79958908</v>
      </c>
      <c r="AZ293" s="73">
        <v>1</v>
      </c>
      <c r="BA293" s="70" t="s">
        <v>2850</v>
      </c>
      <c r="BB293" s="60" t="s">
        <v>1160</v>
      </c>
      <c r="BC293" s="74">
        <v>29699</v>
      </c>
      <c r="BD293" s="75">
        <f ca="1">(TODAY()-Tabla1[[#This Row],[FECHA DE NACIMIENTO]])/365</f>
        <v>42.895890410958906</v>
      </c>
      <c r="BE293" s="70" t="s">
        <v>170</v>
      </c>
      <c r="BF293" s="70" t="s">
        <v>181</v>
      </c>
      <c r="BG293" s="70" t="s">
        <v>258</v>
      </c>
      <c r="BH293" s="76" t="s">
        <v>158</v>
      </c>
      <c r="BI293" s="70" t="s">
        <v>159</v>
      </c>
      <c r="BJ293" s="120" t="s">
        <v>160</v>
      </c>
      <c r="BK293" s="77" t="s">
        <v>2851</v>
      </c>
      <c r="BL293" s="70">
        <v>3105516719</v>
      </c>
      <c r="BM293" s="119" t="s">
        <v>2852</v>
      </c>
      <c r="BN293" s="70" t="s">
        <v>163</v>
      </c>
      <c r="BO293" s="71">
        <v>45506</v>
      </c>
      <c r="BP293" s="71"/>
      <c r="BQ293" s="70" t="s">
        <v>247</v>
      </c>
      <c r="BR293" s="257">
        <v>1016059999</v>
      </c>
      <c r="BS293" s="73">
        <v>6</v>
      </c>
      <c r="BT293" s="70" t="s">
        <v>227</v>
      </c>
      <c r="BU293" s="128" t="s">
        <v>2853</v>
      </c>
      <c r="BV293" s="80" t="s">
        <v>1550</v>
      </c>
      <c r="BW293" s="97" t="s">
        <v>187</v>
      </c>
      <c r="BX293" s="312" t="s">
        <v>2681</v>
      </c>
      <c r="BY293" s="93" t="s">
        <v>170</v>
      </c>
      <c r="BZ293" s="93" t="s">
        <v>170</v>
      </c>
      <c r="CA293" s="93" t="s">
        <v>170</v>
      </c>
      <c r="CB293" s="93" t="s">
        <v>170</v>
      </c>
      <c r="CC293" s="93" t="s">
        <v>170</v>
      </c>
      <c r="CD293" s="93" t="s">
        <v>170</v>
      </c>
      <c r="CE293" s="93" t="s">
        <v>170</v>
      </c>
      <c r="CF293" s="93" t="s">
        <v>170</v>
      </c>
      <c r="CG293" s="93" t="s">
        <v>170</v>
      </c>
      <c r="CH293" s="93" t="s">
        <v>170</v>
      </c>
      <c r="CI293" s="81" t="s">
        <v>170</v>
      </c>
      <c r="CJ293" s="81" t="s">
        <v>170</v>
      </c>
      <c r="CK293" s="81" t="s">
        <v>170</v>
      </c>
      <c r="CL293" s="81" t="s">
        <v>170</v>
      </c>
      <c r="CM293" s="81" t="s">
        <v>170</v>
      </c>
      <c r="CN293" s="81" t="s">
        <v>170</v>
      </c>
      <c r="CO293" s="81" t="s">
        <v>170</v>
      </c>
      <c r="CP293" s="81" t="s">
        <v>170</v>
      </c>
      <c r="CQ293" s="81" t="s">
        <v>170</v>
      </c>
      <c r="CR293" s="82" t="s">
        <v>170</v>
      </c>
      <c r="CS293" s="100"/>
      <c r="CT293" s="83"/>
      <c r="CU293" s="83"/>
      <c r="CV293" s="83"/>
      <c r="CW293" s="83"/>
      <c r="CX293" s="83"/>
      <c r="CY293" s="83"/>
      <c r="CZ293" s="83"/>
      <c r="DA293" s="83"/>
      <c r="DB293" s="84">
        <f t="shared" si="54"/>
        <v>0</v>
      </c>
      <c r="DC293" s="100"/>
      <c r="DD293" s="101"/>
      <c r="DE293" s="86"/>
      <c r="DF293" s="85"/>
      <c r="DG293" s="86"/>
      <c r="DH293" s="85"/>
      <c r="DI293" s="86"/>
      <c r="DJ293" s="86"/>
      <c r="DK293" s="86"/>
      <c r="DL293" s="86"/>
      <c r="DM293" s="86"/>
      <c r="DN293" s="87"/>
      <c r="DO293" s="325">
        <f t="shared" si="55"/>
        <v>0</v>
      </c>
      <c r="DP293" s="111"/>
      <c r="DQ293" s="112"/>
      <c r="DR293" s="111"/>
      <c r="DS293" s="111"/>
      <c r="DT293" s="111"/>
      <c r="DU293" s="111"/>
      <c r="DV293" s="113"/>
      <c r="DW293" s="113"/>
      <c r="DX293" s="113"/>
      <c r="DY293" s="113"/>
      <c r="DZ293" s="114"/>
      <c r="EA293" s="115">
        <f t="shared" si="56"/>
        <v>5000000</v>
      </c>
      <c r="EB293" s="116">
        <f t="shared" si="57"/>
        <v>5000000</v>
      </c>
      <c r="EC293" s="117" t="s">
        <v>2854</v>
      </c>
    </row>
    <row r="294" spans="1:133" s="118" customFormat="1" ht="26.25" customHeight="1" x14ac:dyDescent="0.2">
      <c r="A294" s="61">
        <v>293</v>
      </c>
      <c r="B294" s="61">
        <v>2023</v>
      </c>
      <c r="C294" s="61" t="s">
        <v>2855</v>
      </c>
      <c r="D294" s="313" t="s">
        <v>2856</v>
      </c>
      <c r="E294" s="62" t="s">
        <v>1611</v>
      </c>
      <c r="F294" s="62" t="s">
        <v>2417</v>
      </c>
      <c r="G294" s="61" t="s">
        <v>1091</v>
      </c>
      <c r="H294" s="61" t="s">
        <v>1092</v>
      </c>
      <c r="I294" s="63">
        <v>93301235</v>
      </c>
      <c r="J294" s="126">
        <f t="shared" si="48"/>
        <v>93301235</v>
      </c>
      <c r="K294" s="64" t="s">
        <v>1286</v>
      </c>
      <c r="L294" s="65" t="s">
        <v>170</v>
      </c>
      <c r="M294" s="76" t="s">
        <v>170</v>
      </c>
      <c r="N294" s="69" t="s">
        <v>170</v>
      </c>
      <c r="O294" s="69" t="s">
        <v>170</v>
      </c>
      <c r="P294" s="88" t="s">
        <v>142</v>
      </c>
      <c r="Q294" s="88">
        <v>1741</v>
      </c>
      <c r="R294" s="95" t="s">
        <v>2452</v>
      </c>
      <c r="S294" s="102">
        <v>817</v>
      </c>
      <c r="T294" s="103">
        <v>45265</v>
      </c>
      <c r="U294" s="89"/>
      <c r="V294" s="90"/>
      <c r="W294" s="89"/>
      <c r="X294" s="104"/>
      <c r="Y294" s="105"/>
      <c r="Z294" s="91"/>
      <c r="AA294" s="92"/>
      <c r="AB294" s="92"/>
      <c r="AC294" s="92"/>
      <c r="AD294" s="106"/>
      <c r="AE294" s="96" t="s">
        <v>144</v>
      </c>
      <c r="AF294" s="66" t="s">
        <v>145</v>
      </c>
      <c r="AG294" s="66" t="s">
        <v>1093</v>
      </c>
      <c r="AH294" s="66" t="s">
        <v>1094</v>
      </c>
      <c r="AI294" s="67" t="s">
        <v>1095</v>
      </c>
      <c r="AJ294" s="68">
        <v>6</v>
      </c>
      <c r="AK294" s="123" t="s">
        <v>2857</v>
      </c>
      <c r="AL294" s="70" t="s">
        <v>150</v>
      </c>
      <c r="AM294" s="70">
        <v>1</v>
      </c>
      <c r="AN294" s="70">
        <v>0</v>
      </c>
      <c r="AO294" s="70">
        <f t="shared" si="49"/>
        <v>1</v>
      </c>
      <c r="AP294" s="70">
        <v>0</v>
      </c>
      <c r="AQ294" s="107">
        <v>45254</v>
      </c>
      <c r="AR294" s="108">
        <v>45288</v>
      </c>
      <c r="AS294" s="108">
        <v>45300</v>
      </c>
      <c r="AT294" s="108">
        <v>45330</v>
      </c>
      <c r="AU294" s="108"/>
      <c r="AV294" s="109"/>
      <c r="AW294" s="71" t="s">
        <v>179</v>
      </c>
      <c r="AX294" s="70" t="s">
        <v>1097</v>
      </c>
      <c r="AY294" s="72">
        <v>900171311</v>
      </c>
      <c r="AZ294" s="73">
        <v>3</v>
      </c>
      <c r="BA294" s="70" t="s">
        <v>2858</v>
      </c>
      <c r="BB294" s="60" t="s">
        <v>170</v>
      </c>
      <c r="BC294" s="74" t="s">
        <v>170</v>
      </c>
      <c r="BD294" s="75" t="e">
        <f ca="1">(TODAY()-Tabla1[[#This Row],[FECHA DE NACIMIENTO]])/365</f>
        <v>#VALUE!</v>
      </c>
      <c r="BE294" s="70" t="s">
        <v>170</v>
      </c>
      <c r="BF294" s="70" t="s">
        <v>1099</v>
      </c>
      <c r="BG294" s="70" t="s">
        <v>170</v>
      </c>
      <c r="BH294" s="76" t="s">
        <v>1100</v>
      </c>
      <c r="BI294" s="73" t="s">
        <v>1101</v>
      </c>
      <c r="BJ294" s="120" t="s">
        <v>160</v>
      </c>
      <c r="BK294" s="77" t="s">
        <v>2859</v>
      </c>
      <c r="BL294" s="70">
        <v>3103012237</v>
      </c>
      <c r="BM294" s="119" t="s">
        <v>2860</v>
      </c>
      <c r="BN294" s="70" t="s">
        <v>163</v>
      </c>
      <c r="BO294" s="71">
        <v>45685</v>
      </c>
      <c r="BP294" s="71"/>
      <c r="BQ294" s="70" t="s">
        <v>1910</v>
      </c>
      <c r="BR294" s="257">
        <v>1091668870</v>
      </c>
      <c r="BS294" s="73">
        <v>0</v>
      </c>
      <c r="BT294" s="70" t="s">
        <v>817</v>
      </c>
      <c r="BU294" s="128" t="s">
        <v>2861</v>
      </c>
      <c r="BV294" s="80" t="s">
        <v>1406</v>
      </c>
      <c r="BW294" s="97" t="s">
        <v>168</v>
      </c>
      <c r="BX294" s="312" t="s">
        <v>2681</v>
      </c>
      <c r="BY294" s="98" t="s">
        <v>2862</v>
      </c>
      <c r="BZ294" s="93" t="s">
        <v>2424</v>
      </c>
      <c r="CA294" s="93" t="s">
        <v>2429</v>
      </c>
      <c r="CB294" s="93" t="s">
        <v>2863</v>
      </c>
      <c r="CC294" s="93" t="s">
        <v>170</v>
      </c>
      <c r="CD294" s="93" t="s">
        <v>170</v>
      </c>
      <c r="CE294" s="93" t="s">
        <v>170</v>
      </c>
      <c r="CF294" s="93" t="s">
        <v>170</v>
      </c>
      <c r="CG294" s="93" t="s">
        <v>170</v>
      </c>
      <c r="CH294" s="93" t="s">
        <v>170</v>
      </c>
      <c r="CI294" s="81" t="s">
        <v>170</v>
      </c>
      <c r="CJ294" s="81" t="s">
        <v>170</v>
      </c>
      <c r="CK294" s="81" t="s">
        <v>170</v>
      </c>
      <c r="CL294" s="81" t="s">
        <v>170</v>
      </c>
      <c r="CM294" s="81" t="s">
        <v>170</v>
      </c>
      <c r="CN294" s="81" t="s">
        <v>170</v>
      </c>
      <c r="CO294" s="81" t="s">
        <v>170</v>
      </c>
      <c r="CP294" s="81" t="s">
        <v>170</v>
      </c>
      <c r="CQ294" s="81" t="s">
        <v>170</v>
      </c>
      <c r="CR294" s="82" t="s">
        <v>170</v>
      </c>
      <c r="CS294" s="100"/>
      <c r="CT294" s="83"/>
      <c r="CU294" s="83"/>
      <c r="CV294" s="83"/>
      <c r="CW294" s="83"/>
      <c r="CX294" s="83"/>
      <c r="CY294" s="83"/>
      <c r="CZ294" s="83"/>
      <c r="DA294" s="83"/>
      <c r="DB294" s="84">
        <f t="shared" si="54"/>
        <v>0</v>
      </c>
      <c r="DC294" s="100"/>
      <c r="DD294" s="101"/>
      <c r="DE294" s="86"/>
      <c r="DF294" s="85"/>
      <c r="DG294" s="86"/>
      <c r="DH294" s="85"/>
      <c r="DI294" s="86"/>
      <c r="DJ294" s="86"/>
      <c r="DK294" s="86"/>
      <c r="DL294" s="86"/>
      <c r="DM294" s="86"/>
      <c r="DN294" s="87"/>
      <c r="DO294" s="325">
        <f t="shared" si="55"/>
        <v>0</v>
      </c>
      <c r="DP294" s="111"/>
      <c r="DQ294" s="112"/>
      <c r="DR294" s="111"/>
      <c r="DS294" s="111"/>
      <c r="DT294" s="111"/>
      <c r="DU294" s="111"/>
      <c r="DV294" s="113"/>
      <c r="DW294" s="113"/>
      <c r="DX294" s="113"/>
      <c r="DY294" s="113"/>
      <c r="DZ294" s="114"/>
      <c r="EA294" s="115">
        <f t="shared" si="56"/>
        <v>93301235</v>
      </c>
      <c r="EB294" s="116">
        <f t="shared" si="57"/>
        <v>93301235</v>
      </c>
      <c r="EC294" s="117" t="s">
        <v>2864</v>
      </c>
    </row>
    <row r="295" spans="1:133" s="118" customFormat="1" ht="36" x14ac:dyDescent="0.2">
      <c r="A295" s="61">
        <v>294</v>
      </c>
      <c r="B295" s="61">
        <v>2023</v>
      </c>
      <c r="C295" s="360" t="s">
        <v>2865</v>
      </c>
      <c r="D295" s="366" t="s">
        <v>2866</v>
      </c>
      <c r="E295" s="62" t="s">
        <v>135</v>
      </c>
      <c r="F295" s="62" t="s">
        <v>136</v>
      </c>
      <c r="G295" s="61" t="s">
        <v>137</v>
      </c>
      <c r="H295" s="61" t="s">
        <v>138</v>
      </c>
      <c r="I295" s="63">
        <v>9600000</v>
      </c>
      <c r="J295" s="126">
        <f t="shared" si="48"/>
        <v>9600000</v>
      </c>
      <c r="K295" s="64" t="s">
        <v>139</v>
      </c>
      <c r="L295" s="65">
        <v>42828</v>
      </c>
      <c r="M295" s="76" t="s">
        <v>170</v>
      </c>
      <c r="N295" s="69" t="s">
        <v>170</v>
      </c>
      <c r="O295" s="69" t="s">
        <v>170</v>
      </c>
      <c r="P295" s="88" t="s">
        <v>378</v>
      </c>
      <c r="Q295" s="88">
        <v>1841</v>
      </c>
      <c r="R295" s="95" t="s">
        <v>379</v>
      </c>
      <c r="S295" s="102">
        <v>819</v>
      </c>
      <c r="T295" s="103">
        <v>45265</v>
      </c>
      <c r="U295" s="89"/>
      <c r="V295" s="90"/>
      <c r="W295" s="89"/>
      <c r="X295" s="104"/>
      <c r="Y295" s="105"/>
      <c r="Z295" s="91"/>
      <c r="AA295" s="92"/>
      <c r="AB295" s="92"/>
      <c r="AC295" s="92"/>
      <c r="AD295" s="106"/>
      <c r="AE295" s="96" t="s">
        <v>144</v>
      </c>
      <c r="AF295" s="66" t="s">
        <v>145</v>
      </c>
      <c r="AG295" s="66" t="s">
        <v>254</v>
      </c>
      <c r="AH295" s="66" t="s">
        <v>147</v>
      </c>
      <c r="AI295" s="67" t="s">
        <v>255</v>
      </c>
      <c r="AJ295" s="68">
        <v>5</v>
      </c>
      <c r="AK295" s="123" t="s">
        <v>674</v>
      </c>
      <c r="AL295" s="70" t="s">
        <v>150</v>
      </c>
      <c r="AM295" s="70">
        <v>2</v>
      </c>
      <c r="AN295" s="70">
        <v>0</v>
      </c>
      <c r="AO295" s="70">
        <f t="shared" si="49"/>
        <v>2</v>
      </c>
      <c r="AP295" s="70">
        <v>0</v>
      </c>
      <c r="AQ295" s="107">
        <v>45289</v>
      </c>
      <c r="AR295" s="107">
        <v>45289</v>
      </c>
      <c r="AS295" s="108">
        <v>45293</v>
      </c>
      <c r="AT295" s="108">
        <v>45352</v>
      </c>
      <c r="AU295" s="108"/>
      <c r="AV295" s="109"/>
      <c r="AW295" s="374" t="s">
        <v>195</v>
      </c>
      <c r="AX295" s="70" t="s">
        <v>152</v>
      </c>
      <c r="AY295" s="72">
        <v>24713885</v>
      </c>
      <c r="AZ295" s="73">
        <v>9</v>
      </c>
      <c r="BA295" s="70" t="s">
        <v>2867</v>
      </c>
      <c r="BB295" s="60" t="s">
        <v>1053</v>
      </c>
      <c r="BC295" s="74">
        <v>29447</v>
      </c>
      <c r="BD295" s="75">
        <f ca="1">(TODAY()-Tabla1[[#This Row],[FECHA DE NACIMIENTO]])/365</f>
        <v>43.586301369863016</v>
      </c>
      <c r="BE295" s="70" t="s">
        <v>198</v>
      </c>
      <c r="BF295" s="70" t="s">
        <v>156</v>
      </c>
      <c r="BG295" s="70" t="s">
        <v>258</v>
      </c>
      <c r="BH295" s="76" t="s">
        <v>158</v>
      </c>
      <c r="BI295" s="120" t="s">
        <v>159</v>
      </c>
      <c r="BJ295" s="120" t="s">
        <v>160</v>
      </c>
      <c r="BK295" s="77" t="s">
        <v>2868</v>
      </c>
      <c r="BL295" s="70">
        <v>3123446524</v>
      </c>
      <c r="BM295" s="119" t="s">
        <v>2869</v>
      </c>
      <c r="BN295" s="70" t="s">
        <v>163</v>
      </c>
      <c r="BO295" s="71">
        <v>45538</v>
      </c>
      <c r="BP295" s="71"/>
      <c r="BQ295" s="71" t="s">
        <v>353</v>
      </c>
      <c r="BR295" s="122">
        <v>80048265</v>
      </c>
      <c r="BS295" s="121">
        <v>3</v>
      </c>
      <c r="BT295" s="70" t="s">
        <v>288</v>
      </c>
      <c r="BU295" s="128" t="s">
        <v>2870</v>
      </c>
      <c r="BV295" s="80" t="s">
        <v>2297</v>
      </c>
      <c r="BW295" s="97" t="s">
        <v>168</v>
      </c>
      <c r="BX295" s="316" t="s">
        <v>2681</v>
      </c>
      <c r="BY295" s="93" t="s">
        <v>170</v>
      </c>
      <c r="BZ295" s="93" t="s">
        <v>170</v>
      </c>
      <c r="CA295" s="93" t="s">
        <v>170</v>
      </c>
      <c r="CB295" s="93" t="s">
        <v>170</v>
      </c>
      <c r="CC295" s="93" t="s">
        <v>170</v>
      </c>
      <c r="CD295" s="93" t="s">
        <v>170</v>
      </c>
      <c r="CE295" s="93" t="s">
        <v>170</v>
      </c>
      <c r="CF295" s="93" t="s">
        <v>170</v>
      </c>
      <c r="CG295" s="93" t="s">
        <v>170</v>
      </c>
      <c r="CH295" s="93" t="s">
        <v>170</v>
      </c>
      <c r="CI295" s="81" t="s">
        <v>170</v>
      </c>
      <c r="CJ295" s="81" t="s">
        <v>170</v>
      </c>
      <c r="CK295" s="81" t="s">
        <v>170</v>
      </c>
      <c r="CL295" s="81" t="s">
        <v>170</v>
      </c>
      <c r="CM295" s="81" t="s">
        <v>170</v>
      </c>
      <c r="CN295" s="81" t="s">
        <v>170</v>
      </c>
      <c r="CO295" s="81" t="s">
        <v>170</v>
      </c>
      <c r="CP295" s="81" t="s">
        <v>170</v>
      </c>
      <c r="CQ295" s="81" t="s">
        <v>170</v>
      </c>
      <c r="CR295" s="82" t="s">
        <v>170</v>
      </c>
      <c r="CS295" s="100"/>
      <c r="CT295" s="83"/>
      <c r="CU295" s="83"/>
      <c r="CV295" s="83"/>
      <c r="CW295" s="83"/>
      <c r="CX295" s="83"/>
      <c r="CY295" s="83"/>
      <c r="CZ295" s="83"/>
      <c r="DA295" s="83"/>
      <c r="DB295" s="84">
        <f t="shared" si="54"/>
        <v>0</v>
      </c>
      <c r="DC295" s="100"/>
      <c r="DD295" s="101"/>
      <c r="DE295" s="86"/>
      <c r="DF295" s="85"/>
      <c r="DG295" s="86"/>
      <c r="DH295" s="85"/>
      <c r="DI295" s="86"/>
      <c r="DJ295" s="86"/>
      <c r="DK295" s="86"/>
      <c r="DL295" s="86"/>
      <c r="DM295" s="86"/>
      <c r="DN295" s="87"/>
      <c r="DO295" s="325">
        <f t="shared" si="55"/>
        <v>0</v>
      </c>
      <c r="DP295" s="111"/>
      <c r="DQ295" s="112"/>
      <c r="DR295" s="111"/>
      <c r="DS295" s="111"/>
      <c r="DT295" s="111"/>
      <c r="DU295" s="111"/>
      <c r="DV295" s="113"/>
      <c r="DW295" s="113"/>
      <c r="DX295" s="113"/>
      <c r="DY295" s="113"/>
      <c r="DZ295" s="114"/>
      <c r="EA295" s="115">
        <f t="shared" si="56"/>
        <v>4800000</v>
      </c>
      <c r="EB295" s="116">
        <f t="shared" si="57"/>
        <v>4800000</v>
      </c>
      <c r="EC295" s="117"/>
    </row>
  </sheetData>
  <sortState xmlns:xlrd2="http://schemas.microsoft.com/office/spreadsheetml/2017/richdata2" ref="A2:EC295">
    <sortCondition ref="A2:A295"/>
  </sortState>
  <phoneticPr fontId="30" type="noConversion"/>
  <conditionalFormatting sqref="AQ136">
    <cfRule type="cellIs" dxfId="315" priority="73" operator="equal">
      <formula>"CONVENIO"</formula>
    </cfRule>
    <cfRule type="containsText" dxfId="314" priority="75" operator="containsText" text="CONVENIO">
      <formula>NOT(ISERROR(SEARCH("CONVENIO",AQ136)))</formula>
    </cfRule>
    <cfRule type="cellIs" dxfId="313" priority="74" operator="equal">
      <formula>"ANULADO"</formula>
    </cfRule>
    <cfRule type="containsText" dxfId="312" priority="76" operator="containsText" text="ANULADO">
      <formula>NOT(ISERROR(SEARCH("ANULADO",AQ136)))</formula>
    </cfRule>
  </conditionalFormatting>
  <conditionalFormatting sqref="AQ167:AQ169">
    <cfRule type="cellIs" dxfId="311" priority="65" operator="equal">
      <formula>"CONVENIO"</formula>
    </cfRule>
    <cfRule type="cellIs" dxfId="310" priority="66" operator="equal">
      <formula>"ANULADO"</formula>
    </cfRule>
    <cfRule type="containsText" dxfId="309" priority="67" operator="containsText" text="CONVENIO">
      <formula>NOT(ISERROR(SEARCH("CONVENIO",AQ167)))</formula>
    </cfRule>
    <cfRule type="containsText" dxfId="308" priority="68" operator="containsText" text="ANULADO">
      <formula>NOT(ISERROR(SEARCH("ANULADO",AQ167)))</formula>
    </cfRule>
  </conditionalFormatting>
  <conditionalFormatting sqref="AQ240">
    <cfRule type="cellIs" dxfId="307" priority="17" operator="equal">
      <formula>"CONVENIO"</formula>
    </cfRule>
    <cfRule type="cellIs" dxfId="306" priority="18" operator="equal">
      <formula>"ANULADO"</formula>
    </cfRule>
    <cfRule type="containsText" dxfId="305" priority="19" operator="containsText" text="CONVENIO">
      <formula>NOT(ISERROR(SEARCH("CONVENIO",AQ240)))</formula>
    </cfRule>
    <cfRule type="containsText" dxfId="304" priority="20" operator="containsText" text="ANULADO">
      <formula>NOT(ISERROR(SEARCH("ANULADO",AQ240)))</formula>
    </cfRule>
  </conditionalFormatting>
  <conditionalFormatting sqref="AQ276:AQ277">
    <cfRule type="cellIs" dxfId="303" priority="2" operator="equal">
      <formula>"ANULADO"</formula>
    </cfRule>
    <cfRule type="containsText" dxfId="302" priority="3" operator="containsText" text="CONVENIO">
      <formula>NOT(ISERROR(SEARCH("CONVENIO",AQ276)))</formula>
    </cfRule>
    <cfRule type="containsText" dxfId="301" priority="4" operator="containsText" text="ANULADO">
      <formula>NOT(ISERROR(SEARCH("ANULADO",AQ276)))</formula>
    </cfRule>
    <cfRule type="cellIs" dxfId="300" priority="1" operator="equal">
      <formula>"CONVENIO"</formula>
    </cfRule>
  </conditionalFormatting>
  <conditionalFormatting sqref="AQ38:AT38">
    <cfRule type="containsText" dxfId="299" priority="593" operator="containsText" text="ANULADO">
      <formula>NOT(ISERROR(SEARCH("ANULADO",AQ38)))</formula>
    </cfRule>
    <cfRule type="containsText" dxfId="298" priority="592" operator="containsText" text="CONVENIO">
      <formula>NOT(ISERROR(SEARCH("CONVENIO",AQ38)))</formula>
    </cfRule>
    <cfRule type="cellIs" dxfId="297" priority="590" operator="equal">
      <formula>"CONVENIO"</formula>
    </cfRule>
    <cfRule type="cellIs" dxfId="296" priority="591" operator="equal">
      <formula>"ANULADO"</formula>
    </cfRule>
  </conditionalFormatting>
  <conditionalFormatting sqref="AQ64:AT64">
    <cfRule type="cellIs" dxfId="295" priority="135" operator="equal">
      <formula>"CONVENIO"</formula>
    </cfRule>
    <cfRule type="cellIs" dxfId="294" priority="136" operator="equal">
      <formula>"ANULADO"</formula>
    </cfRule>
    <cfRule type="containsText" dxfId="293" priority="137" operator="containsText" text="CONVENIO">
      <formula>NOT(ISERROR(SEARCH("CONVENIO",AQ64)))</formula>
    </cfRule>
    <cfRule type="containsText" dxfId="292" priority="138" operator="containsText" text="ANULADO">
      <formula>NOT(ISERROR(SEARCH("ANULADO",AQ64)))</formula>
    </cfRule>
  </conditionalFormatting>
  <conditionalFormatting sqref="AR2:AR17 AR12:AU12 AR20:AR26 AR28:AR30 AU29:AU116 AR32 AR52:AS52 AR66:AR67 AR69:AR70 AR72:AR76 AR80:AR86 AR88:AR103 AR101:AU102 AR114:AT116 AS117:AU118 AR118:AT119 AR119:AU124 AS125:AU125 AR126:AU126 AT127:AU127 AR128:AU142 AS143:AU144 AR145:AU150 AS151:AU151 AR152:AU155 AS156:AU156 AR157:AU169 AS170:AU170 AR171:AU181 AS182:AU182 AU183 AR184:AU189 AS190:AU190 AR191:AU195 AR197:AU200 AS201:AU202 AU203 AS204:AU206 AR207:AU207 AT208:AU208 AU209 AS225:AU226 AQ227:AU227 AU228 AS229:AU232 AR233:AU235 AS236:AU236 AR237:AU238 AS239:AU239 AR240:AU248 AQ249:AU249 AR250:AU268 AU269:AU270 AU211:AU222 AR223:AU223 AU224 AR271:AU271 AR272 AU272 AR273:AU287 AS288:AU288 AR289 AU289 AR290:AU294 AS295:AU295">
    <cfRule type="containsText" dxfId="291" priority="2066" operator="containsText" text="CONVENIO">
      <formula>NOT(ISERROR(SEARCH("CONVENIO",AQ2)))</formula>
    </cfRule>
  </conditionalFormatting>
  <conditionalFormatting sqref="AR2:AR17 AR12:AU12 AR20:AR26 AR28:AR30 AU29:AU116 AR32 AR52:AS52 AR66:AR67 AR69:AR70 AR72:AR76 AR80:AR86 AR88:AR103 AR101:AU102 AR114:AT116 AS117:AU118 AR118:AT119 AR119:AU124 AS125:AU125 AR126:AU126 AT127:AU127 AR128:AU142 AS143:AU144 AR145:AU150 AS151:AU151 AR152:AU155 AS156:AU156 AR157:AU169 AS170:AU170 AR171:AU181 AS182:AU182 AU183 AR184:AU189 AS190:AU190 AR191:AU195 AR197:AU200 AS201:AU202 AU203 AS204:AU206 AR207:AU207 AT208:AU208 AU209 AU211:AU222 AR223:AU223 AU224 AS225:AU226 AQ227:AU227 AU228 AS229:AU232 AR233:AU235 AS236:AU236 AR237:AU238 AS239:AU239 AR240:AU248 AQ249:AU249 AR250:AU268 AU269:AU270 AR271:AU271 AR272 AU272 AR273:AU287 AS288:AU288 AR289 AU289 AR290:AU294 AS295:AU295">
    <cfRule type="containsText" dxfId="290" priority="2067" operator="containsText" text="ANULADO">
      <formula>NOT(ISERROR(SEARCH("ANULADO",AQ2)))</formula>
    </cfRule>
  </conditionalFormatting>
  <conditionalFormatting sqref="AR35:AR36 AU211:AU222 AR223:AU223 AU224 AR271:AU271 AR272 AU272 AR273:AU287 AS288:AU288 AR289 AU289 AR290:AU294 AS295:AU295">
    <cfRule type="cellIs" dxfId="289" priority="633" operator="equal">
      <formula>"ANULADO"</formula>
    </cfRule>
    <cfRule type="cellIs" dxfId="288" priority="632" operator="equal">
      <formula>"CONVENIO"</formula>
    </cfRule>
  </conditionalFormatting>
  <conditionalFormatting sqref="AR36">
    <cfRule type="containsText" dxfId="287" priority="634" operator="containsText" text="CONVENIO">
      <formula>NOT(ISERROR(SEARCH("CONVENIO",AR36)))</formula>
    </cfRule>
    <cfRule type="containsText" dxfId="286" priority="635" operator="containsText" text="ANULADO">
      <formula>NOT(ISERROR(SEARCH("ANULADO",AR36)))</formula>
    </cfRule>
  </conditionalFormatting>
  <conditionalFormatting sqref="AR54:AS56">
    <cfRule type="containsText" dxfId="285" priority="312" operator="containsText" text="CONVENIO">
      <formula>NOT(ISERROR(SEARCH("CONVENIO",AR54)))</formula>
    </cfRule>
    <cfRule type="containsText" dxfId="284" priority="313" operator="containsText" text="ANULADO">
      <formula>NOT(ISERROR(SEARCH("ANULADO",AR54)))</formula>
    </cfRule>
  </conditionalFormatting>
  <conditionalFormatting sqref="AR59:AS63">
    <cfRule type="cellIs" dxfId="283" priority="233" operator="equal">
      <formula>"CONVENIO"</formula>
    </cfRule>
    <cfRule type="cellIs" dxfId="282" priority="234" operator="equal">
      <formula>"ANULADO"</formula>
    </cfRule>
    <cfRule type="containsText" dxfId="281" priority="235" operator="containsText" text="CONVENIO">
      <formula>NOT(ISERROR(SEARCH("CONVENIO",AR59)))</formula>
    </cfRule>
    <cfRule type="containsText" dxfId="280" priority="236" operator="containsText" text="ANULADO">
      <formula>NOT(ISERROR(SEARCH("ANULADO",AR59)))</formula>
    </cfRule>
  </conditionalFormatting>
  <conditionalFormatting sqref="AR68:AS68">
    <cfRule type="containsText" dxfId="279" priority="200" operator="containsText" text="CONVENIO">
      <formula>NOT(ISERROR(SEARCH("CONVENIO",AR68)))</formula>
    </cfRule>
    <cfRule type="cellIs" dxfId="278" priority="199" operator="equal">
      <formula>"ANULADO"</formula>
    </cfRule>
    <cfRule type="cellIs" dxfId="277" priority="198" operator="equal">
      <formula>"CONVENIO"</formula>
    </cfRule>
    <cfRule type="containsText" dxfId="276" priority="201" operator="containsText" text="ANULADO">
      <formula>NOT(ISERROR(SEARCH("ANULADO",AR68)))</formula>
    </cfRule>
  </conditionalFormatting>
  <conditionalFormatting sqref="AR35:AT35">
    <cfRule type="containsText" dxfId="275" priority="642" operator="containsText" text="ANULADO">
      <formula>NOT(ISERROR(SEARCH("ANULADO",AR35)))</formula>
    </cfRule>
    <cfRule type="containsText" dxfId="274" priority="641" operator="containsText" text="CONVENIO">
      <formula>NOT(ISERROR(SEARCH("CONVENIO",AR35)))</formula>
    </cfRule>
  </conditionalFormatting>
  <conditionalFormatting sqref="AR37:AT37">
    <cfRule type="cellIs" dxfId="273" priority="598" operator="equal">
      <formula>"ANULADO"</formula>
    </cfRule>
    <cfRule type="containsText" dxfId="272" priority="599" operator="containsText" text="CONVENIO">
      <formula>NOT(ISERROR(SEARCH("CONVENIO",AR37)))</formula>
    </cfRule>
    <cfRule type="containsText" dxfId="271" priority="600" operator="containsText" text="ANULADO">
      <formula>NOT(ISERROR(SEARCH("ANULADO",AR37)))</formula>
    </cfRule>
    <cfRule type="cellIs" dxfId="270" priority="597" operator="equal">
      <formula>"CONVENIO"</formula>
    </cfRule>
  </conditionalFormatting>
  <conditionalFormatting sqref="AR49:AT49">
    <cfRule type="cellIs" dxfId="269" priority="408" operator="equal">
      <formula>"CONVENIO"</formula>
    </cfRule>
    <cfRule type="containsText" dxfId="268" priority="410" operator="containsText" text="CONVENIO">
      <formula>NOT(ISERROR(SEARCH("CONVENIO",AR49)))</formula>
    </cfRule>
    <cfRule type="containsText" dxfId="267" priority="411" operator="containsText" text="ANULADO">
      <formula>NOT(ISERROR(SEARCH("ANULADO",AR49)))</formula>
    </cfRule>
    <cfRule type="cellIs" dxfId="266" priority="409" operator="equal">
      <formula>"ANULADO"</formula>
    </cfRule>
  </conditionalFormatting>
  <conditionalFormatting sqref="AR43:AU48">
    <cfRule type="containsText" dxfId="265" priority="424" operator="containsText" text="CONVENIO">
      <formula>NOT(ISERROR(SEARCH("CONVENIO",AR43)))</formula>
    </cfRule>
    <cfRule type="cellIs" dxfId="264" priority="422" operator="equal">
      <formula>"CONVENIO"</formula>
    </cfRule>
    <cfRule type="cellIs" dxfId="263" priority="423" operator="equal">
      <formula>"ANULADO"</formula>
    </cfRule>
    <cfRule type="containsText" dxfId="262" priority="425" operator="containsText" text="ANULADO">
      <formula>NOT(ISERROR(SEARCH("ANULADO",AR43)))</formula>
    </cfRule>
  </conditionalFormatting>
  <conditionalFormatting sqref="AR51:AU53">
    <cfRule type="containsText" dxfId="261" priority="340" operator="containsText" text="CONVENIO">
      <formula>NOT(ISERROR(SEARCH("CONVENIO",AR51)))</formula>
    </cfRule>
    <cfRule type="containsText" dxfId="260" priority="341" operator="containsText" text="ANULADO">
      <formula>NOT(ISERROR(SEARCH("ANULADO",AR51)))</formula>
    </cfRule>
  </conditionalFormatting>
  <conditionalFormatting sqref="AR51:AU56">
    <cfRule type="cellIs" dxfId="259" priority="297" operator="equal">
      <formula>"ANULADO"</formula>
    </cfRule>
    <cfRule type="cellIs" dxfId="258" priority="296" operator="equal">
      <formula>"CONVENIO"</formula>
    </cfRule>
  </conditionalFormatting>
  <conditionalFormatting sqref="AR65:AU65">
    <cfRule type="cellIs" dxfId="257" priority="212" operator="equal">
      <formula>"CONVENIO"</formula>
    </cfRule>
    <cfRule type="cellIs" dxfId="256" priority="213" operator="equal">
      <formula>"ANULADO"</formula>
    </cfRule>
    <cfRule type="containsText" dxfId="255" priority="215" operator="containsText" text="ANULADO">
      <formula>NOT(ISERROR(SEARCH("ANULADO",AR65)))</formula>
    </cfRule>
    <cfRule type="containsText" dxfId="254" priority="214" operator="containsText" text="CONVENIO">
      <formula>NOT(ISERROR(SEARCH("CONVENIO",AR65)))</formula>
    </cfRule>
  </conditionalFormatting>
  <conditionalFormatting sqref="AS2:AS14">
    <cfRule type="containsText" dxfId="253" priority="158" operator="containsText" text="CONVENIO">
      <formula>NOT(ISERROR(SEARCH("CONVENIO",AS2)))</formula>
    </cfRule>
    <cfRule type="containsText" dxfId="252" priority="159" operator="containsText" text="ANULADO">
      <formula>NOT(ISERROR(SEARCH("ANULADO",AS2)))</formula>
    </cfRule>
  </conditionalFormatting>
  <conditionalFormatting sqref="AS16">
    <cfRule type="cellIs" dxfId="251" priority="695" operator="equal">
      <formula>"CONVENIO"</formula>
    </cfRule>
    <cfRule type="cellIs" dxfId="250" priority="696" operator="equal">
      <formula>"ANULADO"</formula>
    </cfRule>
    <cfRule type="containsText" dxfId="249" priority="697" operator="containsText" text="CONVENIO">
      <formula>NOT(ISERROR(SEARCH("CONVENIO",AS16)))</formula>
    </cfRule>
    <cfRule type="containsText" dxfId="248" priority="698" operator="containsText" text="ANULADO">
      <formula>NOT(ISERROR(SEARCH("ANULADO",AS16)))</formula>
    </cfRule>
  </conditionalFormatting>
  <conditionalFormatting sqref="AS33">
    <cfRule type="containsText" dxfId="247" priority="655" operator="containsText" text="CONVENIO">
      <formula>NOT(ISERROR(SEARCH("CONVENIO",AS33)))</formula>
    </cfRule>
    <cfRule type="containsText" dxfId="246" priority="656" operator="containsText" text="ANULADO">
      <formula>NOT(ISERROR(SEARCH("ANULADO",AS33)))</formula>
    </cfRule>
  </conditionalFormatting>
  <conditionalFormatting sqref="AS39:AS40">
    <cfRule type="cellIs" dxfId="245" priority="576" operator="equal">
      <formula>"CONVENIO"</formula>
    </cfRule>
    <cfRule type="cellIs" dxfId="244" priority="577" operator="equal">
      <formula>"ANULADO"</formula>
    </cfRule>
    <cfRule type="containsText" dxfId="243" priority="578" operator="containsText" text="CONVENIO">
      <formula>NOT(ISERROR(SEARCH("CONVENIO",AS39)))</formula>
    </cfRule>
    <cfRule type="containsText" dxfId="242" priority="579" operator="containsText" text="ANULADO">
      <formula>NOT(ISERROR(SEARCH("ANULADO",AS39)))</formula>
    </cfRule>
  </conditionalFormatting>
  <conditionalFormatting sqref="AS162 AS207 AS237:AS238">
    <cfRule type="containsText" dxfId="241" priority="16" operator="containsText" text="ANULADO">
      <formula>NOT(ISERROR(SEARCH("ANULADO",AS162)))</formula>
    </cfRule>
    <cfRule type="containsText" dxfId="240" priority="15" operator="containsText" text="CONVENIO">
      <formula>NOT(ISERROR(SEARCH("CONVENIO",AS162)))</formula>
    </cfRule>
    <cfRule type="cellIs" dxfId="239" priority="14" operator="equal">
      <formula>"ANULADO"</formula>
    </cfRule>
    <cfRule type="cellIs" dxfId="238" priority="13" operator="equal">
      <formula>"CONVENIO"</formula>
    </cfRule>
  </conditionalFormatting>
  <conditionalFormatting sqref="AS237">
    <cfRule type="containsText" dxfId="237" priority="54" operator="containsText" text="ANULADO">
      <formula>NOT(ISERROR(SEARCH("ANULADO",AS237)))</formula>
    </cfRule>
    <cfRule type="containsText" dxfId="236" priority="53" operator="containsText" text="CONVENIO">
      <formula>NOT(ISERROR(SEARCH("CONVENIO",AS237)))</formula>
    </cfRule>
  </conditionalFormatting>
  <conditionalFormatting sqref="AS2:AT14">
    <cfRule type="cellIs" dxfId="235" priority="156" operator="equal">
      <formula>"CONVENIO"</formula>
    </cfRule>
    <cfRule type="cellIs" dxfId="234" priority="157" operator="equal">
      <formula>"ANULADO"</formula>
    </cfRule>
  </conditionalFormatting>
  <conditionalFormatting sqref="AS15:AT15 AT16:AT19 AS17:AT17 AS20:AT27 AS31:AT32 AS34:AT34 AT39 AT41 AT54:AT55 AR58:AT58 AT59 AT61 AT63 AS66:AT66 AS67 AT67:AT68 AR105:AT106">
    <cfRule type="containsText" dxfId="233" priority="712" operator="containsText" text="ANULADO">
      <formula>NOT(ISERROR(SEARCH("ANULADO",AR15)))</formula>
    </cfRule>
  </conditionalFormatting>
  <conditionalFormatting sqref="AS15:AT15 AT16:AT19 AS17:AT17 AS20:AT27 AS31:AT32 AT39 AT41 AR58:AT58 AT59 AT63 AS66:AT66 AS67 AT67:AT68 AR105:AT106 AS34:AT34 AT54:AT55 AT61">
    <cfRule type="containsText" dxfId="232" priority="711" operator="containsText" text="CONVENIO">
      <formula>NOT(ISERROR(SEARCH("CONVENIO",AR15)))</formula>
    </cfRule>
  </conditionalFormatting>
  <conditionalFormatting sqref="AS15:AT15 AT16:AT19 AS17:AT17 AS20:AT27 AS31:AT32 AT39 AT41 AR58:AT58 AT59 AT63 AS66:AT66 AS67 AT67:AT68 AR105:AT106">
    <cfRule type="cellIs" dxfId="231" priority="709" operator="equal">
      <formula>"CONVENIO"</formula>
    </cfRule>
    <cfRule type="cellIs" dxfId="230" priority="710" operator="equal">
      <formula>"ANULADO"</formula>
    </cfRule>
  </conditionalFormatting>
  <conditionalFormatting sqref="AS29:AT29">
    <cfRule type="containsText" dxfId="229" priority="144" operator="containsText" text="CONVENIO">
      <formula>NOT(ISERROR(SEARCH("CONVENIO",AS29)))</formula>
    </cfRule>
    <cfRule type="cellIs" dxfId="228" priority="142" operator="equal">
      <formula>"CONVENIO"</formula>
    </cfRule>
    <cfRule type="cellIs" dxfId="227" priority="143" operator="equal">
      <formula>"ANULADO"</formula>
    </cfRule>
    <cfRule type="containsText" dxfId="226" priority="145" operator="containsText" text="ANULADO">
      <formula>NOT(ISERROR(SEARCH("ANULADO",AS29)))</formula>
    </cfRule>
  </conditionalFormatting>
  <conditionalFormatting sqref="AS33:AT35">
    <cfRule type="cellIs" dxfId="225" priority="639" operator="equal">
      <formula>"CONVENIO"</formula>
    </cfRule>
    <cfRule type="cellIs" dxfId="224" priority="640" operator="equal">
      <formula>"ANULADO"</formula>
    </cfRule>
  </conditionalFormatting>
  <conditionalFormatting sqref="AS42:AT42">
    <cfRule type="containsText" dxfId="223" priority="550" operator="containsText" text="CONVENIO">
      <formula>NOT(ISERROR(SEARCH("CONVENIO",AS42)))</formula>
    </cfRule>
    <cfRule type="cellIs" dxfId="222" priority="549" operator="equal">
      <formula>"ANULADO"</formula>
    </cfRule>
    <cfRule type="cellIs" dxfId="221" priority="548" operator="equal">
      <formula>"CONVENIO"</formula>
    </cfRule>
    <cfRule type="containsText" dxfId="220" priority="551" operator="containsText" text="ANULADO">
      <formula>NOT(ISERROR(SEARCH("ANULADO",AS42)))</formula>
    </cfRule>
  </conditionalFormatting>
  <conditionalFormatting sqref="AS57:AT57">
    <cfRule type="containsText" dxfId="219" priority="152" operator="containsText" text="ANULADO">
      <formula>NOT(ISERROR(SEARCH("ANULADO",AS57)))</formula>
    </cfRule>
    <cfRule type="containsText" dxfId="218" priority="151" operator="containsText" text="CONVENIO">
      <formula>NOT(ISERROR(SEARCH("CONVENIO",AS57)))</formula>
    </cfRule>
    <cfRule type="cellIs" dxfId="217" priority="150" operator="equal">
      <formula>"ANULADO"</formula>
    </cfRule>
    <cfRule type="cellIs" dxfId="216" priority="149" operator="equal">
      <formula>"CONVENIO"</formula>
    </cfRule>
  </conditionalFormatting>
  <conditionalFormatting sqref="AS69:AT104">
    <cfRule type="containsText" dxfId="215" priority="110" operator="containsText" text="ANULADO">
      <formula>NOT(ISERROR(SEARCH("ANULADO",AS69)))</formula>
    </cfRule>
    <cfRule type="cellIs" dxfId="214" priority="108" operator="equal">
      <formula>"ANULADO"</formula>
    </cfRule>
    <cfRule type="containsText" dxfId="213" priority="109" operator="containsText" text="CONVENIO">
      <formula>NOT(ISERROR(SEARCH("CONVENIO",AS69)))</formula>
    </cfRule>
    <cfRule type="cellIs" dxfId="212" priority="107" operator="equal">
      <formula>"CONVENIO"</formula>
    </cfRule>
  </conditionalFormatting>
  <conditionalFormatting sqref="AS102:AT102">
    <cfRule type="containsText" dxfId="211" priority="77" operator="containsText" text="CONVENIO">
      <formula>NOT(ISERROR(SEARCH("CONVENIO",AS102)))</formula>
    </cfRule>
    <cfRule type="containsText" dxfId="210" priority="78" operator="containsText" text="ANULADO">
      <formula>NOT(ISERROR(SEARCH("ANULADO",AS102)))</formula>
    </cfRule>
  </conditionalFormatting>
  <conditionalFormatting sqref="AS226:AT226">
    <cfRule type="cellIs" dxfId="209" priority="46" operator="equal">
      <formula>"ANULADO"</formula>
    </cfRule>
    <cfRule type="cellIs" dxfId="208" priority="45" operator="equal">
      <formula>"CONVENIO"</formula>
    </cfRule>
  </conditionalFormatting>
  <conditionalFormatting sqref="AS229:AT232">
    <cfRule type="cellIs" dxfId="207" priority="37" operator="equal">
      <formula>"CONVENIO"</formula>
    </cfRule>
    <cfRule type="cellIs" dxfId="206" priority="38" operator="equal">
      <formula>"ANULADO"</formula>
    </cfRule>
  </conditionalFormatting>
  <conditionalFormatting sqref="AS237:AT237">
    <cfRule type="cellIs" dxfId="205" priority="52" operator="equal">
      <formula>"ANULADO"</formula>
    </cfRule>
    <cfRule type="cellIs" dxfId="204" priority="51" operator="equal">
      <formula>"CONVENIO"</formula>
    </cfRule>
  </conditionalFormatting>
  <conditionalFormatting sqref="AS28:AU28">
    <cfRule type="containsText" dxfId="203" priority="684" operator="containsText" text="ANULADO">
      <formula>NOT(ISERROR(SEARCH("ANULADO",AS28)))</formula>
    </cfRule>
    <cfRule type="cellIs" dxfId="202" priority="682" operator="equal">
      <formula>"ANULADO"</formula>
    </cfRule>
    <cfRule type="cellIs" dxfId="201" priority="681" operator="equal">
      <formula>"CONVENIO"</formula>
    </cfRule>
    <cfRule type="containsText" dxfId="200" priority="683" operator="containsText" text="CONVENIO">
      <formula>NOT(ISERROR(SEARCH("CONVENIO",AS28)))</formula>
    </cfRule>
  </conditionalFormatting>
  <conditionalFormatting sqref="AS30:AU30">
    <cfRule type="cellIs" dxfId="199" priority="660" operator="equal">
      <formula>"CONVENIO"</formula>
    </cfRule>
    <cfRule type="cellIs" dxfId="198" priority="661" operator="equal">
      <formula>"ANULADO"</formula>
    </cfRule>
    <cfRule type="containsText" dxfId="197" priority="662" operator="containsText" text="CONVENIO">
      <formula>NOT(ISERROR(SEARCH("CONVENIO",AS30)))</formula>
    </cfRule>
    <cfRule type="containsText" dxfId="196" priority="663" operator="containsText" text="ANULADO">
      <formula>NOT(ISERROR(SEARCH("ANULADO",AS30)))</formula>
    </cfRule>
  </conditionalFormatting>
  <conditionalFormatting sqref="AS36:AU36">
    <cfRule type="containsText" dxfId="195" priority="613" operator="containsText" text="CONVENIO">
      <formula>NOT(ISERROR(SEARCH("CONVENIO",AS36)))</formula>
    </cfRule>
    <cfRule type="cellIs" dxfId="194" priority="611" operator="equal">
      <formula>"CONVENIO"</formula>
    </cfRule>
    <cfRule type="cellIs" dxfId="193" priority="612" operator="equal">
      <formula>"ANULADO"</formula>
    </cfRule>
    <cfRule type="containsText" dxfId="192" priority="614" operator="containsText" text="ANULADO">
      <formula>NOT(ISERROR(SEARCH("ANULADO",AS36)))</formula>
    </cfRule>
  </conditionalFormatting>
  <conditionalFormatting sqref="AS50:AU50">
    <cfRule type="cellIs" dxfId="191" priority="387" operator="equal">
      <formula>"CONVENIO"</formula>
    </cfRule>
    <cfRule type="containsText" dxfId="190" priority="389" operator="containsText" text="CONVENIO">
      <formula>NOT(ISERROR(SEARCH("CONVENIO",AS50)))</formula>
    </cfRule>
    <cfRule type="containsText" dxfId="189" priority="390" operator="containsText" text="ANULADO">
      <formula>NOT(ISERROR(SEARCH("ANULADO",AS50)))</formula>
    </cfRule>
    <cfRule type="cellIs" dxfId="188" priority="388" operator="equal">
      <formula>"ANULADO"</formula>
    </cfRule>
  </conditionalFormatting>
  <conditionalFormatting sqref="AT2:AT33">
    <cfRule type="containsText" dxfId="187" priority="649" operator="containsText" text="ANULADO">
      <formula>NOT(ISERROR(SEARCH("ANULADO",AT2)))</formula>
    </cfRule>
    <cfRule type="containsText" dxfId="186" priority="648" operator="containsText" text="CONVENIO">
      <formula>NOT(ISERROR(SEARCH("CONVENIO",AT2)))</formula>
    </cfRule>
  </conditionalFormatting>
  <conditionalFormatting sqref="AT234:AT236">
    <cfRule type="cellIs" dxfId="185" priority="47" operator="equal">
      <formula>"CONVENIO"</formula>
    </cfRule>
    <cfRule type="cellIs" dxfId="184" priority="48" operator="equal">
      <formula>"ANULADO"</formula>
    </cfRule>
  </conditionalFormatting>
  <conditionalFormatting sqref="AT237">
    <cfRule type="containsText" dxfId="183" priority="56" operator="containsText" text="ANULADO">
      <formula>NOT(ISERROR(SEARCH("ANULADO",AT237)))</formula>
    </cfRule>
    <cfRule type="containsText" dxfId="182" priority="55" operator="containsText" text="CONVENIO">
      <formula>NOT(ISERROR(SEARCH("CONVENIO",AT237)))</formula>
    </cfRule>
  </conditionalFormatting>
  <conditionalFormatting sqref="AT40:AU40">
    <cfRule type="containsText" dxfId="181" priority="564" operator="containsText" text="CONVENIO">
      <formula>NOT(ISERROR(SEARCH("CONVENIO",AT40)))</formula>
    </cfRule>
    <cfRule type="cellIs" dxfId="180" priority="563" operator="equal">
      <formula>"ANULADO"</formula>
    </cfRule>
    <cfRule type="cellIs" dxfId="179" priority="562" operator="equal">
      <formula>"CONVENIO"</formula>
    </cfRule>
    <cfRule type="containsText" dxfId="178" priority="565" operator="containsText" text="ANULADO">
      <formula>NOT(ISERROR(SEARCH("ANULADO",AT40)))</formula>
    </cfRule>
  </conditionalFormatting>
  <conditionalFormatting sqref="AT56:AU56">
    <cfRule type="containsText" dxfId="177" priority="298" operator="containsText" text="CONVENIO">
      <formula>NOT(ISERROR(SEARCH("CONVENIO",AT56)))</formula>
    </cfRule>
    <cfRule type="containsText" dxfId="176" priority="299" operator="containsText" text="ANULADO">
      <formula>NOT(ISERROR(SEARCH("ANULADO",AT56)))</formula>
    </cfRule>
  </conditionalFormatting>
  <conditionalFormatting sqref="AT60:AU60">
    <cfRule type="containsText" dxfId="175" priority="271" operator="containsText" text="ANULADO">
      <formula>NOT(ISERROR(SEARCH("ANULADO",AT60)))</formula>
    </cfRule>
    <cfRule type="containsText" dxfId="174" priority="270" operator="containsText" text="CONVENIO">
      <formula>NOT(ISERROR(SEARCH("CONVENIO",AT60)))</formula>
    </cfRule>
  </conditionalFormatting>
  <conditionalFormatting sqref="AT60:AU62">
    <cfRule type="cellIs" dxfId="173" priority="241" operator="equal">
      <formula>"ANULADO"</formula>
    </cfRule>
    <cfRule type="cellIs" dxfId="172" priority="240" operator="equal">
      <formula>"CONVENIO"</formula>
    </cfRule>
  </conditionalFormatting>
  <conditionalFormatting sqref="AT62:AU62">
    <cfRule type="containsText" dxfId="171" priority="243" operator="containsText" text="ANULADO">
      <formula>NOT(ISERROR(SEARCH("ANULADO",AT62)))</formula>
    </cfRule>
    <cfRule type="containsText" dxfId="170" priority="242" operator="containsText" text="CONVENIO">
      <formula>NOT(ISERROR(SEARCH("CONVENIO",AT62)))</formula>
    </cfRule>
  </conditionalFormatting>
  <conditionalFormatting sqref="AU2:AU27">
    <cfRule type="containsText" dxfId="169" priority="2074" operator="containsText" text="ANULADO">
      <formula>NOT(ISERROR(SEARCH("ANULADO",AU2)))</formula>
    </cfRule>
    <cfRule type="cellIs" dxfId="168" priority="2071" operator="equal">
      <formula>"CONVENIO"</formula>
    </cfRule>
    <cfRule type="cellIs" dxfId="167" priority="2072" operator="equal">
      <formula>"ANULADO"</formula>
    </cfRule>
    <cfRule type="containsText" dxfId="166" priority="2073" operator="containsText" text="CONVENIO">
      <formula>NOT(ISERROR(SEARCH("CONVENIO",AU2)))</formula>
    </cfRule>
  </conditionalFormatting>
  <conditionalFormatting sqref="AU29:AU116 AR12:AU12 AR52:AS52 AR101:AU102 AR237:AU238 AR157:AU169 AR207:AU207 AR2:AR17 AR20:AR26 AR28:AR30 AR32 AR66:AR67 AR69:AR70 AR72:AR76 AR80:AR86 AR88:AR103 AR114:AT116 AS117:AU118 AR118:AT119 AR119:AU124 AS125:AU125 AR126:AU126 AT127:AU127 AR128:AU142 AS143:AU144 AR145:AU150 AS151:AU151 AR152:AU155 AS156:AU156 AS170:AU170 AR171:AU181 AS182:AU182 AU183 AR184:AU189 AS190:AU190 AR191:AU195 AR197:AU200 AS201:AU202 AU203 AS204:AU206 AT208:AU208 AU209 AS225:AU226 AQ227:AU227 AU228 AS229:AU232 AR233:AU235 AS236:AU236 AS239:AU239 AR240:AU248 AQ249:AU249 AR250:AU268 AU269:AU270">
    <cfRule type="cellIs" dxfId="165" priority="2064" operator="equal">
      <formula>"CONVENIO"</formula>
    </cfRule>
    <cfRule type="cellIs" dxfId="164" priority="2065" operator="equal">
      <formula>"ANULADO"</formula>
    </cfRule>
  </conditionalFormatting>
  <conditionalFormatting sqref="AU237">
    <cfRule type="cellIs" dxfId="163" priority="57" operator="equal">
      <formula>"CONVENIO"</formula>
    </cfRule>
    <cfRule type="cellIs" dxfId="162" priority="58" operator="equal">
      <formula>"ANULADO"</formula>
    </cfRule>
    <cfRule type="containsText" dxfId="161" priority="59" operator="containsText" text="CONVENIO">
      <formula>NOT(ISERROR(SEARCH("CONVENIO",AU237)))</formula>
    </cfRule>
    <cfRule type="containsText" dxfId="160" priority="60" operator="containsText" text="ANULADO">
      <formula>NOT(ISERROR(SEARCH("ANULADO",AU237)))</formula>
    </cfRule>
  </conditionalFormatting>
  <conditionalFormatting sqref="AW250">
    <cfRule type="containsText" dxfId="159" priority="32" operator="containsText" text="ANULADO">
      <formula>NOT(ISERROR(SEARCH("ANULADO",AW250)))</formula>
    </cfRule>
    <cfRule type="containsText" dxfId="158" priority="31" operator="containsText" text="CONVENIO">
      <formula>NOT(ISERROR(SEARCH("CONVENIO",AW250)))</formula>
    </cfRule>
    <cfRule type="cellIs" dxfId="157" priority="30" operator="equal">
      <formula>"ANULADO"</formula>
    </cfRule>
    <cfRule type="cellIs" dxfId="156" priority="29" operator="equal">
      <formula>"CONVENIO"</formula>
    </cfRule>
  </conditionalFormatting>
  <conditionalFormatting sqref="AW252">
    <cfRule type="cellIs" dxfId="155" priority="25" operator="equal">
      <formula>"CONVENIO"</formula>
    </cfRule>
    <cfRule type="containsText" dxfId="154" priority="28" operator="containsText" text="ANULADO">
      <formula>NOT(ISERROR(SEARCH("ANULADO",AW252)))</formula>
    </cfRule>
    <cfRule type="cellIs" dxfId="153" priority="26" operator="equal">
      <formula>"ANULADO"</formula>
    </cfRule>
    <cfRule type="containsText" dxfId="152" priority="27" operator="containsText" text="CONVENIO">
      <formula>NOT(ISERROR(SEARCH("CONVENIO",AW252)))</formula>
    </cfRule>
  </conditionalFormatting>
  <dataValidations count="4">
    <dataValidation type="whole" allowBlank="1" showInputMessage="1" showErrorMessage="1" errorTitle="Entrada no válida" error="Por favor escriba un número entero" promptTitle="Escriba un número entero en esta casilla" sqref="BR184:BR189 BR26:BR32 BR34:BR35 BR166 BR142:BR147 BR88:BR127 BR211 BR233:BR238 BR205:BR207 BR170:BR182 BR149:BR163 BR202:BR203 BR198:BR199 BR191:BR196 BR2:BR6 BR129:BR130 BR19:BR24 BR14:BR17 BR295 BR46:BR60 BR132:BR140 BR39:BR44 BR209 BR219:BR231 BR241:BR253 BR75:BR80 BR273:BR275 BR269:BR271 BR8:BR12 BR37 BR83:BR86 BR62:BR73 BR255:BR256 BR258:BR267 BR291:BR292 BR279:BR289" xr:uid="{00000000-0002-0000-0000-000003000000}">
      <formula1>-999999999999</formula1>
      <formula2>999999999999</formula2>
    </dataValidation>
    <dataValidation type="whole" allowBlank="1" showInputMessage="1" showErrorMessage="1" errorTitle="Entrada no válida" error="Por favor escriba un número entero" promptTitle="Escriba un número entero en esta casilla" sqref="BS184:BS189 BS26:BS32 BS34:BS35 BS166 BS142:BS147 BS88:BS127 BS211 BS233:BS238 BS205:BS207 BS170:BS182 BS149:BS163 BS202:BS203 BS198:BS199 BS191:BS196 BS2:BS6 BS129:BS130 BS19:BS24 BS14:BS17 BS295 BS46:BS60 BS132:BS140 BS39:BS44 BS209 BS219:BS231 BS241:BS253 BS75:BS80 BS273:BS275 BS269:BS271 BS8:BS12 BS37 BS83:BS86 BS62:BS73 BS255:BS256 BS258:BS267 BS291:BS292 BS279:BS289" xr:uid="{00000000-0002-0000-0000-000002000000}">
      <formula1>-9</formula1>
      <formula2>9</formula2>
    </dataValidation>
    <dataValidation type="date" allowBlank="1" showInputMessage="1" errorTitle="Entrada no válida" error="Por favor escriba una fecha válida (AAAA/MM/DD)" promptTitle="Ingrese una fecha (AAAA/MM/DD)" sqref="U100:X102 U12:X12 U106:X131" xr:uid="{00000000-0002-0000-0000-000000000000}">
      <formula1>1900/1/1</formula1>
      <formula2>3000/1/1</formula2>
    </dataValidation>
    <dataValidation type="list" allowBlank="1" showInputMessage="1" showErrorMessage="1" sqref="F2:F1048576" xr:uid="{7545370A-6A11-451D-AF3E-97CE953EEBF6}">
      <formula1>IF(E2="Licitación pública",LP,IF(E2="Contratación directa",CD,IF(E2="Selección abreviada",SA,IF(E2="Concurso de méritos",CDM,IF(E2="Mínima cuantía",MC)))))</formula1>
    </dataValidation>
  </dataValidations>
  <hyperlinks>
    <hyperlink ref="BM2" r:id="rId1" xr:uid="{9CC5EF24-40E6-4095-A6B8-99D7B8C64E44}"/>
    <hyperlink ref="BM3" r:id="rId2" xr:uid="{3D006219-1BBF-4301-93B0-FC2F7F93D401}"/>
    <hyperlink ref="BU3" r:id="rId3" xr:uid="{8111791D-47D1-4E1E-85BB-7D2A8DE1D27C}"/>
    <hyperlink ref="BM4" r:id="rId4" xr:uid="{3DF88700-8402-4B49-9FA1-D38942E027BF}"/>
    <hyperlink ref="BU4" r:id="rId5" xr:uid="{DB9D7D77-9D7A-4EE1-8F45-28356FE79FC4}"/>
    <hyperlink ref="BM5" r:id="rId6" xr:uid="{27D2D0C2-5FFE-46EA-A61F-BCE73EF62BD3}"/>
    <hyperlink ref="BU5" r:id="rId7" xr:uid="{B4465588-D34D-4660-904B-2A6E4E5AFE6E}"/>
    <hyperlink ref="BM6" r:id="rId8" xr:uid="{5362D1A5-F3FE-4452-86C1-45CB34D91BD8}"/>
    <hyperlink ref="BU6" r:id="rId9" xr:uid="{2BE9906C-8594-4235-96C5-A54536CA6320}"/>
    <hyperlink ref="BM7" r:id="rId10" xr:uid="{49C81775-D611-420A-8A2A-1C3554B501B0}"/>
    <hyperlink ref="BU7" r:id="rId11" xr:uid="{F8F1200F-2613-4CD7-A359-12F351E12DD1}"/>
    <hyperlink ref="BM8" r:id="rId12" xr:uid="{1E581115-5083-4AF9-96D0-AF7FE566C621}"/>
    <hyperlink ref="BU8" r:id="rId13" xr:uid="{66AAD872-A92F-45BB-B3C2-DD679006D830}"/>
    <hyperlink ref="BM9" r:id="rId14" xr:uid="{ACB16E12-F8A8-48BE-8675-9A6A6CCCEA46}"/>
    <hyperlink ref="BU9" r:id="rId15" xr:uid="{1D7CE29C-0730-41A4-98E0-6F69DF539ED7}"/>
    <hyperlink ref="BM10" r:id="rId16" xr:uid="{B0A56673-D7EF-4BF7-BF18-74AD1D550236}"/>
    <hyperlink ref="BU10" r:id="rId17" xr:uid="{EAB8E3E8-1396-4A19-A8D3-604AEEA9D74E}"/>
    <hyperlink ref="BM11" r:id="rId18" xr:uid="{1C9764E8-7A3F-4DD4-A641-8728DBCB6409}"/>
    <hyperlink ref="BU11" r:id="rId19" xr:uid="{5244D0F8-89D2-4DAC-8F6B-A3BFE9A498FB}"/>
    <hyperlink ref="BM13" r:id="rId20" xr:uid="{AE6E2FC8-4E49-49CA-93DD-4F74D787E86D}"/>
    <hyperlink ref="BU13" r:id="rId21" xr:uid="{5CFA6CC4-FA6B-4523-83F0-6CF2F7F6AB88}"/>
    <hyperlink ref="BM14" r:id="rId22" xr:uid="{3B709C00-04A4-4939-8B69-112390B0F9FA}"/>
    <hyperlink ref="BU14" r:id="rId23" xr:uid="{A851192B-8997-44BE-8E46-F86129BDCE03}"/>
    <hyperlink ref="BM15" r:id="rId24" xr:uid="{133C25FB-B5E3-497D-A22C-7154128174E0}"/>
    <hyperlink ref="BU15" r:id="rId25" xr:uid="{43ADEA58-ACA5-406C-BEA6-E7750C1BEA2D}"/>
    <hyperlink ref="BM16" r:id="rId26" xr:uid="{068CDC5C-4608-4EC5-B1C9-5037A5FF8FE9}"/>
    <hyperlink ref="BU16" r:id="rId27" xr:uid="{F53093CE-E4AD-421B-8451-A6D7CA286FD5}"/>
    <hyperlink ref="BM17" r:id="rId28" xr:uid="{0E992D71-F02B-4046-9221-D8DD881F1B4B}"/>
    <hyperlink ref="BU17" r:id="rId29" xr:uid="{F0693911-2B6E-4CB9-B5B3-DCC3F92411B5}"/>
    <hyperlink ref="BM18" r:id="rId30" xr:uid="{A858565B-2CB1-47F9-837E-2E9548E671C6}"/>
    <hyperlink ref="BM19" r:id="rId31" xr:uid="{D06C10A7-7D24-43B5-B21F-6E103F174FB6}"/>
    <hyperlink ref="BU19" r:id="rId32" xr:uid="{4A0631C2-0505-40FF-BD9D-3A2216E0501F}"/>
    <hyperlink ref="BM20" r:id="rId33" xr:uid="{728EAD2A-CB4D-48C2-8595-42EFC9D9AA12}"/>
    <hyperlink ref="BU20" r:id="rId34" xr:uid="{DC5C6605-7904-4466-AB55-4618DE00E15A}"/>
    <hyperlink ref="BM21" r:id="rId35" xr:uid="{8DCB9724-59F3-4F9C-9602-E05AB3388503}"/>
    <hyperlink ref="BU21" r:id="rId36" xr:uid="{B86938D5-3318-4741-94AE-1FCFCBB9DF78}"/>
    <hyperlink ref="BM22" r:id="rId37" xr:uid="{2D7C9069-E304-4D69-AD43-42387C3F4B0C}"/>
    <hyperlink ref="BU22" r:id="rId38" xr:uid="{A5ADC4AB-ECD3-47B6-9C5C-9D0E27E85FF9}"/>
    <hyperlink ref="BM23" r:id="rId39" xr:uid="{6FE53690-173B-4B1B-AAFF-0E69A0F622A0}"/>
    <hyperlink ref="BU23" r:id="rId40" xr:uid="{D344D566-5ADD-4332-A7A9-5AFF78D71782}"/>
    <hyperlink ref="BM24" r:id="rId41" xr:uid="{FA907131-B73B-4117-A32A-D16721C9A1B0}"/>
    <hyperlink ref="BU24" r:id="rId42" xr:uid="{7391FB32-7EBC-49D4-A4C1-78247A19CC10}"/>
    <hyperlink ref="BM25" r:id="rId43" xr:uid="{8AD8C1E4-162E-4E2A-8475-08B584B6D992}"/>
    <hyperlink ref="BU25" r:id="rId44" xr:uid="{E2D1A66F-0255-48CE-A03D-E5AD9274A0CA}"/>
    <hyperlink ref="BM26" r:id="rId45" xr:uid="{E9E70F6E-988C-4362-BB16-229D1EA8F894}"/>
    <hyperlink ref="BU26" r:id="rId46" xr:uid="{B938ACA0-A3F2-41F6-8467-2B54CE12186A}"/>
    <hyperlink ref="BU28" r:id="rId47" xr:uid="{B667D101-2ADA-457D-BD66-0CD34847F7F9}"/>
    <hyperlink ref="BM29" r:id="rId48" xr:uid="{E934D075-AB7C-4FCD-9AE5-9B8323C7A101}"/>
    <hyperlink ref="BU29" r:id="rId49" xr:uid="{F8C9F29E-3FB4-42DF-8CDD-A9D1442CF4CE}"/>
    <hyperlink ref="BU31" r:id="rId50" xr:uid="{DE7B8BC7-BDA9-44BD-AE08-7BC8ADB7615B}"/>
    <hyperlink ref="BU33" r:id="rId51" xr:uid="{DC09053A-7090-489F-9393-8B83235B24E0}"/>
    <hyperlink ref="BU34" r:id="rId52" xr:uid="{32E1AA05-1FF8-4DAF-B093-D67253143046}"/>
    <hyperlink ref="BU35" r:id="rId53" xr:uid="{E3434274-FC2A-453D-818F-98D84A3F51C4}"/>
    <hyperlink ref="BU36" r:id="rId54" xr:uid="{FE90E622-9A76-47F3-B414-A21FFE25ADE7}"/>
    <hyperlink ref="BU37" r:id="rId55" xr:uid="{A64798FB-4007-4E30-878B-6C8E770F9E70}"/>
    <hyperlink ref="BU38" r:id="rId56" xr:uid="{4C4BB9CE-0F08-497F-B592-131E788C2EC2}"/>
    <hyperlink ref="BU39" r:id="rId57" xr:uid="{E4BF9819-6BCD-408A-A1DF-200266ABE0B8}"/>
    <hyperlink ref="BU40" r:id="rId58" xr:uid="{95E582E2-94A6-4B38-80C3-2080D6CC087E}"/>
    <hyperlink ref="BU41" r:id="rId59" xr:uid="{AFF73CC5-2971-4C07-B786-A3D4F681E359}"/>
    <hyperlink ref="BM42" r:id="rId60" xr:uid="{60D04662-E5EB-4708-888C-28F20DEE68AF}"/>
    <hyperlink ref="BU42" r:id="rId61" xr:uid="{84FD9949-4EAD-4E2B-8001-1F256D5DDABD}"/>
    <hyperlink ref="BU43" r:id="rId62" xr:uid="{217D3A6B-6B03-4F00-92F7-85C608B3227D}"/>
    <hyperlink ref="BU44" r:id="rId63" xr:uid="{27E21208-594C-4A11-AF8D-D286A70E6AA4}"/>
    <hyperlink ref="BU45" r:id="rId64" xr:uid="{CFA8C86F-0C1D-4FE0-9EDF-D64A0C5A0344}"/>
    <hyperlink ref="BU46" r:id="rId65" xr:uid="{4BDE9C9B-65D9-4904-8215-C676687FBE65}"/>
    <hyperlink ref="BU47" r:id="rId66" xr:uid="{1127601C-783B-4AC9-8A7F-04D8FD406CF7}"/>
    <hyperlink ref="BU48" r:id="rId67" xr:uid="{379360A0-1DBD-49BA-87CE-04E75CC65C1C}"/>
    <hyperlink ref="BU49" r:id="rId68" xr:uid="{7D2DC4E4-CEA5-40C8-970E-5674E0707E97}"/>
    <hyperlink ref="BM53" r:id="rId69" xr:uid="{767EEEBA-E26E-4853-91F0-1517FEABAFB2}"/>
    <hyperlink ref="BM59" r:id="rId70" xr:uid="{FDDC1462-5AC8-48EC-839B-2846860266AE}"/>
    <hyperlink ref="BM64" r:id="rId71" xr:uid="{421B71E6-4C71-42CE-AB21-032F3A1329CA}"/>
    <hyperlink ref="BU64" r:id="rId72" xr:uid="{E03F9F57-B353-4EB1-A6CE-99FEBC137BDB}"/>
    <hyperlink ref="BM65" r:id="rId73" xr:uid="{283A1C14-C2EE-4050-BA00-80E8A6D77C77}"/>
    <hyperlink ref="BU65" r:id="rId74" xr:uid="{8B1AC269-708A-4AF7-A7B3-9A24A73C894D}"/>
    <hyperlink ref="BM66" r:id="rId75" xr:uid="{5D6A6FD7-4015-46E7-9E74-F1CB56B1D06A}"/>
    <hyperlink ref="BM67" r:id="rId76" xr:uid="{C4CA0942-8982-4552-AE90-3A03DC5E91D7}"/>
    <hyperlink ref="BU67" r:id="rId77" xr:uid="{13E13874-62CA-420D-A813-BDE719EA1171}"/>
    <hyperlink ref="BM68" r:id="rId78" xr:uid="{2174B1DF-83BF-45F6-B0DA-6344FDD698A3}"/>
    <hyperlink ref="BU68" r:id="rId79" xr:uid="{EA58EDEA-A72C-4241-BACE-8F04C8664AEB}"/>
    <hyperlink ref="BM69" r:id="rId80" xr:uid="{24FDF7F0-BCC6-44CF-BD4B-1F09E519893B}"/>
    <hyperlink ref="BU69" r:id="rId81" xr:uid="{231A3899-5F81-498A-BF08-BC3F074A37F4}"/>
    <hyperlink ref="BM70" r:id="rId82" xr:uid="{0D3ECA33-E7A1-48E2-8EA9-7873865FF9A0}"/>
    <hyperlink ref="BU70" r:id="rId83" xr:uid="{C769E01E-464C-42E8-96D0-E53773FCDCD4}"/>
    <hyperlink ref="BM71" r:id="rId84" xr:uid="{C0B6CCC9-B95D-4007-B21C-FC51F1B01C99}"/>
    <hyperlink ref="BU71" r:id="rId85" xr:uid="{0BE4785B-5F5B-4F3A-8B20-EA645D90AC68}"/>
    <hyperlink ref="BU72" r:id="rId86" xr:uid="{C3075236-6321-421E-B6A2-A14802395296}"/>
    <hyperlink ref="BM73" r:id="rId87" xr:uid="{EC450021-E0D0-4B16-8715-E3771FF57BAE}"/>
    <hyperlink ref="BM74" r:id="rId88" xr:uid="{A4DA7F2C-51E4-4B52-9EBD-CF2428E25B71}"/>
    <hyperlink ref="BU74" r:id="rId89" xr:uid="{A75E63A5-1BB3-4470-9985-12BA0341503F}"/>
    <hyperlink ref="BM75" r:id="rId90" xr:uid="{6DF09E98-336F-4B2E-B6AF-0457305A2F4C}"/>
    <hyperlink ref="BU75" r:id="rId91" xr:uid="{DD5B7320-9E2A-4F6D-B300-F04ABD6D2032}"/>
    <hyperlink ref="BM76" r:id="rId92" xr:uid="{26362D13-AE5E-470B-B26F-1A9E5C1B3FC8}"/>
    <hyperlink ref="BU76" r:id="rId93" xr:uid="{DF0A8F71-9A8B-4B97-98DE-A1B2ECF1C506}"/>
    <hyperlink ref="BM77" r:id="rId94" xr:uid="{27B106BA-250F-4F75-808E-F873D33071F5}"/>
    <hyperlink ref="BU77" r:id="rId95" xr:uid="{293592A1-9BC5-4422-B3F0-42DC0728519F}"/>
    <hyperlink ref="BM78" r:id="rId96" xr:uid="{4902FF0C-DDBC-4FF5-9934-586C0C8C2AB2}"/>
    <hyperlink ref="BU78" r:id="rId97" xr:uid="{73AD4BAB-9A17-4615-8481-8493548B6900}"/>
    <hyperlink ref="BM79" r:id="rId98" xr:uid="{CDE41261-6459-40CB-AADD-E8A6638A1D4C}"/>
    <hyperlink ref="BU79" r:id="rId99" xr:uid="{99E232CD-77E2-4A4A-BBC0-33F42D86B5D5}"/>
    <hyperlink ref="BU50" r:id="rId100" xr:uid="{270459F1-CC39-45B7-B576-3B75CE601875}"/>
    <hyperlink ref="BU51" r:id="rId101" xr:uid="{0EE9CFA8-A323-42DA-8C54-C9DA2B32B602}"/>
    <hyperlink ref="BU52" r:id="rId102" xr:uid="{0CC58F8D-3685-428D-95BA-F10D414873A4}"/>
    <hyperlink ref="BU53" r:id="rId103" xr:uid="{055A5A95-ABB0-4849-B670-1D4569A4DE43}"/>
    <hyperlink ref="BU54" r:id="rId104" xr:uid="{B8523608-94B4-4FC3-BC8F-07CAA415728B}"/>
    <hyperlink ref="BU57" r:id="rId105" xr:uid="{4A70BFB6-3BB5-44A0-AEA3-A6A8FD765DC3}"/>
    <hyperlink ref="BU58" r:id="rId106" xr:uid="{B06B8F72-5F46-439D-8461-268967574F1C}"/>
    <hyperlink ref="BU59" r:id="rId107" xr:uid="{76CC202C-5526-4130-BF50-94512AA0D32A}"/>
    <hyperlink ref="BU60" r:id="rId108" xr:uid="{EBE6D647-4878-49CA-AB9A-DBCF95120452}"/>
    <hyperlink ref="BU61" r:id="rId109" xr:uid="{E887676E-5E20-4EEA-8084-BDC742A8A89B}"/>
    <hyperlink ref="BU63" r:id="rId110" xr:uid="{CF251F93-6F41-48FE-A204-FBACBEC02DCF}"/>
    <hyperlink ref="BM32" r:id="rId111" xr:uid="{C067BFCF-BA14-4164-9DBE-66589900A46F}"/>
    <hyperlink ref="BM55" r:id="rId112" xr:uid="{0994F502-9FFE-4744-A258-929DF924DCFC}"/>
    <hyperlink ref="BU55" r:id="rId113" xr:uid="{1F728D20-3DDD-4055-A97A-12818DF2260F}"/>
    <hyperlink ref="BM56" r:id="rId114" xr:uid="{21013D0A-C8CF-492F-B9B7-629BC8B1341C}"/>
    <hyperlink ref="BU56" r:id="rId115" xr:uid="{7071738F-4F3C-4990-9E5A-7EC2E83FB6FA}"/>
    <hyperlink ref="BU27" r:id="rId116" xr:uid="{43AFA738-EBD5-4B12-84BA-5B2FCF9011E8}"/>
    <hyperlink ref="BM27" r:id="rId117" xr:uid="{9F55E6F9-8BED-4DBD-B44E-C28169EAFFCE}"/>
    <hyperlink ref="BU30" r:id="rId118" xr:uid="{0E1D1FB2-11D9-48DF-81EA-FD144AFF7D45}"/>
    <hyperlink ref="BM30" r:id="rId119" xr:uid="{1962CDB5-A1DB-4707-B540-2EEA1BFDCCBF}"/>
    <hyperlink ref="BU32" r:id="rId120" xr:uid="{F59E2761-04A6-486B-B3A9-77DA47C378FA}"/>
    <hyperlink ref="BM80" r:id="rId121" xr:uid="{94A3904C-B71E-4BE3-916B-6086ADEEDF7F}"/>
    <hyperlink ref="BU80" r:id="rId122" xr:uid="{5CD211BF-612C-42D5-9159-159535EE60D4}"/>
    <hyperlink ref="BM87" r:id="rId123" xr:uid="{6C8C151A-08EE-42EC-8286-BDBDDBCD0F54}"/>
    <hyperlink ref="BM91" r:id="rId124" xr:uid="{25E20FC6-4CC4-4A41-8AA7-C84341042174}"/>
    <hyperlink ref="BU62" r:id="rId125" xr:uid="{0D04E30F-2D08-4C0D-98B3-C465EEC0F432}"/>
    <hyperlink ref="BM81" r:id="rId126" xr:uid="{60A3BF52-C689-4149-AC4C-E5E234A9AA43}"/>
    <hyperlink ref="BU81" r:id="rId127" xr:uid="{A3184925-5332-4CEA-B671-45DF1C3687F7}"/>
    <hyperlink ref="BM84" r:id="rId128" xr:uid="{2CF139A8-3808-437C-989C-6A6D126D4AA8}"/>
    <hyperlink ref="BM85" r:id="rId129" xr:uid="{188EF134-C99F-4250-8D3C-B363A02929ED}"/>
    <hyperlink ref="BU85" r:id="rId130" xr:uid="{030348AB-11E6-4B4A-8D44-0D88B800A183}"/>
    <hyperlink ref="BU66" r:id="rId131" xr:uid="{C2821B66-C52E-42C1-AC59-055DF924E085}"/>
    <hyperlink ref="BM88" r:id="rId132" xr:uid="{0F5C3AE3-088F-4C68-9FCB-C1DC28EB3043}"/>
    <hyperlink ref="BU88" r:id="rId133" xr:uid="{CB7C8015-44F9-4359-A7C8-5021F4DE202D}"/>
    <hyperlink ref="BM83" r:id="rId134" xr:uid="{036FB520-FA78-44AE-BB05-43773A5AA7D4}"/>
    <hyperlink ref="BU83" r:id="rId135" xr:uid="{D388FAFB-25CD-402F-84B0-5313B35EC4D6}"/>
    <hyperlink ref="BU82" r:id="rId136" xr:uid="{D98D2352-F742-4B83-9209-242D94B4330E}"/>
    <hyperlink ref="BM86" r:id="rId137" xr:uid="{A3C21F59-5792-4B39-B5D3-4BE15E19E6F7}"/>
    <hyperlink ref="BU86" r:id="rId138" xr:uid="{7A9B3A69-A7AE-4E40-8783-A344C4722479}"/>
    <hyperlink ref="BM90" r:id="rId139" xr:uid="{7539B873-AAF9-422E-A3ED-F448ED2174B3}"/>
    <hyperlink ref="BU90" r:id="rId140" xr:uid="{C7D809AF-4A3B-472F-91A4-0DE63C951D1E}"/>
    <hyperlink ref="BM96" r:id="rId141" xr:uid="{2F5B7AF7-0058-4A29-B1B5-C0D1536A02E6}"/>
    <hyperlink ref="BU96" r:id="rId142" xr:uid="{FA12969C-DDD2-436F-9454-50101E42EDAB}"/>
    <hyperlink ref="BM92" r:id="rId143" xr:uid="{F2007435-C8C3-45C1-8EE8-1C4A71C59850}"/>
    <hyperlink ref="BU92" r:id="rId144" xr:uid="{08A87334-676C-4444-9ED6-B8A4EC2208F9}"/>
    <hyperlink ref="BM89" r:id="rId145" xr:uid="{09DC4BB6-5293-4673-AA5E-BDAEE5EDC5C4}"/>
    <hyperlink ref="BU89" r:id="rId146" xr:uid="{661B877E-0E5F-403B-8198-73F146B540BC}"/>
    <hyperlink ref="BU91" r:id="rId147" xr:uid="{3BD81B0E-639F-48F6-ADB0-23B141B1BC34}"/>
    <hyperlink ref="BM93" r:id="rId148" xr:uid="{63CA056E-E10D-4D79-A76F-5A628E14F021}"/>
    <hyperlink ref="BU93" r:id="rId149" xr:uid="{C8DA00CD-9EBE-447D-B21F-4F779E44C335}"/>
    <hyperlink ref="BM94" r:id="rId150" xr:uid="{33475897-DD73-4CFC-94D0-C14E076ECAF5}"/>
    <hyperlink ref="BU94" r:id="rId151" xr:uid="{D0946612-9E58-4845-BAC1-8ADB637B54DF}"/>
    <hyperlink ref="BM95" r:id="rId152" xr:uid="{EDF625EE-E8FA-4E71-9E89-A7BCBB92A1F1}"/>
    <hyperlink ref="BU95" r:id="rId153" xr:uid="{A9AA63C1-E183-4D33-8932-7EBA24A4B4C9}"/>
    <hyperlink ref="BM97" r:id="rId154" xr:uid="{2438B16E-7AC5-4EE1-81E3-6F088310167E}"/>
    <hyperlink ref="BM98" r:id="rId155" xr:uid="{16B990B5-637D-410A-A735-6ADC23727111}"/>
    <hyperlink ref="BM99" r:id="rId156" xr:uid="{111E1152-7326-403F-905D-C8215C1A3E0B}"/>
    <hyperlink ref="BU97" r:id="rId157" xr:uid="{4BEB624C-4455-4A67-A0B1-0E996857BB40}"/>
    <hyperlink ref="BU98" r:id="rId158" xr:uid="{55480E1F-1552-4FF5-AD84-F730F1B19AFF}"/>
    <hyperlink ref="BM100" r:id="rId159" xr:uid="{0EEF069D-5BB1-42D0-87A7-3BE8D0648EEF}"/>
    <hyperlink ref="BM103" r:id="rId160" xr:uid="{B42D0A39-EFCB-4307-B6F3-B17A83AB7F87}"/>
    <hyperlink ref="BU103" r:id="rId161" xr:uid="{A45EDE6D-F01A-40B5-AF46-C1CC82B32D6A}"/>
    <hyperlink ref="BM104" r:id="rId162" xr:uid="{77326448-1827-467F-840B-7EBCB243F9EE}"/>
    <hyperlink ref="BU104" r:id="rId163" xr:uid="{88D873C3-583F-453B-AD56-916179A53938}"/>
    <hyperlink ref="BM105" r:id="rId164" xr:uid="{9E81D1CD-D7C4-4B36-BA7F-05709376D8BF}"/>
    <hyperlink ref="BM106" r:id="rId165" xr:uid="{4B8D12DF-F2C2-41A9-8732-5BDFB5251C70}"/>
    <hyperlink ref="BM107" r:id="rId166" xr:uid="{6C9B243A-B193-43D5-9DFA-5DC1B64B4A48}"/>
    <hyperlink ref="BM108" r:id="rId167" xr:uid="{90A0A265-A3AA-4803-A72B-9DB9142E41A4}"/>
    <hyperlink ref="BM109" r:id="rId168" xr:uid="{50BF4B0D-5DAD-452A-9C23-6CDC6391BD99}"/>
    <hyperlink ref="BU99" r:id="rId169" xr:uid="{DE55EF0B-220B-405B-A4A2-9CE6C6432A7D}"/>
    <hyperlink ref="BU105" r:id="rId170" xr:uid="{03786E95-951B-4C55-85C7-27579F2A61F0}"/>
    <hyperlink ref="BU106" r:id="rId171" xr:uid="{31FCE863-5E10-42D3-B1ED-C88096A033DF}"/>
    <hyperlink ref="BU107" r:id="rId172" xr:uid="{0504A419-E569-4738-99FF-657555288978}"/>
    <hyperlink ref="BU108" r:id="rId173" xr:uid="{0679AEE7-AA4B-4AC5-9F74-D1AE745E4D60}"/>
    <hyperlink ref="BU109" r:id="rId174" xr:uid="{838C2E45-5C61-4D85-9A2D-F1391698F159}"/>
    <hyperlink ref="BM110" r:id="rId175" xr:uid="{3744899E-847D-4F3B-908F-ADDCE8B35D30}"/>
    <hyperlink ref="BM111" r:id="rId176" xr:uid="{C90F79C6-7C71-4201-A1BA-E4F9003ABC80}"/>
    <hyperlink ref="BU111" r:id="rId177" xr:uid="{0AFC0D42-D2CC-4963-9BBE-B7742948D745}"/>
    <hyperlink ref="BM112" r:id="rId178" xr:uid="{F4FAFA3A-14E1-43A8-9030-260FDE70403B}"/>
    <hyperlink ref="BM113" r:id="rId179" xr:uid="{32875520-1A07-461D-9A9B-09CB84BD09E7}"/>
    <hyperlink ref="BM114" r:id="rId180" xr:uid="{99B91841-F33E-4492-B44C-B918B2D5215C}"/>
    <hyperlink ref="BU114" r:id="rId181" xr:uid="{9832F728-7DCF-472F-BE64-5A68BF304F0A}"/>
    <hyperlink ref="BM116" r:id="rId182" xr:uid="{7C63E492-43B2-4514-BE51-9A31C5E9EC7F}"/>
    <hyperlink ref="BU100" r:id="rId183" xr:uid="{D395DCAD-553B-4564-9AC0-98D076CF49FE}"/>
    <hyperlink ref="BU110" r:id="rId184" xr:uid="{7496C217-FB73-43F8-ADB4-34D2C70391F0}"/>
    <hyperlink ref="BU112" r:id="rId185" xr:uid="{602D2921-DA24-4810-B701-0E11B7AB6BEA}"/>
    <hyperlink ref="BU113" r:id="rId186" xr:uid="{A68FD727-BEBF-4D0C-B292-93936D2D1D1E}"/>
    <hyperlink ref="BU116" r:id="rId187" xr:uid="{0BCE12D6-5F9C-4EAF-BD5C-9A4C3F4034CB}"/>
    <hyperlink ref="BM117" r:id="rId188" xr:uid="{A24E0DB9-B46E-4708-8629-EEAF2A89F6A7}"/>
    <hyperlink ref="BU117" r:id="rId189" xr:uid="{E56A0F66-8292-42E5-9B11-4F45F7E67B7E}"/>
    <hyperlink ref="BM118" r:id="rId190" xr:uid="{D875D00F-61B5-4E2C-A09B-26D4CD2C6D71}"/>
    <hyperlink ref="BM119" r:id="rId191" xr:uid="{831C7126-7991-40AF-A236-06E0AF064E47}"/>
    <hyperlink ref="BM120" r:id="rId192" xr:uid="{925E114C-74A7-45C7-B56B-1EFD2F299594}"/>
    <hyperlink ref="BM101" r:id="rId193" xr:uid="{79F31A76-32DA-4C40-A99A-9C7A82E78C71}"/>
    <hyperlink ref="BU101" r:id="rId194" xr:uid="{05190482-A9C9-4E55-A06A-73B053002BAA}"/>
    <hyperlink ref="BU118" r:id="rId195" xr:uid="{B3005329-424E-4139-B27B-0935AF506BF5}"/>
    <hyperlink ref="BM102" r:id="rId196" xr:uid="{007A46AE-E2EB-4BC5-A9E4-1649F355877D}"/>
    <hyperlink ref="BU102" r:id="rId197" xr:uid="{AD317649-3A45-4415-850D-FCC4A65F0DDF}"/>
    <hyperlink ref="BU119" r:id="rId198" xr:uid="{0F8B3237-89BF-480B-AC76-AB020F80B844}"/>
    <hyperlink ref="BM123" r:id="rId199" xr:uid="{F7A68C38-19F1-4E3B-8CD7-2DBE155388F0}"/>
    <hyperlink ref="BU123" r:id="rId200" xr:uid="{A1E13E3D-BF6A-4352-8A48-0CF2410B0082}"/>
    <hyperlink ref="BM122" r:id="rId201" xr:uid="{48CE7485-ED3B-408A-A9E2-E9ADA4EC098C}"/>
    <hyperlink ref="BU122" r:id="rId202" xr:uid="{584F32C7-862D-423B-9ED6-3715404CE672}"/>
    <hyperlink ref="BM124" r:id="rId203" xr:uid="{86476F54-3A1F-4B1C-943A-9361A6955D4C}"/>
    <hyperlink ref="BU124" r:id="rId204" xr:uid="{E2DA1B10-2AB4-4107-908D-6FC0D6085C2C}"/>
    <hyperlink ref="BM127" r:id="rId205" xr:uid="{B403CBE8-D8A4-451A-971F-ED56501A351E}"/>
    <hyperlink ref="BU127" r:id="rId206" xr:uid="{5A2F8393-76B2-42B1-AC65-8782F32CB42C}"/>
    <hyperlink ref="BU120" r:id="rId207" xr:uid="{8A97DBB6-EF7D-4B8E-9B6C-61219C62B718}"/>
    <hyperlink ref="BM125" r:id="rId208" xr:uid="{A08151EE-488B-48C6-9537-D07A8C9982D9}"/>
    <hyperlink ref="BU125" r:id="rId209" xr:uid="{3C5923C9-CF06-4B94-85F2-184EB6F7D56D}"/>
    <hyperlink ref="BM128" r:id="rId210" xr:uid="{041A8D7A-8478-4B0D-818A-4F3DD51D15F7}"/>
    <hyperlink ref="BU128" r:id="rId211" xr:uid="{BDE61486-8758-4F08-8487-F257C1B06DB0}"/>
    <hyperlink ref="BM129" r:id="rId212" xr:uid="{60BE7F68-B679-49C1-9C99-52BBBAEF33D0}"/>
    <hyperlink ref="BU129" r:id="rId213" xr:uid="{69847FDE-4627-43C3-80B8-2904293A3F1A}"/>
    <hyperlink ref="BM130" r:id="rId214" xr:uid="{076F60EE-DC0E-454D-8BE4-52C669374E10}"/>
    <hyperlink ref="BU130" r:id="rId215" xr:uid="{E0EE0112-A1AF-47B4-B3AA-6517FB6BEAD7}"/>
    <hyperlink ref="BU115" r:id="rId216" xr:uid="{A266DB39-33F5-4844-A568-3B2BC810CFBA}"/>
    <hyperlink ref="BM132" r:id="rId217" xr:uid="{99647ED9-8D28-4D1F-9902-0BD1531E60DD}"/>
    <hyperlink ref="BU132" r:id="rId218" xr:uid="{457EF9C9-BCC9-4D4D-9D86-878FD37E5AF8}"/>
    <hyperlink ref="BM133" r:id="rId219" xr:uid="{AC7D0037-9DFC-4ECC-9DB0-E2791A840F6F}"/>
    <hyperlink ref="BU133" r:id="rId220" xr:uid="{FA2D27AB-9753-405A-AB4C-266956C4AABF}"/>
    <hyperlink ref="BM134" r:id="rId221" xr:uid="{7EA78778-0025-41A8-8D5E-9686A00BDB4F}"/>
    <hyperlink ref="BU134" r:id="rId222" xr:uid="{B0E9CFCA-6E98-4ECC-9F93-8EF3F1D1D055}"/>
    <hyperlink ref="BM135" r:id="rId223" xr:uid="{D275BCF3-0AA7-4B53-9A07-F87CD24C7B59}"/>
    <hyperlink ref="BU135" r:id="rId224" xr:uid="{E1975AA9-EEAB-47CA-8EDB-02335657C1BF}"/>
    <hyperlink ref="BM136" r:id="rId225" xr:uid="{888ABE9C-343A-4604-83F6-50E2B5ACA2FC}"/>
    <hyperlink ref="BU121" r:id="rId226" xr:uid="{C0F9784B-933C-4866-98C3-282FEC6AEBBE}"/>
    <hyperlink ref="BU126" r:id="rId227" xr:uid="{BEBB3F50-8E35-476C-B0B7-1A4D527A5924}"/>
    <hyperlink ref="BU136" r:id="rId228" xr:uid="{545CC483-6B78-44FA-98B9-762B78415C91}"/>
    <hyperlink ref="BU137" r:id="rId229" xr:uid="{304EB84D-9F17-4A7D-8843-BB73377A8A8D}"/>
    <hyperlink ref="BM138" r:id="rId230" xr:uid="{9A8C4970-D50A-4FA1-958F-FE96D405BE34}"/>
    <hyperlink ref="BU138" r:id="rId231" xr:uid="{21A2CE75-3B68-4429-A538-3782C7D09C42}"/>
    <hyperlink ref="BM121" r:id="rId232" xr:uid="{4A6BD972-A18D-4F31-9C4F-3BD5C6CEEB3A}"/>
    <hyperlink ref="BM131" r:id="rId233" xr:uid="{E0D2159C-0BD4-4930-9C12-9D70B03507E1}"/>
    <hyperlink ref="BU131" r:id="rId234" xr:uid="{6FB335DF-53BC-450B-8BEA-9FD12CC9AC0A}"/>
    <hyperlink ref="BM139" r:id="rId235" xr:uid="{AF15C001-6EA3-4FA5-B79A-EB9DFDEC7BA3}"/>
    <hyperlink ref="BU139" r:id="rId236" xr:uid="{F1A2314B-F2C8-4F00-82AB-5B76139E23CA}"/>
    <hyperlink ref="BM140" r:id="rId237" xr:uid="{77C00A21-7B24-4816-912E-F863B90F0F79}"/>
    <hyperlink ref="BU140" r:id="rId238" xr:uid="{4EE0BFFD-2D1C-45CB-AE63-CA2046F54FEA}"/>
    <hyperlink ref="BU141" r:id="rId239" xr:uid="{6F712A53-6A26-48B0-89C8-8AFFC663E4C8}"/>
    <hyperlink ref="BM142" r:id="rId240" xr:uid="{EC338627-6AF0-4F1B-A646-6B022E0360F1}"/>
    <hyperlink ref="BU142" r:id="rId241" xr:uid="{BCD3C5E4-7869-47FA-8E97-4E6CB49EF39A}"/>
    <hyperlink ref="BM143" r:id="rId242" xr:uid="{918F1585-1EEE-4F22-8DC6-ED7A1E631D0E}"/>
    <hyperlink ref="BU143" r:id="rId243" xr:uid="{B756F16C-48AF-425A-804B-4B89CC547D4B}"/>
    <hyperlink ref="BM144" r:id="rId244" xr:uid="{1E8F63E9-E652-4655-84D2-323CF276B1FA}"/>
    <hyperlink ref="BU144" r:id="rId245" xr:uid="{BC464228-AF80-4EA1-920F-6B54B7451A76}"/>
    <hyperlink ref="BM145" r:id="rId246" xr:uid="{CD7A1AF5-D3A1-4E45-8625-28AF52AB4335}"/>
    <hyperlink ref="BU145" r:id="rId247" xr:uid="{BBD6F1CE-0F66-4F40-B009-1CAC36204F39}"/>
    <hyperlink ref="BM147" r:id="rId248" xr:uid="{D8724CB9-1B2C-4694-9E62-84024475983D}"/>
    <hyperlink ref="BU147" r:id="rId249" xr:uid="{140FA603-76EA-4076-BDEC-FBC6B783B5B1}"/>
    <hyperlink ref="BM149" r:id="rId250" xr:uid="{275EA2B1-B8E7-4B74-A5D0-C8A59F60CE31}"/>
    <hyperlink ref="BU149" r:id="rId251" xr:uid="{0832BAD4-27CE-4A5B-9B74-EE579F4F204B}"/>
    <hyperlink ref="BM150" r:id="rId252" xr:uid="{A95F7887-C26D-49F0-B1C7-43BF9D49D184}"/>
    <hyperlink ref="BU150" r:id="rId253" xr:uid="{B43AC122-BC85-405B-8333-7CFF37E04AA0}"/>
    <hyperlink ref="BU151" r:id="rId254" xr:uid="{D5B5479B-5A2B-496A-96C6-1CBAD3F007D4}"/>
    <hyperlink ref="BM152" r:id="rId255" xr:uid="{00FC9D38-3C37-4F9F-8BB9-C910182086AC}"/>
    <hyperlink ref="BU152" r:id="rId256" xr:uid="{0507B71B-A0BF-44A3-901C-DED2F47BAAF6}"/>
    <hyperlink ref="BU153" r:id="rId257" xr:uid="{7A7706E6-BC3A-43F1-939C-67A0231F3211}"/>
    <hyperlink ref="BM155" r:id="rId258" xr:uid="{CD1DA008-E976-4DB2-BD90-1774BE7BC857}"/>
    <hyperlink ref="BU154" r:id="rId259" xr:uid="{8A082898-088F-4601-AF74-DF763A2B717D}"/>
    <hyperlink ref="BU155" r:id="rId260" xr:uid="{7AACFC49-D56A-48A5-BEF7-EFFA00DF60D9}"/>
    <hyperlink ref="BM157" r:id="rId261" xr:uid="{DD6AB01F-FF28-416C-B48E-10CC95819533}"/>
    <hyperlink ref="BU157" r:id="rId262" xr:uid="{B7665A57-C869-4958-A21C-29C93FE46749}"/>
    <hyperlink ref="BU159" r:id="rId263" xr:uid="{F31DA179-B5CE-47D5-A802-F13A986B0576}"/>
    <hyperlink ref="BU146" r:id="rId264" xr:uid="{1E1E8C17-6268-42ED-929C-E1D91E6BD86D}"/>
    <hyperlink ref="BU161" r:id="rId265" xr:uid="{65C85E31-C1F9-457E-96E7-92E8726D73B6}"/>
    <hyperlink ref="BM163" r:id="rId266" xr:uid="{C8A54323-BD01-4EAE-A39A-23946F8B546A}"/>
    <hyperlink ref="BU163" r:id="rId267" xr:uid="{C8720173-0D84-40D9-A81B-EFD1915B2896}"/>
    <hyperlink ref="BM158" r:id="rId268" xr:uid="{E8B56DF4-E571-437F-948B-5CF68183C5BA}"/>
    <hyperlink ref="BU158" r:id="rId269" xr:uid="{DA306757-8A4B-4A64-929E-F4D43261D642}"/>
    <hyperlink ref="BM160" r:id="rId270" xr:uid="{AB96EE40-9A9C-4923-8244-8664C8CA8F1A}"/>
    <hyperlink ref="BU160" r:id="rId271" xr:uid="{05133E9C-B6D3-4D0B-882D-793253FC4790}"/>
    <hyperlink ref="BU156" r:id="rId272" xr:uid="{95468727-318C-454E-A178-51091B020C28}"/>
    <hyperlink ref="BM164" r:id="rId273" xr:uid="{B36C506D-2881-46B9-B4A3-834E9BF845D0}"/>
    <hyperlink ref="BU164" r:id="rId274" xr:uid="{6C5194C8-7483-4907-80F2-A0F5A4371FDB}"/>
    <hyperlink ref="BM165" r:id="rId275" xr:uid="{3C188BD5-C211-4822-B788-30A4B7B29CA6}"/>
    <hyperlink ref="BU165" r:id="rId276" xr:uid="{3346A89A-FAEC-46B1-8E18-4C4442C8E801}"/>
    <hyperlink ref="BM166" r:id="rId277" xr:uid="{A18795B2-5773-44F2-B15D-2F598715EA9D}"/>
    <hyperlink ref="BU167" r:id="rId278" xr:uid="{336A34BC-59FE-4805-BAEB-96D2059D1507}"/>
    <hyperlink ref="BU171" r:id="rId279" xr:uid="{68B87648-BF37-431F-9162-8670FF94F084}"/>
    <hyperlink ref="BM188" r:id="rId280" xr:uid="{24B55989-2741-4DA9-98A0-430DAA202AE2}"/>
    <hyperlink ref="BU188" r:id="rId281" xr:uid="{1347A440-63B6-48CD-A77F-836F65D07087}"/>
    <hyperlink ref="BM148" r:id="rId282" xr:uid="{B5081922-2EB6-47CD-A514-0C6A5A4E1D6B}"/>
    <hyperlink ref="BU148" r:id="rId283" xr:uid="{A220C443-9D4C-4825-8B5F-F21D67CBF12E}"/>
    <hyperlink ref="BM168" r:id="rId284" xr:uid="{594131D6-C501-4BAA-B226-DD5BC3E08151}"/>
    <hyperlink ref="BU168" r:id="rId285" xr:uid="{1909CBD9-95BC-4703-A451-3F5731305359}"/>
    <hyperlink ref="BM169" r:id="rId286" xr:uid="{92704010-AC34-4816-B55D-1E59E7255B63}"/>
    <hyperlink ref="BU169" r:id="rId287" xr:uid="{92C7F216-D2A4-4236-A50C-D78EB7903EB1}"/>
    <hyperlink ref="BM170" r:id="rId288" xr:uid="{F167773C-2CDE-4D4F-9D4D-79E5CD4B9E0A}"/>
    <hyperlink ref="BU170" r:id="rId289" xr:uid="{7A62C62E-4746-4063-8FFF-8B9F201BA17B}"/>
    <hyperlink ref="BM172" r:id="rId290" xr:uid="{EA82AA5D-ADD1-4EF8-8297-5D9D1DB4A292}"/>
    <hyperlink ref="BU172" r:id="rId291" xr:uid="{B5E7F9C3-9EFC-40DD-8428-303BC684A7BF}"/>
    <hyperlink ref="BM174" r:id="rId292" xr:uid="{F7ABEFD4-9FE9-4C65-955D-223A47D5CE43}"/>
    <hyperlink ref="BU174" r:id="rId293" xr:uid="{D72E7FD9-15D2-432A-A8DB-1CD19ABC40AC}"/>
    <hyperlink ref="BM175" r:id="rId294" xr:uid="{764E287E-2003-402E-ADB9-E4815646B66D}"/>
    <hyperlink ref="BU175" r:id="rId295" xr:uid="{67F064BD-487F-47F8-81F7-294F1B73D765}"/>
    <hyperlink ref="BM178" r:id="rId296" xr:uid="{89A41D63-1B7A-4F1B-9203-791C1AD973DF}"/>
    <hyperlink ref="BU178" r:id="rId297" xr:uid="{4708E916-B4A2-4575-BF6A-0251CFE7DE2B}"/>
    <hyperlink ref="BM180" r:id="rId298" xr:uid="{3AB67BFA-D7B0-4E37-8B8A-FFFDD8753F7B}"/>
    <hyperlink ref="BU180" r:id="rId299" xr:uid="{2480D37C-ED10-40A8-92CA-6AB9AE29D5CB}"/>
    <hyperlink ref="BM184" r:id="rId300" xr:uid="{CDCFB093-2D78-472B-9D69-2968CBE44280}"/>
    <hyperlink ref="BU184" r:id="rId301" xr:uid="{5F18EB7F-E693-4357-AEBD-4F8F5C2ED297}"/>
    <hyperlink ref="BM173" r:id="rId302" xr:uid="{8628ADA5-1C8F-4F19-8DB5-ED79744BFAC5}"/>
    <hyperlink ref="BU173" r:id="rId303" xr:uid="{FFEF24F9-9141-499B-AC23-440C57251EFD}"/>
    <hyperlink ref="BM176" r:id="rId304" xr:uid="{797E1761-8497-409D-AB64-837629534AFE}"/>
    <hyperlink ref="BU176" r:id="rId305" xr:uid="{7C398DF8-1EDF-43D5-98A3-5A28E58BBA9B}"/>
    <hyperlink ref="BM177" r:id="rId306" xr:uid="{9F9EAC56-617B-4977-903A-9E97622155BE}"/>
    <hyperlink ref="BU177" r:id="rId307" xr:uid="{A2D579D3-BBAD-4F10-8F7B-19F98B4312EF}"/>
    <hyperlink ref="BM179" r:id="rId308" xr:uid="{00089857-B371-4B12-983F-9F342AF4A05D}"/>
    <hyperlink ref="BU179" r:id="rId309" xr:uid="{767DAC2F-16DC-4DD9-9335-70D272DBF280}"/>
    <hyperlink ref="BM181" r:id="rId310" xr:uid="{15396B01-9FF9-40B6-AFCE-CC9E2CEF45B2}"/>
    <hyperlink ref="BU181" r:id="rId311" xr:uid="{E4DCF822-5D34-4EAF-A257-8A05D8AEF0F5}"/>
    <hyperlink ref="BU186" r:id="rId312" xr:uid="{97ACB21D-7849-44DA-8D1D-BB6E54C1A011}"/>
    <hyperlink ref="BM187" r:id="rId313" xr:uid="{F94C08F2-D6AA-4A2E-8528-1A11AD25E538}"/>
    <hyperlink ref="BU187" r:id="rId314" xr:uid="{FD0926A2-9C5A-4F31-A68B-A5612DA450E8}"/>
    <hyperlink ref="BM189" r:id="rId315" xr:uid="{E9BCF4F4-961B-4573-A3E3-B1F95E5B6E81}"/>
    <hyperlink ref="BU189" r:id="rId316" xr:uid="{17BF3850-5734-49D6-9C5C-8DCAF0D0E0F1}"/>
    <hyperlink ref="BM190" r:id="rId317" xr:uid="{C8E72EC9-45F6-4DED-9FF0-507CFDAB8DE3}"/>
    <hyperlink ref="BU190" r:id="rId318" xr:uid="{FBA4672A-1E17-41BB-9618-D2E06843C4FC}"/>
    <hyperlink ref="BM191" r:id="rId319" xr:uid="{5014234E-78B5-45BB-9F85-4F076CC0FF00}"/>
    <hyperlink ref="BU191" r:id="rId320" xr:uid="{4325D43D-C88A-4D2F-8882-EB715128B730}"/>
    <hyperlink ref="BM192" r:id="rId321" xr:uid="{BCF1F2F0-A2C4-4005-8401-227269E830AC}"/>
    <hyperlink ref="BU192" r:id="rId322" xr:uid="{94A11C65-620C-4D57-BA57-60985AF57BAB}"/>
    <hyperlink ref="BM197" r:id="rId323" xr:uid="{B2D1A251-9D23-4AE7-AF59-79DF41DF38B2}"/>
    <hyperlink ref="BU197" r:id="rId324" xr:uid="{ADEB4643-3BEA-460E-B5F8-B0024F23E586}"/>
    <hyperlink ref="BM193" r:id="rId325" xr:uid="{1BCEE995-2D15-4F6D-996E-EBC6152CEDAA}"/>
    <hyperlink ref="BU193" r:id="rId326" xr:uid="{D4CA9967-B48D-4269-821C-E890DD02F1AB}"/>
    <hyperlink ref="BM194" r:id="rId327" xr:uid="{C346DF4B-6B70-4272-827C-11BC48320033}"/>
    <hyperlink ref="BU194" r:id="rId328" xr:uid="{135A4F67-8138-4D8D-913B-4517D292ED4E}"/>
    <hyperlink ref="BM195" r:id="rId329" xr:uid="{0E4F44B8-584C-478B-B3D8-E285DE8EC096}"/>
    <hyperlink ref="BU195" r:id="rId330" xr:uid="{2A8AE693-F393-4D3C-A252-1C9EA152BA9A}"/>
    <hyperlink ref="BM198" r:id="rId331" xr:uid="{C82DB9DD-23C0-4338-9128-F4B39B095513}"/>
    <hyperlink ref="BU198" r:id="rId332" xr:uid="{2B195807-372F-4D1E-B78D-8AE8EA06A9EA}"/>
    <hyperlink ref="BM200" r:id="rId333" xr:uid="{AA80B73A-D036-4779-AFB5-AA3EE764C730}"/>
    <hyperlink ref="BM37" r:id="rId334" xr:uid="{50998056-3D3E-4115-9355-7DCE8C09F7BB}"/>
    <hyperlink ref="BM50" r:id="rId335" xr:uid="{6E94EFB6-7446-4B76-926C-F1F91A9EFA12}"/>
    <hyperlink ref="BM58" r:id="rId336" xr:uid="{1932E41C-CBEC-4D57-9F7E-12BCDB0E6A20}"/>
    <hyperlink ref="BM182" r:id="rId337" xr:uid="{78146D3A-38CE-4A9C-8226-9C73E3F9C74F}"/>
    <hyperlink ref="BM209" r:id="rId338" xr:uid="{7D075DA7-2AE9-459F-9304-28EF045ECE1F}"/>
    <hyperlink ref="BM210" r:id="rId339" xr:uid="{0964B9D2-CB1C-496B-9956-B8B078B29E88}"/>
    <hyperlink ref="BM211" r:id="rId340" xr:uid="{E90DA620-A464-4C96-85C7-AD04C5DE350C}"/>
    <hyperlink ref="BM212" r:id="rId341" xr:uid="{2EBB24F7-3E02-4F0B-8D9D-66678BC85091}"/>
    <hyperlink ref="BM218" r:id="rId342" xr:uid="{1CE4B8E3-AAF5-4963-982C-959245BD7A5A}"/>
    <hyperlink ref="BM201" r:id="rId343" xr:uid="{A965BFF9-146C-4E60-A8AC-2D443C35675C}"/>
    <hyperlink ref="BM214" r:id="rId344" xr:uid="{A78F352E-FBCC-49D0-9EEE-6FEB43EC1B5A}"/>
    <hyperlink ref="BM203" r:id="rId345" xr:uid="{75B1FE85-AE44-4548-BF65-5A8CC7E040E3}"/>
    <hyperlink ref="BM204" r:id="rId346" xr:uid="{51A3F3BB-7877-48F8-AC39-46D87D4C3DC2}"/>
    <hyperlink ref="BM205" r:id="rId347" xr:uid="{ED7FDE8E-4760-4BB2-AD01-6E0163034387}"/>
    <hyperlink ref="BU205" r:id="rId348" xr:uid="{7078CB64-2671-4781-9ECD-ADF5D798CBD5}"/>
    <hyperlink ref="BM206" r:id="rId349" xr:uid="{3017E0FD-A2CD-4FCC-8B1A-E394BCAFC041}"/>
    <hyperlink ref="BM183" r:id="rId350" xr:uid="{5C0B527D-6697-4D14-B0E5-3BA3F7C62AD3}"/>
    <hyperlink ref="BM215" r:id="rId351" xr:uid="{8AD0196A-BB0A-4CF2-9DF4-12EC50E55F50}"/>
    <hyperlink ref="BM216" r:id="rId352" xr:uid="{CDB0C463-1430-46A2-9765-F09D713F9481}"/>
    <hyperlink ref="BM219" r:id="rId353" xr:uid="{F65DEC20-FC1C-4A99-AC93-013CA2FF8FE5}"/>
    <hyperlink ref="BM220" r:id="rId354" xr:uid="{A7A669A3-D387-407B-8663-4289110F7611}"/>
    <hyperlink ref="BM221" r:id="rId355" xr:uid="{6E2EF472-30E1-4341-A107-6BBD5125B99C}"/>
    <hyperlink ref="BM196" r:id="rId356" xr:uid="{FAA37E41-86E5-487A-8225-5246AF75F830}"/>
    <hyperlink ref="BM199" r:id="rId357" xr:uid="{8255976E-EC11-47A5-ADB5-9FFAEC5CF977}"/>
    <hyperlink ref="BU199" r:id="rId358" xr:uid="{11A95DA8-BC33-428B-AE7B-BA9EA40CE1D4}"/>
    <hyperlink ref="BU202" r:id="rId359" xr:uid="{5043CBFC-48C7-42DF-9F9C-69C3A75082E2}"/>
    <hyperlink ref="BU203" r:id="rId360" xr:uid="{BF95AAAC-D963-468C-A584-B0BB0AC5300A}"/>
    <hyperlink ref="BU208" r:id="rId361" xr:uid="{9B45991F-FE48-400A-8D0B-64D620B29E71}"/>
    <hyperlink ref="BM225" r:id="rId362" xr:uid="{B7E4D0F5-3088-4CFF-987B-D2065EB92632}"/>
    <hyperlink ref="BU225" r:id="rId363" xr:uid="{F6CC5259-9894-4B9D-8D0B-A17CA6234565}"/>
    <hyperlink ref="BU166" r:id="rId364" xr:uid="{B62FA74A-5740-47E9-82E0-81B61BE77E81}"/>
    <hyperlink ref="BU183" r:id="rId365" xr:uid="{1CDC2A20-CA4E-457B-97BF-C31BF8DCEAD6}"/>
    <hyperlink ref="BU206" r:id="rId366" xr:uid="{F50F067B-4CAA-4BFB-A81F-331F587D3A09}"/>
    <hyperlink ref="BU204" r:id="rId367" xr:uid="{5A4C7FB3-05D8-490F-BE37-93B4451C59C6}"/>
    <hyperlink ref="BU209" r:id="rId368" xr:uid="{6ABCAB36-8011-499D-AB5F-F894E54C0AF0}"/>
    <hyperlink ref="BM213" r:id="rId369" xr:uid="{6C438877-A5B9-477E-9C99-A8583064A152}"/>
    <hyperlink ref="BU215" r:id="rId370" xr:uid="{A98A9C3D-1D08-4E6D-96B7-C4C71E85D0F5}"/>
    <hyperlink ref="BM233" r:id="rId371" xr:uid="{1D6F4E82-238B-4EAB-AF9B-56AF721F6380}"/>
    <hyperlink ref="BM223" r:id="rId372" xr:uid="{90707214-9D1A-4138-A4E3-466928E45F55}"/>
    <hyperlink ref="BU214" r:id="rId373" xr:uid="{1661309A-C71E-4526-BCC2-CC261B0B1D8F}"/>
    <hyperlink ref="BU201" r:id="rId374" xr:uid="{1AC8C63C-AA8D-418C-9B64-1564244DE8C0}"/>
    <hyperlink ref="BU216" r:id="rId375" xr:uid="{684A839A-3994-4604-85F6-A2261CA4D297}"/>
    <hyperlink ref="BU217" r:id="rId376" xr:uid="{D0679688-8F43-4D02-98BE-839F2A113635}"/>
    <hyperlink ref="BM217" r:id="rId377" xr:uid="{1D6B4F51-DB6F-4461-A6B2-E7EEB554BD9A}"/>
    <hyperlink ref="BU218" r:id="rId378" xr:uid="{39000065-F215-44CB-AF00-D7D330941BB4}"/>
    <hyperlink ref="BU185" r:id="rId379" xr:uid="{11DFE789-6596-4D3F-98EA-5B8B578CF622}"/>
    <hyperlink ref="BU200" r:id="rId380" xr:uid="{1F5DD2FD-4901-458E-8815-17709A23CB06}"/>
    <hyperlink ref="BU219" r:id="rId381" xr:uid="{A85E4ED2-BF12-44D5-9D7B-11E9E97C8D41}"/>
    <hyperlink ref="BU220" r:id="rId382" xr:uid="{31BF8922-F74A-4E59-9C22-53691A1D0042}"/>
    <hyperlink ref="BU221" r:id="rId383" xr:uid="{E68FDDBD-9333-45D6-B1E7-D09F06F7A8BD}"/>
    <hyperlink ref="BM222" r:id="rId384" xr:uid="{D21E4A7A-32F2-4088-B6A6-260FB00FD842}"/>
    <hyperlink ref="BU222" r:id="rId385" xr:uid="{DE15036C-EB32-4951-97DE-CFDE47ADD206}"/>
    <hyperlink ref="BU224" r:id="rId386" xr:uid="{4563F5A9-5BAD-4866-A980-2878EF3DF55D}"/>
    <hyperlink ref="BM226" r:id="rId387" xr:uid="{0607878A-01F2-4570-8CB5-B48997D781E7}"/>
    <hyperlink ref="BU226" r:id="rId388" xr:uid="{ABB5BB47-BAD2-4710-B737-1BC9AF0AE98A}"/>
    <hyperlink ref="BM229" r:id="rId389" xr:uid="{4C563A18-95E3-492A-9FF0-029EA4AF4228}"/>
    <hyperlink ref="BU229" r:id="rId390" xr:uid="{EB47240C-8DA9-4E54-A334-BD82A817C6E8}"/>
    <hyperlink ref="BM236" r:id="rId391" xr:uid="{A4A6BB07-186D-4D0A-A753-80E51234327E}"/>
    <hyperlink ref="BU236" r:id="rId392" xr:uid="{DC83A276-AA40-4984-8916-9A6438BF6651}"/>
    <hyperlink ref="BM230" r:id="rId393" xr:uid="{FCA4E11F-F405-47E3-A3A8-3FAF58F9743B}"/>
    <hyperlink ref="BU230" r:id="rId394" xr:uid="{56EE484B-58F4-4770-B9BD-73B5CD9CA612}"/>
    <hyperlink ref="BM231" r:id="rId395" xr:uid="{E62F64F2-2100-496A-947A-4213909056E6}"/>
    <hyperlink ref="BM232" r:id="rId396" xr:uid="{007D2D18-E2A8-4B55-906D-75697B72D4D9}"/>
    <hyperlink ref="BU232" r:id="rId397" xr:uid="{060A344C-6D71-4641-8D96-572789BC6A01}"/>
    <hyperlink ref="BM228" r:id="rId398" xr:uid="{52FA418E-0DA9-4E97-B891-0E7A8D6D1D49}"/>
    <hyperlink ref="BU228" r:id="rId399" xr:uid="{3C9DB650-7E2A-4BA4-85AD-98736596E776}"/>
    <hyperlink ref="BU231" r:id="rId400" xr:uid="{F4883956-2940-499A-881D-5F5C3E0EE432}"/>
    <hyperlink ref="BM239" r:id="rId401" xr:uid="{66917DFD-D788-4CCA-AFCE-AD8DC9640A4B}"/>
    <hyperlink ref="BU239" r:id="rId402" xr:uid="{99265777-BA74-422A-BC7F-84302AA8BDA6}"/>
    <hyperlink ref="BM242" r:id="rId403" xr:uid="{A6F36DC9-8B8F-4F12-8C12-AEE383AD4F40}"/>
    <hyperlink ref="BU242" r:id="rId404" xr:uid="{538548A6-DE8A-4B68-B23A-BC3A28AE679B}"/>
    <hyperlink ref="BM243" r:id="rId405" xr:uid="{C288AF9D-3AE3-4390-B12E-178A9FABA331}"/>
    <hyperlink ref="BU243" r:id="rId406" xr:uid="{693D040C-902C-42ED-A59F-5AC4E8B931CA}"/>
    <hyperlink ref="BU196" r:id="rId407" xr:uid="{1494C6E4-8547-40D9-B08B-0C9DB0B0F849}"/>
    <hyperlink ref="BM72" r:id="rId408" xr:uid="{1C4B33C8-9E42-4721-8D64-67951E68C0B7}"/>
    <hyperlink ref="BM82" r:id="rId409" xr:uid="{190A239D-4AB0-4304-AFEC-F8E5C4F86F86}"/>
    <hyperlink ref="BM161" r:id="rId410" xr:uid="{5CC06E36-0411-4004-B9E1-FAA32679A489}"/>
    <hyperlink ref="BM245" r:id="rId411" xr:uid="{BE5044A0-DB7A-4EFB-B2A0-3F183961CFE8}"/>
    <hyperlink ref="BM246" r:id="rId412" xr:uid="{B8536A7D-E14A-471C-BB9D-BE520EF47B41}"/>
    <hyperlink ref="BM227" r:id="rId413" xr:uid="{C3C6AD6B-A2B1-4246-BD34-11A0DD675A8C}"/>
    <hyperlink ref="BU240" r:id="rId414" xr:uid="{97F40B68-3ADF-4027-80CF-321229AABB2B}"/>
    <hyperlink ref="BM244" r:id="rId415" xr:uid="{E9D054BD-E738-42A5-B365-566F07AEE049}"/>
    <hyperlink ref="BM247" r:id="rId416" xr:uid="{69F80FA1-B09B-4863-98BC-188735019F47}"/>
    <hyperlink ref="BU227" r:id="rId417" xr:uid="{42485C83-D965-46A2-B2BF-DE796D087E14}"/>
    <hyperlink ref="BM257" r:id="rId418" xr:uid="{3739FB4E-0B2B-4CAE-BEEC-6DDA2D9DFEB3}"/>
    <hyperlink ref="BM248" r:id="rId419" xr:uid="{7C2C97B2-F5BC-4C18-86FC-42F642FDF542}"/>
    <hyperlink ref="BU248" r:id="rId420" xr:uid="{470034B5-F3B2-4005-A1BA-1EBF90734083}"/>
    <hyperlink ref="BU247" r:id="rId421" xr:uid="{42260BBA-478C-4910-9E30-3AC019344FDB}"/>
    <hyperlink ref="BM251" r:id="rId422" xr:uid="{CDB6D06F-5098-4CBF-A739-15AE7B03038C}"/>
    <hyperlink ref="BU251" r:id="rId423" xr:uid="{FCBA87D6-7789-43E6-BF9C-57D53FCBE6C8}"/>
    <hyperlink ref="BM252" r:id="rId424" xr:uid="{37EDC80F-474F-4E91-835E-CE13C5530F13}"/>
    <hyperlink ref="BU252" r:id="rId425" xr:uid="{EAF270F6-92C4-4871-AFAB-5FC7F3996FD2}"/>
    <hyperlink ref="BM253" r:id="rId426" xr:uid="{5755F69F-1B6D-497F-9954-DDC618851F38}"/>
    <hyperlink ref="BM260" r:id="rId427" xr:uid="{4D8F543A-521E-4DD9-8DC7-3109A1BC6579}"/>
    <hyperlink ref="BM263" r:id="rId428" xr:uid="{419F7AFB-46C1-4571-B78A-23399B69CCCA}"/>
    <hyperlink ref="BU263" r:id="rId429" xr:uid="{23F4B762-CA17-49A1-9B3E-DC4CEC08DDCC}"/>
    <hyperlink ref="BU267" r:id="rId430" xr:uid="{2A080B35-898F-4486-816D-7D6644FB6BD2}"/>
    <hyperlink ref="BU260" r:id="rId431" xr:uid="{57A7DF1C-F135-49CE-A043-CFC610D229C3}"/>
    <hyperlink ref="BU253" r:id="rId432" xr:uid="{14DBC51C-E044-4CA7-A86F-D637E2C3F0E0}"/>
    <hyperlink ref="BU257" r:id="rId433" xr:uid="{10C0157D-57B9-472D-ADB0-C788742106B4}"/>
    <hyperlink ref="BU244" r:id="rId434" xr:uid="{D7726E91-6A64-4611-966B-93875D2E45A6}"/>
    <hyperlink ref="BM267" r:id="rId435" xr:uid="{C5469686-B5EF-4D19-AB68-E7D8B998184F}"/>
    <hyperlink ref="BM268" r:id="rId436" xr:uid="{FBA25A64-9CD2-43F3-9256-0D9EDA1D142C}"/>
    <hyperlink ref="BM258" r:id="rId437" xr:uid="{EF241907-EA33-40BD-8A40-808A1715C013}"/>
    <hyperlink ref="BU258" r:id="rId438" xr:uid="{F9DC12F0-7F6E-4D5D-AB35-08348D0550BD}"/>
    <hyperlink ref="BM259" r:id="rId439" xr:uid="{C04CF95B-8F90-45A8-85FC-B1F0B6014D4C}"/>
    <hyperlink ref="BU259" r:id="rId440" xr:uid="{5F500F4B-077F-4986-B5D5-8912CD4746A2}"/>
    <hyperlink ref="BM269" r:id="rId441" xr:uid="{75F6F0C4-63A9-494B-BE5C-DBA3FAA59D91}"/>
    <hyperlink ref="BU269" r:id="rId442" xr:uid="{4AFF7927-CD96-40FF-9D7B-252465F4A4DB}"/>
    <hyperlink ref="BU223" r:id="rId443" xr:uid="{E0DAD451-70D1-421B-B73B-43F6CABF6959}"/>
    <hyperlink ref="BU241" r:id="rId444" xr:uid="{E35C75A1-E4E6-4975-B808-DB35A1C059C5}"/>
    <hyperlink ref="BM241" r:id="rId445" xr:uid="{7A16B793-69BA-430E-907F-229FDE09B6C9}"/>
    <hyperlink ref="BU249" r:id="rId446" xr:uid="{CAD9B9F3-D33F-4CAF-B135-0F2C2B28036F}"/>
    <hyperlink ref="BU246" r:id="rId447" xr:uid="{8EBFAED0-DC9A-46D6-A2A4-1E6B84A5B3C7}"/>
    <hyperlink ref="BU270" r:id="rId448" xr:uid="{917F9E12-2A26-48A7-B580-D1D3593D34C3}"/>
    <hyperlink ref="BU275" r:id="rId449" xr:uid="{18E4837E-609C-4921-A2F5-2A027A3D1F1B}"/>
    <hyperlink ref="BU266" r:id="rId450" xr:uid="{78020314-9937-476B-A399-A9F783CFB9C4}"/>
    <hyperlink ref="BM270" r:id="rId451" xr:uid="{D6502117-3F27-4FC6-9925-82FDE23216A2}"/>
    <hyperlink ref="BU182" r:id="rId452" xr:uid="{697DAB93-A90A-4CCF-90B3-5FDD2D6DAB4D}"/>
    <hyperlink ref="BU211" r:id="rId453" xr:uid="{AEB8928C-2A09-4610-926F-82922FD79C65}"/>
    <hyperlink ref="BU210" r:id="rId454" xr:uid="{60CB3C01-ECA0-455B-9887-2E2E4D205631}"/>
    <hyperlink ref="BU212" r:id="rId455" xr:uid="{35704EA5-6EC5-48E9-B60F-BC1385BD4CEE}"/>
    <hyperlink ref="BU213" r:id="rId456" xr:uid="{9FD335AC-EC44-48E8-B63D-A89124699E85}"/>
    <hyperlink ref="BM275" r:id="rId457" xr:uid="{7184A4C5-9C5C-43A7-97BD-BC33443799CE}"/>
    <hyperlink ref="BM151" r:id="rId458" xr:uid="{A673404A-725E-489E-98AC-B6F858CD9773}"/>
    <hyperlink ref="BM186" r:id="rId459" xr:uid="{4E7EF6D9-8AB3-4317-9D36-E73860F0053F}"/>
    <hyperlink ref="BM154" r:id="rId460" xr:uid="{A098FE25-6A8F-401B-95FD-3BE5844E3C9A}"/>
    <hyperlink ref="BM171" r:id="rId461" xr:uid="{4A7D4960-3FC1-4FC2-8FC9-AA3AF1369C8B}"/>
    <hyperlink ref="BM208" r:id="rId462" xr:uid="{ADDCABC7-7773-475E-A9C2-A92445BD29E0}"/>
    <hyperlink ref="BM254" r:id="rId463" xr:uid="{CAB497A5-2461-46BE-9AD5-5B6CC4145CFC}"/>
    <hyperlink ref="BU254" r:id="rId464" xr:uid="{12E99585-A322-4FCF-B926-62EE4A14AED2}"/>
    <hyperlink ref="BU268" r:id="rId465" xr:uid="{5EF0A6ED-493C-4FF7-862A-B496AFEDF611}"/>
    <hyperlink ref="BU233" r:id="rId466" xr:uid="{757D0B9A-3B7B-4FFF-8D39-465A50124300}"/>
    <hyperlink ref="BU234" r:id="rId467" xr:uid="{6C073BD6-CDBB-44AA-9CB9-2AF556EEE4BE}"/>
    <hyperlink ref="BU235" r:id="rId468" xr:uid="{5B1D14DF-0513-4EB8-9D4A-73AC267F0043}"/>
    <hyperlink ref="BM240" r:id="rId469" xr:uid="{9A0B409E-DA35-435C-9550-2AEAB7A6125F}"/>
    <hyperlink ref="BU250" r:id="rId470" xr:uid="{90BD4D38-426C-4E07-BD25-81525DE829C2}"/>
    <hyperlink ref="BM250" r:id="rId471" xr:uid="{49FAFE38-B8B5-413E-8FC2-0EA91684DD88}"/>
    <hyperlink ref="BM264" r:id="rId472" xr:uid="{CDFFC2A5-D825-4312-AC76-1D4448D31B5B}"/>
    <hyperlink ref="BU264" r:id="rId473" xr:uid="{C87A99CA-B333-46E7-AEAD-8A19E32BC851}"/>
    <hyperlink ref="BM266" r:id="rId474" xr:uid="{38821B1F-7CD1-46E5-A66B-AE44ACC9CA1B}"/>
    <hyperlink ref="BM265" r:id="rId475" xr:uid="{785869B2-93BD-4F3B-BE4E-431B8F359E2B}"/>
    <hyperlink ref="BM262" r:id="rId476" xr:uid="{24C55122-AB95-40C4-9717-55E77E7884C8}"/>
    <hyperlink ref="BU262" r:id="rId477" xr:uid="{025392CC-54EF-45B7-86D2-7C731143807D}"/>
    <hyperlink ref="BM271" r:id="rId478" xr:uid="{78A6350C-C280-41FE-B052-F7E950317351}"/>
    <hyperlink ref="BU265" r:id="rId479" xr:uid="{962CAC1D-F6B9-4AC7-AB84-EC7E56215915}"/>
    <hyperlink ref="BM224" r:id="rId480" xr:uid="{9EEFFD31-15BD-4A9E-B4DD-4E453AD49434}"/>
    <hyperlink ref="BU271" r:id="rId481" xr:uid="{D3FEBB36-E059-43C8-A2D4-DA9D2A42FCC7}"/>
    <hyperlink ref="BM255" r:id="rId482" xr:uid="{75F85136-C743-455D-A849-7058653963DC}"/>
    <hyperlink ref="BM256" r:id="rId483" xr:uid="{41B78E3B-5CFA-4C15-893B-19CD6626C089}"/>
    <hyperlink ref="BU255" r:id="rId484" xr:uid="{DF9CE004-B676-4C02-B2BB-C4FB3CCC4D6B}"/>
    <hyperlink ref="BU256" r:id="rId485" xr:uid="{ECE0F32B-D805-4777-A9D4-465DE8D52B33}"/>
    <hyperlink ref="BM273" r:id="rId486" xr:uid="{D08454BE-CB98-4AB8-8692-7A94C5F1EE35}"/>
    <hyperlink ref="BU273" r:id="rId487" xr:uid="{95062248-F2D5-42A4-96E3-F37ECA6B044F}"/>
    <hyperlink ref="BM261" r:id="rId488" xr:uid="{CB789689-5C32-42F6-ADC7-E31C6BE22F45}"/>
    <hyperlink ref="BU261" r:id="rId489" xr:uid="{D0126446-6DA0-4AE8-9CB2-A0F337A825A6}"/>
    <hyperlink ref="BM276" r:id="rId490" xr:uid="{91AACB4A-4FC6-4250-B8F6-4A6948F6213D}"/>
    <hyperlink ref="BM277" r:id="rId491" xr:uid="{C23E3A2B-3CD6-40D7-BB33-2FBD4BF84BAB}"/>
    <hyperlink ref="BU2" r:id="rId492" xr:uid="{4B68AC0B-8677-4404-8A16-41135BB5E67B}"/>
    <hyperlink ref="BU18" r:id="rId493" xr:uid="{7AB11162-CC5C-4E07-9032-047BF7C871BE}"/>
    <hyperlink ref="BU245" r:id="rId494" xr:uid="{632D2B98-A054-45E1-A72F-8E52978CBFE7}"/>
    <hyperlink ref="BM43" r:id="rId495" xr:uid="{C6D72CFE-147B-4BD7-8B64-0385F49729AE}"/>
    <hyperlink ref="BM274" r:id="rId496" xr:uid="{98FB776A-4E75-432F-A5B8-7C5D967C6396}"/>
    <hyperlink ref="BU274" r:id="rId497" xr:uid="{A131225B-5642-46B1-9554-8E018F43E437}"/>
    <hyperlink ref="BM284" r:id="rId498" xr:uid="{4BE5ED7F-CCC8-44EC-B2C3-D325009A1379}"/>
    <hyperlink ref="BU284" r:id="rId499" xr:uid="{E2BF7302-94F6-4EBB-9BDF-F584921EB57A}"/>
    <hyperlink ref="BM272" r:id="rId500" xr:uid="{AD49F638-7A3B-47D0-9632-041BDA4008B1}"/>
    <hyperlink ref="BU272" r:id="rId501" xr:uid="{BA816CE7-07A6-492A-BDF6-2393B962567D}"/>
    <hyperlink ref="BM279" r:id="rId502" xr:uid="{97EF68A7-DFFE-4E9D-B2D1-949B6512B3AE}"/>
    <hyperlink ref="BU279" r:id="rId503" xr:uid="{4760BEA6-3B99-476F-B574-D0FB381CC80C}"/>
    <hyperlink ref="BM280" r:id="rId504" xr:uid="{A60CB2B0-A8C5-4457-A3A1-5CD371FAB41C}"/>
    <hyperlink ref="BU280" r:id="rId505" xr:uid="{80E03387-AEA8-4C24-B460-64886F16339D}"/>
    <hyperlink ref="BM286" r:id="rId506" xr:uid="{A8BFB956-1482-4B52-9C4C-F238C5DCEFA2}"/>
    <hyperlink ref="BU286" r:id="rId507" xr:uid="{F451D601-4175-4D23-85DF-49E9C24E1BFE}"/>
    <hyperlink ref="BM287" r:id="rId508" xr:uid="{67086B93-965B-4FD9-897E-BB926F0956A9}"/>
    <hyperlink ref="BU287" r:id="rId509" xr:uid="{C8BFC89F-ED9F-4B62-8C20-F3083A87B520}"/>
    <hyperlink ref="BM278" r:id="rId510" xr:uid="{A87CDA21-8730-4079-B2A0-957F5E2E8B64}"/>
    <hyperlink ref="BU278" r:id="rId511" xr:uid="{A585DCC7-05D1-41A7-B7B9-615712ACEEB8}"/>
    <hyperlink ref="BU288" r:id="rId512" xr:uid="{47DC3D6E-6BEA-4B6D-9FD4-956DA93CCA4F}"/>
    <hyperlink ref="BM289" r:id="rId513" xr:uid="{91E89848-314D-457E-B507-BEF7CDE5026F}"/>
    <hyperlink ref="BU289" r:id="rId514" xr:uid="{D39CF7B1-957A-4BEB-BEAA-D9560FD231B8}"/>
    <hyperlink ref="BM290" r:id="rId515" xr:uid="{2E72B0AE-2A37-444D-B39B-D29F497E1188}"/>
    <hyperlink ref="BU290" r:id="rId516" xr:uid="{23F8E105-387B-46C8-A9BF-225FB63E0B6A}"/>
    <hyperlink ref="BM285" r:id="rId517" xr:uid="{DDA7F54C-EBE3-4D0F-8038-9B34D3C2EF4D}"/>
    <hyperlink ref="BU285" r:id="rId518" xr:uid="{479DB880-1ACD-421D-93E3-924C271A0B57}"/>
    <hyperlink ref="BU292" r:id="rId519" xr:uid="{D59759EF-BF26-4556-95D1-7BF3EBEBC4E1}"/>
    <hyperlink ref="BM281" r:id="rId520" xr:uid="{3A1652C3-14B8-4717-AEC6-0CD67F1AC485}"/>
    <hyperlink ref="BU281" r:id="rId521" xr:uid="{DD04D798-1893-487E-A382-09FDDC2B0882}"/>
    <hyperlink ref="BM293" r:id="rId522" xr:uid="{63B07496-AAB8-4571-90C0-6C87B7916742}"/>
    <hyperlink ref="BU293" r:id="rId523" xr:uid="{50457FEE-ECC7-42F5-87FC-CFA9538121F7}"/>
    <hyperlink ref="BM291" r:id="rId524" xr:uid="{7E50F595-5E20-4020-B8B4-50032D658F00}"/>
    <hyperlink ref="BU291" r:id="rId525" xr:uid="{B6B41D78-4C52-4DB9-888A-FE976D0A04CD}"/>
    <hyperlink ref="BM282" r:id="rId526" xr:uid="{2BB6CF36-2B61-4FE7-B09C-5851FE95D0CC}"/>
    <hyperlink ref="BU282" r:id="rId527" xr:uid="{45CA56E0-80E0-4F9A-815B-4E5FB988946C}"/>
    <hyperlink ref="BM283" r:id="rId528" xr:uid="{1469C1C2-301C-4EDA-AB03-8C8BF03964DF}"/>
    <hyperlink ref="BU283" r:id="rId529" xr:uid="{B5FAC171-75E0-4139-8DD7-0E1EDA558FDC}"/>
    <hyperlink ref="BM294" r:id="rId530" xr:uid="{A3BCBE42-CA5A-4305-AD08-2D4793EBBA3B}"/>
    <hyperlink ref="BU294" r:id="rId531" xr:uid="{C8C69354-1B15-4083-BFEF-9FB49697FDBE}"/>
    <hyperlink ref="BM295" r:id="rId532" xr:uid="{36364F1F-C473-4695-888E-B542962DCA07}"/>
    <hyperlink ref="BU295" r:id="rId533" xr:uid="{6797580B-C532-4C56-81B6-88A6022A5BD5}"/>
    <hyperlink ref="BU276" r:id="rId534" xr:uid="{87AE9632-674B-4D43-A02A-11FF03D35FFE}"/>
    <hyperlink ref="BU277" r:id="rId535" xr:uid="{F1E4FD26-98E6-43A0-80BC-73D3475183B6}"/>
    <hyperlink ref="BM292" r:id="rId536" xr:uid="{F17D6153-29B8-4488-BE38-40F21320E594}"/>
    <hyperlink ref="BM137" r:id="rId537" xr:uid="{661A8A04-419E-433F-B564-505CB26D0964}"/>
    <hyperlink ref="BM141" r:id="rId538" xr:uid="{76282E64-A3BD-4F47-A361-53CC575B3D0B}"/>
    <hyperlink ref="BM202" r:id="rId539" xr:uid="{70B40DD5-79A1-4EF9-8506-9C88D6B5B084}"/>
    <hyperlink ref="BU84" r:id="rId540" xr:uid="{C55D717E-75CB-4E41-9A07-9F0DB9E5CDA7}"/>
    <hyperlink ref="BU87" r:id="rId541" xr:uid="{DE82EC0A-0D1F-4DAE-BEA8-0378E846DC70}"/>
    <hyperlink ref="BU73" r:id="rId542" xr:uid="{60E8FEE7-2039-4293-9ADD-26082C124197}"/>
  </hyperlinks>
  <pageMargins left="0.7" right="0.7" top="0.75" bottom="0.75" header="0.3" footer="0.3"/>
  <pageSetup paperSize="9" orientation="portrait" r:id="rId543"/>
  <ignoredErrors>
    <ignoredError sqref="BD236 BD239 BD228:BD232 BD224:BD226 BD219:BD222 BD214:BD217 BD208 BD199:BD206 BD197 BD192:BD195 BD186:BD190 BD183 BD166:BD181 BD163:BD164 BD161 BD159 BD157 BD154:BD155 BD149:BD152 BD147 BD145 BD128:BD142 BD124:BD125 BD122 BD115:BD120 BD113" unlockedFormula="1"/>
    <ignoredError sqref="BD153" calculatedColumn="1"/>
  </ignoredErrors>
  <legacyDrawing r:id="rId544"/>
  <tableParts count="1">
    <tablePart r:id="rId545"/>
  </tableParts>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12000000}">
          <x14:formula1>
            <xm:f>INICIALES!$A$17:$A$20</xm:f>
          </x14:formula1>
          <xm:sqref>AL2:AL295</xm:sqref>
        </x14:dataValidation>
        <x14:dataValidation type="list" allowBlank="1" showInputMessage="1" showErrorMessage="1" xr:uid="{E5B821E2-5C1E-4C02-B37E-D65A5699BED2}">
          <x14:formula1>
            <xm:f>INICIALES!$E$3:$E$4</xm:f>
          </x14:formula1>
          <xm:sqref>BJ14 BJ86 BJ88:BJ91 BJ97 BJ103:BJ109 BJ12 BJ99:BJ100 BJ2:BJ5 BJ111:BJ283</xm:sqref>
        </x14:dataValidation>
        <x14:dataValidation type="list" allowBlank="1" showInputMessage="1" showErrorMessage="1" xr:uid="{B929E01E-0389-4DFD-8043-2752C010604D}">
          <x14:formula1>
            <xm:f>INICIALES!$C$3:$C$8</xm:f>
          </x14:formula1>
          <xm:sqref>BG2:BG109 BG199:BG224 BG111:BG125 BG127:BG145 BG147 BG149:BG152 BG154:BG155 BG157 BG159 BG161:BG164 BG166:BG183 BG228:BG232 BG192:BG195 BG197 BG234:BG239 BG186:BG190 BG249 BG226 BG262 BG275 BG281:BG282 BG284:BG286 BG288 BG290 BG295</xm:sqref>
        </x14:dataValidation>
        <x14:dataValidation type="list" allowBlank="1" showInputMessage="1" showErrorMessage="1" xr:uid="{B69BC99E-89C6-4874-B821-31752DF2517F}">
          <x14:formula1>
            <xm:f>INICIALES!$G$29:$G$31</xm:f>
          </x14:formula1>
          <xm:sqref>BF2:BF61 BF107:BF109 BF70:BF103 BF105 BF111:BF295</xm:sqref>
        </x14:dataValidation>
        <x14:dataValidation type="list" allowBlank="1" showInputMessage="1" showErrorMessage="1" xr:uid="{691499D8-E146-4748-8437-7C0A57ADB265}">
          <x14:formula1>
            <xm:f>INICIALES!$G$24:$G$26</xm:f>
          </x14:formula1>
          <xm:sqref>BE2:BE103 BG240:BG248 BG250:BG261 BG233 BG227 BG276:BG280 BG263:BG274 BG283 BG287 BG289 BG291:BG294 BE105:BE295</xm:sqref>
        </x14:dataValidation>
        <x14:dataValidation type="list" allowBlank="1" showInputMessage="1" showErrorMessage="1" xr:uid="{00000000-0002-0000-0000-00000D000000}">
          <x14:formula1>
            <xm:f>INICIALES!$E$26:$E$51</xm:f>
          </x14:formula1>
          <xm:sqref>BI2:BI5 BI14 BI86 BI88:BI91 BI97 BI103:BI109 BI12 BI99:BI100 BI111:BI283 BI287 BI291:BI294</xm:sqref>
        </x14:dataValidation>
        <x14:dataValidation type="list" allowBlank="1" showInputMessage="1" showErrorMessage="1" xr:uid="{DE5D048C-C25C-4D04-B6E1-6F9F38D0FC80}">
          <x14:formula1>
            <xm:f>INICIALES!$F$13:$F$14</xm:f>
          </x14:formula1>
          <xm:sqref>BH2:BH109 BH111:BH295</xm:sqref>
        </x14:dataValidation>
        <x14:dataValidation type="list" allowBlank="1" showInputMessage="1" showErrorMessage="1" xr:uid="{A9BF83DE-3B90-4F5C-8E07-AD47DF750B5D}">
          <x14:formula1>
            <xm:f>proposito_programa!$E$3:$E$60</xm:f>
          </x14:formula1>
          <xm:sqref>M2:M11 M159:M236 M13:M155 M157 M239:M295</xm:sqref>
        </x14:dataValidation>
        <x14:dataValidation type="list" allowBlank="1" showInputMessage="1" showErrorMessage="1" xr:uid="{CD25D1FD-FF3D-4AAD-9572-44FE07B081D2}">
          <x14:formula1>
            <xm:f>INICIALES!$J$3:$J$13</xm:f>
          </x14:formula1>
          <xm:sqref>AH2:AH155 AH157:AH295</xm:sqref>
        </x14:dataValidation>
        <x14:dataValidation type="list" allowBlank="1" showInputMessage="1" showErrorMessage="1" xr:uid="{DF656B83-FA06-4557-ABBD-91B1760126E1}">
          <x14:formula1>
            <xm:f>INICIALES!$F$68:$F$80</xm:f>
          </x14:formula1>
          <xm:sqref>H2:H11 H13:H161 H163:H206 H208:H236 H239:H295</xm:sqref>
        </x14:dataValidation>
        <x14:dataValidation type="list" allowBlank="1" showInputMessage="1" showErrorMessage="1" xr:uid="{061E6F49-E661-4F63-85AD-701A486FDECC}">
          <x14:formula1>
            <xm:f>INICIALES!$A$3:$A$13</xm:f>
          </x14:formula1>
          <xm:sqref>BW2:BW295</xm:sqref>
        </x14:dataValidation>
        <x14:dataValidation type="list" allowBlank="1" showInputMessage="1" showErrorMessage="1" xr:uid="{4584B9F5-5B6B-4F0B-8A00-651D9E5B1114}">
          <x14:formula1>
            <xm:f>INICIALES!$C$3:$C$9</xm:f>
          </x14:formula1>
          <xm:sqref>BG225 BG126 BG146 BG148 BG153 BG156 BG158 BG160 BG165 BG184:BG185 BG191 BG196 BG198</xm:sqref>
        </x14:dataValidation>
        <x14:dataValidation type="list" allowBlank="1" showInputMessage="1" showErrorMessage="1" xr:uid="{95D4F1E7-CF26-4F6A-837C-8B7EDDC7CB62}">
          <x14:formula1>
            <xm:f>INICIALES!$E$68:$E$80</xm:f>
          </x14:formula1>
          <xm:sqref>G2:G295</xm:sqref>
        </x14:dataValidation>
        <x14:dataValidation type="list" allowBlank="1" showInputMessage="1" showErrorMessage="1" xr:uid="{AA52C74A-264B-4547-AF0A-7FF1B7691C83}">
          <x14:formula1>
            <xm:f>INICIALES!$I$34:$I$52</xm:f>
          </x14:formula1>
          <xm:sqref>AI2:AI295</xm:sqref>
        </x14:dataValidation>
        <x14:dataValidation type="list" allowBlank="1" showInputMessage="1" showErrorMessage="1" xr:uid="{6D1DC679-9B4E-481D-8D20-0BC65CC8FA0E}">
          <x14:formula1>
            <xm:f>INICIALES!$I$7:$I$10</xm:f>
          </x14:formula1>
          <xm:sqref>AE2:AE295</xm:sqref>
        </x14:dataValidation>
        <x14:dataValidation type="list" allowBlank="1" showInputMessage="1" showErrorMessage="1" xr:uid="{8F46E044-845E-4608-84E2-7741D22CD1C0}">
          <x14:formula1>
            <xm:f>INICIALES!$G$17:$G$18</xm:f>
          </x14:formula1>
          <xm:sqref>AX2:AX295</xm:sqref>
        </x14:dataValidation>
        <x14:dataValidation type="list" allowBlank="1" showInputMessage="1" showErrorMessage="1" xr:uid="{8C14D361-5EDA-417E-94EC-361B7C776441}">
          <x14:formula1>
            <xm:f>INICIALES!$F$31:$F$53</xm:f>
          </x14:formula1>
          <xm:sqref>AG2:AG295</xm:sqref>
        </x14:dataValidation>
        <x14:dataValidation type="list" allowBlank="1" showInputMessage="1" showErrorMessage="1" xr:uid="{63FD1980-8D4D-42D7-983E-D7BEEEDD2C6F}">
          <x14:formula1>
            <xm:f>INICIALES!$G$34:$G$36</xm:f>
          </x14:formula1>
          <xm:sqref>AF2:AF295</xm:sqref>
        </x14:dataValidation>
        <x14:dataValidation type="list" allowBlank="1" showInputMessage="1" showErrorMessage="1" xr:uid="{EFF6F5C4-73C2-4B54-A119-A4B9BA4EBAA9}">
          <x14:formula1>
            <xm:f>INICIALES!$E$8:$E$10</xm:f>
          </x14:formula1>
          <xm:sqref>BN2:BN295</xm:sqref>
        </x14:dataValidation>
        <x14:dataValidation type="list" allowBlank="1" showInputMessage="1" showErrorMessage="1" xr:uid="{30059072-2515-49A3-8B28-04957F13FD2F}">
          <x14:formula1>
            <xm:f>Herramienta!$A$2:$A$6</xm:f>
          </x14:formula1>
          <xm:sqref>E2:E1048576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DCFC-295C-425A-92BE-19A87BFDEBC1}">
  <sheetPr codeName="Hoja4"/>
  <dimension ref="A1:F18"/>
  <sheetViews>
    <sheetView workbookViewId="0">
      <selection activeCell="A8" sqref="A8:XFD8"/>
    </sheetView>
  </sheetViews>
  <sheetFormatPr baseColWidth="10" defaultColWidth="11.42578125" defaultRowHeight="15" x14ac:dyDescent="0.25"/>
  <cols>
    <col min="1" max="1" width="29.85546875" bestFit="1" customWidth="1"/>
    <col min="2" max="2" width="16.28515625" bestFit="1" customWidth="1"/>
    <col min="3" max="3" width="67.28515625" bestFit="1" customWidth="1"/>
    <col min="4" max="4" width="24.140625" bestFit="1" customWidth="1"/>
    <col min="5" max="5" width="19.28515625" bestFit="1" customWidth="1"/>
    <col min="6" max="6" width="76.28515625" bestFit="1" customWidth="1"/>
  </cols>
  <sheetData>
    <row r="1" spans="1:6" x14ac:dyDescent="0.25">
      <c r="A1" t="s">
        <v>2871</v>
      </c>
      <c r="B1" t="s">
        <v>2247</v>
      </c>
      <c r="C1" t="s">
        <v>135</v>
      </c>
      <c r="D1" t="s">
        <v>1611</v>
      </c>
      <c r="E1" t="s">
        <v>2334</v>
      </c>
      <c r="F1" t="s">
        <v>1089</v>
      </c>
    </row>
    <row r="2" spans="1:6" x14ac:dyDescent="0.25">
      <c r="A2" t="s">
        <v>2247</v>
      </c>
      <c r="B2" s="59" t="s">
        <v>2248</v>
      </c>
      <c r="C2" t="s">
        <v>136</v>
      </c>
      <c r="D2" t="s">
        <v>2417</v>
      </c>
      <c r="E2" t="s">
        <v>2334</v>
      </c>
      <c r="F2" t="s">
        <v>1090</v>
      </c>
    </row>
    <row r="3" spans="1:6" x14ac:dyDescent="0.25">
      <c r="A3" t="s">
        <v>135</v>
      </c>
      <c r="B3" t="s">
        <v>136</v>
      </c>
      <c r="C3" t="s">
        <v>1512</v>
      </c>
      <c r="D3" t="s">
        <v>1838</v>
      </c>
      <c r="F3" t="s">
        <v>2872</v>
      </c>
    </row>
    <row r="4" spans="1:6" x14ac:dyDescent="0.25">
      <c r="A4" t="s">
        <v>1611</v>
      </c>
      <c r="B4" t="s">
        <v>1512</v>
      </c>
      <c r="C4" t="s">
        <v>2873</v>
      </c>
      <c r="D4" t="s">
        <v>2325</v>
      </c>
      <c r="F4" t="s">
        <v>1283</v>
      </c>
    </row>
    <row r="5" spans="1:6" x14ac:dyDescent="0.25">
      <c r="A5" t="s">
        <v>2334</v>
      </c>
      <c r="B5" t="s">
        <v>2873</v>
      </c>
      <c r="C5" t="s">
        <v>1581</v>
      </c>
      <c r="D5" t="s">
        <v>1612</v>
      </c>
    </row>
    <row r="6" spans="1:6" x14ac:dyDescent="0.25">
      <c r="A6" t="s">
        <v>1089</v>
      </c>
      <c r="B6" t="s">
        <v>1581</v>
      </c>
      <c r="C6" t="s">
        <v>2874</v>
      </c>
    </row>
    <row r="7" spans="1:6" x14ac:dyDescent="0.25">
      <c r="B7" t="s">
        <v>2874</v>
      </c>
      <c r="C7" t="s">
        <v>2875</v>
      </c>
    </row>
    <row r="8" spans="1:6" x14ac:dyDescent="0.25">
      <c r="B8" t="s">
        <v>2875</v>
      </c>
      <c r="C8" t="s">
        <v>2876</v>
      </c>
    </row>
    <row r="9" spans="1:6" x14ac:dyDescent="0.25">
      <c r="B9" t="s">
        <v>2876</v>
      </c>
      <c r="C9" t="s">
        <v>2877</v>
      </c>
    </row>
    <row r="10" spans="1:6" x14ac:dyDescent="0.25">
      <c r="B10" t="s">
        <v>2877</v>
      </c>
    </row>
    <row r="11" spans="1:6" x14ac:dyDescent="0.25">
      <c r="B11" s="59" t="s">
        <v>2417</v>
      </c>
    </row>
    <row r="12" spans="1:6" x14ac:dyDescent="0.25">
      <c r="B12" s="59" t="s">
        <v>1838</v>
      </c>
    </row>
    <row r="13" spans="1:6" x14ac:dyDescent="0.25">
      <c r="B13" s="59" t="s">
        <v>2325</v>
      </c>
    </row>
    <row r="14" spans="1:6" x14ac:dyDescent="0.25">
      <c r="B14" s="59" t="s">
        <v>1612</v>
      </c>
    </row>
    <row r="15" spans="1:6" x14ac:dyDescent="0.25">
      <c r="B15" t="s">
        <v>2334</v>
      </c>
    </row>
    <row r="16" spans="1:6" x14ac:dyDescent="0.25">
      <c r="B16" s="59" t="s">
        <v>1090</v>
      </c>
    </row>
    <row r="17" spans="2:2" x14ac:dyDescent="0.25">
      <c r="B17" s="59" t="s">
        <v>2872</v>
      </c>
    </row>
    <row r="18" spans="2:2" x14ac:dyDescent="0.25">
      <c r="B18" s="59" t="s">
        <v>1283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5" tint="0.39997558519241921"/>
  </sheetPr>
  <dimension ref="A2:U81"/>
  <sheetViews>
    <sheetView workbookViewId="0">
      <selection activeCell="C9" sqref="C9"/>
    </sheetView>
  </sheetViews>
  <sheetFormatPr baseColWidth="10" defaultColWidth="11.42578125" defaultRowHeight="15" x14ac:dyDescent="0.25"/>
  <cols>
    <col min="1" max="1" width="21.5703125" style="5" customWidth="1"/>
    <col min="2" max="2" width="11.42578125" style="5"/>
    <col min="3" max="3" width="27.5703125" style="5" customWidth="1"/>
    <col min="4" max="4" width="25.28515625" style="6" customWidth="1"/>
    <col min="5" max="5" width="78.28515625" style="5" bestFit="1" customWidth="1"/>
    <col min="6" max="6" width="32.5703125" style="6" bestFit="1" customWidth="1"/>
    <col min="7" max="7" width="34.5703125" style="5" bestFit="1" customWidth="1"/>
    <col min="8" max="8" width="11.42578125" style="8"/>
    <col min="9" max="9" width="55.140625" style="5" customWidth="1"/>
    <col min="10" max="10" width="38.140625" style="8" customWidth="1"/>
    <col min="11" max="21" width="11.42578125" style="8"/>
  </cols>
  <sheetData>
    <row r="2" spans="1:10" s="3" customFormat="1" ht="30" x14ac:dyDescent="0.25">
      <c r="A2" s="14" t="s">
        <v>2878</v>
      </c>
      <c r="C2" s="12" t="s">
        <v>58</v>
      </c>
      <c r="D2" s="10"/>
      <c r="E2" s="14" t="s">
        <v>61</v>
      </c>
      <c r="F2" s="10"/>
      <c r="J2" s="12" t="s">
        <v>2879</v>
      </c>
    </row>
    <row r="3" spans="1:10" ht="24.75" customHeight="1" x14ac:dyDescent="0.25">
      <c r="A3" s="7" t="s">
        <v>168</v>
      </c>
      <c r="C3" s="13" t="s">
        <v>258</v>
      </c>
      <c r="D3" s="44" t="s">
        <v>2880</v>
      </c>
      <c r="E3" s="45" t="s">
        <v>160</v>
      </c>
      <c r="F3" s="44" t="s">
        <v>2881</v>
      </c>
      <c r="G3" s="13" t="s">
        <v>2882</v>
      </c>
      <c r="J3" s="4" t="s">
        <v>2544</v>
      </c>
    </row>
    <row r="4" spans="1:10" ht="24.75" customHeight="1" x14ac:dyDescent="0.25">
      <c r="A4" s="7" t="s">
        <v>2883</v>
      </c>
      <c r="C4" s="13" t="s">
        <v>157</v>
      </c>
      <c r="D4" s="44" t="s">
        <v>159</v>
      </c>
      <c r="E4" s="45" t="s">
        <v>2884</v>
      </c>
      <c r="F4" s="44" t="s">
        <v>2885</v>
      </c>
      <c r="G4" s="13" t="s">
        <v>2886</v>
      </c>
      <c r="J4" s="4" t="s">
        <v>1094</v>
      </c>
    </row>
    <row r="5" spans="1:10" ht="24.75" customHeight="1" x14ac:dyDescent="0.25">
      <c r="A5" s="7" t="s">
        <v>2887</v>
      </c>
      <c r="C5" s="13" t="s">
        <v>244</v>
      </c>
      <c r="D5" s="44" t="s">
        <v>1295</v>
      </c>
      <c r="F5" s="44" t="s">
        <v>2888</v>
      </c>
      <c r="G5" s="13" t="s">
        <v>2889</v>
      </c>
      <c r="J5" s="4" t="s">
        <v>1517</v>
      </c>
    </row>
    <row r="6" spans="1:10" ht="24.75" customHeight="1" x14ac:dyDescent="0.25">
      <c r="A6" s="7" t="s">
        <v>250</v>
      </c>
      <c r="C6" s="13" t="s">
        <v>1760</v>
      </c>
      <c r="D6" s="44" t="s">
        <v>2890</v>
      </c>
      <c r="F6" s="44" t="s">
        <v>2891</v>
      </c>
      <c r="G6" s="13" t="s">
        <v>2892</v>
      </c>
      <c r="I6" s="12" t="s">
        <v>30</v>
      </c>
      <c r="J6" s="4" t="s">
        <v>2893</v>
      </c>
    </row>
    <row r="7" spans="1:10" ht="24.75" customHeight="1" x14ac:dyDescent="0.25">
      <c r="A7" s="7" t="s">
        <v>2894</v>
      </c>
      <c r="C7" s="13" t="s">
        <v>1812</v>
      </c>
      <c r="D7" s="44" t="s">
        <v>2895</v>
      </c>
      <c r="E7" s="53" t="s">
        <v>2896</v>
      </c>
      <c r="F7" s="44" t="s">
        <v>2897</v>
      </c>
      <c r="G7" s="13" t="s">
        <v>2898</v>
      </c>
      <c r="I7" s="13" t="s">
        <v>144</v>
      </c>
      <c r="J7" s="4" t="s">
        <v>2339</v>
      </c>
    </row>
    <row r="8" spans="1:10" ht="24.75" customHeight="1" x14ac:dyDescent="0.25">
      <c r="A8" s="7" t="s">
        <v>2899</v>
      </c>
      <c r="C8" s="13" t="s">
        <v>2112</v>
      </c>
      <c r="D8" s="44" t="s">
        <v>2900</v>
      </c>
      <c r="E8" s="45" t="s">
        <v>2319</v>
      </c>
      <c r="F8" s="44" t="s">
        <v>2901</v>
      </c>
      <c r="G8" s="13" t="s">
        <v>2902</v>
      </c>
      <c r="I8" s="5" t="s">
        <v>2903</v>
      </c>
      <c r="J8" s="4" t="s">
        <v>147</v>
      </c>
    </row>
    <row r="9" spans="1:10" ht="24.75" customHeight="1" x14ac:dyDescent="0.25">
      <c r="A9" s="7" t="s">
        <v>2904</v>
      </c>
      <c r="C9" s="13" t="s">
        <v>170</v>
      </c>
      <c r="D9" s="44" t="s">
        <v>2905</v>
      </c>
      <c r="E9" s="45" t="s">
        <v>2906</v>
      </c>
      <c r="F9" s="44" t="s">
        <v>2907</v>
      </c>
      <c r="G9" s="13" t="s">
        <v>2908</v>
      </c>
      <c r="I9" s="5" t="s">
        <v>2909</v>
      </c>
      <c r="J9" s="4" t="s">
        <v>2169</v>
      </c>
    </row>
    <row r="10" spans="1:10" ht="24.75" customHeight="1" x14ac:dyDescent="0.25">
      <c r="A10" s="7" t="s">
        <v>2438</v>
      </c>
      <c r="C10" s="5" t="s">
        <v>2910</v>
      </c>
      <c r="D10" s="44" t="s">
        <v>2911</v>
      </c>
      <c r="E10" s="45" t="s">
        <v>163</v>
      </c>
      <c r="F10" s="44" t="s">
        <v>2912</v>
      </c>
      <c r="I10" s="5" t="s">
        <v>2913</v>
      </c>
      <c r="J10" s="4" t="s">
        <v>2914</v>
      </c>
    </row>
    <row r="11" spans="1:10" ht="24.75" customHeight="1" x14ac:dyDescent="0.25">
      <c r="A11" s="7" t="s">
        <v>2724</v>
      </c>
      <c r="C11" s="5" t="s">
        <v>145</v>
      </c>
      <c r="D11" s="44" t="s">
        <v>2915</v>
      </c>
      <c r="J11" s="4" t="s">
        <v>1587</v>
      </c>
    </row>
    <row r="12" spans="1:10" ht="24.75" customHeight="1" x14ac:dyDescent="0.25">
      <c r="A12" s="7" t="s">
        <v>279</v>
      </c>
      <c r="C12" s="5" t="s">
        <v>1289</v>
      </c>
      <c r="D12" s="44" t="s">
        <v>2916</v>
      </c>
      <c r="F12" s="12" t="s">
        <v>2917</v>
      </c>
      <c r="G12" s="12" t="s">
        <v>10</v>
      </c>
      <c r="J12" s="4" t="s">
        <v>1291</v>
      </c>
    </row>
    <row r="13" spans="1:10" ht="24.75" customHeight="1" x14ac:dyDescent="0.25">
      <c r="A13" s="7" t="s">
        <v>187</v>
      </c>
      <c r="D13" s="44" t="s">
        <v>2918</v>
      </c>
      <c r="E13" s="54" t="s">
        <v>2919</v>
      </c>
      <c r="F13" s="13" t="s">
        <v>158</v>
      </c>
      <c r="G13" s="13" t="s">
        <v>2920</v>
      </c>
      <c r="J13" s="4" t="s">
        <v>1339</v>
      </c>
    </row>
    <row r="14" spans="1:10" ht="30" x14ac:dyDescent="0.25">
      <c r="A14" s="9"/>
      <c r="D14" s="44" t="s">
        <v>2921</v>
      </c>
      <c r="E14" s="55" t="s">
        <v>2922</v>
      </c>
      <c r="F14" s="13" t="s">
        <v>1100</v>
      </c>
      <c r="G14" s="13" t="s">
        <v>2923</v>
      </c>
      <c r="I14" s="12" t="s">
        <v>2924</v>
      </c>
    </row>
    <row r="15" spans="1:10" ht="30" x14ac:dyDescent="0.25">
      <c r="D15" s="44" t="s">
        <v>2925</v>
      </c>
      <c r="E15" s="55" t="s">
        <v>2926</v>
      </c>
      <c r="I15" s="5" t="s">
        <v>2927</v>
      </c>
    </row>
    <row r="16" spans="1:10" ht="22.5" x14ac:dyDescent="0.25">
      <c r="A16" s="52" t="s">
        <v>37</v>
      </c>
      <c r="E16" s="13" t="s">
        <v>2928</v>
      </c>
      <c r="I16" s="5" t="s">
        <v>2929</v>
      </c>
    </row>
    <row r="17" spans="1:10" x14ac:dyDescent="0.25">
      <c r="A17" s="13" t="s">
        <v>1943</v>
      </c>
      <c r="C17" s="5" t="s">
        <v>2930</v>
      </c>
      <c r="D17" s="6" t="s">
        <v>2931</v>
      </c>
      <c r="E17" s="5" t="s">
        <v>181</v>
      </c>
      <c r="F17" s="6" t="s">
        <v>2932</v>
      </c>
      <c r="G17" s="5" t="s">
        <v>152</v>
      </c>
      <c r="I17" s="5" t="s">
        <v>2933</v>
      </c>
    </row>
    <row r="18" spans="1:10" x14ac:dyDescent="0.25">
      <c r="A18" s="13" t="s">
        <v>150</v>
      </c>
      <c r="C18" s="5" t="s">
        <v>2934</v>
      </c>
      <c r="D18" s="6" t="s">
        <v>2935</v>
      </c>
      <c r="E18" s="5" t="s">
        <v>156</v>
      </c>
      <c r="F18" s="6" t="s">
        <v>2936</v>
      </c>
      <c r="G18" s="5" t="s">
        <v>1097</v>
      </c>
      <c r="I18" s="5" t="s">
        <v>2937</v>
      </c>
    </row>
    <row r="19" spans="1:10" ht="30" x14ac:dyDescent="0.25">
      <c r="A19" s="13" t="s">
        <v>2938</v>
      </c>
      <c r="C19" s="5" t="s">
        <v>2939</v>
      </c>
      <c r="D19" s="6" t="s">
        <v>2940</v>
      </c>
      <c r="F19" s="6" t="s">
        <v>2941</v>
      </c>
      <c r="I19" s="5" t="s">
        <v>2942</v>
      </c>
    </row>
    <row r="20" spans="1:10" ht="30" x14ac:dyDescent="0.25">
      <c r="A20" s="13" t="s">
        <v>2943</v>
      </c>
      <c r="C20" s="5" t="s">
        <v>2944</v>
      </c>
      <c r="D20" s="6" t="s">
        <v>2945</v>
      </c>
      <c r="F20" s="6" t="s">
        <v>2946</v>
      </c>
      <c r="I20" s="5" t="s">
        <v>2947</v>
      </c>
    </row>
    <row r="21" spans="1:10" x14ac:dyDescent="0.25">
      <c r="C21" s="5" t="s">
        <v>2948</v>
      </c>
      <c r="D21" s="6" t="s">
        <v>2949</v>
      </c>
      <c r="F21" s="6" t="s">
        <v>2950</v>
      </c>
    </row>
    <row r="22" spans="1:10" ht="30" x14ac:dyDescent="0.25">
      <c r="C22" s="5" t="s">
        <v>454</v>
      </c>
      <c r="D22" s="6" t="s">
        <v>2951</v>
      </c>
      <c r="F22" s="6" t="s">
        <v>2952</v>
      </c>
    </row>
    <row r="23" spans="1:10" ht="30" x14ac:dyDescent="0.25">
      <c r="C23" s="5" t="s">
        <v>2953</v>
      </c>
      <c r="D23" s="6" t="s">
        <v>2954</v>
      </c>
      <c r="F23" s="6" t="s">
        <v>2955</v>
      </c>
      <c r="G23" s="12" t="s">
        <v>2956</v>
      </c>
      <c r="I23" s="12" t="s">
        <v>4</v>
      </c>
      <c r="J23" s="12" t="s">
        <v>2871</v>
      </c>
    </row>
    <row r="24" spans="1:10" x14ac:dyDescent="0.25">
      <c r="D24" s="6" t="s">
        <v>2957</v>
      </c>
      <c r="G24" s="13" t="s">
        <v>155</v>
      </c>
      <c r="I24" s="5" t="s">
        <v>2932</v>
      </c>
      <c r="J24" s="5" t="s">
        <v>2958</v>
      </c>
    </row>
    <row r="25" spans="1:10" x14ac:dyDescent="0.25">
      <c r="D25" s="6" t="s">
        <v>2959</v>
      </c>
      <c r="E25" s="12" t="s">
        <v>2960</v>
      </c>
      <c r="G25" s="13" t="s">
        <v>198</v>
      </c>
      <c r="I25" s="5" t="s">
        <v>2936</v>
      </c>
      <c r="J25" s="5" t="s">
        <v>2961</v>
      </c>
    </row>
    <row r="26" spans="1:10" x14ac:dyDescent="0.25">
      <c r="D26" s="6" t="s">
        <v>2962</v>
      </c>
      <c r="E26" s="7" t="s">
        <v>1620</v>
      </c>
      <c r="F26" s="6" t="s">
        <v>1292</v>
      </c>
      <c r="G26" s="13" t="s">
        <v>170</v>
      </c>
      <c r="I26" s="5" t="s">
        <v>2941</v>
      </c>
      <c r="J26" s="5" t="s">
        <v>2963</v>
      </c>
    </row>
    <row r="27" spans="1:10" ht="30" x14ac:dyDescent="0.25">
      <c r="C27" s="5" t="s">
        <v>2959</v>
      </c>
      <c r="D27" s="6" t="s">
        <v>2964</v>
      </c>
      <c r="E27" s="7" t="s">
        <v>2399</v>
      </c>
      <c r="F27" s="6" t="s">
        <v>2965</v>
      </c>
      <c r="I27" s="5" t="s">
        <v>2946</v>
      </c>
      <c r="J27" s="5" t="s">
        <v>2966</v>
      </c>
    </row>
    <row r="28" spans="1:10" ht="30" x14ac:dyDescent="0.25">
      <c r="C28" s="5" t="s">
        <v>2967</v>
      </c>
      <c r="D28" s="6" t="s">
        <v>2968</v>
      </c>
      <c r="E28" s="7" t="s">
        <v>2969</v>
      </c>
      <c r="F28" s="6" t="s">
        <v>2970</v>
      </c>
      <c r="G28" s="12" t="s">
        <v>57</v>
      </c>
      <c r="I28" s="5" t="s">
        <v>2950</v>
      </c>
      <c r="J28" s="5" t="s">
        <v>2971</v>
      </c>
    </row>
    <row r="29" spans="1:10" x14ac:dyDescent="0.25">
      <c r="C29" s="5" t="s">
        <v>2972</v>
      </c>
      <c r="D29" s="6" t="s">
        <v>2973</v>
      </c>
      <c r="E29" s="7" t="s">
        <v>2974</v>
      </c>
      <c r="F29" s="6" t="s">
        <v>2975</v>
      </c>
      <c r="G29" s="13" t="s">
        <v>181</v>
      </c>
      <c r="I29" s="5" t="s">
        <v>2952</v>
      </c>
      <c r="J29" s="5" t="s">
        <v>2976</v>
      </c>
    </row>
    <row r="30" spans="1:10" x14ac:dyDescent="0.25">
      <c r="D30" s="6" t="s">
        <v>2977</v>
      </c>
      <c r="E30" s="7" t="s">
        <v>1295</v>
      </c>
      <c r="F30" s="50" t="s">
        <v>2978</v>
      </c>
      <c r="G30" s="13" t="s">
        <v>156</v>
      </c>
      <c r="I30" s="5" t="s">
        <v>2955</v>
      </c>
      <c r="J30" s="5" t="s">
        <v>2979</v>
      </c>
    </row>
    <row r="31" spans="1:10" x14ac:dyDescent="0.25">
      <c r="C31" s="5" t="s">
        <v>2980</v>
      </c>
      <c r="D31" s="6" t="s">
        <v>2981</v>
      </c>
      <c r="E31" s="7" t="s">
        <v>2637</v>
      </c>
      <c r="F31" s="51" t="s">
        <v>2543</v>
      </c>
      <c r="G31" s="13" t="s">
        <v>1099</v>
      </c>
      <c r="J31" s="5" t="s">
        <v>2982</v>
      </c>
    </row>
    <row r="32" spans="1:10" x14ac:dyDescent="0.25">
      <c r="C32" s="5" t="s">
        <v>2983</v>
      </c>
      <c r="D32" s="6" t="s">
        <v>2984</v>
      </c>
      <c r="E32" s="7" t="s">
        <v>2985</v>
      </c>
      <c r="F32" s="46" t="s">
        <v>2338</v>
      </c>
    </row>
    <row r="33" spans="3:9" ht="45" x14ac:dyDescent="0.25">
      <c r="C33" s="6" t="s">
        <v>2986</v>
      </c>
      <c r="D33" s="6" t="s">
        <v>2939</v>
      </c>
      <c r="E33" s="7" t="s">
        <v>2767</v>
      </c>
      <c r="F33" s="46" t="s">
        <v>2369</v>
      </c>
      <c r="G33" s="12" t="s">
        <v>31</v>
      </c>
      <c r="H33" s="11"/>
      <c r="I33" s="2" t="s">
        <v>2987</v>
      </c>
    </row>
    <row r="34" spans="3:9" x14ac:dyDescent="0.25">
      <c r="C34" s="5" t="s">
        <v>2988</v>
      </c>
      <c r="D34" s="6" t="s">
        <v>2989</v>
      </c>
      <c r="E34" s="7" t="s">
        <v>2520</v>
      </c>
      <c r="F34" s="46" t="s">
        <v>2276</v>
      </c>
      <c r="G34" s="13" t="s">
        <v>1515</v>
      </c>
      <c r="I34" s="5" t="s">
        <v>2545</v>
      </c>
    </row>
    <row r="35" spans="3:9" ht="30" x14ac:dyDescent="0.25">
      <c r="D35" s="6" t="s">
        <v>2990</v>
      </c>
      <c r="E35" s="7" t="s">
        <v>1830</v>
      </c>
      <c r="F35" s="46" t="s">
        <v>254</v>
      </c>
      <c r="G35" s="13" t="s">
        <v>145</v>
      </c>
      <c r="I35" s="5" t="s">
        <v>2370</v>
      </c>
    </row>
    <row r="36" spans="3:9" ht="30" x14ac:dyDescent="0.25">
      <c r="D36" s="6" t="s">
        <v>2991</v>
      </c>
      <c r="E36" s="7" t="s">
        <v>1522</v>
      </c>
      <c r="F36" s="46" t="s">
        <v>2992</v>
      </c>
      <c r="G36" s="13" t="s">
        <v>1289</v>
      </c>
      <c r="I36" s="5" t="s">
        <v>2340</v>
      </c>
    </row>
    <row r="37" spans="3:9" ht="30" x14ac:dyDescent="0.25">
      <c r="C37" s="5" t="s">
        <v>2993</v>
      </c>
      <c r="D37" s="6" t="s">
        <v>2994</v>
      </c>
      <c r="E37" s="7" t="s">
        <v>2995</v>
      </c>
      <c r="F37" s="46" t="s">
        <v>146</v>
      </c>
      <c r="I37" s="5" t="s">
        <v>148</v>
      </c>
    </row>
    <row r="38" spans="3:9" ht="30" x14ac:dyDescent="0.25">
      <c r="C38" s="5" t="s">
        <v>2959</v>
      </c>
      <c r="D38" s="6" t="s">
        <v>2996</v>
      </c>
      <c r="E38" s="7" t="s">
        <v>2997</v>
      </c>
      <c r="F38" s="46" t="s">
        <v>2453</v>
      </c>
      <c r="I38" s="5" t="s">
        <v>255</v>
      </c>
    </row>
    <row r="39" spans="3:9" x14ac:dyDescent="0.25">
      <c r="C39" s="5" t="s">
        <v>2998</v>
      </c>
      <c r="D39" s="6" t="s">
        <v>2999</v>
      </c>
      <c r="E39" s="7" t="s">
        <v>3000</v>
      </c>
      <c r="F39" s="46" t="s">
        <v>3001</v>
      </c>
      <c r="I39" s="5" t="s">
        <v>1095</v>
      </c>
    </row>
    <row r="40" spans="3:9" ht="30" x14ac:dyDescent="0.25">
      <c r="C40" s="5" t="s">
        <v>3002</v>
      </c>
      <c r="D40" s="6" t="s">
        <v>3003</v>
      </c>
      <c r="E40" s="7" t="s">
        <v>3004</v>
      </c>
      <c r="F40" s="46" t="s">
        <v>1656</v>
      </c>
      <c r="I40" s="5" t="s">
        <v>3005</v>
      </c>
    </row>
    <row r="41" spans="3:9" ht="30" x14ac:dyDescent="0.25">
      <c r="C41" s="5" t="s">
        <v>3006</v>
      </c>
      <c r="D41" s="6" t="s">
        <v>3007</v>
      </c>
      <c r="E41" s="7" t="s">
        <v>3008</v>
      </c>
      <c r="F41" s="46" t="s">
        <v>1616</v>
      </c>
      <c r="I41" s="5" t="s">
        <v>3009</v>
      </c>
    </row>
    <row r="42" spans="3:9" ht="30" x14ac:dyDescent="0.25">
      <c r="C42" s="5" t="s">
        <v>3010</v>
      </c>
      <c r="D42" s="6" t="s">
        <v>3011</v>
      </c>
      <c r="E42" s="7" t="s">
        <v>3012</v>
      </c>
      <c r="F42" s="46" t="s">
        <v>1842</v>
      </c>
      <c r="I42" s="5" t="s">
        <v>1588</v>
      </c>
    </row>
    <row r="43" spans="3:9" x14ac:dyDescent="0.25">
      <c r="C43" s="5" t="s">
        <v>3013</v>
      </c>
      <c r="D43" s="6" t="s">
        <v>3014</v>
      </c>
      <c r="E43" s="7" t="s">
        <v>1926</v>
      </c>
      <c r="F43" s="46" t="s">
        <v>2168</v>
      </c>
      <c r="I43" s="5" t="s">
        <v>1292</v>
      </c>
    </row>
    <row r="44" spans="3:9" x14ac:dyDescent="0.25">
      <c r="C44" s="5" t="s">
        <v>3015</v>
      </c>
      <c r="D44" s="6" t="s">
        <v>2948</v>
      </c>
      <c r="E44" s="7" t="s">
        <v>3016</v>
      </c>
      <c r="F44" s="46" t="s">
        <v>1338</v>
      </c>
      <c r="I44" s="5" t="s">
        <v>2170</v>
      </c>
    </row>
    <row r="45" spans="3:9" x14ac:dyDescent="0.25">
      <c r="C45" s="5" t="s">
        <v>2169</v>
      </c>
      <c r="D45" s="6" t="s">
        <v>454</v>
      </c>
      <c r="E45" s="7" t="s">
        <v>3017</v>
      </c>
      <c r="F45" s="46" t="s">
        <v>1290</v>
      </c>
      <c r="I45" s="5" t="s">
        <v>3018</v>
      </c>
    </row>
    <row r="46" spans="3:9" ht="30" x14ac:dyDescent="0.25">
      <c r="C46" s="5" t="s">
        <v>3019</v>
      </c>
      <c r="D46" s="6" t="s">
        <v>3020</v>
      </c>
      <c r="E46" s="7" t="s">
        <v>3021</v>
      </c>
      <c r="F46" s="46" t="s">
        <v>1093</v>
      </c>
      <c r="I46" s="5" t="s">
        <v>3022</v>
      </c>
    </row>
    <row r="47" spans="3:9" ht="30" x14ac:dyDescent="0.25">
      <c r="C47" s="5" t="s">
        <v>2972</v>
      </c>
      <c r="D47" s="6" t="s">
        <v>3023</v>
      </c>
      <c r="E47" s="7" t="s">
        <v>3024</v>
      </c>
      <c r="F47" s="46" t="s">
        <v>1586</v>
      </c>
      <c r="I47" s="5" t="s">
        <v>3025</v>
      </c>
    </row>
    <row r="48" spans="3:9" ht="30" x14ac:dyDescent="0.25">
      <c r="D48" s="6" t="s">
        <v>3026</v>
      </c>
      <c r="E48" s="7" t="s">
        <v>2227</v>
      </c>
      <c r="F48" s="46" t="s">
        <v>3027</v>
      </c>
      <c r="I48" s="5" t="s">
        <v>1518</v>
      </c>
    </row>
    <row r="49" spans="3:9" ht="30" x14ac:dyDescent="0.25">
      <c r="C49" s="5" t="s">
        <v>3028</v>
      </c>
      <c r="D49" s="6" t="s">
        <v>3029</v>
      </c>
      <c r="E49" s="7" t="s">
        <v>1659</v>
      </c>
      <c r="F49" s="46" t="s">
        <v>1516</v>
      </c>
      <c r="I49" s="5" t="s">
        <v>3030</v>
      </c>
    </row>
    <row r="50" spans="3:9" ht="45" x14ac:dyDescent="0.25">
      <c r="C50" s="5" t="s">
        <v>3031</v>
      </c>
      <c r="D50" s="6" t="s">
        <v>3032</v>
      </c>
      <c r="E50" s="7" t="s">
        <v>1101</v>
      </c>
      <c r="F50" s="46" t="s">
        <v>3033</v>
      </c>
      <c r="I50" s="5" t="s">
        <v>3034</v>
      </c>
    </row>
    <row r="51" spans="3:9" x14ac:dyDescent="0.25">
      <c r="C51" s="5" t="s">
        <v>3035</v>
      </c>
      <c r="D51" s="6" t="s">
        <v>3036</v>
      </c>
      <c r="E51" s="7" t="s">
        <v>159</v>
      </c>
      <c r="F51" s="46" t="s">
        <v>3037</v>
      </c>
      <c r="I51" s="5" t="s">
        <v>1340</v>
      </c>
    </row>
    <row r="52" spans="3:9" x14ac:dyDescent="0.25">
      <c r="C52" s="5" t="s">
        <v>2965</v>
      </c>
      <c r="D52" s="6" t="s">
        <v>3038</v>
      </c>
      <c r="E52" s="13"/>
      <c r="F52" s="46" t="s">
        <v>3039</v>
      </c>
      <c r="I52" s="5" t="s">
        <v>3040</v>
      </c>
    </row>
    <row r="53" spans="3:9" ht="30" x14ac:dyDescent="0.25">
      <c r="C53" s="5" t="s">
        <v>3041</v>
      </c>
      <c r="D53" s="6" t="s">
        <v>3042</v>
      </c>
      <c r="E53" s="13" t="s">
        <v>3043</v>
      </c>
      <c r="F53" s="46" t="s">
        <v>3044</v>
      </c>
    </row>
    <row r="54" spans="3:9" x14ac:dyDescent="0.25">
      <c r="C54" s="5" t="s">
        <v>3045</v>
      </c>
      <c r="D54" s="6" t="s">
        <v>3046</v>
      </c>
    </row>
    <row r="55" spans="3:9" x14ac:dyDescent="0.25">
      <c r="C55" s="5" t="s">
        <v>3047</v>
      </c>
      <c r="D55" s="6" t="s">
        <v>3048</v>
      </c>
    </row>
    <row r="56" spans="3:9" x14ac:dyDescent="0.25">
      <c r="C56" s="5" t="s">
        <v>3049</v>
      </c>
      <c r="D56" s="6" t="s">
        <v>3050</v>
      </c>
    </row>
    <row r="57" spans="3:9" x14ac:dyDescent="0.25">
      <c r="C57" s="5" t="s">
        <v>1292</v>
      </c>
      <c r="D57" s="6" t="s">
        <v>3051</v>
      </c>
      <c r="F57" s="6" t="s">
        <v>3052</v>
      </c>
    </row>
    <row r="58" spans="3:9" x14ac:dyDescent="0.25">
      <c r="C58" s="5" t="s">
        <v>2170</v>
      </c>
      <c r="D58" s="6" t="s">
        <v>3053</v>
      </c>
      <c r="F58" s="6" t="s">
        <v>3054</v>
      </c>
    </row>
    <row r="59" spans="3:9" x14ac:dyDescent="0.25">
      <c r="C59" s="5" t="s">
        <v>3055</v>
      </c>
      <c r="D59" s="6" t="s">
        <v>3056</v>
      </c>
    </row>
    <row r="60" spans="3:9" x14ac:dyDescent="0.25">
      <c r="C60" s="5" t="s">
        <v>3057</v>
      </c>
      <c r="D60" s="6" t="s">
        <v>3058</v>
      </c>
    </row>
    <row r="61" spans="3:9" x14ac:dyDescent="0.25">
      <c r="D61" s="6" t="s">
        <v>3059</v>
      </c>
    </row>
    <row r="62" spans="3:9" x14ac:dyDescent="0.25">
      <c r="D62" s="6" t="s">
        <v>3060</v>
      </c>
    </row>
    <row r="63" spans="3:9" x14ac:dyDescent="0.25">
      <c r="D63" s="6" t="s">
        <v>3061</v>
      </c>
    </row>
    <row r="64" spans="3:9" x14ac:dyDescent="0.25">
      <c r="D64" s="6" t="s">
        <v>3062</v>
      </c>
    </row>
    <row r="65" spans="2:6" x14ac:dyDescent="0.25">
      <c r="D65" s="6" t="s">
        <v>3063</v>
      </c>
    </row>
    <row r="66" spans="2:6" ht="15.75" thickBot="1" x14ac:dyDescent="0.3"/>
    <row r="67" spans="2:6" x14ac:dyDescent="0.25">
      <c r="C67" s="58" t="s">
        <v>2871</v>
      </c>
      <c r="D67" s="47"/>
      <c r="E67" s="48" t="s">
        <v>6</v>
      </c>
      <c r="F67" s="48" t="s">
        <v>6</v>
      </c>
    </row>
    <row r="68" spans="2:6" x14ac:dyDescent="0.25">
      <c r="C68" s="58" t="s">
        <v>3064</v>
      </c>
      <c r="D68" s="47"/>
      <c r="E68" s="44" t="s">
        <v>137</v>
      </c>
      <c r="F68" s="13" t="s">
        <v>138</v>
      </c>
    </row>
    <row r="69" spans="2:6" x14ac:dyDescent="0.25">
      <c r="C69" s="9" t="s">
        <v>2248</v>
      </c>
      <c r="D69" s="1"/>
      <c r="E69" s="13" t="s">
        <v>3065</v>
      </c>
      <c r="F69" s="13" t="s">
        <v>138</v>
      </c>
    </row>
    <row r="70" spans="2:6" x14ac:dyDescent="0.25">
      <c r="C70" s="9"/>
      <c r="D70" s="1"/>
      <c r="E70" s="44" t="s">
        <v>1091</v>
      </c>
      <c r="F70" s="13" t="s">
        <v>1092</v>
      </c>
    </row>
    <row r="71" spans="2:6" x14ac:dyDescent="0.25">
      <c r="B71" s="9"/>
      <c r="C71" s="49"/>
      <c r="D71" s="1"/>
      <c r="E71" s="44" t="s">
        <v>2165</v>
      </c>
      <c r="F71" s="13" t="s">
        <v>2166</v>
      </c>
    </row>
    <row r="72" spans="2:6" x14ac:dyDescent="0.25">
      <c r="C72" s="58"/>
      <c r="D72" s="1"/>
      <c r="E72" s="46" t="s">
        <v>2541</v>
      </c>
      <c r="F72" s="13" t="s">
        <v>2542</v>
      </c>
    </row>
    <row r="73" spans="2:6" x14ac:dyDescent="0.25">
      <c r="C73" s="56"/>
      <c r="D73" s="1"/>
      <c r="E73" s="46" t="s">
        <v>2367</v>
      </c>
      <c r="F73" s="13" t="s">
        <v>2368</v>
      </c>
    </row>
    <row r="74" spans="2:6" x14ac:dyDescent="0.25">
      <c r="C74" s="9"/>
      <c r="D74" s="1"/>
      <c r="E74" s="46" t="s">
        <v>2335</v>
      </c>
      <c r="F74" s="13" t="s">
        <v>2336</v>
      </c>
    </row>
    <row r="75" spans="2:6" x14ac:dyDescent="0.25">
      <c r="C75" s="57"/>
      <c r="D75" s="1"/>
      <c r="E75" s="46" t="s">
        <v>1582</v>
      </c>
      <c r="F75" s="13" t="s">
        <v>1583</v>
      </c>
    </row>
    <row r="76" spans="2:6" x14ac:dyDescent="0.25">
      <c r="C76" s="9"/>
      <c r="D76" s="1"/>
      <c r="E76" s="46" t="s">
        <v>1513</v>
      </c>
      <c r="F76" s="13" t="s">
        <v>1514</v>
      </c>
    </row>
    <row r="77" spans="2:6" x14ac:dyDescent="0.25">
      <c r="C77" s="57"/>
      <c r="D77" s="1"/>
      <c r="E77" s="46" t="s">
        <v>1284</v>
      </c>
      <c r="F77" s="13" t="s">
        <v>1285</v>
      </c>
    </row>
    <row r="78" spans="2:6" ht="18" customHeight="1" x14ac:dyDescent="0.25">
      <c r="C78" s="9"/>
      <c r="D78" s="1"/>
      <c r="E78" s="46" t="s">
        <v>3066</v>
      </c>
      <c r="F78" s="13" t="s">
        <v>3067</v>
      </c>
    </row>
    <row r="79" spans="2:6" x14ac:dyDescent="0.25">
      <c r="C79" s="57"/>
      <c r="D79" s="1"/>
      <c r="E79" s="46" t="s">
        <v>3068</v>
      </c>
      <c r="F79" s="13" t="s">
        <v>3069</v>
      </c>
    </row>
    <row r="80" spans="2:6" x14ac:dyDescent="0.25">
      <c r="C80" s="9"/>
      <c r="D80" s="1"/>
      <c r="E80" s="46" t="s">
        <v>3070</v>
      </c>
      <c r="F80" s="13" t="s">
        <v>3067</v>
      </c>
    </row>
    <row r="81" spans="3:6" x14ac:dyDescent="0.25">
      <c r="C81" s="1"/>
      <c r="D81" s="1"/>
      <c r="E81"/>
      <c r="F81"/>
    </row>
  </sheetData>
  <conditionalFormatting sqref="A3:A13">
    <cfRule type="cellIs" dxfId="16" priority="1" operator="equal">
      <formula>"CONVENIO"</formula>
    </cfRule>
    <cfRule type="cellIs" dxfId="15" priority="2" operator="equal">
      <formula>"ANULADO"</formula>
    </cfRule>
    <cfRule type="containsText" dxfId="14" priority="3" operator="containsText" text="CONVENIO">
      <formula>NOT(ISERROR(SEARCH("CONVENIO",A3)))</formula>
    </cfRule>
    <cfRule type="containsText" dxfId="13" priority="4" operator="containsText" text="ANULADO">
      <formula>NOT(ISERROR(SEARCH("ANULADO",A3)))</formula>
    </cfRule>
  </conditionalFormatting>
  <conditionalFormatting sqref="E26:E51">
    <cfRule type="cellIs" dxfId="12" priority="15" operator="equal">
      <formula>"CONVENIO"</formula>
    </cfRule>
    <cfRule type="cellIs" dxfId="11" priority="16" operator="equal">
      <formula>"ANULADO"</formula>
    </cfRule>
    <cfRule type="containsText" dxfId="10" priority="17" operator="containsText" text="CONVENIO">
      <formula>NOT(ISERROR(SEARCH("CONVENIO",E26)))</formula>
    </cfRule>
    <cfRule type="containsText" dxfId="9" priority="18" operator="containsText" text="ANULADO">
      <formula>NOT(ISERROR(SEARCH("ANULADO",E26)))</formula>
    </cfRule>
  </conditionalFormatting>
  <conditionalFormatting sqref="J3:J13">
    <cfRule type="cellIs" dxfId="8" priority="8" operator="equal">
      <formula>"CONVENIO"</formula>
    </cfRule>
    <cfRule type="cellIs" dxfId="7" priority="9" operator="equal">
      <formula>"ANULADO"</formula>
    </cfRule>
    <cfRule type="containsText" dxfId="6" priority="10" operator="containsText" text="CONVENIO">
      <formula>NOT(ISERROR(SEARCH("CONVENIO",J3)))</formula>
    </cfRule>
    <cfRule type="containsText" dxfId="5" priority="11" operator="containsText" text="ANULADO">
      <formula>NOT(ISERROR(SEARCH("ANULADO",J3)))</formula>
    </cfRule>
  </conditionalFormatting>
  <pageMargins left="0.7" right="0.7" top="0.75" bottom="0.75" header="0.3" footer="0.3"/>
  <pageSetup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B9C8-B136-41EA-8E09-CD7CD0C2B033}">
  <sheetPr codeName="Hoja6"/>
  <dimension ref="A1:E60"/>
  <sheetViews>
    <sheetView workbookViewId="0">
      <selection activeCell="A8" sqref="A8:XFD8"/>
    </sheetView>
  </sheetViews>
  <sheetFormatPr baseColWidth="10" defaultColWidth="11.42578125" defaultRowHeight="15" x14ac:dyDescent="0.25"/>
  <cols>
    <col min="1" max="1" width="9.7109375" customWidth="1"/>
    <col min="2" max="2" width="40.5703125" customWidth="1"/>
    <col min="3" max="3" width="52.7109375" customWidth="1"/>
  </cols>
  <sheetData>
    <row r="1" spans="1:5" ht="15.75" thickBot="1" x14ac:dyDescent="0.3"/>
    <row r="2" spans="1:5" s="15" customFormat="1" ht="33.75" thickBot="1" x14ac:dyDescent="0.3">
      <c r="A2" s="39" t="s">
        <v>3071</v>
      </c>
      <c r="B2" s="40" t="s">
        <v>3072</v>
      </c>
      <c r="C2" s="41" t="s">
        <v>14</v>
      </c>
      <c r="E2" s="43" t="s">
        <v>3073</v>
      </c>
    </row>
    <row r="3" spans="1:5" s="15" customFormat="1" ht="30" x14ac:dyDescent="0.25">
      <c r="A3" s="33">
        <v>1</v>
      </c>
      <c r="B3" s="34" t="s">
        <v>930</v>
      </c>
      <c r="C3" s="35" t="s">
        <v>266</v>
      </c>
      <c r="E3" s="42">
        <v>1</v>
      </c>
    </row>
    <row r="4" spans="1:5" s="15" customFormat="1" ht="33" x14ac:dyDescent="0.25">
      <c r="A4" s="16">
        <f>+A3+1</f>
        <v>2</v>
      </c>
      <c r="B4" s="17" t="s">
        <v>3074</v>
      </c>
      <c r="C4" s="18" t="s">
        <v>266</v>
      </c>
      <c r="E4" s="38">
        <v>2</v>
      </c>
    </row>
    <row r="5" spans="1:5" s="15" customFormat="1" ht="30" x14ac:dyDescent="0.25">
      <c r="A5" s="16">
        <f t="shared" ref="A5:A28" si="0">+A4+1</f>
        <v>3</v>
      </c>
      <c r="B5" s="17" t="s">
        <v>3075</v>
      </c>
      <c r="C5" s="18" t="s">
        <v>266</v>
      </c>
      <c r="E5" s="38">
        <v>3</v>
      </c>
    </row>
    <row r="6" spans="1:5" s="15" customFormat="1" ht="49.5" x14ac:dyDescent="0.25">
      <c r="A6" s="16">
        <f t="shared" si="0"/>
        <v>4</v>
      </c>
      <c r="B6" s="17" t="s">
        <v>3076</v>
      </c>
      <c r="C6" s="18" t="s">
        <v>266</v>
      </c>
      <c r="E6" s="38">
        <v>4</v>
      </c>
    </row>
    <row r="7" spans="1:5" s="15" customFormat="1" ht="33" x14ac:dyDescent="0.25">
      <c r="A7" s="16">
        <f t="shared" si="0"/>
        <v>5</v>
      </c>
      <c r="B7" s="17" t="s">
        <v>3077</v>
      </c>
      <c r="C7" s="18" t="s">
        <v>266</v>
      </c>
      <c r="E7" s="38">
        <v>5</v>
      </c>
    </row>
    <row r="8" spans="1:5" s="15" customFormat="1" ht="30" x14ac:dyDescent="0.25">
      <c r="A8" s="16">
        <f t="shared" si="0"/>
        <v>6</v>
      </c>
      <c r="B8" s="17" t="s">
        <v>511</v>
      </c>
      <c r="C8" s="18" t="s">
        <v>266</v>
      </c>
      <c r="E8" s="38">
        <v>6</v>
      </c>
    </row>
    <row r="9" spans="1:5" s="15" customFormat="1" ht="30" x14ac:dyDescent="0.25">
      <c r="A9" s="16">
        <f t="shared" si="0"/>
        <v>7</v>
      </c>
      <c r="B9" s="17" t="s">
        <v>3078</v>
      </c>
      <c r="C9" s="18" t="s">
        <v>266</v>
      </c>
      <c r="E9" s="38">
        <v>7</v>
      </c>
    </row>
    <row r="10" spans="1:5" s="15" customFormat="1" ht="30" x14ac:dyDescent="0.25">
      <c r="A10" s="16">
        <f t="shared" si="0"/>
        <v>8</v>
      </c>
      <c r="B10" s="17" t="s">
        <v>1364</v>
      </c>
      <c r="C10" s="18" t="s">
        <v>266</v>
      </c>
      <c r="E10" s="38">
        <v>8</v>
      </c>
    </row>
    <row r="11" spans="1:5" s="15" customFormat="1" ht="33" x14ac:dyDescent="0.25">
      <c r="A11" s="16">
        <f t="shared" si="0"/>
        <v>9</v>
      </c>
      <c r="B11" s="17" t="s">
        <v>3079</v>
      </c>
      <c r="C11" s="18" t="s">
        <v>266</v>
      </c>
      <c r="E11" s="38">
        <v>9</v>
      </c>
    </row>
    <row r="12" spans="1:5" s="15" customFormat="1" ht="30" x14ac:dyDescent="0.25">
      <c r="A12" s="16">
        <f t="shared" si="0"/>
        <v>10</v>
      </c>
      <c r="B12" s="17" t="s">
        <v>3080</v>
      </c>
      <c r="C12" s="18" t="s">
        <v>266</v>
      </c>
      <c r="E12" s="38">
        <v>10</v>
      </c>
    </row>
    <row r="13" spans="1:5" s="15" customFormat="1" ht="30" x14ac:dyDescent="0.25">
      <c r="A13" s="16">
        <f t="shared" si="0"/>
        <v>11</v>
      </c>
      <c r="B13" s="17" t="s">
        <v>3081</v>
      </c>
      <c r="C13" s="18" t="s">
        <v>266</v>
      </c>
      <c r="E13" s="38">
        <v>11</v>
      </c>
    </row>
    <row r="14" spans="1:5" s="15" customFormat="1" ht="30" x14ac:dyDescent="0.25">
      <c r="A14" s="16">
        <f t="shared" si="0"/>
        <v>12</v>
      </c>
      <c r="B14" s="17" t="s">
        <v>3082</v>
      </c>
      <c r="C14" s="18" t="s">
        <v>266</v>
      </c>
      <c r="E14" s="38">
        <v>12</v>
      </c>
    </row>
    <row r="15" spans="1:5" s="15" customFormat="1" ht="49.5" x14ac:dyDescent="0.25">
      <c r="A15" s="16">
        <f t="shared" si="0"/>
        <v>13</v>
      </c>
      <c r="B15" s="17" t="s">
        <v>3083</v>
      </c>
      <c r="C15" s="18" t="s">
        <v>266</v>
      </c>
      <c r="E15" s="38">
        <v>13</v>
      </c>
    </row>
    <row r="16" spans="1:5" s="15" customFormat="1" ht="33" x14ac:dyDescent="0.25">
      <c r="A16" s="16">
        <f t="shared" si="0"/>
        <v>14</v>
      </c>
      <c r="B16" s="17" t="s">
        <v>3084</v>
      </c>
      <c r="C16" s="18" t="s">
        <v>266</v>
      </c>
      <c r="E16" s="38">
        <v>14</v>
      </c>
    </row>
    <row r="17" spans="1:5" s="15" customFormat="1" ht="33" x14ac:dyDescent="0.25">
      <c r="A17" s="16">
        <f t="shared" si="0"/>
        <v>15</v>
      </c>
      <c r="B17" s="17" t="s">
        <v>3085</v>
      </c>
      <c r="C17" s="18" t="s">
        <v>266</v>
      </c>
      <c r="E17" s="38">
        <v>15</v>
      </c>
    </row>
    <row r="18" spans="1:5" s="15" customFormat="1" ht="49.5" x14ac:dyDescent="0.25">
      <c r="A18" s="16">
        <f t="shared" si="0"/>
        <v>16</v>
      </c>
      <c r="B18" s="17" t="s">
        <v>3086</v>
      </c>
      <c r="C18" s="18" t="s">
        <v>266</v>
      </c>
      <c r="E18" s="38">
        <v>16</v>
      </c>
    </row>
    <row r="19" spans="1:5" s="15" customFormat="1" ht="49.5" x14ac:dyDescent="0.25">
      <c r="A19" s="16">
        <f t="shared" si="0"/>
        <v>17</v>
      </c>
      <c r="B19" s="17" t="s">
        <v>3087</v>
      </c>
      <c r="C19" s="18" t="s">
        <v>266</v>
      </c>
      <c r="E19" s="38">
        <v>17</v>
      </c>
    </row>
    <row r="20" spans="1:5" s="15" customFormat="1" ht="33" x14ac:dyDescent="0.25">
      <c r="A20" s="16">
        <f t="shared" si="0"/>
        <v>18</v>
      </c>
      <c r="B20" s="17" t="s">
        <v>3088</v>
      </c>
      <c r="C20" s="18" t="s">
        <v>266</v>
      </c>
      <c r="E20" s="38">
        <v>18</v>
      </c>
    </row>
    <row r="21" spans="1:5" s="15" customFormat="1" ht="33" x14ac:dyDescent="0.25">
      <c r="A21" s="16">
        <f t="shared" si="0"/>
        <v>19</v>
      </c>
      <c r="B21" s="17" t="s">
        <v>3089</v>
      </c>
      <c r="C21" s="18" t="s">
        <v>266</v>
      </c>
      <c r="E21" s="38">
        <v>19</v>
      </c>
    </row>
    <row r="22" spans="1:5" s="15" customFormat="1" ht="49.5" x14ac:dyDescent="0.25">
      <c r="A22" s="16">
        <f t="shared" si="0"/>
        <v>20</v>
      </c>
      <c r="B22" s="17" t="s">
        <v>459</v>
      </c>
      <c r="C22" s="18" t="s">
        <v>266</v>
      </c>
      <c r="E22" s="38">
        <v>20</v>
      </c>
    </row>
    <row r="23" spans="1:5" s="15" customFormat="1" ht="49.5" x14ac:dyDescent="0.25">
      <c r="A23" s="16">
        <f t="shared" si="0"/>
        <v>21</v>
      </c>
      <c r="B23" s="17" t="s">
        <v>265</v>
      </c>
      <c r="C23" s="18" t="s">
        <v>266</v>
      </c>
      <c r="E23" s="38">
        <v>21</v>
      </c>
    </row>
    <row r="24" spans="1:5" s="15" customFormat="1" ht="33" x14ac:dyDescent="0.25">
      <c r="A24" s="16">
        <f t="shared" si="0"/>
        <v>22</v>
      </c>
      <c r="B24" s="17" t="s">
        <v>3090</v>
      </c>
      <c r="C24" s="18" t="s">
        <v>266</v>
      </c>
      <c r="E24" s="38">
        <v>22</v>
      </c>
    </row>
    <row r="25" spans="1:5" s="15" customFormat="1" ht="30" x14ac:dyDescent="0.25">
      <c r="A25" s="16">
        <f t="shared" si="0"/>
        <v>23</v>
      </c>
      <c r="B25" s="17" t="s">
        <v>742</v>
      </c>
      <c r="C25" s="18" t="s">
        <v>266</v>
      </c>
      <c r="E25" s="38">
        <v>23</v>
      </c>
    </row>
    <row r="26" spans="1:5" s="15" customFormat="1" ht="30" x14ac:dyDescent="0.25">
      <c r="A26" s="16">
        <f t="shared" si="0"/>
        <v>24</v>
      </c>
      <c r="B26" s="17" t="s">
        <v>853</v>
      </c>
      <c r="C26" s="18" t="s">
        <v>266</v>
      </c>
      <c r="E26" s="38">
        <v>24</v>
      </c>
    </row>
    <row r="27" spans="1:5" s="15" customFormat="1" ht="30" x14ac:dyDescent="0.25">
      <c r="A27" s="16">
        <f t="shared" si="0"/>
        <v>25</v>
      </c>
      <c r="B27" s="17" t="s">
        <v>3091</v>
      </c>
      <c r="C27" s="18" t="s">
        <v>266</v>
      </c>
      <c r="E27" s="38">
        <v>25</v>
      </c>
    </row>
    <row r="28" spans="1:5" s="15" customFormat="1" ht="30" x14ac:dyDescent="0.25">
      <c r="A28" s="16">
        <f t="shared" si="0"/>
        <v>26</v>
      </c>
      <c r="B28" s="17" t="s">
        <v>3092</v>
      </c>
      <c r="C28" s="18" t="s">
        <v>266</v>
      </c>
      <c r="E28" s="38">
        <v>26</v>
      </c>
    </row>
    <row r="29" spans="1:5" s="15" customFormat="1" ht="45" x14ac:dyDescent="0.25">
      <c r="A29" s="36">
        <v>27</v>
      </c>
      <c r="B29" s="19" t="s">
        <v>897</v>
      </c>
      <c r="C29" s="20" t="s">
        <v>898</v>
      </c>
      <c r="E29" s="38">
        <v>27</v>
      </c>
    </row>
    <row r="30" spans="1:5" s="15" customFormat="1" ht="45" x14ac:dyDescent="0.25">
      <c r="A30" s="36">
        <f>+A29+1</f>
        <v>28</v>
      </c>
      <c r="B30" s="19" t="s">
        <v>406</v>
      </c>
      <c r="C30" s="20" t="s">
        <v>898</v>
      </c>
      <c r="E30" s="38">
        <v>28</v>
      </c>
    </row>
    <row r="31" spans="1:5" s="15" customFormat="1" ht="45" x14ac:dyDescent="0.25">
      <c r="A31" s="36">
        <f t="shared" ref="A31:A40" si="1">+A30+1</f>
        <v>29</v>
      </c>
      <c r="B31" s="19" t="s">
        <v>3093</v>
      </c>
      <c r="C31" s="20" t="s">
        <v>898</v>
      </c>
      <c r="E31" s="38">
        <v>29</v>
      </c>
    </row>
    <row r="32" spans="1:5" s="15" customFormat="1" ht="45" x14ac:dyDescent="0.25">
      <c r="A32" s="36">
        <f t="shared" si="1"/>
        <v>30</v>
      </c>
      <c r="B32" s="19" t="s">
        <v>3094</v>
      </c>
      <c r="C32" s="20" t="s">
        <v>898</v>
      </c>
      <c r="E32" s="38">
        <v>30</v>
      </c>
    </row>
    <row r="33" spans="1:5" s="15" customFormat="1" ht="45" x14ac:dyDescent="0.25">
      <c r="A33" s="36">
        <f t="shared" si="1"/>
        <v>31</v>
      </c>
      <c r="B33" s="19" t="s">
        <v>3095</v>
      </c>
      <c r="C33" s="20" t="s">
        <v>898</v>
      </c>
      <c r="E33" s="38">
        <v>31</v>
      </c>
    </row>
    <row r="34" spans="1:5" s="15" customFormat="1" ht="45" x14ac:dyDescent="0.25">
      <c r="A34" s="36">
        <f t="shared" si="1"/>
        <v>32</v>
      </c>
      <c r="B34" s="19" t="s">
        <v>3096</v>
      </c>
      <c r="C34" s="20" t="s">
        <v>898</v>
      </c>
      <c r="E34" s="38">
        <v>32</v>
      </c>
    </row>
    <row r="35" spans="1:5" s="15" customFormat="1" ht="45" x14ac:dyDescent="0.25">
      <c r="A35" s="36">
        <f t="shared" si="1"/>
        <v>33</v>
      </c>
      <c r="B35" s="19" t="s">
        <v>3097</v>
      </c>
      <c r="C35" s="20" t="s">
        <v>898</v>
      </c>
      <c r="E35" s="38">
        <v>33</v>
      </c>
    </row>
    <row r="36" spans="1:5" s="15" customFormat="1" ht="45" x14ac:dyDescent="0.25">
      <c r="A36" s="36">
        <f t="shared" si="1"/>
        <v>34</v>
      </c>
      <c r="B36" s="19" t="s">
        <v>3098</v>
      </c>
      <c r="C36" s="20" t="s">
        <v>898</v>
      </c>
      <c r="E36" s="38">
        <v>34</v>
      </c>
    </row>
    <row r="37" spans="1:5" s="15" customFormat="1" ht="45" x14ac:dyDescent="0.25">
      <c r="A37" s="36">
        <f t="shared" si="1"/>
        <v>35</v>
      </c>
      <c r="B37" s="19" t="s">
        <v>3099</v>
      </c>
      <c r="C37" s="20" t="s">
        <v>898</v>
      </c>
      <c r="E37" s="38">
        <v>35</v>
      </c>
    </row>
    <row r="38" spans="1:5" s="15" customFormat="1" ht="45" x14ac:dyDescent="0.25">
      <c r="A38" s="36">
        <f t="shared" si="1"/>
        <v>36</v>
      </c>
      <c r="B38" s="19" t="s">
        <v>3100</v>
      </c>
      <c r="C38" s="20" t="s">
        <v>898</v>
      </c>
      <c r="E38" s="38">
        <v>36</v>
      </c>
    </row>
    <row r="39" spans="1:5" s="15" customFormat="1" ht="45" x14ac:dyDescent="0.25">
      <c r="A39" s="36">
        <f t="shared" si="1"/>
        <v>37</v>
      </c>
      <c r="B39" s="19" t="s">
        <v>3101</v>
      </c>
      <c r="C39" s="20" t="s">
        <v>898</v>
      </c>
      <c r="E39" s="38">
        <v>37</v>
      </c>
    </row>
    <row r="40" spans="1:5" s="15" customFormat="1" ht="45" x14ac:dyDescent="0.25">
      <c r="A40" s="36">
        <f t="shared" si="1"/>
        <v>38</v>
      </c>
      <c r="B40" s="19" t="s">
        <v>3102</v>
      </c>
      <c r="C40" s="20" t="s">
        <v>898</v>
      </c>
      <c r="E40" s="38">
        <v>38</v>
      </c>
    </row>
    <row r="41" spans="1:5" s="15" customFormat="1" ht="45" x14ac:dyDescent="0.25">
      <c r="A41" s="37">
        <v>39</v>
      </c>
      <c r="B41" s="21" t="s">
        <v>3103</v>
      </c>
      <c r="C41" s="22" t="s">
        <v>3104</v>
      </c>
      <c r="E41" s="38">
        <v>39</v>
      </c>
    </row>
    <row r="42" spans="1:5" s="15" customFormat="1" ht="49.5" x14ac:dyDescent="0.25">
      <c r="A42" s="37">
        <f>+A41+1</f>
        <v>40</v>
      </c>
      <c r="B42" s="21" t="s">
        <v>3105</v>
      </c>
      <c r="C42" s="22" t="s">
        <v>3104</v>
      </c>
      <c r="E42" s="38">
        <v>40</v>
      </c>
    </row>
    <row r="43" spans="1:5" s="15" customFormat="1" ht="45" x14ac:dyDescent="0.25">
      <c r="A43" s="37">
        <f t="shared" ref="A43:A50" si="2">+A42+1</f>
        <v>41</v>
      </c>
      <c r="B43" s="21" t="s">
        <v>3106</v>
      </c>
      <c r="C43" s="22" t="s">
        <v>3104</v>
      </c>
      <c r="E43" s="38">
        <v>41</v>
      </c>
    </row>
    <row r="44" spans="1:5" s="15" customFormat="1" ht="49.5" x14ac:dyDescent="0.25">
      <c r="A44" s="37">
        <f t="shared" si="2"/>
        <v>42</v>
      </c>
      <c r="B44" s="21" t="s">
        <v>3107</v>
      </c>
      <c r="C44" s="22" t="s">
        <v>3104</v>
      </c>
      <c r="E44" s="38">
        <v>42</v>
      </c>
    </row>
    <row r="45" spans="1:5" s="15" customFormat="1" ht="49.5" x14ac:dyDescent="0.25">
      <c r="A45" s="37">
        <f t="shared" si="2"/>
        <v>43</v>
      </c>
      <c r="B45" s="21" t="s">
        <v>3108</v>
      </c>
      <c r="C45" s="22" t="s">
        <v>3104</v>
      </c>
      <c r="E45" s="38">
        <v>43</v>
      </c>
    </row>
    <row r="46" spans="1:5" s="15" customFormat="1" ht="45" x14ac:dyDescent="0.25">
      <c r="A46" s="37">
        <f t="shared" si="2"/>
        <v>44</v>
      </c>
      <c r="B46" s="21" t="s">
        <v>3109</v>
      </c>
      <c r="C46" s="22" t="s">
        <v>3104</v>
      </c>
      <c r="E46" s="38">
        <v>44</v>
      </c>
    </row>
    <row r="47" spans="1:5" s="15" customFormat="1" ht="45" x14ac:dyDescent="0.25">
      <c r="A47" s="37">
        <f t="shared" si="2"/>
        <v>45</v>
      </c>
      <c r="B47" s="21" t="s">
        <v>174</v>
      </c>
      <c r="C47" s="22" t="s">
        <v>3104</v>
      </c>
      <c r="E47" s="38">
        <v>45</v>
      </c>
    </row>
    <row r="48" spans="1:5" s="15" customFormat="1" ht="45" x14ac:dyDescent="0.25">
      <c r="A48" s="37">
        <f t="shared" si="2"/>
        <v>46</v>
      </c>
      <c r="B48" s="21" t="s">
        <v>3110</v>
      </c>
      <c r="C48" s="22" t="s">
        <v>3104</v>
      </c>
      <c r="E48" s="38">
        <v>46</v>
      </c>
    </row>
    <row r="49" spans="1:5" s="15" customFormat="1" ht="45" x14ac:dyDescent="0.25">
      <c r="A49" s="37">
        <f t="shared" si="2"/>
        <v>47</v>
      </c>
      <c r="B49" s="21" t="s">
        <v>3111</v>
      </c>
      <c r="C49" s="22" t="s">
        <v>3104</v>
      </c>
      <c r="E49" s="38">
        <v>47</v>
      </c>
    </row>
    <row r="50" spans="1:5" s="15" customFormat="1" ht="45" x14ac:dyDescent="0.25">
      <c r="A50" s="37">
        <f t="shared" si="2"/>
        <v>48</v>
      </c>
      <c r="B50" s="21" t="s">
        <v>191</v>
      </c>
      <c r="C50" s="22" t="s">
        <v>3104</v>
      </c>
      <c r="E50" s="38">
        <v>48</v>
      </c>
    </row>
    <row r="51" spans="1:5" s="15" customFormat="1" ht="30" x14ac:dyDescent="0.25">
      <c r="A51" s="23">
        <v>49</v>
      </c>
      <c r="B51" s="24" t="s">
        <v>569</v>
      </c>
      <c r="C51" s="25" t="s">
        <v>3112</v>
      </c>
      <c r="E51" s="38">
        <v>49</v>
      </c>
    </row>
    <row r="52" spans="1:5" s="15" customFormat="1" ht="30" x14ac:dyDescent="0.25">
      <c r="A52" s="23">
        <f>+A51+1</f>
        <v>50</v>
      </c>
      <c r="B52" s="24" t="s">
        <v>3113</v>
      </c>
      <c r="C52" s="25" t="s">
        <v>3112</v>
      </c>
      <c r="E52" s="38">
        <v>50</v>
      </c>
    </row>
    <row r="53" spans="1:5" s="15" customFormat="1" ht="30" x14ac:dyDescent="0.25">
      <c r="A53" s="26">
        <v>51</v>
      </c>
      <c r="B53" s="27" t="s">
        <v>3114</v>
      </c>
      <c r="C53" s="28" t="s">
        <v>3115</v>
      </c>
      <c r="E53" s="38">
        <v>51</v>
      </c>
    </row>
    <row r="54" spans="1:5" s="15" customFormat="1" ht="30" x14ac:dyDescent="0.25">
      <c r="A54" s="29">
        <f t="shared" ref="A54:A59" si="3">+A53+1</f>
        <v>52</v>
      </c>
      <c r="B54" s="27" t="s">
        <v>3116</v>
      </c>
      <c r="C54" s="28" t="s">
        <v>3115</v>
      </c>
      <c r="E54" s="38">
        <v>52</v>
      </c>
    </row>
    <row r="55" spans="1:5" s="15" customFormat="1" ht="30" x14ac:dyDescent="0.25">
      <c r="A55" s="29">
        <f t="shared" si="3"/>
        <v>53</v>
      </c>
      <c r="B55" s="27" t="s">
        <v>3117</v>
      </c>
      <c r="C55" s="28" t="s">
        <v>3115</v>
      </c>
      <c r="E55" s="38">
        <v>53</v>
      </c>
    </row>
    <row r="56" spans="1:5" s="15" customFormat="1" ht="33" x14ac:dyDescent="0.25">
      <c r="A56" s="29">
        <f t="shared" si="3"/>
        <v>54</v>
      </c>
      <c r="B56" s="27" t="s">
        <v>3118</v>
      </c>
      <c r="C56" s="28" t="s">
        <v>3115</v>
      </c>
      <c r="E56" s="38">
        <v>54</v>
      </c>
    </row>
    <row r="57" spans="1:5" s="15" customFormat="1" ht="30" x14ac:dyDescent="0.25">
      <c r="A57" s="29">
        <f t="shared" si="3"/>
        <v>55</v>
      </c>
      <c r="B57" s="30" t="s">
        <v>1218</v>
      </c>
      <c r="C57" s="28" t="s">
        <v>3115</v>
      </c>
      <c r="E57" s="38">
        <v>55</v>
      </c>
    </row>
    <row r="58" spans="1:5" s="15" customFormat="1" ht="30" x14ac:dyDescent="0.25">
      <c r="A58" s="29">
        <f t="shared" si="3"/>
        <v>56</v>
      </c>
      <c r="B58" s="30" t="s">
        <v>3119</v>
      </c>
      <c r="C58" s="28" t="s">
        <v>3115</v>
      </c>
      <c r="E58" s="38">
        <v>56</v>
      </c>
    </row>
    <row r="59" spans="1:5" s="15" customFormat="1" ht="30.75" thickBot="1" x14ac:dyDescent="0.3">
      <c r="A59" s="29">
        <f t="shared" si="3"/>
        <v>57</v>
      </c>
      <c r="B59" s="31" t="s">
        <v>140</v>
      </c>
      <c r="C59" s="32" t="s">
        <v>3115</v>
      </c>
      <c r="E59" s="38">
        <v>57</v>
      </c>
    </row>
    <row r="60" spans="1:5" s="15" customFormat="1" ht="31.5" customHeight="1" x14ac:dyDescent="0.25">
      <c r="E60" s="38" t="s">
        <v>170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c D A A B Q S w M E F A A C A A g A m J D b 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m J D b 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i Q 2 1 Z 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J i Q 2 1 b J a u Y z p A A A A P Y A A A A S A A A A A A A A A A A A A A A A A A A A A A B D b 2 5 m a W c v U G F j a 2 F n Z S 5 4 b W x Q S w E C L Q A U A A I A C A C Y k N t W D 8 r p q 6 Q A A A D p A A A A E w A A A A A A A A A A A A A A A A D w A A A A W 0 N v b n R l b n R f V H l w Z X N d L n h t b F B L A Q I t A B Q A A g A I A J i Q 2 1 Z v d c x B o Q A A A N U A A A A T A A A A A A A A A A A A A A A A A O E B A A B G b 3 J t d W x h c y 9 T Z W N 0 a W 9 u M S 5 t U E s F B g A A A A A D A A M A w g A A A M 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I H A A A A A A A A 0 A 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o P I s D i T U k i d p j D z z v k W J Q A A A A A C A A A A A A A D Z g A A w A A A A B A A A A D 7 z b j J T d v N n g P a / O F D e d r T A A A A A A S A A A C g A A A A E A A A A J C G E 3 6 V x f n c 7 8 6 F U Q u d q I l Q A A A A l q 7 S N k Q g 8 X w 8 A l n / n C Y Q 9 w D x 9 C p h 1 c z d S 2 5 5 Y J i I B R 4 1 G 6 z X L G x l 3 U S V c 1 a T j 2 / h 7 P B X 3 U 1 g 0 R z G N B c L F 4 x o N R p R l 3 u s Z H D p 4 n f W b 7 i H k i g U A A A A S 2 W G i T F Y G A n n X 7 K y n w a S p R r y p U o = < / 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2F58069E46E04640BA83E6FC8632CF56" ma:contentTypeVersion="10" ma:contentTypeDescription="Crear nuevo documento." ma:contentTypeScope="" ma:versionID="ce47c9d51a950f98129089a312986b48">
  <xsd:schema xmlns:xsd="http://www.w3.org/2001/XMLSchema" xmlns:xs="http://www.w3.org/2001/XMLSchema" xmlns:p="http://schemas.microsoft.com/office/2006/metadata/properties" xmlns:ns2="980f69fd-e8b9-4a56-8c7a-9254feb4ab48" xmlns:ns3="c2f0caee-9867-4a97-bdf7-64e6d9884b75" targetNamespace="http://schemas.microsoft.com/office/2006/metadata/properties" ma:root="true" ma:fieldsID="1c5c82e22f1f2fed1a17b663089a044b" ns2:_="" ns3:_="">
    <xsd:import namespace="980f69fd-e8b9-4a56-8c7a-9254feb4ab48"/>
    <xsd:import namespace="c2f0caee-9867-4a97-bdf7-64e6d9884b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69fd-e8b9-4a56-8c7a-9254feb4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f0caee-9867-4a97-bdf7-64e6d9884b7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2f0caee-9867-4a97-bdf7-64e6d9884b75">
      <UserInfo>
        <DisplayName>Yenni Dayana Nustes Villamil</DisplayName>
        <AccountId>24</AccountId>
        <AccountType/>
      </UserInfo>
    </SharedWithUsers>
  </documentManagement>
</p:properties>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customXml/itemProps2.xml><?xml version="1.0" encoding="utf-8"?>
<ds:datastoreItem xmlns:ds="http://schemas.openxmlformats.org/officeDocument/2006/customXml" ds:itemID="{931CFC82-0595-4CF0-A664-B5E50498F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f69fd-e8b9-4a56-8c7a-9254feb4ab48"/>
    <ds:schemaRef ds:uri="c2f0caee-9867-4a97-bdf7-64e6d9884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16D76-9817-437B-A186-8EF9443C5E69}">
  <ds:schemaRefs>
    <ds:schemaRef ds:uri="http://schemas.microsoft.com/sharepoint/v3/contenttype/forms"/>
  </ds:schemaRefs>
</ds:datastoreItem>
</file>

<file path=customXml/itemProps4.xml><?xml version="1.0" encoding="utf-8"?>
<ds:datastoreItem xmlns:ds="http://schemas.openxmlformats.org/officeDocument/2006/customXml" ds:itemID="{21467031-6F44-44DD-BBD9-1DAB7AC2BC1C}">
  <ds:schemaRefs>
    <ds:schemaRef ds:uri="http://schemas.microsoft.com/office/2006/metadata/properties"/>
    <ds:schemaRef ds:uri="http://schemas.microsoft.com/office/infopath/2007/PartnerControls"/>
    <ds:schemaRef ds:uri="c2f0caee-9867-4a97-bdf7-64e6d9884b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CONTRATACIÓN-2023</vt:lpstr>
      <vt:lpstr>Herramienta</vt:lpstr>
      <vt:lpstr>INICIALES</vt:lpstr>
      <vt:lpstr>proposito_programa</vt:lpstr>
      <vt:lpstr>'CONTRATACIÓN-2023'!_Hlk61182130</vt:lpstr>
      <vt:lpstr>'CONTRATACIÓN-2023'!_Hlk62830377</vt:lpstr>
      <vt:lpstr>'CONTRATACIÓN-2023'!_Hlk63276850</vt:lpstr>
      <vt:lpstr>CD</vt:lpstr>
      <vt:lpstr>CDM</vt:lpstr>
      <vt:lpstr>LP</vt:lpstr>
      <vt:lpstr>MC</vt:lpstr>
      <vt:lpstr>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Sistemas Chapinero</dc:creator>
  <cp:keywords/>
  <dc:description/>
  <cp:lastModifiedBy>ACER</cp:lastModifiedBy>
  <cp:revision/>
  <dcterms:created xsi:type="dcterms:W3CDTF">2021-03-01T13:53:40Z</dcterms:created>
  <dcterms:modified xsi:type="dcterms:W3CDTF">2024-03-05T16:06:23Z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0x0101002F58069E46E04640BA83E6FC8632CF56</vt:lpwstr>
  </property>
</Properties>
</file>