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1PLANEACION DISTRITAL\2019\PAGINA WEB\DISCPACIDAD\"/>
    </mc:Choice>
  </mc:AlternateContent>
  <bookViews>
    <workbookView xWindow="0" yWindow="0" windowWidth="28800" windowHeight="12330"/>
  </bookViews>
  <sheets>
    <sheet name="Reporte PADD 2018" sheetId="1" r:id="rId1"/>
  </sheets>
  <externalReferences>
    <externalReference r:id="rId2"/>
    <externalReference r:id="rId3"/>
  </externalReferences>
  <definedNames>
    <definedName name="_xlnm._FilterDatabase" localSheetId="0" hidden="1">'Reporte PADD 2018'!$A$10:$AQ$76</definedName>
    <definedName name="_Pilar_Eje">'[1]Validadores (2)'!$N$3:$N$5</definedName>
    <definedName name="Lineamientos">[2]ValidadoreS!$D$3:$D$6</definedName>
    <definedName name="Periodo">'[1]Validadores (2)'!$B$3:$B$5</definedName>
    <definedName name="Sector">'[1]Validadores (2)'!$BF$3:$BF$17</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X63" i="1" l="1"/>
  <c r="AJ51" i="1"/>
  <c r="AJ50" i="1"/>
  <c r="AJ49" i="1"/>
  <c r="AJ48" i="1"/>
  <c r="AJ47" i="1"/>
  <c r="AJ46" i="1"/>
  <c r="X51" i="1"/>
  <c r="X50" i="1"/>
  <c r="X47" i="1"/>
  <c r="X48" i="1"/>
  <c r="X49" i="1"/>
  <c r="X46" i="1"/>
  <c r="V62" i="1"/>
  <c r="V61" i="1"/>
  <c r="X54" i="1"/>
  <c r="V54" i="1"/>
  <c r="X52" i="1"/>
  <c r="V52" i="1"/>
  <c r="AK57" i="1"/>
  <c r="AJ57" i="1"/>
  <c r="AK56" i="1"/>
  <c r="AJ56" i="1"/>
  <c r="AJ55" i="1"/>
  <c r="AJ33" i="1"/>
  <c r="X22" i="1"/>
  <c r="X21" i="1"/>
  <c r="X19" i="1"/>
  <c r="X18" i="1"/>
  <c r="AJ16" i="1"/>
  <c r="V51" i="1"/>
  <c r="V50" i="1"/>
  <c r="T50" i="1"/>
  <c r="V49" i="1"/>
  <c r="V48" i="1"/>
  <c r="V71" i="1"/>
  <c r="V70" i="1"/>
  <c r="V69" i="1"/>
  <c r="V68" i="1"/>
  <c r="V67" i="1"/>
  <c r="V66" i="1"/>
  <c r="V65" i="1"/>
  <c r="V63" i="1"/>
  <c r="V73" i="1"/>
  <c r="V72" i="1"/>
  <c r="AI39" i="1"/>
  <c r="AI38" i="1"/>
  <c r="V32" i="1"/>
  <c r="V26" i="1"/>
  <c r="U25" i="1"/>
  <c r="V25" i="1"/>
  <c r="V24" i="1"/>
  <c r="U23" i="1"/>
  <c r="V23" i="1"/>
  <c r="V22" i="1"/>
  <c r="V21" i="1"/>
  <c r="V18" i="1"/>
</calcChain>
</file>

<file path=xl/comments1.xml><?xml version="1.0" encoding="utf-8"?>
<comments xmlns="http://schemas.openxmlformats.org/spreadsheetml/2006/main">
  <authors>
    <author>Claudia Patricia Torres Rincon</author>
  </authors>
  <commentList>
    <comment ref="AL57" authorId="0" shapeId="0">
      <text>
        <r>
          <rPr>
            <b/>
            <sz val="9"/>
            <color indexed="81"/>
            <rFont val="Tahoma"/>
            <family val="2"/>
          </rPr>
          <t>Claudia Patricia Torres Rincon:</t>
        </r>
        <r>
          <rPr>
            <sz val="9"/>
            <color indexed="81"/>
            <rFont val="Tahoma"/>
            <family val="2"/>
          </rPr>
          <t xml:space="preserve">
Precisar sobre los intèrpretes</t>
        </r>
      </text>
    </comment>
    <comment ref="AL73" authorId="0" shapeId="0">
      <text>
        <r>
          <rPr>
            <b/>
            <sz val="9"/>
            <color indexed="81"/>
            <rFont val="Tahoma"/>
            <family val="2"/>
          </rPr>
          <t>Claudia Patricia Torres Rincon:</t>
        </r>
        <r>
          <rPr>
            <sz val="9"/>
            <color indexed="81"/>
            <rFont val="Tahoma"/>
            <family val="2"/>
          </rPr>
          <t xml:space="preserve">
Se tuvieron?. Hecho cumplido?</t>
        </r>
      </text>
    </comment>
  </commentList>
</comments>
</file>

<file path=xl/sharedStrings.xml><?xml version="1.0" encoding="utf-8"?>
<sst xmlns="http://schemas.openxmlformats.org/spreadsheetml/2006/main" count="1335" uniqueCount="672">
  <si>
    <t>Matriz de Seguimiento Políticas Públicas Poblacionales</t>
  </si>
  <si>
    <t>Política Pública</t>
  </si>
  <si>
    <t>Política_Pública_de_Discapacidad</t>
  </si>
  <si>
    <t>Entidad que diligencia</t>
  </si>
  <si>
    <t>Profesional que diligencia</t>
  </si>
  <si>
    <t>Fecha de entrega</t>
  </si>
  <si>
    <t>Periodo</t>
  </si>
  <si>
    <t xml:space="preserve">POLÍTICA PÚBLICA </t>
  </si>
  <si>
    <t>PLAN DE DESARROLLO DISTRITAL</t>
  </si>
  <si>
    <t>PRESUPUESTO ASOCIADO</t>
  </si>
  <si>
    <t>Estructura de la Política</t>
  </si>
  <si>
    <t>Acciones Priorizadas</t>
  </si>
  <si>
    <t>Responsable reporte de Ejecución de cada acción de las políticas</t>
  </si>
  <si>
    <t>Tiempo de ejecución de la acción</t>
  </si>
  <si>
    <t>Indicador por cada acción de política</t>
  </si>
  <si>
    <t>Seguimiento Indicador</t>
  </si>
  <si>
    <t>Identificación Fuente de Financiación</t>
  </si>
  <si>
    <t>Dimensiones</t>
  </si>
  <si>
    <t>Estrategia</t>
  </si>
  <si>
    <t>Lineamientos</t>
  </si>
  <si>
    <t>Acciones</t>
  </si>
  <si>
    <t>Importancia relativa de la acción (%)</t>
  </si>
  <si>
    <t>Sector Distrital
(Elegir sector al que reporta)</t>
  </si>
  <si>
    <t>Entidad del Distrito responsable del reporte de la ejecución</t>
  </si>
  <si>
    <t>Otro 
(Nivel Nacional, ONG, Sociedad Civil, por favor indicar el nombre)</t>
  </si>
  <si>
    <t>Contacto</t>
  </si>
  <si>
    <t>Teléfono</t>
  </si>
  <si>
    <t>Correo electrónico</t>
  </si>
  <si>
    <t>Fecha de inicio</t>
  </si>
  <si>
    <t>Fecha de finalización</t>
  </si>
  <si>
    <t>Nombre Indicador</t>
  </si>
  <si>
    <t>Fórmula de cálculo</t>
  </si>
  <si>
    <t>Meta 2017</t>
  </si>
  <si>
    <t>Meta 2018</t>
  </si>
  <si>
    <t>Meta 2019</t>
  </si>
  <si>
    <t>Meta 2020</t>
  </si>
  <si>
    <t>% de Avance Indicador año 1</t>
  </si>
  <si>
    <t>% de Avance Indicador año 2</t>
  </si>
  <si>
    <t>% de Avance Indicador año 3</t>
  </si>
  <si>
    <t>% de Avance Indicador año 4</t>
  </si>
  <si>
    <t>Pilar o Eje 
Plan de Desarrollo Distrital</t>
  </si>
  <si>
    <t xml:space="preserve">Programa
Plan de Desarrollo Distrital </t>
  </si>
  <si>
    <t>Proyectos Estratégicos 
Plan de Desarrollo Distrital</t>
  </si>
  <si>
    <t xml:space="preserve">Código del Proyecto 
</t>
  </si>
  <si>
    <t xml:space="preserve">Nombre del Proyecto
 (si Aplica)
</t>
  </si>
  <si>
    <t>Meta del Proyecto</t>
  </si>
  <si>
    <t>Presupuesto programado para la Meta del Proyecto</t>
  </si>
  <si>
    <t>Porcentaje del presupuesto programado para las acciones
(0 a 100) del cuatrenio</t>
  </si>
  <si>
    <t xml:space="preserve">Presupuesto ejecutado  acumulado
</t>
  </si>
  <si>
    <t xml:space="preserve">Avances frente a la meta del Proyecto 
</t>
  </si>
  <si>
    <t>Observaciones</t>
  </si>
  <si>
    <t>Observaciones DEPP</t>
  </si>
  <si>
    <t>_Desarrollo_capacidades_oportunidades</t>
  </si>
  <si>
    <t>_Bienestar</t>
  </si>
  <si>
    <t>Desarrollar_planes_programas_y_proyectos_para_la_promoción_de_la_inclusión_social_y_calidad_de_vida_de_las_personas_con_discapacidad_y_sus_familias.</t>
  </si>
  <si>
    <t>Incluir efectivamente 2.000 personas con discapacidad, en los entornos Productivo y Educativo, en articulación con los sectores público y privado.
(La efectividad hace referencia al acompañamiento que se realiza desde la SDIS para la disminución de barreras en el entorno, con el fin de garantizar la continuidad en el proceso, para educación seguimiento mensual por 6 meses y para productividad -empleabilidad y emprendimiento- seguimiento mensual por 3 meses)</t>
  </si>
  <si>
    <t>_Sector_Integración_Social</t>
  </si>
  <si>
    <t>Secretaría Integración Social</t>
  </si>
  <si>
    <t>Jenny Elizabeth Tibocha</t>
  </si>
  <si>
    <t>3279797 ext. 1238</t>
  </si>
  <si>
    <t>jtibocha@sdis.gov.co</t>
  </si>
  <si>
    <t xml:space="preserve">Número de personas con discapacidad incluidas efectivamente en el Distrito. </t>
  </si>
  <si>
    <t>Sumatoria de personas con discapacidad incluidas efectivamente en el Distrito</t>
  </si>
  <si>
    <t>_01_Pilar_Igualdad_de_Calidad_de_Vida</t>
  </si>
  <si>
    <t>_03_Igualdad_y_autonomía_para_una_Bogotá_incluyente</t>
  </si>
  <si>
    <t>_107_Por_una_ciudad_incluyente_y_sin_barreras</t>
  </si>
  <si>
    <t>Por Una Ciudad Incluyente y Sin Barreras</t>
  </si>
  <si>
    <t xml:space="preserve">Incrementar a 2.000 personas con discapacidad con procesos de inclusión efectivos en el Distrito </t>
  </si>
  <si>
    <t>_Derecho_a_la_educación</t>
  </si>
  <si>
    <t xml:space="preserve">Proteger, garantizar y promocionar el disfrute efectivo del derecho a la educación de la población con discapacidad, por medio del mejoramiento de la Calidad y cobertura de la educación, la gratuidad y subsidios, en particular la educación para el trabajo, la educación superior y el uso de tecnologías, con garantía de accesibilidad y enseñanza comprensibleadaptada según las Necesidades Educativas Especiales NEE. </t>
  </si>
  <si>
    <t>Incluir efectivamente a niños, niñas y adolescentes con discapacidad, en el entorno Educativo, en articulación con el sector público.
(La efectividad hace referencia al acompañamiento que se realiza desde la SDIS al entorno educativo, para la disminución de barreras, con el fin de garantizar la continuidad mediante seguimientos mensuales por 6 meses)</t>
  </si>
  <si>
    <t>Porcentaje de niños, niñas y adolescentes con discapacidad incluidos efectivamente en el entorno educativo</t>
  </si>
  <si>
    <t>(Sumatoria de niños, niñas y adolescentes con discapacidad incluidos  efectivamente en el entorno educativo / Total de niños, niñas y adolescentes incluidos en en entorno educativo) * 100</t>
  </si>
  <si>
    <t>Gestión: N/A</t>
  </si>
  <si>
    <t>_Entorno_territorio_medio_ambiente</t>
  </si>
  <si>
    <t>_Sensibilización_y_formación_ciudadana</t>
  </si>
  <si>
    <t>Eliminar los estereotipos, prejuicios y las prácticas nocivas respecto a las personas con discapacidad, incluidos los que se basan en el género o la edad, en todos los ámbitos de la vida</t>
  </si>
  <si>
    <t>Vincular a 1500 servidores públicos en procesos de capacitación en competencias para la atención inclusiva a personas con discapacidad</t>
  </si>
  <si>
    <t>Número de servidores públicos vinculados en procesos de competencias para la atención inclusiva a personas con discapacidad.</t>
  </si>
  <si>
    <t>Sumatoria de servidores públicos vinculados en procesos de competencias para la atención inclusiva a personas con discapacidad.</t>
  </si>
  <si>
    <t>Garantizar_la_atención_integral_de_las_personas_con_discapacidad_que_se_encuentran_en_alto_grado_de_vulnerabilidad_o_necesidades_básicas_insatisfechas_mediante_programas_de_alimentación_apoyo_nutricional_y_terapéutico_salud_habilitación_rehabilitación_integral_educación_y_capacitación_laboral_en_forma_institucionalizada_o_externa_para_cualquier_etapa_del_ciclo_vital.</t>
  </si>
  <si>
    <t>Realizar seguimiento integral (nutrición y cumplimiento de criterios) al 100% de personas con discapacidad  que reciben apoyos alimentarios de la SDIS.</t>
  </si>
  <si>
    <t>Porcentaje de personas con discapacidad que reciben apoyos alimentarios, con seguimiento integral.</t>
  </si>
  <si>
    <t>(Sumatoria de personas con discapacidad que reciben apoyos alimentarios, con seguimiento integral / Total de personas con discapacidad que reciben apoyos alimentarios, programadas para seguimiento) * 100</t>
  </si>
  <si>
    <t>Realizar seguimiento al 100% de personas con discapacidad sin redes, cuidadores y cuidadoras que reciben apoyos alimentarios.</t>
  </si>
  <si>
    <t>Propender_y_propugnar_por_la_calidad_en_la_prestación_de_servicios_e_instituciones_que_brinden_la_protección_y_atención_a_las_personas_con_discapacidad.</t>
  </si>
  <si>
    <t>Atender 3.289 personas con discapacidad en los servicios sociales del Proyecto Por Una Ciudad Incluyente y Sin Barreras</t>
  </si>
  <si>
    <t>Número de personas con discapacidad atendidas en los servicios sociales del Proyecto Por Una Ciudad Incluyente y Sin Barreras</t>
  </si>
  <si>
    <t>Sumatoria de personas con discapacidad atendidas en los servicios sociales del Proyecto Por Una Ciudad Incluyente y Sin Barreras</t>
  </si>
  <si>
    <t>Atender 3.289 personas con discapacidad en centros crecer, centros de protección, centro renacer y centros integrarte.</t>
  </si>
  <si>
    <t>_Cultural_simbólica</t>
  </si>
  <si>
    <t>_Conocimiento_y_representaciones_de_la_discapacidad</t>
  </si>
  <si>
    <t>Impulsar_estrategias_formativas_investigativas_y_de_gestión_encaminadas_a_transformar_las_concepciones_imágenes_y_creencias_tanto_de_la_ciudadanía_en_general_como_de_las_PCD_sobre_la_discapacidad.</t>
  </si>
  <si>
    <t>Construir la línea base de percepción de barreras actitudinales con las cuales se encuentran las personas con discapacidad, y un sistema de seguimiento. Las acciones a realizar son:
2016: Estado del arte (5%)
2017: Metodología y Caracterización (25%)
2018: Línea Base (25%)
2019: Sistema de Seguimiento (25%)
2020: Resultados del seguimiento a la línea base inicial (20%)</t>
  </si>
  <si>
    <r>
      <t xml:space="preserve">Porcentaje de </t>
    </r>
    <r>
      <rPr>
        <sz val="11"/>
        <rFont val="Calibri Light"/>
        <family val="2"/>
        <scheme val="major"/>
      </rPr>
      <t>construcción de la línea base de barreras actitudinales y un sistema de seguimiento.</t>
    </r>
  </si>
  <si>
    <t>(Sumatoria de acciones realizadas / Total de acciones programadas) * 100</t>
  </si>
  <si>
    <t>Construir la línea base de percepción de barreras actitudinales y sistema de seguimiento</t>
  </si>
  <si>
    <t>_Desarrollo_de_la_productividad</t>
  </si>
  <si>
    <t>Formular_planes_y_programas_de_inclusión_laboral_de_las_personas_que_por_su_discapacidad_severa_no_puedan_ser_integrables_en_sistemas_de_producción_rentables_o_empleos_regulares_mediante_estrategias_protegidas_de_productividad_o_empleo_garantizando_en_cualquiera_de_las_formas_ingresos_dignos_y_en_las_condiciones_de_seguridad_social_que_correspondan_otorgando_a_sus_cuidadoras_y_cuidadores_y_sus_familias_las_posibilidades_de_intervenir_en_estos_procesos.</t>
  </si>
  <si>
    <t>Implementar y realizar seguimiento a la ruta diferencial de PcD con la elaboración contenidos de visualización en coordinación con la mesa de empleabilidad y productividad, para la visualización y posicionamiento de los programas desarrollados por la Secretaría Distrital de Desarrollo Económico</t>
  </si>
  <si>
    <t>_Sector_Desarrollo_Económico_Industria_y_Turismo</t>
  </si>
  <si>
    <t>Secretaría Desarrollo Económico</t>
  </si>
  <si>
    <r>
      <t>John Eduard Araujo Chaves</t>
    </r>
    <r>
      <rPr>
        <sz val="11"/>
        <color theme="1"/>
        <rFont val="Calibri Light"/>
        <family val="2"/>
        <scheme val="major"/>
      </rPr>
      <t xml:space="preserve"> </t>
    </r>
  </si>
  <si>
    <t>3693777 Ext 244</t>
  </si>
  <si>
    <t>jaraujo@desarrolloeconomico.gov.co</t>
  </si>
  <si>
    <t xml:space="preserve">
Porcentaje de implementación y seguimiento de la ruta diferencial PcD
</t>
  </si>
  <si>
    <r>
      <t xml:space="preserve">(Sumatoria de implementación y seguimiento de la ruta diferencial PcD realizados / Total de Implementación y seguimiento de la ruta diferencial de la PcD)*100
Pesos de cada uno:
Implementar la ruta en las 20 localdiades de la ciudad </t>
    </r>
    <r>
      <rPr>
        <b/>
        <sz val="11"/>
        <rFont val="Calibri Light"/>
        <family val="2"/>
        <scheme val="major"/>
      </rPr>
      <t>40%</t>
    </r>
    <r>
      <rPr>
        <sz val="11"/>
        <rFont val="Calibri Light"/>
        <family val="2"/>
        <scheme val="major"/>
      </rPr>
      <t xml:space="preserve">
Seguimiento a las 20 localidades </t>
    </r>
    <r>
      <rPr>
        <b/>
        <sz val="11"/>
        <rFont val="Calibri Light"/>
        <family val="2"/>
        <scheme val="major"/>
      </rPr>
      <t>60%</t>
    </r>
  </si>
  <si>
    <t>40%
Implementación</t>
  </si>
  <si>
    <t>20%
Seguimiento</t>
  </si>
  <si>
    <t>_05_Eje_transversal_Desarrollo_económico_basado_en_el_conocimiento</t>
  </si>
  <si>
    <t>_31_Fundamentar_el_Desarrollo_Económico_en_la_generación_y_uso_del_conocimiento_para_mejorar_la_competitividad_de_la_Ciudad_Región</t>
  </si>
  <si>
    <t>_164_Consolidación_del_ecosistema_de_emprendimiento_y_mejoramiento_de_la_productividad_de_las_mipymes</t>
  </si>
  <si>
    <t>Consolidación del ecosistema de emprendimiento y mejoramiento de la productividad de las Mipymes</t>
  </si>
  <si>
    <t>Apoyar la realización de 6 eventos de intermediación y comercialización empresarial</t>
  </si>
  <si>
    <t>Diseñar_e_implementar_planes_y_programas_integrales_de_empleo_que_garanticen_la_inclusión_laboral_de_las_familias_de_las_personas_con_discapacidad.</t>
  </si>
  <si>
    <r>
      <t xml:space="preserve">Prestación de servicios profesionales para capacitar en educación financiera. 
</t>
    </r>
    <r>
      <rPr>
        <sz val="10"/>
        <color indexed="49"/>
        <rFont val="Arial"/>
        <family val="2"/>
      </rPr>
      <t/>
    </r>
  </si>
  <si>
    <t xml:space="preserve">Personas con discapacidad  y/o cuidadores  (as ) capacitados en educacion financiera </t>
  </si>
  <si>
    <t>Sumatoria de Personas con discapacidad  y/o cuidadores  (as ) capacitados en educacion financiera 
2016: 8 Unidades. 2017: 63 Unidades. 2018: 50 Unidades. 2019: 40 Unidades. 2020 : 9 Unidades.</t>
  </si>
  <si>
    <t>Apoyar 170 unidades productivas en su proceso de formalización</t>
  </si>
  <si>
    <t>Formular_incentivar_y_desarrollar_planes_y_programas_que_promuevan_la_inclusión_laboral_de_las_personas_con_discapacidad_por_medio_de_la_regulación_normativa_que_comprometa_a_la_empresa_privada_y_pública_desde_la_perspectiva_de_responsabilidad_social_para_favorecer_la_vinculación_de_esta_población.</t>
  </si>
  <si>
    <t xml:space="preserve">Realizar un diagnóstico de los esquemas de regulación del Distrito en materia de desarrollo empresarial, que permita identificar reguladores, trámites y obstáculos en la creación y sostenibilidad de las empresas      
</t>
  </si>
  <si>
    <t xml:space="preserve"> Porcentaje de realización del documento de diagnóstico de los esquemas de regulación del Distrito en materia de desarrollo empresarial, que permita identificar reguladores, trámites y obstáculos en la creación y sostenibilidad de las empresas</t>
  </si>
  <si>
    <t>(Sumatoria de fases implementadas de la realización del documento de diagnóstico de los esquemas de regulación del Distrito en materia de desarrollo empresarial, que permita identificar reguladores, trámites y obstáculos en la creación y sostenibilidad de las empresas / Total de fases programadas del documento de diagnóstico de los esquemas de regulación del Distrito en materia de desarrollo empresarial, que permita identificar reguladores, trámites y obstáculos en la creación y sostenibilidad de las empresas )*100
2016: 0% de avance. 2017: 5% de avance. 2018: 55% de avance. 2019: 30% de avance. 2020 : 10% de avance.)</t>
  </si>
  <si>
    <t>Elaborar 1 documento propuesta de mejora regulatoria empresarial</t>
  </si>
  <si>
    <r>
      <t xml:space="preserve">Contratar la prestación de servicios de asistencia técnica a la medida para empresarios de la ciudad de Bogotá, de conformidad con las especificaciones y procesos definidos por la entidad.          
</t>
    </r>
    <r>
      <rPr>
        <sz val="10"/>
        <color indexed="49"/>
        <rFont val="Arial"/>
        <family val="2"/>
      </rPr>
      <t/>
    </r>
  </si>
  <si>
    <r>
      <t xml:space="preserve">Personas con discapacidad o cuidadoras  contratadas para la prestación de servicios de asistencia técnica a la medida para empresarios de la ciudad de Bogotá, de conformidad con las especificaciones y procesos definidos por la entidad.              </t>
    </r>
    <r>
      <rPr>
        <strike/>
        <sz val="11"/>
        <rFont val="Calibri Light"/>
        <family val="2"/>
        <scheme val="major"/>
      </rPr>
      <t/>
    </r>
  </si>
  <si>
    <t>Sumatoria de Personas con discapacidad o cuidadoras  contratadas  para la prestación de servicios de asistencia técnica a la medida para empresarios de la ciudad de Bogotá, de conformidad con las especificaciones y procesos definidos por la entidad
2016: 14 Unidades. 2017: 74 Unidades. 2018: 49 Unidades. 2019: 40 Unidades. 2020 : 23 Unidades.</t>
  </si>
  <si>
    <t>Fortalecer 200 unidades productivas con asistencia técnica a la medida</t>
  </si>
  <si>
    <t>Capacitar personas con discapacidad o cuidadores tenderos en el distrito capital en emprendimiento o educación financiera</t>
  </si>
  <si>
    <t xml:space="preserve">Persona con discapacidad o cuidadores tenderos que han sido Capacitados  en emprendimiento o educacion financiera. </t>
  </si>
  <si>
    <t>Sumatoria de  persona con discapacidad o cuidadores tenderos que han sido Capacitados  en emprendimiento o educacion finaciaera.
2016: 20 procesos. 2017: 60 procesos. 2018: 45 Procesos. 2019: 30 Procesos. 2020 : 10 Procesos.</t>
  </si>
  <si>
    <t xml:space="preserve">Implementar 165 procesos de formación y/o alistamiento financiero a empresarios del Distrito Capital. </t>
  </si>
  <si>
    <t>Velar y propugnar por el cumplimiento de las disposiciones legales existentes en materia de protección, atención, intervención, adaptación laboral (modificación y adaptación de puestos de trabajo acordes a las tecnologías existentes y grados de severidad de la discapacidad), reubicación temporal, reubicación definitiva, reconversión laboral y cambios de puestos de trabajo para las personas con discapacidad.</t>
  </si>
  <si>
    <t xml:space="preserve">Vincular laboralmente en el sector privado a personas con discapacidad </t>
  </si>
  <si>
    <t xml:space="preserve">Personas con discapacidad vinculadas laboralmente  en el sector privado 
</t>
  </si>
  <si>
    <t xml:space="preserve">Sumatoria de personas con discapacidad vinculadas laboralmente  en el sector privado </t>
  </si>
  <si>
    <t>_32_Generar_alternativas_de_ingreso_y_empleo_de_mejor_calidad</t>
  </si>
  <si>
    <t>_168_Potenciar_el_trabajo_decente_en_la_ciudad</t>
  </si>
  <si>
    <t>Potenciar el trabajo decente en la ciudad”</t>
  </si>
  <si>
    <t xml:space="preserve">Vincular 4250 personas laboralmente a través de los diferentes procesos de intermediación. </t>
  </si>
  <si>
    <t>Desarrollar planes y programas que garanticen la integración a los procesos regulares o específicos de formación para el trabajo y para la generación de empresa de la PCD y sus familias, que promueva su acceso al mundo laboral y su permanencia en el mismo. De forma complementaria, promover programas específicos para esta población que le permitan vincularse a las cadenas de producción y comercialización, teniendo en cuenta los respectivos territorios: urbano y rural.</t>
  </si>
  <si>
    <t xml:space="preserve">Dar orientación laboral a Personas con Discapacidad (PcD) por medio de talleres presenciales en competencias blandas y transversales por medio de la ruta de empleabilidad de la Agencia Pública de Empleo del Distrito. </t>
  </si>
  <si>
    <t>Porcentaje de PcD orientadas laboralmente por la Agencia Pública de Empleo del Distrito</t>
  </si>
  <si>
    <t>(sumatoria PcD orientadas laboralmente por la agencia de empleo / Total de PcD que asistieron a la Agencia de empleo)* 100</t>
  </si>
  <si>
    <t xml:space="preserve">Formar en competencias blandas y transversales 6.500 personas por medio de la Agencia Pública de Gestión y Colocación del Distrito. </t>
  </si>
  <si>
    <t xml:space="preserve">Ofrecer los programas de formación en competencias transversales y blandas, a las PcD que soliciten a través de los servicios que presta la Agencia de Empleo de Distrito.
</t>
  </si>
  <si>
    <t>Porcentaje de PcD fomadas en competencias transversales y blandas, que soliciten el servicio a través de la Agencia de Empleo de Distrito.</t>
  </si>
  <si>
    <r>
      <t>(sumatoria PcD formadas en competencias transversales y blandas que soliciten el servicio a través de la Agencia de Empleo de Distrito / Total de PcD que asistieron a la Agencia de empleo)</t>
    </r>
    <r>
      <rPr>
        <b/>
        <sz val="11"/>
        <rFont val="Calibri Light"/>
        <family val="2"/>
        <scheme val="major"/>
      </rPr>
      <t xml:space="preserve"> * 100</t>
    </r>
  </si>
  <si>
    <t>Diseñar Portafolio de programas de formación en competencias transversales ofrecidos por la SDDE y actualizarlo anualmente</t>
  </si>
  <si>
    <t>Desarrollar estrategias permanentes de sensibilización del mercado laboral para la contratación de PCD, orientadas tanto al sector público como privado</t>
  </si>
  <si>
    <t xml:space="preserve">Remitir a los empleadores las PcD que cumplen con los perfiles ocupacionales requeridos por estas.
</t>
  </si>
  <si>
    <t xml:space="preserve">Porcentaje de PcD remitidas a empleadores que cumplen con los perfiles solicitados a través de la Agencia de Empleo de Distrito.
</t>
  </si>
  <si>
    <t>(sumatoria PcD remitidas a empleadoras que cumplen con los perfiles solicitados a través de la Agencia  de empleo del Distrito / Total de PcD que que cumplen con los perfiles solicitados por las empreas a través la Agencia de empleo) * 100</t>
  </si>
  <si>
    <t>Remitir desde la agencia al menos 10.000 personas a empleadores que cumplan con los perfiles ocupacionales. De estas el 1% serán personas PcD</t>
  </si>
  <si>
    <t>Diseñar e implementar planes y programas integrales de empleo que garanticen la inclusión laboral de las familias de las personas con discapacidad.</t>
  </si>
  <si>
    <t xml:space="preserve">Realizar un informe técnico que de cuenta de los resultados de la intervención realizada por la Agencia de Empleo del Distrito para la PcD, en cada localidad.
 </t>
  </si>
  <si>
    <t>Numero de informes técnicos realizados que de cuenta de los resultados de la intervención realizada por la Agencia de Empleo del Distrito para la PcD, en cada localidad.</t>
  </si>
  <si>
    <t>Sumatoria de informes técnicos realizados que de cuenta de los resultados de la intervención realizada por la Agencia de Empleo del Distrito para la PcD, en cada localidad. realizados por localidad</t>
  </si>
  <si>
    <t>Diseñar y poner en funcionamiento un instrumento de registro y consulta de beneficiarios de los distintos procesos de formación para el trabajo ofrecidos por el Distrito</t>
  </si>
  <si>
    <t>_Comunicación_e_información</t>
  </si>
  <si>
    <t>Promover_y_mantener_actualizado_el_registro_continuo_para_la_localización_y_caracterización_de_las_personas_con_discapacidad.</t>
  </si>
  <si>
    <r>
      <t xml:space="preserve">Tener en cuenta las personas con discapacidad como una variable positiva adicional para priorizar a los hogares que cumplan con los requisitos para el acceso al Programa Integral de Vivienda Efectiva -PIVE-. 
</t>
    </r>
    <r>
      <rPr>
        <b/>
        <sz val="11"/>
        <color theme="4"/>
        <rFont val="Calibri Light"/>
        <family val="2"/>
        <scheme val="major"/>
      </rPr>
      <t xml:space="preserve">
</t>
    </r>
  </si>
  <si>
    <t>_Sector_Hábitat</t>
  </si>
  <si>
    <t>Secretaría del Hábitat</t>
  </si>
  <si>
    <t>Isaac Echeverry Wachter</t>
  </si>
  <si>
    <t>3581600 ext 1413</t>
  </si>
  <si>
    <t>secheverryw@habitatbogota.gov.co</t>
  </si>
  <si>
    <t>Porcentaje de hogares con personas con discapacidad priorizados que cumplen con los requisitos para el acceso a PIVE</t>
  </si>
  <si>
    <t>(Sumatoria de hogares con personas con discacidad  priorizadas  que cumplen con los requisitos para el acceso a PIVE / Total de hogares (con personas con discapacidad) que cumplan con los requisitos para el acceso al Programa Integral de Vivienda Efectiva -PIVE)*100</t>
  </si>
  <si>
    <t>eje transversal 1: Nuevo Ordenamiento Territoria</t>
  </si>
  <si>
    <t>30. Financiación para el Desarrollo Territorial</t>
  </si>
  <si>
    <t>163- Financiación para el desarrollo territorial</t>
  </si>
  <si>
    <t>Estructuración de instrumentos de financiación para el desarrollo territorial.
(Los planes, programas y proyectos de la SDHT están dirigidos a la comunidad en general e incorpora dentro de algunos de sus programas variables étnicas, diferenciales y de condición de vulnerabilidad para la focalización de los beneficiarios, en consideración con la dimensión de población relacionada. Sus proyectos se orientan a atender el conjunto de la población vulnerable y de menores ingresos, sin desconocer las necesidades de grupos poblacionales específicos. Razón por la cual no se asignan recursos especificos a la población con discapacidad)</t>
  </si>
  <si>
    <t xml:space="preserve">Apoyar la gestión de 80héctareas útil para la construcción de VIS útiles mediante la aplicación de instrumentos de financiación </t>
  </si>
  <si>
    <t>_Ciudadanía_activa</t>
  </si>
  <si>
    <t>_Derechos_a_la_participación_para_la_incidencia</t>
  </si>
  <si>
    <t>Promover_la_participación_para_el_fortalecimiento_de_la_autonomía_garantizando_la_capacidad_para_que_las_PCD_lideres_y_organizaciones_tomen_decisiones_informadas_de_manera_proactiva_tanto_en_los_escenarios_públicos_privados_como_en_los_familiares_e_individuales.</t>
  </si>
  <si>
    <t>Asesorar técnicamente la incorporación del enfoque diferencial en el marco de las actividades que se adelantan para la evaluación, la formulación, la implementación y el seguimiento del PIOEG.</t>
  </si>
  <si>
    <t>_Sector_Mujer</t>
  </si>
  <si>
    <t>Secretaría de la Mujer</t>
  </si>
  <si>
    <t>3169001 ext 1016</t>
  </si>
  <si>
    <t xml:space="preserve">Asesorías técnicas realizadas para transversalizar  el enfoque de género y diferencial   en la evaluación, formulación,  la implementación y el sseguimiento del PIOEG  </t>
  </si>
  <si>
    <t xml:space="preserve">Sumatoria del número de asesorías técnicas realizadas para transversalizar  el enfoque de género y diferencial   en la evaluación, formulación,  la implementación y el sseguimiento del PIOEG  </t>
  </si>
  <si>
    <t>1 Asesoria (Acta y/o documento soporte de la asesoría)</t>
  </si>
  <si>
    <t>_12_Mujeres_protagonistas__activas_y_empoderadas_en_el_cierre_de_brechas_de_género</t>
  </si>
  <si>
    <t>_129_Mujeres_protagonistas_activas_y_empoderadas</t>
  </si>
  <si>
    <t>Mujeres protagonistas, activas y empoderadas</t>
  </si>
  <si>
    <t xml:space="preserve">1. Formular  y acompañar técnicamente un plan de igualdad de oportunidades para su implementación. 
</t>
  </si>
  <si>
    <t xml:space="preserve">Desarrollar un Convenio para la promoción del derecho a una cultura libre de sexismo, racismo y otras formas discriminación y para visibilizar los derechos de las mujeres en sus diferencias y diversidades en el marco del Plan de Igualdad de Oportunidades para la Equidad de Género 
 </t>
  </si>
  <si>
    <t xml:space="preserve">
Sandra Medina Boada </t>
  </si>
  <si>
    <t>3169001 ext 1017</t>
  </si>
  <si>
    <t>smedina@sdmujer.gov.co</t>
  </si>
  <si>
    <t xml:space="preserve">Porcentaje de Convenio desarrollado para la promoción del derecho a una cultura libre de sexismo, racismo y otras formas discriminación y para visibilizar los derechos de las mujeres en sus diferencias y diversidades </t>
  </si>
  <si>
    <t xml:space="preserve">100% del convenio ejecutado </t>
  </si>
  <si>
    <t>3169001 ext 1018</t>
  </si>
  <si>
    <t xml:space="preserve">Número de instancias y espacios de participación asistidos técnicamente </t>
  </si>
  <si>
    <t>1 instancia</t>
  </si>
  <si>
    <t>_Derecho_a_la_salud</t>
  </si>
  <si>
    <t>Garantizar_el_derecho_a_la_salud_en_términos_de_accesibilidad_acceso_atención_integral_oportuna_y_de_calidad_a_la_población_con_discapacidad_(PCD).</t>
  </si>
  <si>
    <t xml:space="preserve">Vincular 42 mil personas en situación de discapacidad a la Estrategia de Rehabilitación Basada en Comunidad (RBC) que active la ruta de su inclusión y el registro para la localización y caracterización. </t>
  </si>
  <si>
    <t>_Sector_Salud</t>
  </si>
  <si>
    <t>Secretaría de Salud</t>
  </si>
  <si>
    <t>Manuel Alfredo Gonzalez Mayorga</t>
  </si>
  <si>
    <t>ma1gonzalez@saludcpital.gov.co</t>
  </si>
  <si>
    <t xml:space="preserve">
Personas con discapacidad y sus cuidadores vinculados a la Estrategia de Rehabilitación Basada en Comunidad (RBC) que active la ruta de su inclusión y el registro para la localización y caracterización. </t>
  </si>
  <si>
    <t xml:space="preserve">Sumatoria de personas con  discapacidad  y cuidadores vinculados a la Estrategia de Rehabilitación Basada en Comunidad (RBC) y al registro de localización y caracterización activados en la ruta de su inclusión.
</t>
  </si>
  <si>
    <t>_09_Atención_integral_y_eficiente_en_salud</t>
  </si>
  <si>
    <t>_120_Atención_Integral_en_Salud_AIS</t>
  </si>
  <si>
    <t xml:space="preserve">Atención Integral en Salud </t>
  </si>
  <si>
    <t>Aumentar al 30% la cobertura en detección temprana de alteraciones relacionadas con condiciones crónicas, (Cardiovascular, Diabetes, EPOC, Cáncer)</t>
  </si>
  <si>
    <t xml:space="preserve">Realizar el registro para la localización y caracterización de personas con discapacidad en el D.C . </t>
  </si>
  <si>
    <t xml:space="preserve">
( Porcentaje de registros realizados de personas con discapacidad en las 20 localidades del D.C.)</t>
  </si>
  <si>
    <t xml:space="preserve">
(Sumatoria de personas  con discapacidad que ingresan al registro para la localización y caracterización en las 20 localidades/Total de Personas registradas en el registro  para la localización y caracterización en las 20 localidades) * 100</t>
  </si>
  <si>
    <t>A 2020 se implementan en el 100% de las localidades del Distrito Capital Intervenciones de vigilancia en salud pública.</t>
  </si>
  <si>
    <t>_Fomento_al_arte_y_la_cultura</t>
  </si>
  <si>
    <t>Apoyar iniciativas, procesos y prácticas culturales, artísticas y patrimoniales de la Población con Discapacidad  en el marco del Programa Distrital de Estímulos.</t>
  </si>
  <si>
    <t>_Sector_Cultura_Recreación_y_Deporte</t>
  </si>
  <si>
    <t>Secretaría de Cultura, Recreación y Deporte</t>
  </si>
  <si>
    <t xml:space="preserve">Angélica Maria Montoya </t>
  </si>
  <si>
    <t>327 48 50 Ext. 619</t>
  </si>
  <si>
    <t>angelica.montoya@scrd.gov.co</t>
  </si>
  <si>
    <t>Porcentaje de Iniciativas, procesos y prácticas culturales, artísticas y patrimoniales de la Población con Discapacidad apoyadas con estímulos</t>
  </si>
  <si>
    <t>(Sumatoria de Iniciativas, procesos y prácticas culturales, artísticas y patrimoniales de la Población con Discapacidad apoyadas con estímulos / Total de iniciativas, proceso y prácticas culturales artísticas y patrimoniales de la población con discapacidad que cumplen con los requisitos anuales para entregar apoyo)*100</t>
  </si>
  <si>
    <t>_03_Pilar_Construcción_de_Comunidad_y_Cultura_Ciudadana</t>
  </si>
  <si>
    <t>_25_Cambio_cultural_y_construcción_del_tejido_social_para_la_vida</t>
  </si>
  <si>
    <t>_157_Intervención_integral_en_territorios_y_poblaciones_priorizadas_a_través_de_cultura_recreación_y_deporte</t>
  </si>
  <si>
    <t xml:space="preserve"> Poblaciones diversas e interculturales</t>
  </si>
  <si>
    <t>Realizar 84 actividades dirigidas a grupos étnicos, sectores sociales y etarios</t>
  </si>
  <si>
    <t>Realizar Apoyo técnico y financiero al reconocimiento de la  participación activa en diversas actividades de la población con discapacidad</t>
  </si>
  <si>
    <t xml:space="preserve">Eventos Realizados de reconocmiento a organizaciones sociales  y  personas con discapacidad por promover o fomentar la participación y la cultura </t>
  </si>
  <si>
    <t>Sumatoria de Eventos Realizados de reconocmiento a organizaciones sociales  y  personas con discapacidad por promover o fomentar la participación y la cultura</t>
  </si>
  <si>
    <t>1 Actividad de Movilización y Visibilización (Gala)</t>
  </si>
  <si>
    <t>Garantizar el derecho a la participacion de las personas con limitaciones auditivas y de lenguaje por medio de la prestacion de servicio de interprete en los escenario de particpacion local y distrital</t>
  </si>
  <si>
    <t xml:space="preserve"> Porcentaje de Eventos de participacion que  cuentan  con  el servicio de interprete en las que asisten  personas con limitaciones auditivas y de lenguaje por medio de la prestacion de servicio de interprete en los escenario de particpacion local y distrital </t>
  </si>
  <si>
    <t>(Sumatoria de Eventos de participacion que  cuentan  con  el servicio de interprete en las que asisten  personas con limitaciones auditivas y de lenguaje por medio de la prestacion de servicio de interprete en los escenario de particpacion local y distrital / Total de eventos de participación que cumplen con los requisitos para ser apoyados por interprete )*100</t>
  </si>
  <si>
    <t xml:space="preserve">Promocionar y garantizar la educación para toda la vida, en el entendido que esta supone el derecho a la educación inicial, educación básica, media y secundaria, educación superior y educación para el trabajo. Para lo cual, es primordial tener en cuenta y reorganizar el sistema educativo de forma más integral incorporando la educación inicial y preescolar desde los tres  años y la articulación con la educación superior y el mundo del trabajo, con las adaptaciones necesarias para la población con discapacidad. </t>
  </si>
  <si>
    <t xml:space="preserve">Diseñar protocolos y guias pedagógicas para la atención a los estudiantes con discapacidad en el marco de la educación inclusiva </t>
  </si>
  <si>
    <t>_Sector_Educación</t>
  </si>
  <si>
    <t>Secretaría de Educación</t>
  </si>
  <si>
    <t>DIANA PATRICIA MARTINEZ GALLEGO</t>
  </si>
  <si>
    <t>dpmartinezg@educacionbogota.gov.co</t>
  </si>
  <si>
    <t xml:space="preserve">Protocolos y guias pedagógicas diseñadas según los lineamientos del MEN, dirigidos a la atención de estudiantes con discapacidad en el ámbito educativo </t>
  </si>
  <si>
    <t xml:space="preserve">Sumatoria de Protocolos y guias pedagógicas diseñadas según los lineamientos del MEN, dirigidos a la atención de estudiantes con discapacidad en el ámbito educativo </t>
  </si>
  <si>
    <r>
      <rPr>
        <b/>
        <sz val="11"/>
        <rFont val="Calibri Light"/>
        <family val="2"/>
        <scheme val="major"/>
      </rPr>
      <t>102</t>
    </r>
    <r>
      <rPr>
        <sz val="11"/>
        <rFont val="Calibri Light"/>
        <family val="2"/>
        <scheme val="major"/>
      </rPr>
      <t xml:space="preserve"> Insituciones educativas distritales cuentan con la caracterización de las prácticas pedagógicas dirigidas a estudiantes con discapacidad cognitiva, física, multiple y mental.
</t>
    </r>
    <r>
      <rPr>
        <b/>
        <sz val="11"/>
        <rFont val="Calibri Light"/>
        <family val="2"/>
        <scheme val="major"/>
      </rPr>
      <t>15</t>
    </r>
    <r>
      <rPr>
        <sz val="11"/>
        <rFont val="Calibri Light"/>
        <family val="2"/>
        <scheme val="major"/>
      </rPr>
      <t xml:space="preserve">  Insituciones educativas distritales distritales cuentan con la caracterización de las prácticas pedagógicas dirigidas a estudiantes con discapacidad sensorial (visual,  auditiva).
</t>
    </r>
    <r>
      <rPr>
        <b/>
        <sz val="11"/>
        <rFont val="Calibri Light"/>
        <family val="2"/>
        <scheme val="major"/>
      </rPr>
      <t>39</t>
    </r>
    <r>
      <rPr>
        <sz val="11"/>
        <rFont val="Calibri Light"/>
        <family val="2"/>
        <scheme val="major"/>
      </rPr>
      <t xml:space="preserve"> InstitucioneS educativas distritales caracterizadas en condiciones de accesibilidad para la atención educativa de estudiantes con discapacidad.</t>
    </r>
    <r>
      <rPr>
        <b/>
        <sz val="11"/>
        <color rgb="FF0070C0"/>
        <rFont val="Calibri Light"/>
        <family val="2"/>
        <scheme val="major"/>
      </rPr>
      <t xml:space="preserve"> </t>
    </r>
  </si>
  <si>
    <r>
      <rPr>
        <b/>
        <sz val="11"/>
        <rFont val="Calibri Light"/>
        <family val="2"/>
        <scheme val="major"/>
      </rPr>
      <t xml:space="preserve">100 </t>
    </r>
    <r>
      <rPr>
        <sz val="11"/>
        <rFont val="Calibri Light"/>
        <family val="2"/>
        <scheme val="major"/>
      </rPr>
      <t xml:space="preserve">IED con implementación de  protocolos y guias pedagógicas dirigidos a estudiantes con discapacidad.  </t>
    </r>
  </si>
  <si>
    <r>
      <rPr>
        <b/>
        <sz val="11"/>
        <rFont val="Calibri Light"/>
        <family val="2"/>
        <scheme val="major"/>
      </rPr>
      <t>200</t>
    </r>
    <r>
      <rPr>
        <sz val="11"/>
        <rFont val="Calibri Light"/>
        <family val="2"/>
        <scheme val="major"/>
      </rPr>
      <t xml:space="preserve"> IED con implementación de  protocolos y guias pedagógicas dirigidos a estudiantes con discapacidad. </t>
    </r>
  </si>
  <si>
    <r>
      <rPr>
        <b/>
        <sz val="11"/>
        <rFont val="Calibri Light"/>
        <family val="2"/>
        <scheme val="major"/>
      </rPr>
      <t>83</t>
    </r>
    <r>
      <rPr>
        <sz val="11"/>
        <rFont val="Calibri Light"/>
        <family val="2"/>
        <scheme val="major"/>
      </rPr>
      <t xml:space="preserve"> IED con implementación de  protocolos y guias pedagógicas dirigidos a estudiantes con discapacidad.</t>
    </r>
    <r>
      <rPr>
        <b/>
        <sz val="11"/>
        <color rgb="FF0070C0"/>
        <rFont val="Calibri Light"/>
        <family val="2"/>
        <scheme val="major"/>
      </rPr>
      <t xml:space="preserve">  </t>
    </r>
  </si>
  <si>
    <t>_06_Calidad_educativa_para_todos</t>
  </si>
  <si>
    <t>_115_Fortalecimiento_institucional_desde_la_gestión_pedagógica</t>
  </si>
  <si>
    <t>Oportunidades de Aprendizaje desde el Enfoque Diferencial</t>
  </si>
  <si>
    <t xml:space="preserve">
ATENCIÓN EDUCATIVA INTEGRAL PARA LOS ESTUDIANTES CON DISCAPACIDAD DESDE EL ENFOQUE DIFERENCIAL: 
100% De Instituciones Educativas acompañadas en la Implementación del modelo de Atención educativa integral ( lineamientos,  orientaciones pedagógicas,  organización del sistema de apoyos,  formación y dotación).
Atención de niños,  niñas,  adolescentes,  jóvenes y adultos con discapacidad por demanda,  garantizando el derecho a la educación.
</t>
  </si>
  <si>
    <t xml:space="preserve">Proteger, garantizar y promocionar el disfrute efectivo del derecho a la educación de la población con discapacidad, por medio del mejoramiento de la Calidad y cobertura de la educación, la gratuidad y subsidios, en particular la educación para el trabajo, la educación superior y el uso de tecnologías, con garantía de accesibilidad y enseñanza </t>
  </si>
  <si>
    <t xml:space="preserve">Fortalecer y disponer de los sistemas de apoyo pedagógicos que requieren las IED con estudiantes con discapacidad, para el disfrute del derecho a la educación: Docentes de apoyo pedagógico, interpretes de lengua de señas, guias iterpretes, modelos linguisticos, mediadores pedagógicos y auxiliares de enfermería. 
</t>
  </si>
  <si>
    <t>Instituciones Educativas del Distrito que cuentan con los sistemas de apoyo pedagógicos para la atención a estudiantes con discapacidad</t>
  </si>
  <si>
    <r>
      <t>Número de Instituciones Educativas del Distrito que cuentan con los sistemas de apoyo pedagógicos  / Número de Instituciones Educativas del Distrito que requieren sistemas de apoyo pedagógicos para la atención de estudiantes con discapacidad</t>
    </r>
    <r>
      <rPr>
        <b/>
        <sz val="11"/>
        <color rgb="FF0070C0"/>
        <rFont val="Calibri Light"/>
        <family val="2"/>
        <scheme val="major"/>
      </rPr>
      <t xml:space="preserve"> </t>
    </r>
  </si>
  <si>
    <r>
      <t xml:space="preserve">Contar con: 
Meta 1.    
</t>
    </r>
    <r>
      <rPr>
        <b/>
        <sz val="11"/>
        <rFont val="Calibri Light"/>
        <family val="2"/>
        <scheme val="major"/>
      </rPr>
      <t>197</t>
    </r>
    <r>
      <rPr>
        <sz val="11"/>
        <rFont val="Calibri Light"/>
        <family val="2"/>
        <scheme val="major"/>
      </rPr>
      <t xml:space="preserve"> IED con docentes de Apoyo pedagógico para orientar el proceso de educación inclusiva del 100% de estudiantes con discapacidad
Meta 2.  
</t>
    </r>
    <r>
      <rPr>
        <b/>
        <sz val="11"/>
        <rFont val="Calibri Light"/>
        <family val="2"/>
        <scheme val="major"/>
      </rPr>
      <t>27</t>
    </r>
    <r>
      <rPr>
        <sz val="11"/>
        <rFont val="Calibri Light"/>
        <family val="2"/>
        <scheme val="major"/>
      </rPr>
      <t xml:space="preserve"> IED con interpretes en lengua de señas, modelos linguisticos, guias interpretes y mediadores pedagógicos, para brindar los apoyos que requieren los estudiantes con discapacidad sensorial y múltiple de base sensorial
Meta 3. 
</t>
    </r>
    <r>
      <rPr>
        <b/>
        <sz val="11"/>
        <rFont val="Calibri Light"/>
        <family val="2"/>
        <scheme val="major"/>
      </rPr>
      <t>52</t>
    </r>
    <r>
      <rPr>
        <sz val="11"/>
        <rFont val="Calibri Light"/>
        <family val="2"/>
        <scheme val="major"/>
      </rPr>
      <t xml:space="preserve"> IED con Auxiliares de enfermería para brindar apoyos en ABC a los estudiantes con discapacidad según la demanda de la necesidades
</t>
    </r>
  </si>
  <si>
    <r>
      <t xml:space="preserve">Contar con: 
Meta 1. 
</t>
    </r>
    <r>
      <rPr>
        <b/>
        <sz val="11"/>
        <rFont val="Calibri Light"/>
        <family val="2"/>
        <scheme val="major"/>
      </rPr>
      <t>280</t>
    </r>
    <r>
      <rPr>
        <sz val="11"/>
        <rFont val="Calibri Light"/>
        <family val="2"/>
        <scheme val="major"/>
      </rPr>
      <t xml:space="preserve"> IED con docentes de Apoyo pedagógico para orientar el proceso de educación inclusiva del 100% de estudiantes con discapacidad
Meta 2.  
</t>
    </r>
    <r>
      <rPr>
        <b/>
        <sz val="11"/>
        <rFont val="Calibri Light"/>
        <family val="2"/>
        <scheme val="major"/>
      </rPr>
      <t>30</t>
    </r>
    <r>
      <rPr>
        <sz val="11"/>
        <rFont val="Calibri Light"/>
        <family val="2"/>
        <scheme val="major"/>
      </rPr>
      <t xml:space="preserve"> IED con interpretes en lengua de señas, modelos linguisticos, guias interpretes y mediadores pedagógicos, para brindar los apoyos que requieren los estudiantes con discapacidad sensorial y múltiple de base sensorial
Meta 3. 
</t>
    </r>
    <r>
      <rPr>
        <b/>
        <sz val="11"/>
        <rFont val="Calibri Light"/>
        <family val="2"/>
        <scheme val="major"/>
      </rPr>
      <t xml:space="preserve">68 </t>
    </r>
    <r>
      <rPr>
        <sz val="11"/>
        <rFont val="Calibri Light"/>
        <family val="2"/>
        <scheme val="major"/>
      </rPr>
      <t xml:space="preserve">IED con Auxiliares de enfermería para brindar apoyos en ABC a los estudiantes con discapacidad 
</t>
    </r>
  </si>
  <si>
    <r>
      <t xml:space="preserve">Contar con: 
Meta 1. 
</t>
    </r>
    <r>
      <rPr>
        <b/>
        <sz val="11"/>
        <rFont val="Calibri Light"/>
        <family val="2"/>
        <scheme val="major"/>
      </rPr>
      <t>320</t>
    </r>
    <r>
      <rPr>
        <sz val="11"/>
        <rFont val="Calibri Light"/>
        <family val="2"/>
        <scheme val="major"/>
      </rPr>
      <t xml:space="preserve"> IED con docentes de Apoyo pedagógico para orientar el proceso de educación inclusiva del 100% de estudiantes con discapacidad
Meta 2. 
</t>
    </r>
    <r>
      <rPr>
        <b/>
        <sz val="11"/>
        <rFont val="Calibri Light"/>
        <family val="2"/>
        <scheme val="major"/>
      </rPr>
      <t>33</t>
    </r>
    <r>
      <rPr>
        <sz val="11"/>
        <rFont val="Calibri Light"/>
        <family val="2"/>
        <scheme val="major"/>
      </rPr>
      <t xml:space="preserve"> IED con interpretes en lengua de señas, modelos linguisticos, guias interpretes y mediadores pedagógicos, para brindar los apoyos que requieren los estudiantes con discapacidad sensorial y múltiple de base sensorial, </t>
    </r>
    <r>
      <rPr>
        <b/>
        <sz val="11"/>
        <rFont val="Calibri Light"/>
        <family val="2"/>
        <scheme val="major"/>
      </rPr>
      <t xml:space="preserve">con incremento de acuerdo a la demanda </t>
    </r>
    <r>
      <rPr>
        <sz val="11"/>
        <rFont val="Calibri Light"/>
        <family val="2"/>
        <scheme val="major"/>
      </rPr>
      <t xml:space="preserve">
Meta 3. 
</t>
    </r>
    <r>
      <rPr>
        <b/>
        <sz val="11"/>
        <rFont val="Calibri Light"/>
        <family val="2"/>
        <scheme val="major"/>
      </rPr>
      <t xml:space="preserve">68 </t>
    </r>
    <r>
      <rPr>
        <sz val="11"/>
        <rFont val="Calibri Light"/>
        <family val="2"/>
        <scheme val="major"/>
      </rPr>
      <t>IED con Auxiliares de enfermería para brindar apoyos en ABC a los estudiantes con discapacidad,</t>
    </r>
    <r>
      <rPr>
        <b/>
        <sz val="11"/>
        <rFont val="Calibri Light"/>
        <family val="2"/>
        <scheme val="major"/>
      </rPr>
      <t xml:space="preserve"> con incremento de acuerdo a la demanda </t>
    </r>
    <r>
      <rPr>
        <sz val="11"/>
        <rFont val="Calibri Light"/>
        <family val="2"/>
        <scheme val="major"/>
      </rPr>
      <t xml:space="preserve">
</t>
    </r>
  </si>
  <si>
    <r>
      <t xml:space="preserve">Contar con: 
Meta 1. </t>
    </r>
    <r>
      <rPr>
        <b/>
        <sz val="11"/>
        <rFont val="Calibri Light"/>
        <family val="2"/>
        <scheme val="major"/>
      </rPr>
      <t>361</t>
    </r>
    <r>
      <rPr>
        <sz val="11"/>
        <rFont val="Calibri Light"/>
        <family val="2"/>
        <scheme val="major"/>
      </rPr>
      <t xml:space="preserve"> IED con docentes de Apoyo pedagógico para orientar el proceso de educación inclusiva del 100% de estudiantes con discapacidad
Meta 2. 
</t>
    </r>
    <r>
      <rPr>
        <b/>
        <sz val="11"/>
        <rFont val="Calibri Light"/>
        <family val="2"/>
        <scheme val="major"/>
      </rPr>
      <t>35</t>
    </r>
    <r>
      <rPr>
        <sz val="11"/>
        <rFont val="Calibri Light"/>
        <family val="2"/>
        <scheme val="major"/>
      </rPr>
      <t xml:space="preserve"> IED con interpretes en lengua de señas, modelos linguisticos, guias interpretes y mediadores pedagógicos, para brindar los apoyos que requieren los estudiantes con discapacidad sensorial y múltiple de base sensorial, </t>
    </r>
    <r>
      <rPr>
        <b/>
        <sz val="11"/>
        <rFont val="Calibri Light"/>
        <family val="2"/>
        <scheme val="major"/>
      </rPr>
      <t xml:space="preserve">con incremento de acuerdo a la demanda </t>
    </r>
    <r>
      <rPr>
        <sz val="11"/>
        <rFont val="Calibri Light"/>
        <family val="2"/>
        <scheme val="major"/>
      </rPr>
      <t xml:space="preserve">
Meta 3. 
</t>
    </r>
    <r>
      <rPr>
        <b/>
        <sz val="11"/>
        <rFont val="Calibri Light"/>
        <family val="2"/>
        <scheme val="major"/>
      </rPr>
      <t xml:space="preserve">68 </t>
    </r>
    <r>
      <rPr>
        <sz val="11"/>
        <rFont val="Calibri Light"/>
        <family val="2"/>
        <scheme val="major"/>
      </rPr>
      <t xml:space="preserve">IED con Auxiliares de enfermería para brindar apoyos en ABC a los estudiantes con discapacidad, </t>
    </r>
    <r>
      <rPr>
        <b/>
        <sz val="11"/>
        <rFont val="Calibri Light"/>
        <family val="2"/>
        <scheme val="major"/>
      </rPr>
      <t xml:space="preserve">con incremento de acuerdo a la demanda </t>
    </r>
    <r>
      <rPr>
        <sz val="11"/>
        <rFont val="Calibri Light"/>
        <family val="2"/>
        <scheme val="major"/>
      </rPr>
      <t xml:space="preserve">
</t>
    </r>
  </si>
  <si>
    <t xml:space="preserve">Promover campañas de sensibilización en la comunidad educativa para: transformar los imaginarios existentes y lograr la igualdad material y la no discriminación en los procesos de integración educativa de la población con discapacidad. </t>
  </si>
  <si>
    <t xml:space="preserve">Realizar procesos de formación y sensibilización con actores educativos para avanzar en la transformación de imaginarios respecto a la discapacidad y fortalecer los procesos de educación inclusiva.  </t>
  </si>
  <si>
    <t>Porcentaje de actores educativos, en educación inclusiva, formados y sensibilizados para la transformación de imaginarios  y la eliminación de barreras en el ámbito educativo.</t>
  </si>
  <si>
    <t>(Sumatoria de actores educativos, en educación inclusiva, formados y sensibilizados para la transformación de imaginarios  y la eliminación de barreras en el ámbito educativo / Total de actores priorizados para procesos de formación y sensibilización)*100</t>
  </si>
  <si>
    <r>
      <rPr>
        <b/>
        <sz val="11"/>
        <rFont val="Calibri Light"/>
        <family val="2"/>
        <scheme val="major"/>
      </rPr>
      <t>50%</t>
    </r>
    <r>
      <rPr>
        <sz val="11"/>
        <rFont val="Calibri Light"/>
        <family val="2"/>
        <scheme val="major"/>
      </rPr>
      <t xml:space="preserve">  de docentes de apoyo participes de procesos de formación en metodologías, estrategias pedagógicas y sensibilización,para la transformación de imaginarios respecto a la discapacidad, así cómo para para el fortalecimiento de la atención en el marco de  la educación inclusiva.
32 IED con formación dirigida a familias para el fortalecimiento de la atención de estudiantes con Discapacidad</t>
    </r>
    <r>
      <rPr>
        <sz val="11"/>
        <color rgb="FF0070C0"/>
        <rFont val="Calibri Light"/>
        <family val="2"/>
        <scheme val="major"/>
      </rPr>
      <t xml:space="preserve"> ok</t>
    </r>
    <r>
      <rPr>
        <sz val="11"/>
        <rFont val="Calibri Light"/>
        <family val="2"/>
        <scheme val="major"/>
      </rPr>
      <t xml:space="preserve"> </t>
    </r>
  </si>
  <si>
    <r>
      <rPr>
        <b/>
        <sz val="11"/>
        <rFont val="Calibri Light"/>
        <family val="2"/>
        <scheme val="major"/>
      </rPr>
      <t>80%</t>
    </r>
    <r>
      <rPr>
        <sz val="11"/>
        <rFont val="Calibri Light"/>
        <family val="2"/>
        <scheme val="major"/>
      </rPr>
      <t xml:space="preserve">  de docentes de apoyo participes de procesos de formación en metodologías, estrategias pedagógicas y sensibilización,para la transformación de imaginarios respecto a la discapacidad, así cómo para para el fortalecimiento de la atención en el marco de  la educación inclusiva.
251 IED con formación dirigida a familias para el fortalecimiento de la atención de estudiantes con Discapacidad</t>
    </r>
  </si>
  <si>
    <r>
      <rPr>
        <b/>
        <sz val="11"/>
        <rFont val="Calibri Light"/>
        <family val="2"/>
        <scheme val="major"/>
      </rPr>
      <t>100%</t>
    </r>
    <r>
      <rPr>
        <sz val="11"/>
        <rFont val="Calibri Light"/>
        <family val="2"/>
        <scheme val="major"/>
      </rPr>
      <t xml:space="preserve">  de docentes de apoyo participes de procesos de formación en metodologías, estrategias pedagógicas y sensibilización,para la transformación de imaginarios respecto a la discapacidad, así cómo para para el fortalecimiento de la atención en el marco de  la educación inclusiva.
100  IED con formación dirigida a familias para el fortalecimiento de la atención de estudiantes con Discapacidad</t>
    </r>
  </si>
  <si>
    <t>Mantener el 100% de la meta</t>
  </si>
  <si>
    <t xml:space="preserve"> 258 docentes de apoyo pedagógico 
Acompañamiento a 217 familias de 4 localidades priorizadas </t>
  </si>
  <si>
    <t>PESUPUESTO INCORPORADO EN LA ACTIVIDAD 1</t>
  </si>
  <si>
    <t xml:space="preserve">Brindar dotaciones pedagógicas a los colegios que cuenten con estudiantes con discapacidad  para garantizar su acceso y permanencia </t>
  </si>
  <si>
    <t>Instituciones Educativas Distritales dotadas de elementos que garantizan el acceso y permanencia de estudiantes con discapacidad.</t>
  </si>
  <si>
    <t xml:space="preserve">Sumatoria de Instituciones Educativas Distritales dotadas de elementos que garantizan el acceso y permanencia de estudiantes con discapacidad. </t>
  </si>
  <si>
    <t>109 IED con soluciones interactivas
55 IED con sillas y mesas ajustables
10 IED con teclados braille de alto contraste
20 IED con líneas braille
20 IED con maquinas inteligentes de lectura 
18 IED con maquinas perkins smart
20 IED con calculadoras parlante
10 IED con maquinas termofon
11 IED con impresora braille</t>
  </si>
  <si>
    <t>383 IED con compendios bibliograficos de enfoque diferencial
1 aula de música con instrumentos para estudiantes con discapacidad auditiva 
1 renovación de taller para el fortalecimiento de habilidades ocupacionales 
Identificación de necesidades de adaptaciones a sillas y mesas de aula para estudiantes con discapacidad física 
Identificación de necesidades de ajustes razonables para movilidad de estudiantes con discapacidad física 
15 plataformas Salva Escalera</t>
  </si>
  <si>
    <t>Gestión de dotaciones para las nuevas IED que atienden estudiantes con discapacidad.
Gestión de ajustes razonables para la participación de estudiantes con discapacidad en el escenario educativo</t>
  </si>
  <si>
    <t>20 IED con Plataformas salvaescaleras 
52 IED con Soluciones interactivas</t>
  </si>
  <si>
    <t xml:space="preserve">INVERSIÓN DE EXCEDENTES FINANCIEROS DE COOPERATIVAS </t>
  </si>
  <si>
    <t>_Fortalecimiento_institucional</t>
  </si>
  <si>
    <t>Promover y optimizar los mecanismos tanto de actuación, como de evaluación de la gestión de las instituciones que participan en el Sistema Distrital de Discapacidad. Así mismo fortalecer el trabajo coordinado entre las instituciones y las organizaciones en los niveles Distrital y local.</t>
  </si>
  <si>
    <r>
      <t xml:space="preserve">Elaborar un documento técnico de recomendaciones  para la reformulacion de la PPDD  con el Sistema Distrital de Discapacidad </t>
    </r>
    <r>
      <rPr>
        <b/>
        <sz val="11"/>
        <color indexed="8"/>
        <rFont val="Calibri Light"/>
        <family val="2"/>
        <scheme val="major"/>
      </rPr>
      <t xml:space="preserve">
</t>
    </r>
  </si>
  <si>
    <t>Documento elaborado con el
Diseño de la propuesta de reformulación de la Política Pública Distrital de Discapacidad</t>
  </si>
  <si>
    <t xml:space="preserve">Sumantoria Documento elaborado con el
Diseño de la propuesta de reformulación de la Política Pública Distrital de Discapacidad. </t>
  </si>
  <si>
    <t>N.A</t>
  </si>
  <si>
    <t>1 Documento  con el
Diseño de la propuesta de reformulación de la Política Pública Distrital de Discapacidad.</t>
  </si>
  <si>
    <t xml:space="preserve">Definir con el Sistema Distrital de Discapacidad la propuesta metodologica para el proceso de reformulación de la Política Pública Distrital de Discapacidad </t>
  </si>
  <si>
    <t xml:space="preserve"> Crear una instancia de carácter central en la estructura orgánica del Distrito que visibilice la función de la administración y sea el determinante desde el ejecutivo Distrital, de la coordinación de las acciones transversales de la política y de los procesos intersectoriales de ejecución de la misma, así como la instancia de interlocución de la administración con las organizaciones sociales de discapacidad del Distrito, en función de sus problemáticas estructurales y de su desarrollo organizacional. </t>
  </si>
  <si>
    <t>Desarrollar las acciones administrativas para garantizar la operación de la Secretaría Técnica Distrital de Discapacidad (STDD)</t>
  </si>
  <si>
    <r>
      <t xml:space="preserve">Secretaría Técnica Distrital de Discapacidad (STDD) en operación permanente  </t>
    </r>
    <r>
      <rPr>
        <b/>
        <sz val="11"/>
        <color rgb="FF0070C0"/>
        <rFont val="Calibri Light"/>
        <family val="2"/>
        <scheme val="major"/>
      </rPr>
      <t/>
    </r>
  </si>
  <si>
    <r>
      <t xml:space="preserve">Secretaría Técnica Distrital de Discapacidad (STDD) en operación permanente </t>
    </r>
    <r>
      <rPr>
        <i/>
        <sz val="11"/>
        <color rgb="FF0070C0"/>
        <rFont val="Calibri Light"/>
        <family val="2"/>
        <scheme val="major"/>
      </rPr>
      <t xml:space="preserve"> </t>
    </r>
  </si>
  <si>
    <t xml:space="preserve">1 Secretaría Técnica Distrital de Discapacidad (STDD) en operación permanente </t>
  </si>
  <si>
    <t>Garantizar la operación de la STDD mediante la disposición de los recursos técnicos y adminsitrativos necesarios</t>
  </si>
  <si>
    <t>N.A.</t>
  </si>
  <si>
    <t>Garantizar_que_las_PCD_sus_familias_y_cuidadoras_y_cuidadores_incidan_tanto_en_definiciones_sobre_las_condiciones_sociales_que_quieren_transformar_como_en_las_maneras_para_hacerlo.</t>
  </si>
  <si>
    <t>Brindar asesoria técnica a organizaciones de personas con discapacidad en espacios y procesos de participación.</t>
  </si>
  <si>
    <t>_Sector_Gobierno</t>
  </si>
  <si>
    <t>Instituto Distrital de la Participación y Acción Comunal - IDPAC</t>
  </si>
  <si>
    <t>Sandra Lucia Suárez</t>
  </si>
  <si>
    <t xml:space="preserve"> 2417930 EXT 51186</t>
  </si>
  <si>
    <t>slsuarez@participacionbogota.gov.co</t>
  </si>
  <si>
    <t>Número de organizaciones de PcD asesoradas en espacios y procesos de participación</t>
  </si>
  <si>
    <t>Sumatoria de organizaciones de PcD asesoradas en espacios y procesos de participación</t>
  </si>
  <si>
    <t>15(*)</t>
  </si>
  <si>
    <t>_07_Eje_transversal_Gobierno_Legítimo_fortalecimiento_local_y_eficiencia</t>
  </si>
  <si>
    <t xml:space="preserve">45-Gobernanza e influencia local, regional e internacional </t>
  </si>
  <si>
    <t xml:space="preserve">196 - Fortalecimiento local, gobernabilidad, gobernanza y participación ciudadana </t>
  </si>
  <si>
    <t>Fortalecimiento a las Organizaciones Para la Participación Incidente en la Ciudad</t>
  </si>
  <si>
    <t xml:space="preserve">Fortalecer 50 organizaciones sociales de población con discapacidad en espacios y procesos de participación </t>
  </si>
  <si>
    <t>Desarrollar procesos de formación a las organizaciones y/o procesos de personas con discapacidad</t>
  </si>
  <si>
    <t> 2417930 EXT 51186</t>
  </si>
  <si>
    <t>Porcentaje de organizaciones y/o procesos de personas con discapacidad beneficiados por procesos de formación.</t>
  </si>
  <si>
    <t>Formación para una participación ciudadana incidente en los asuntos públicos de la ciudad</t>
  </si>
  <si>
    <r>
      <t xml:space="preserve">Formar </t>
    </r>
    <r>
      <rPr>
        <sz val="11"/>
        <color theme="1"/>
        <rFont val="Calibri Light"/>
        <family val="2"/>
      </rPr>
      <t>23.585 Ciudadanos en los Procesos de Participación</t>
    </r>
  </si>
  <si>
    <t>Desarrollar programas de promoción de emprendimiento y crecimiento empresarial, de atención especifica en el tema diseñado para la población con discapacidad, según sus características de desarrollo y competitividad.</t>
  </si>
  <si>
    <t xml:space="preserve">Asignar modulos en empresas públicas y/o privadas para la venta de productos, a personas vendedores informales con discapacidad. </t>
  </si>
  <si>
    <t>Instituto para la Economía Social-IPES</t>
  </si>
  <si>
    <t>Clarisa Díaz García</t>
  </si>
  <si>
    <t>chdiazg@ipes.gov.co</t>
  </si>
  <si>
    <t>Vendedores informales con discapacidad, con alternativa comercial asignada.</t>
  </si>
  <si>
    <t xml:space="preserve"> Oportunidades de generación de ingresos para vendedores informales</t>
  </si>
  <si>
    <r>
      <rPr>
        <sz val="11"/>
        <rFont val="Calibri Light"/>
        <family val="2"/>
        <scheme val="major"/>
      </rPr>
      <t>Atender el 3% de la meta programada del cuatrienio (1.200)</t>
    </r>
    <r>
      <rPr>
        <sz val="11"/>
        <color rgb="FFFF0000"/>
        <rFont val="Calibri Light"/>
        <family val="2"/>
        <scheme val="major"/>
      </rPr>
      <t xml:space="preserve"> </t>
    </r>
    <r>
      <rPr>
        <sz val="11"/>
        <color theme="1"/>
        <rFont val="Calibri Light"/>
        <family val="2"/>
        <scheme val="major"/>
      </rPr>
      <t>de este proyecto de inversión siempre y cuando sean vendedores informales que ejercen su actividad económia en el espacio público y que esten inscritos en el registro individual de vendedores informales -RIVI</t>
    </r>
  </si>
  <si>
    <t>Acompañamiento de vendedores informales con discapacidad para el desarrollo de competencias en emprendimiento y/o  fortalecimiento empresarial</t>
  </si>
  <si>
    <t xml:space="preserve"> Vendedores informales con discapacidad, acompañados en el desarrollo de competencias en emprendimiento y/o fortalecimiento empresarial.</t>
  </si>
  <si>
    <r>
      <rPr>
        <sz val="11"/>
        <rFont val="Calibri Light"/>
        <family val="2"/>
        <scheme val="major"/>
      </rPr>
      <t>Atender el 3% de la meta programada del cuatrienio (1.200)</t>
    </r>
    <r>
      <rPr>
        <sz val="11"/>
        <color theme="1"/>
        <rFont val="Calibri Light"/>
        <family val="2"/>
        <scheme val="major"/>
      </rPr>
      <t xml:space="preserve"> de este proyecto de inversión siempre y cuando sean vendedores informales que ejercen su actividad económia en el espacio público y que esten inscritos en el registro individual de vendedores informales -RIVI</t>
    </r>
  </si>
  <si>
    <t>Formar personas con discapacidad que ejercen actividades de la economía informal en competencias para el trabajo.</t>
  </si>
  <si>
    <t>Vincular a personas con discapacidad que ejercen actividades de economía informal a programas de formación.</t>
  </si>
  <si>
    <t>Formación e inserción laboral</t>
  </si>
  <si>
    <r>
      <rPr>
        <sz val="11"/>
        <rFont val="Calibri Light"/>
        <family val="2"/>
        <scheme val="major"/>
      </rPr>
      <t xml:space="preserve">Atender el 3% de la meta programada del cuatrienio (2.150) </t>
    </r>
    <r>
      <rPr>
        <sz val="11"/>
        <color theme="1"/>
        <rFont val="Calibri Light"/>
        <family val="2"/>
        <scheme val="major"/>
      </rPr>
      <t>siempre y cuando sean personas que ejercen actividaes de la economía informal en el espacio publico y que esten inscritos en el registro individual de vendedores informales -RIVI</t>
    </r>
  </si>
  <si>
    <t>Formular, incentivar y desarrollar planes y programas que promuevan la inclusión laboral de las personas con discapacidad, por medio de la regulación normativa que comprometa a la empresa privada y pública desde la perspectiva de responsabilidad social para favorecer la vinculación de esta población.</t>
  </si>
  <si>
    <t xml:space="preserve">Formar personas  con discapacidad que ejercen actividades de la economía informal a través de alianzas para el empleo </t>
  </si>
  <si>
    <t>Formar vendedoras informales con discapacidad a través de alianzas para el empleo, de acuerdo a las necesidades del mercado laboral de Bogotá</t>
  </si>
  <si>
    <r>
      <rPr>
        <sz val="11"/>
        <rFont val="Calibri Light"/>
        <family val="2"/>
        <scheme val="major"/>
      </rPr>
      <t xml:space="preserve">Atender el 3% de la meta programada del cuatrienio (1.000) siempre y cuando sean personas </t>
    </r>
    <r>
      <rPr>
        <sz val="11"/>
        <color theme="1"/>
        <rFont val="Calibri Light"/>
        <family val="2"/>
        <scheme val="major"/>
      </rPr>
      <t>que ejercen actividaes de la economía informal en el espacio publico y que esten inscritos en el registro individual de vendedores informales -RIVI</t>
    </r>
  </si>
  <si>
    <t>Propugnar por la inclusión del tema de desarrollo y fortalecimiento de competencias en el marco de la formación para el trabajo y educación superio</t>
  </si>
  <si>
    <t xml:space="preserve">Asignar alternativas comerciales  transitorias en puntos comerciales, quioscos, puntos de encuentro  y Zonas de Aprovechamiento Económico Reguladas Temporales -ZAERT a población mayor de 60 años </t>
  </si>
  <si>
    <t>Alternativas comerciales asignadas a vendedores informales con discapacidad.</t>
  </si>
  <si>
    <t>Generación de alternativas comerciales transitorias</t>
  </si>
  <si>
    <r>
      <rPr>
        <sz val="11"/>
        <rFont val="Calibri Light"/>
        <family val="2"/>
        <scheme val="major"/>
      </rPr>
      <t>Atender el 3% de la meta programada del cuatrienio (3.000</t>
    </r>
    <r>
      <rPr>
        <sz val="11"/>
        <color theme="1"/>
        <rFont val="Calibri Light"/>
        <family val="2"/>
        <scheme val="major"/>
      </rPr>
      <t>) siempre y cuando sean vendedores infomrales que ejercen su actividad económica en el espacio públco y que esten inscritos en el registro individual de vendedores informales -RIVI</t>
    </r>
  </si>
  <si>
    <t>Asignar alternativas comerciales  transitorias en Ferias Comerciales a vendedores informales con discapacidad.</t>
  </si>
  <si>
    <r>
      <rPr>
        <sz val="11"/>
        <rFont val="Calibri Light"/>
        <family val="2"/>
        <scheme val="major"/>
      </rPr>
      <t>Atender el 3% de la meta programada del cuatrienio (3.000</t>
    </r>
    <r>
      <rPr>
        <sz val="11"/>
        <color rgb="FFFF0000"/>
        <rFont val="Calibri Light"/>
        <family val="2"/>
        <scheme val="major"/>
      </rPr>
      <t xml:space="preserve">) </t>
    </r>
    <r>
      <rPr>
        <sz val="11"/>
        <color theme="1"/>
        <rFont val="Calibri Light"/>
        <family val="2"/>
        <scheme val="major"/>
      </rPr>
      <t>siempre y cuando sean vendedores infomrales que ejercen su actividad económica en el espacio públco y que esten inscritos en el registro individual de vendedores informales -RIVI</t>
    </r>
  </si>
  <si>
    <t>_Turismo_recreación_y_deporte</t>
  </si>
  <si>
    <t xml:space="preserve">Diseñar y ejecutar actividades recreativas orientadas al desarrollo de hábitos de vida saludable para las PcD, promoción de la actividad física y fortalecimiento de habilidades para la vida, acorde a las condiciones y características específicas de los usuarios, las actividades son: 1. Activación Sin Límites    2. Gimnasio Incluyente     3. Celebración del Mes de la Personas con Discapacidad   4. Recreación Familiar  5.  Zonas Sensibles   6. Recreolympiadas  7. Eco Aventuras. </t>
  </si>
  <si>
    <t>Inst. Dist. de Recreación y Deporte - IDRD</t>
  </si>
  <si>
    <t>6605400 ext 1080</t>
  </si>
  <si>
    <t xml:space="preserve"> Actividades recreativas diseñadas y ejecutadas, orientadas al desarrollo de hábitos de vida saludable para las PcD, promoción de la actividad física y fortalecimiento de habilidades para la vida, acorde a las condiciones y características específicas de los usuarios
</t>
  </si>
  <si>
    <t xml:space="preserve">Sumatoria de Actividades recreativas diseñadas y ejecutadas, orientadas al desarrollo de hábitos de vida saludable para las PcD, promoción de la actividad física y fortalecimiento de habilidades para la vida, acorde a las condiciones y características específicas de los usuarios
</t>
  </si>
  <si>
    <t xml:space="preserve"> RECREACIÓN ACTIVA 365</t>
  </si>
  <si>
    <t xml:space="preserve">Beneficiar a Personas con Discapacidad en las Escuelas de mi Barrio (Deportivas) </t>
  </si>
  <si>
    <t xml:space="preserve">Porcentaje de Personas con Discapacidad (PcD) en las Escuelas de mi Barrio (Deportivas) </t>
  </si>
  <si>
    <t>(Sumatoria de Personas con Discapacidad (PcD) en las Escuelas de mi Barrio / Total de PcD que solicitan participar de las localidades priorizadas en la vigencia)*100 
Localidades Priorizadas: 1, 4, 5, 6, 9, 11, 19.</t>
  </si>
  <si>
    <t xml:space="preserve"> DEPORTE MEJOR PARA TODOS</t>
  </si>
  <si>
    <t>Brindar apoyo técnico, científico y social a los deportistas con Discapacidad de rendimiento del registro de Bogotá.</t>
  </si>
  <si>
    <t>Número de deportistas con Discapacidad beneficiados con apoyo técnico, científico y social</t>
  </si>
  <si>
    <t>Sumatoria de deportistas con Discapacidad beneficiados con apoyo técnico, científico y social</t>
  </si>
  <si>
    <t>RENDIMIENTO DEPORTIVO AL 100x100</t>
  </si>
  <si>
    <t>Promover_estrategias_para_que_las_PCD_sus_familias_y_cuidadoras_y_cuidadores_conozcan_sus_derechos_y_deberes_garantizando_condiciones_de_igualdad_incentivando_escenarios_redes_de_apoyo_e_instrumentos_de_la_participación_que_permitan_identificar_y_optimizar_la_organización_administrativa_del_Distrito_por_medio_de_la_interacción_entre_las_ciudadanas_y_ciudadanos_con_los_diversos_actores_sociales_e_institucionales.</t>
  </si>
  <si>
    <t>Generar acciones para superar situaciones de vulneración de derechos de la población con discapacidad a partir de la formulación de la Política Pública de Derechos Humanos.</t>
  </si>
  <si>
    <t>Secretaría de Gobierno</t>
  </si>
  <si>
    <t>Camilo Ernesto Ramírez Chaves</t>
  </si>
  <si>
    <t>camilo.ramirez@gobiernobogota.gov.co</t>
  </si>
  <si>
    <t>Número de acciones desarrolladas al interior de la política pública de derechos humanos que den respuesta a las necesidades priorizadas por parte de la población con discapacidad.</t>
  </si>
  <si>
    <t>Identificar una o mas problématicas en cada eje de la política pública de derechos humanos en virtud de las necesidades de la población con discapacidad.</t>
  </si>
  <si>
    <t>Concertación de cinco puntos críticos, en relación a uno (1) por cada eje de la política pública de derechos humanos  asociados a las problemáticas identificadas por parte de la población con discapacidad.
Formulación de cinco acciones, en relación a uno (1) por cada eje de la política pública de derechos humanos  que responda a las problemáticas y los puntos críticos identificados por parte de la población con discapacidad.</t>
  </si>
  <si>
    <t>Implementar la primera fase de las 5 acciones formuladas en la política pública de derechos humanos, que den respuesta a las problemáticas identificadas por parte de la población con discapacidad.</t>
  </si>
  <si>
    <t>Continuar con el proceso de implementación  de las 5 acciones formuladas en la política pública de derechos humanos, que den respuesta a las problemáticas identificadas por parte de la población con discapacidad.</t>
  </si>
  <si>
    <t>_22_Bogotá_vive_los_derechos_humanos</t>
  </si>
  <si>
    <t>_152_Promoción_protección_y_garantía_de_derechos_humanos</t>
  </si>
  <si>
    <t>Construcción de una Bogotá que vive los Derechos Humanos</t>
  </si>
  <si>
    <t>Desarrollar el 100% del Procedimiento metodológico para formular e implementar el Sistema y Política Distrital de Derechos Humanos, en articulación con el Plan Distrital de Prevención y Protección</t>
  </si>
  <si>
    <t>_Derecho_a_la_formación_ciudadana</t>
  </si>
  <si>
    <t xml:space="preserve">Formar en derechos humanos a la población incluyendo enfoque diferencial a personas con discapacidad a partir de los lineamientos técnicos establecidos por el equipo de Formación de la Dirección de Derechos Humanos, en conjunto con el equipo poblaciónal de discapacidad. </t>
  </si>
  <si>
    <t>Personas con discapacidad formadas  en DDHH a traves del programa 1131</t>
  </si>
  <si>
    <t xml:space="preserve">Formar 58.500 personas en escenarios formales e informales a funcionarios públicos, miembros de la policía, ciudadanos de grupos étnicos, religiosos y ciudadanía general en derechos humanos para la paz y la reconciliación
</t>
  </si>
  <si>
    <t xml:space="preserve">Implementar tres (3) procedimientos de prevención, protección y asistencia con enfoque diferencial, que incluye discapacidad, para líderes(as), defensores(as) de derechos humanos, victimas del delito de trata de personas y población LGBTI. </t>
  </si>
  <si>
    <t xml:space="preserve">Número de Procedimientos de prevención, protección y asistencia con enfoque diferencial que incluyan discapacidad, implementados, para líderes(as), defensores(as) de derechos humanos, victimas del delito de trata de personas y población LGBTI  </t>
  </si>
  <si>
    <t>Formulación y aprobación de los procedimientos de prevención, protección y asistencia con enfoque diferencial de discapacidad.</t>
  </si>
  <si>
    <t>Implementación de los procedimientos formulados de prevención, protección y asistencia con enfoque diferencial que permitan la atención al 100% de las personas con discapacidad que lo soliciten.</t>
  </si>
  <si>
    <t>Atender el 100% de líderes y defensores de Derechos humanos, población LGBTI, y victimas de trata que demanden medidas de prevención o protección para garantizar sus derechos a la vida, libertad, integridad y seguridad</t>
  </si>
  <si>
    <t>_Movilidad_personal</t>
  </si>
  <si>
    <t>Facilitar_la_movilidad_de_las_personas_con_discapacidad_y_sus_cuidadores_y_cuidadoras_en_la_forma_y_en_el_momento_que_lo_requieran_o_necesiten_a_un_costo_mas_bajo_que_la_tarifa_oficial_establecida.</t>
  </si>
  <si>
    <t xml:space="preserve">
Adecuar la infraestructura física de paraderos, en términos de accesibilidad  mediante la gestión adelantada por TRANSMILENIO S.A. ante las entidades distritales competentes y el IDU. </t>
  </si>
  <si>
    <t>_Sector_Movilidad</t>
  </si>
  <si>
    <t>Empresa de Transporte del Tercer Milenio-Transmilenio S.A</t>
  </si>
  <si>
    <t>Manuel Ignacio Vanegas - Profesional Especializado Dirección de Modos Alternativos</t>
  </si>
  <si>
    <t>2203000 ext. 2609</t>
  </si>
  <si>
    <t>manuel.vanegas@transmilenio.gov.co</t>
  </si>
  <si>
    <t xml:space="preserve">30%
20%
10%
20%
</t>
  </si>
  <si>
    <t xml:space="preserve">30%
20%
30%
30%
</t>
  </si>
  <si>
    <t>20%
30%
30%
20%</t>
  </si>
  <si>
    <t>20%
30%
30%
30%</t>
  </si>
  <si>
    <r>
      <t xml:space="preserve">1). </t>
    </r>
    <r>
      <rPr>
        <sz val="11"/>
        <rFont val="Calibri Light"/>
        <family val="2"/>
        <scheme val="major"/>
      </rPr>
      <t>65%</t>
    </r>
    <r>
      <rPr>
        <b/>
        <sz val="11"/>
        <rFont val="Calibri Light"/>
        <family val="2"/>
        <scheme val="major"/>
      </rPr>
      <t xml:space="preserve">
2). </t>
    </r>
    <r>
      <rPr>
        <sz val="11"/>
        <rFont val="Calibri Light"/>
        <family val="2"/>
        <scheme val="major"/>
      </rPr>
      <t>0%</t>
    </r>
    <r>
      <rPr>
        <b/>
        <sz val="11"/>
        <rFont val="Calibri Light"/>
        <family val="2"/>
        <scheme val="major"/>
      </rPr>
      <t xml:space="preserve">
3). </t>
    </r>
    <r>
      <rPr>
        <sz val="11"/>
        <rFont val="Calibri Light"/>
        <family val="2"/>
        <scheme val="major"/>
      </rPr>
      <t>5,9%</t>
    </r>
    <r>
      <rPr>
        <b/>
        <sz val="11"/>
        <rFont val="Calibri Light"/>
        <family val="2"/>
        <scheme val="major"/>
      </rPr>
      <t xml:space="preserve">
4). </t>
    </r>
    <r>
      <rPr>
        <sz val="11"/>
        <rFont val="Calibri Light"/>
        <family val="2"/>
        <scheme val="major"/>
      </rPr>
      <t>4,2%</t>
    </r>
  </si>
  <si>
    <t>216,93%                     
0%     
59%   
21,05%</t>
  </si>
  <si>
    <t>_02_Pilar_Democracia_Urbana</t>
  </si>
  <si>
    <t>_18_Mejor_movilidad_para_todos</t>
  </si>
  <si>
    <t>_147_Transporte_público_integrado_y_de_calidad</t>
  </si>
  <si>
    <t xml:space="preserve"> Gestión de Infraestructura del transporte público.</t>
  </si>
  <si>
    <t>Mejorar y/o Mantener 7500 Paraderos Del Componente Zonal Con Acciones De
Mantenimiento Preventivo, Correctivo Y De Mejoramiento De Las Condiciones Físicas</t>
  </si>
  <si>
    <t>Otorgar un subsidio para facilitar el acceso de las  PCD  al Sistema Integrado de Transporte Público, mediante un deposito mensual en sus monederos electrónicos (Tarjetas Inteligentes sin contacto -TISC)</t>
  </si>
  <si>
    <t>Luz Myrian Sanchez</t>
  </si>
  <si>
    <t>luz.sanchez@transmilenio.gov.co</t>
  </si>
  <si>
    <t>Otorgamiento del Subsidio (POS)</t>
  </si>
  <si>
    <t>POS = TISCO/CS * 100
TISCO: Cantidad de subsidios otorgados anualmente
CS: Cantidad de solicitudes que cumplen con el 100% de los requisitos para acceder al subsidio, presentadas anualmente.</t>
  </si>
  <si>
    <t>Estabilización Tarifaria del Sistema de Transporte Público gestionado por Transmilenio S.A.</t>
  </si>
  <si>
    <t>Remunerar al 100% de la prestación del servicio de transporte y recaudo del SITP durante las 52 semanas del año.</t>
  </si>
  <si>
    <t>_Accesibilidad</t>
  </si>
  <si>
    <t>A_fin_que_las_personas_con_discapacidad_puedan_vivir_en_forma_independiente_y_participar_plenamente_en_todos_los_aspectos_de_la_vida_El_Distrito_Capital_adoptará_medidas_pertinentes_para_asegurar_el_acceso_adecuado_de_las_personas_con_discapacidad_en_igualdad_de_condiciones_con_las_demás_al_entorno_físico_el_transporte_los_espacios_recreativos_y_culturales_la_vivienda_los_sistemas_y_las_tecnologías_de_la_información_y_las_comunicaciones_y_a_otros_servicios_e_instalaciones_abiertos_al_público_o_de_uso_público_tanto_en_zonas_urbanas_como_rurales</t>
  </si>
  <si>
    <t>Realizar seguimientos periódicos a la flota accesible del SITP, en sus componentes troncal y zonal.</t>
  </si>
  <si>
    <t>Yezid Olave Navarro
Francisco González Alfaro
Nubia Quintero</t>
  </si>
  <si>
    <t>2203000 ext. 2701                          2203000 ext. 1801
2203000 ext. 1701</t>
  </si>
  <si>
    <t>francisco.gonzalez@transmilenio.gov.co
Yezid.Olave@transmilenio.gov.co
nubia.quintero@transmilenio.gov.co</t>
  </si>
  <si>
    <t>Número de actividades de seguimiento a la flota accesible  SITP</t>
  </si>
  <si>
    <t>Sumatoria de actividades de seguimiento a la flota accesible SITP realizadas. (Se realizará una actividad cada trimestre).</t>
  </si>
  <si>
    <t xml:space="preserve">N.A. </t>
  </si>
  <si>
    <r>
      <t xml:space="preserve">Realizar encuentros para socializar  la información correspondiente a los beneficios y la infraestructura accesible para la población con discapacidad,  en los componentes Zonal y Troncal. </t>
    </r>
    <r>
      <rPr>
        <b/>
        <sz val="10"/>
        <color theme="8" tint="-0.249977111117893"/>
        <rFont val="Calibri Light"/>
        <family val="2"/>
        <scheme val="major"/>
      </rPr>
      <t/>
    </r>
  </si>
  <si>
    <t>2203000 ext. 1902</t>
  </si>
  <si>
    <t>Encuentros de socialización sobre el Sistema TransMilenio, para personas con discapacidad.</t>
  </si>
  <si>
    <t>Sumatoria de encuentros con personas con discapacidad ejecutados.</t>
  </si>
  <si>
    <t xml:space="preserve">80 encuentros   </t>
  </si>
  <si>
    <t>_42_Transparencia_gestión_pública_y_servicio_a_la_ciudadanía</t>
  </si>
  <si>
    <t>Gobierno Legítimo, Fortalecimiento Local y Eficiencia.</t>
  </si>
  <si>
    <t xml:space="preserve">
Comunicación, Capacitación y Atención al Usuario en el Sistema de Transporte Público gestionado por TRANSMILENIO S.A.</t>
  </si>
  <si>
    <t>Diseñar e implementar un esquema operativo de atención a las comunidades y grupos de interés en los componentes Zonal y Troncal, que permita atender las necesidades de información, capacitación u orientación que cubra el 100% de los espacios del servicio y zonas de impacto operativo</t>
  </si>
  <si>
    <t>Realizar campañas de comunicación con enfoque diferencial a personas con discapacidad, dirigida a los usuarios en general, que haga referencia a la cultura ciudadana y buen uso del sistema transmilenio.</t>
  </si>
  <si>
    <t>Campañas de comunicación implementandas con enfoque diferencial a personas con discapacidad.</t>
  </si>
  <si>
    <t>Sumatoria de campañas de comunicación implementadas con enfoque diferencial a personas con discapacidad implementadas.</t>
  </si>
  <si>
    <t xml:space="preserve">Realizar el 100% de  las actividades de seguimiento  a la adecuación de espacio público como:  verificación de los estudios previos de los proyectos a contratar y visitas de campo para revisión de condiciones de accesibilidad al medio físico a las obras en ejecución. </t>
  </si>
  <si>
    <t>Secretaría de Movilidad</t>
  </si>
  <si>
    <t>Ruth Dary Borrero Gómez</t>
  </si>
  <si>
    <t>3649400/4225</t>
  </si>
  <si>
    <t>rborrero@movilidadbogota.gov.co</t>
  </si>
  <si>
    <t>Porcentaje de actividades de seguimiento realizadas a la adecuación de espacio público</t>
  </si>
  <si>
    <t>18 - Mejor Movilidad para Todos</t>
  </si>
  <si>
    <t>147 - Transporte público integrado y de calidad</t>
  </si>
  <si>
    <t>Implementación del Plan Maestro de Movilidad para Bogotá</t>
  </si>
  <si>
    <t>Realizar el 100% del seguimiento a la  implementación del Plan de Movilidad Accesible al SITP</t>
  </si>
  <si>
    <t>Facilitar_el_acceso_de_las_personas_con_discapacidad_a_formas_de_asistencia_humana_o_animal_e_intermediarios_tecnologías_de_apoyo_dispositivos_técnicos_y_ayudas_para_la_movilidad_de_calidad_incluso_poniéndolos_a_su_disposición_a_un_costo_asequible</t>
  </si>
  <si>
    <t>Realizar el 100% de actividades requeridas  para el desarrollo del plan piloto de paradero inteligente, como: Contratación del diseño y desarrollo y seguimiento del contrato, Desarrollo e implementación y Seguimiento.</t>
  </si>
  <si>
    <t xml:space="preserve">Desarrollo e implementación del Plan Piloto de paradero inteligente. </t>
  </si>
  <si>
    <t>Poner_en_marcha_y_mantener_campañas_efectivas_y_masivas_de_sensibilización_pública_a_la_comunidad_en_general.</t>
  </si>
  <si>
    <t>Capacitar a 21000 agentes del SITP en el mejoramiento de la prestación del servicio de transporte para las personas con discapacidad</t>
  </si>
  <si>
    <t>Capacitación en la prestación del servicio de transporte para las personas con discapacidad.</t>
  </si>
  <si>
    <t>Sumatoria de agentes del SITP capacitados para el mejoramiento de la prestaciòn del servicio de transporte para personas con discapacidad</t>
  </si>
  <si>
    <t xml:space="preserve">Hacer entrega de 32000 materiales para mejorar condiciones de seguridad en la movilidad a Personas con Discapacidad </t>
  </si>
  <si>
    <t xml:space="preserve">Material para movilidad segura a PcD entregado, por ejemplo: bandas reflectivas, pitos, reflectivo para silla de ruesdas, portadocumentos, entre otros. </t>
  </si>
  <si>
    <t xml:space="preserve">
Realizar la complementación de 20 intersecciones semaforizadas existentes, ya sea con paso peatonal o con botón de demanda en beneficio de personas en condición de discapacidad. </t>
  </si>
  <si>
    <t>Angélica Pico</t>
  </si>
  <si>
    <t>3649400 ext. 4118</t>
  </si>
  <si>
    <t>apico@movilidadbogota.gov.co</t>
  </si>
  <si>
    <t>Número de intersecciones semaforizadas modificadas (complementarizadas) con paso peatonal o  con botón de demanda en beneficio para personas en cD.</t>
  </si>
  <si>
    <t>Sumatoria de intersecciones semaforizadas modificadas (complementarizadas) con paso peatonal o  con botón de demanda en beneficio para personas en cD.</t>
  </si>
  <si>
    <t>144 - Gestión y control de la demanda de transporte</t>
  </si>
  <si>
    <t xml:space="preserve"> Gestión y Control del Tránsito y Transporte</t>
  </si>
  <si>
    <t xml:space="preserve">Formar en seguridad vial a través del módulo de capacitación "Movilidad reducida y adulto mayor", dirigido a PCD en los diferentes escenarios  
  </t>
  </si>
  <si>
    <t>CLAUDIA ANDREA DIAZ ACOSTA</t>
  </si>
  <si>
    <t>3649400 Ext. 4351</t>
  </si>
  <si>
    <t>cdiaz@movilidadbogota.gov.co</t>
  </si>
  <si>
    <t>Número de personas formadas en seguridad vial a través del módulo de capacitación "Movilidad reducida y adulto mayor", dirigido a PcD en los diferentes escenarios</t>
  </si>
  <si>
    <t>Sumatoria de personas formadas en seguridad vial a través del módulo de capacitación "Movilidad reducida y adulto mayor", dirigido a PcD en los diferentes escenarios</t>
  </si>
  <si>
    <t>146 - Seguridad y comportamientos para la movilidad</t>
  </si>
  <si>
    <t xml:space="preserve"> Implementación del Plan Distrital de Seguridad Vial</t>
  </si>
  <si>
    <t xml:space="preserve">Actualizar el Plan Distrital de Seguridad Vial con enfoque hacia la Visión Cero.
• La protección de grupos vulnerables como niños, personas mayores o en condición de discapacidad es prioritaria. </t>
  </si>
  <si>
    <t>Porcentaje de actualización del Plan Distrital de Seguridad Vial con enfoque hacia la Visión cero</t>
  </si>
  <si>
    <t xml:space="preserve">Actualizar el 100% del Plan distrital de Seguridad Vial </t>
  </si>
  <si>
    <t xml:space="preserve">
Realizar 2 campañas de prevención de la accidentalidad vial a través de campañas pedagógicas en seguridad vial, encaminadas a reducir los índices de siniestralidad vial </t>
  </si>
  <si>
    <t xml:space="preserve">Número de campañas pedagógica en seguridad vial. </t>
  </si>
  <si>
    <t>Sumatoria de  campañas pedagógicas implementadas en seguridad vial</t>
  </si>
  <si>
    <t xml:space="preserve">Realizar 3 campañas macro de enseñanza en seguridad vial </t>
  </si>
  <si>
    <t xml:space="preserve">Realizar 32 actividades a través de los Centros Locales de Movilidad enfocadas al beneficio de la población en condición de discapacidad.  </t>
  </si>
  <si>
    <t xml:space="preserve">Mario Jair Garzón Jara </t>
  </si>
  <si>
    <t>3649400 ETX 4347</t>
  </si>
  <si>
    <t>mjgarzon@movilidadbogota.gov.co</t>
  </si>
  <si>
    <t xml:space="preserve">Número de actividades enfocadas al beneficio de la población en condición de discapacidad a través de los Centros Locales de Movilidad. 
</t>
  </si>
  <si>
    <t>Sumatoria de actividades realizadas a través de los centros locales de Movilidad enfocadas al beneficio de la población en condición de discapacidad</t>
  </si>
  <si>
    <t>42 - Transparencia, gestión pública y servicio a la ciudadanía</t>
  </si>
  <si>
    <t>188 - Servicio a la ciudadanía para la movilidad</t>
  </si>
  <si>
    <t xml:space="preserve"> Servicios para la movilidad eficientes e incluyentes</t>
  </si>
  <si>
    <t>Implementar 4 planes institucionales de participación ciudadana - PIP</t>
  </si>
  <si>
    <t xml:space="preserve">Implementar   el programa de apoyo para la generación de empleo de la población vulnerable en torno a las obras que ejecuta el instituto. </t>
  </si>
  <si>
    <t>Instituto de Desarrollo Urbano-IDU</t>
  </si>
  <si>
    <t>Gloria Inés Beltrán Medina</t>
  </si>
  <si>
    <t>3386660 EXT 1122</t>
  </si>
  <si>
    <t>gloria.beltran@idu.gov.co</t>
  </si>
  <si>
    <t xml:space="preserve">% de los pliegos de condiciones tendrán en  la obligación de gestión social, el programa de apoyo para la generación de empleo  para población vulnerable.  
</t>
  </si>
  <si>
    <t xml:space="preserve">N.A </t>
  </si>
  <si>
    <t xml:space="preserve">Incorporar en el 100% de las obras que contrate el IDU  las normas de accesibilidad de acuerdo a los requerimientos normativos para Personas en condición de discapaciad, </t>
  </si>
  <si>
    <t xml:space="preserve"> Porcentaje de obras contratadas de espacio público del IDU que incluyen las normas de accesibilidad de acuerdo a los requerimientos normativos para la población en condición de discapacidad</t>
  </si>
  <si>
    <t xml:space="preserve">Sumatoria de obras de espacio publico contratadas por el IDU que incluyen las normas de accesibilidad de acuerdo a los requerimientos normativos para la población en condición de discapacidad / Total de obras a contratar de espacio público por el IDU)*100
</t>
  </si>
  <si>
    <t>Realizar estudio de caracterizacion de Personas Con Discapacidad por medio de la inclusion variables y esquemas de analisis en la Encuesta multiproposito de Bogotá.  </t>
  </si>
  <si>
    <t>_Sector_Planeación</t>
  </si>
  <si>
    <t>Secretaría Planeación</t>
  </si>
  <si>
    <t>Porcentaje de ejecución de estudio  para la caracterización de Personas con Discapacidad</t>
  </si>
  <si>
    <t xml:space="preserve">Sumatoria porcentaje de avance en la publicación de estudio  para la caracterización de Personas con Discapacidad:
Hito 1: Incorporar preguntas para la caracterización de Personas con Discapacidad en el cuestionario de la Encuesta Multipropósito de Bogotá 2017 = 20% 
Hito 2: Informe de levantamiento de datos en campo de la Encuesta Multipropósito de Bogotá 2017 = 20% 
Hito 3: Documento borrador “caracterización de Personas con Discapacidad en Bogotá” = 20% 
Hito 4: Documento final “caracterización de Personas con Discapacidad en Bogotá”, publicado en la página web de la SDP = 20% 
Hito 5: Documento final “caracterización de Personas con Discapacidad en Bogotá”, socializado en el CDD = 20% 
*metas acumuladas: se espera tener los hitos 1 y 2 cumplidos para el 2018.
</t>
  </si>
  <si>
    <t>_43_Modernización_institucional</t>
  </si>
  <si>
    <t>_193_Sistemas_de_información_para_una_política_pública_eficiente</t>
  </si>
  <si>
    <t xml:space="preserve">Gestion del Modelo de Ordenamiento Territorial </t>
  </si>
  <si>
    <t>Tres políticas públicas distritales que cuentan con información basada en criterios de calidad para la toma de decisiones en la gestión del ciclo de política pública</t>
  </si>
  <si>
    <t>Elaborar y publicar documentos (Boletines) de seguimiento a la Política Distrital de Discapacidad</t>
  </si>
  <si>
    <r>
      <t>Boletines de seguimiento a la implementación de la política Distrital de discapacidad.</t>
    </r>
    <r>
      <rPr>
        <sz val="10"/>
        <color theme="1"/>
        <rFont val="Arial"/>
        <family val="2"/>
      </rPr>
      <t xml:space="preserve"> </t>
    </r>
  </si>
  <si>
    <t xml:space="preserve">Sumatoria de boletines de seguimiento a la implementación del Plan de acción de la política pública de discapacidad.
</t>
  </si>
  <si>
    <t xml:space="preserve">Fortalecimiento del Ciclo de Politicas Publicas en el Distrito capital </t>
  </si>
  <si>
    <t>Realizar estudios que permitan Contar con informacion de calidad para la formuilacion seguimiento y evaluacion de Polìticas Pùblicas.</t>
  </si>
  <si>
    <t>NA</t>
  </si>
  <si>
    <t>Recursos de Funcionamiento, no es posible discriminar.</t>
  </si>
  <si>
    <t>Garantizar_la_atención_y_protección_social_integral_para_las_personas_con_discapacidad_con_énfasis_en_aquellas_que_debido_a_su_discapacidad_severa_o_múltiple_carentes_de_familia_o_que_aún_teniéndola_adolezcan_de_graves_problemas_de_integración_mediante_la_instalación_de_residencias_hogares_comunitarios_y_escuelas_de_trabajo_en_coordinación_con_las_organizaciones_de_personas_con_discapacidad_especializadas.</t>
  </si>
  <si>
    <t>Realizar o publicar por medio del  Observatorio de dinámica poblacional diferencial y de familias, investigaciones  y material didactico encaminado a transformar las concepciones, imágenes y creencias tanto de la ciudadanía en general como de las Personas con Discapacidad.</t>
  </si>
  <si>
    <t>Claudia Patricia Torres Rincón</t>
  </si>
  <si>
    <t>3358000 ext 8527</t>
  </si>
  <si>
    <t>ctorres@sdp.gov.co</t>
  </si>
  <si>
    <t xml:space="preserve">Publicaciones (investigaciones y material didáctico) realizadas encaminado a transformar las concepciones, imágenes y creencias tanto de la ciudadanía en general como de las Personas con Discapacidad. </t>
  </si>
  <si>
    <t>Sumatoria de publicaciones (investigaciones y material didáctico) encaminado a transformar las concepciones, imágenes y creencias tanto de la ciudadanía en general como de las Personas con Discapacidad.</t>
  </si>
  <si>
    <t>(Sumatoria de pliegos de condiciones con obligación de gestión social, incorporan programa de apoyo para la generación de empleo  para población vulnerable./ total de pliegos de condiciones) * 100</t>
  </si>
  <si>
    <t>DEMOCRACIA URBANA</t>
  </si>
  <si>
    <t>MEJOR MOVILIDAD PARA TODOS</t>
  </si>
  <si>
    <t>PEATONES Y BICICLETAS</t>
  </si>
  <si>
    <t xml:space="preserve"> 1061 - INFRAESTRUCTURA PARA PEATONES Y BICICLETAS</t>
  </si>
  <si>
    <t>Porcentaje de Alternativas comerciales asignadas a vendedores informales con discapacidad.</t>
  </si>
  <si>
    <t>(Sumatoria de las organizaciones y/o procesos  de personas con discapacidad beneficiados por procesos de formación. /Total de organizaciones y/o procesos de personas con discapacidad que solicitaron procesos de formación)*100</t>
  </si>
  <si>
    <t xml:space="preserve"> (Sumatoria de actividades de seguimiento implementadas a la adecuación del espacio público /Total de acciones programadas de seguimiento a la adecuación de espacio público)*100</t>
  </si>
  <si>
    <t xml:space="preserve">Sumatoria de material para movilidad segura a PcD entregados </t>
  </si>
  <si>
    <t>José Joaquín Sáenz Moreno 
Oscar Ruiz Brochero
Amparo Wiswell Arévalo</t>
  </si>
  <si>
    <t>josej.saenz@idrd.gov.co
oscar.ruiz@idrd.gov.co
amparo.wiswell@idrd.gov.co</t>
  </si>
  <si>
    <t>José Joaquín Sáenz Moreno                    Guillermo Rojas</t>
  </si>
  <si>
    <t>josej.saenz@idrd.gov.co amparo.wiswell@idrd.gov.co</t>
  </si>
  <si>
    <t>José Joaquín Sáenz Moreno                              Henry Knudson</t>
  </si>
  <si>
    <t>josej.saenz@idrd.gov.co  henry.knudson@idrd.gov.co</t>
  </si>
  <si>
    <t>Realizar 42.163 actividades recreativas articuladas con grupos poblacionales y/o territorios de Bogotá</t>
  </si>
  <si>
    <t xml:space="preserve"> Beneficiar 941.579 personas en actividades deportivas y de actividad física</t>
  </si>
  <si>
    <t xml:space="preserve">  Beneficiar 5.600 deportistas de Alto Rendimiento</t>
  </si>
  <si>
    <t>Sumatoria de acciones   desarrolladas al interior de la política pública de derechos humanos que den respuesta a las necesidades priorizadas por parte de la población con discapacidad.</t>
  </si>
  <si>
    <t>5 problématicas identificadas para hacer parte de la política pública de DDHH en virtud de las necesidades priorizadas por parte de la población con discapacidad</t>
  </si>
  <si>
    <t>Formulación y aprobación de 3 procedimientos de prevención, protección y asistencia con enfoque diferencial implementados , para líderes(as), defensores(as) de derechos humanos, victimas del delito de trata de personas y población LGBTI para un total de 57 atenciones realizadas durante el año 2017.</t>
  </si>
  <si>
    <r>
      <t>Suma</t>
    </r>
    <r>
      <rPr>
        <sz val="11"/>
        <color theme="1"/>
        <rFont val="Calibri Light"/>
        <family val="2"/>
        <scheme val="major"/>
      </rPr>
      <t xml:space="preserve">toria  de personas con discapacidad formadas en DDHH a través del programa 1131 </t>
    </r>
    <r>
      <rPr>
        <sz val="11"/>
        <rFont val="Calibri Light"/>
        <family val="2"/>
        <scheme val="major"/>
      </rPr>
      <t xml:space="preserve">/ Total de PcD que solicitan participar de las formaciones en DDHH*100 ). </t>
    </r>
  </si>
  <si>
    <t xml:space="preserve">Sumatoria de Procedimientos de   prevención, protección y asistencia con enfoque diferencial que incluyan discapacidad, implementados, para líderes(as), defensores(as) de derechos humanos, victimas del delito de trata de personas y población LGBTI .   </t>
  </si>
  <si>
    <t>Sumatoria del número de instancias y espacios de participación asistidos técnicamente (a los cuales se les brindó asistencia técnica)</t>
  </si>
  <si>
    <t xml:space="preserve">Porcentaje de avance en el servicio de interpretación lengua de señas  y Sensiblizaicones programadas </t>
  </si>
  <si>
    <t>Sumatoria de servicios de interpretación lengua de señas y sensiblizaciones programadas * 100%</t>
  </si>
  <si>
    <r>
      <t xml:space="preserve">Sumatoria de fases de convenio desarrolladas </t>
    </r>
    <r>
      <rPr>
        <sz val="11"/>
        <rFont val="Calibri Light"/>
        <family val="2"/>
      </rPr>
      <t>para la promoción del derecho a una cultura libre de sexismo, racismo y otras formas discriminación y para visibilizar los derechos de las mujeres en sus diferencias y diversidades  / total de fases programadas del convenio para la promoción del derecho a una cultura libre de sexismo, racismo y otras formas discriminación y para visibilizar los derechos de las mujeres en sus diferencias y diversidades)*100</t>
    </r>
  </si>
  <si>
    <t>La Secretaría Distrital de la Mujer, no tiene su presupuesto desagregado ni por población ni por acción, por esta razón se informa el presupuesto programado por meta asociada según informe SEGPLAN (Cifras en millones de pesos)</t>
  </si>
  <si>
    <t xml:space="preserve">N. A. </t>
  </si>
  <si>
    <r>
      <t>(Número) Sumatoria  de actividades ejecutadas para la actualización del PDSVCT con enfoque hacia la visión cero / Número de actividades programadas actualización del PDSVCT con enfoque hacia la visión cero)*100</t>
    </r>
    <r>
      <rPr>
        <b/>
        <sz val="11"/>
        <color theme="1"/>
        <rFont val="Calibri Light"/>
        <family val="2"/>
        <scheme val="major"/>
      </rPr>
      <t xml:space="preserve"> </t>
    </r>
  </si>
  <si>
    <t>Claudia Torres</t>
  </si>
  <si>
    <t>IED con soluciones interactivas 48%</t>
  </si>
  <si>
    <t xml:space="preserve"> (Sumatoria de actividades de desarrollo e implementación para el desarrollo del plan piloto de paradero inteligente realizadas /Total de acciones requeridas para el desarrollo del plan pilotode paradero inteligente)*100) </t>
  </si>
  <si>
    <t>Sumatoria de Vendedores informales con discapacidad, acompañados en el desarrollo de competencias en emprendimiento y/o fortalecimiento empresarial</t>
  </si>
  <si>
    <t xml:space="preserve">Sumatoria de vendedores informales con discapacidad, atendidos  en  programas de emprendimiento y/o fortalecimiento  </t>
  </si>
  <si>
    <t>Sumatoria de personas con discapacidad vinculadas a programas de formación para el trabajo</t>
  </si>
  <si>
    <t>Sumatoria de vendedores informales con discapacidad, formadas a través de alianzas para el empleo</t>
  </si>
  <si>
    <t xml:space="preserve">Sumatoria de alternativas comerciales asignadas en Ferias Comerciales  a vendedores informales con discapacidad </t>
  </si>
  <si>
    <t xml:space="preserve">Sumatoria de alternativas comerciales asignadas en puntos comerciales, quioscos, puntos de encuentro y ZAERT a vendedores informales con discapacidad </t>
  </si>
  <si>
    <t>Resultado indicador año 2017</t>
  </si>
  <si>
    <t>Resultado indicador año 2018</t>
  </si>
  <si>
    <t>Resultado indicador año 2019</t>
  </si>
  <si>
    <t>Resultado indicador año 2020</t>
  </si>
  <si>
    <r>
      <t>*640 personas con discapacidad fueron incluidas efectivamente en lo corrido del 2018, 301 en el entorno productivo y 339 en el entorno educativo.
*Se promovió la disminución de los efectos que se presentan por la presencia de barreras actitudinales y socio-políticas, aportando a la transformación de imaginarios sobre la discapacidad e inclusión. De esto pueden dar cuenta</t>
    </r>
    <r>
      <rPr>
        <sz val="11"/>
        <rFont val="Calibri Light"/>
        <family val="2"/>
        <scheme val="major"/>
      </rPr>
      <t xml:space="preserve"> 1500 ciudadanos, que han  participaron en este proceso, 471 participantes en entorno educativo y 1029 </t>
    </r>
    <r>
      <rPr>
        <sz val="11"/>
        <color indexed="8"/>
        <rFont val="Calibri Light"/>
        <family val="2"/>
        <scheme val="major"/>
      </rPr>
      <t xml:space="preserve">en entorno productivo.
*Se logra el reconocimiento de  la Secretaria Distrital de Integración Social en temas relacionados con la atención diferencial para la población con discapacidad, a partir de esta acción se tiene el reconcomiendo en temas de asesoría, construcción técnica, investigación y planteamiento de acciones intersectoriales. 
*Se establecen respuestas reales y concretas a la población en términos de acciones para la identificación de barreras y facilitadores, se orientan ajustes razonables necesarios para la efectividad de los procesos de inclusión.
*Se visibilizan los resultados alcanzados por la Secretaria Distrital de Integración Social en términos de los entornos productivo y educativo a nivel Distrital, reconociendo su efectividad frente a resultados obtenidos a  nivel nacional; este aspecto se logra además a partir de la articulación con actores que se habían mostrado reacios como es el caso del Ministerio de Trabajo y Fenalco. 
*Se avanza hacia una interacción más dinámica en clave de articulación con Entidades del orden nacional y Distrital, como el Ministerio de Trabajo, SENA, Ministerio de las TIC, Ministerio de Salud,  FENALCO, ANDI, Fundación ONCE, Organización Interamericana para la Seguridad Social OISS, con quienes se logran establecer acciones mancomunadas para la trasferencia de conocimiento en temas relacionados con los desarrollos normativos y técnicos vigentes frente a procesos de inclusión. 
*Se logra la gestión y articulación con 241 empresas, entidades e instituciones educativas tanto del sector educativo como del sector privado para promover la inclusión de personas con discapacidad en los diferentes entornos. 
*Se consolidad la articulación entre la Secretaria Distrital de Desarrollo Económico y el SENA, donde se validan las rutas para la orientación y vinculación laboral de la población con discapacidad y cuidadores. 
*Se logra la vinculación laboral en la modalidad de teletrabajo para una persona con discapacidad y un cuidador en el cargo de Call Center.
</t>
    </r>
  </si>
  <si>
    <t>El presupuesto programado acumulado tuvo variaciones, por asignación presupuestal y traslados de presupuesto al interior de la entidad.</t>
  </si>
  <si>
    <t xml:space="preserve">*182 colegios del Distrito adelantaron acompañamiento en procesos de inclusión, en el marco de la articulación de la SDIS con la Secretaria de Educación del Distrito.
*Durante el 2018 se iniciaron un total de 346 procesos de inclusión en el entorno educativo, para niños, niñas y adolescentes; no obstante, 40 casos no fueron efectivos por traslado de los padres a otra entidad educativa, por traslado de Ciudad, inasistencia, no colaboración de los docentes de apoyo durante los seguimientos, difícil desplazamiento y reintegro a Centro Crecer.
*306 procesos de inclusión educativa de niños, niñas y adolescentes fueron efectivos durante el año 2018.
</t>
  </si>
  <si>
    <t xml:space="preserve">*450 servidores públicos participaron en procesos de capacitación de competencias para la atención inclusiva a personas con discapacidad.
*Se logró fortalecer la atención inclusiva a las personas con discapacidad por parte de los 450 funcionarios que participaron desde diferentes Entidades del Distrito Capital, alcanzando el 100% de la meta planteada para el 2018. Se consolidan las acciones de articulación para la participación de servidores públicos al proceso de capacitación en competencias con entidades como el Cuerpo Oficial de Bomberos, Personería Distrital Secretaría Distrital de la Mujer, Subdirección LGBTI, Secretaría General, Secretaría de Gobierno, Alcaldías Locales, Supercades, Colpensiones, Sub Secretaría de Seguridad y Convivencia, IDARTES, Secretaria Distrital de Hacienda y Unidad Administrativa de Catastro Distrital.
*A través de la ejecución de las acciones pedagógicas orientadas a promover y mejorar la participación de las personas con discapacidad, en la oferta de bienes y servicios del estado de inclusión, el Proyecto 1113 “Por Una Ciudad Incluyente y Sin Barreras”, se logró impulsar la trasformación de imaginarios colectivos frente a las personas con discapacidad.
*La apropiación de las estrategias para desarrollar los módulos del proceso de competencias, se hacen visibles en la efectividad de las diferentes orientaciones, herramientas y estrategias que los servidores públicos adquieren para la atención inclusiva a la población con discapacidad y los cuales reportan al cierre de cada proceso y con los formatos que permiten registrar esta información.
</t>
  </si>
  <si>
    <t>96,85%</t>
  </si>
  <si>
    <t xml:space="preserve">*Se realizó el seguimiento integral a 12590 personas con discapacidad que reciben apoyo alimentario.
*288 acciones de inclusión realizadas. 14.220 participantes (3.335 personas con discapacidad y 10.885 cuidadores)
*Se realiza seguimiento integral al 97% de las personas con discapacidad sin redes, cuidadores y cuidadoras que reciben apoyos alimentarios, incluyendo en el seguimiento integral componentes administrativos, datos generales, discapacidad (descripción, diagnóstico, tipo, valoración médica y el sistema de apoyos) y seguimiento nutricional.
*Se realizaron un total de 288 acciones de inclusión, en las que participaron 14.169 personas con discapacidad y cuidadores, con cubrimiento de las 20 localidades de Bogotá y de acuerdo con la caracterización lograda en la entrevista realizada a los participantes del apoyo de bonos canjeables por alimentos. Esta entrevista identificó los intereses de los participantes en acciones de emprendimientos productivos, recreación incluyente, participación en actividades artísticas y culturales. Con esta orientación se realizaron las acciones de inclusión comunitaria de manera articulada con entidades distritales y locales, garantizando la participación activa de las personas con discapacidad y sus cuidadores; y permitiendo a estos la demostración de sus habilidades y destrezas con el propósito de garantizar una plena inclusión.
*El seguimiento nutricional dentro de los seguimientos integrales ha permitido conocer el perfil nutricional de las personas con discapacidad que reciben el apoyo de complementación alimentaria en cada uno de los grupos poblacionales. Lo cual es significativo en la medida que permite tomar acciones con base en datos cuantitativos ajustados a las necesidades alimentarias y nutricionales de la población beneficiaria. </t>
  </si>
  <si>
    <t xml:space="preserve">*1468 personas con discapacidad  fueron atendidas en los Centros Integrarte Externa e Interna.
*1200 niños, niñas y adolescentes con discapacidad  fueron atendidos en Centros Crecer. 
*225 niños, niñas y adolescentes con discapacidad  fueron atendidos en Centros Avanzar
*66 niños, niñas y adolescentes con discapacidad y restablecimiento de derechos  fueron atendidos en el Centro Renacer.
*Se implementa el Modelo MAIF (Modelo de Atención Integral para las Familias) con el fortalecimiento de habilidades y capacidades de emprendimiento encaminadas a superar las barreras y dificultades socioeconómicas del entorno familiar, y mejorar la calidad de vida.
*Se logra la inclusión educativa y permanencia de niños, niñas y adolescentes con discapacidad. Se realiza el seguimiento del proceso permitiendo conocer y realizar ajustes frente a la eliminación de barreras y facilitadores. Por otra parte, con el fin de identificar la garantía de los derechos de una vida digna y feliz, se verifican las condiciones habitacionales de los participantes del servicio.
*Las personas con discapacidad fortalecen sus procesos de independencia afianzando patrones de movimiento que mejoran el uso de elementos de uso cotidiano en actividades de la vida diaria (AVD), teniendo en cuenta sus habilidades, capacidades y destrezas y los apoyos que cada uno requiere. Se logra el fortalecimiento de procesos emocionales a través del desarrollo de talleres de autorregulación con las personas con discapacidad y sus familias.
*En la estrategia de vida independiente con apoyos se logra aumentar la comunicación asertiva y convivencia. Los participantes han favorecido autonomía e independencia en la estrategia, mostrando sentido de pertenencia y compromiso con las responsabilidades asignadas. Los participantes vinculados a la estrategia han fortalecido habilidades sociales avanzadas, de auto regulación, solución de problemas, toma de decisiones y han trabajado su proyecto de vida, estableciendo metas y proyecciones, teniendo en cuenta las áreas de ajuste a nivel personal, laboral y académico. También han fortalecido sus relaciones interpersonales y han mantenido la vinculación en medio laboral y académico.   
*Se inició la atención directa de 137 personas con discapacidad en el servicio social Centros Integrarte Atención Externa que corresponde a los grupos 2,3 y 6 los cuales se habían declarado desiertos en el proceso competitivo 092-002 y 092-014 de 2018.
</t>
  </si>
  <si>
    <t>*Se da continuidad al proceso precontractual para el levantamiento de la Línea base, esto constituye un concurso de méritos, en esta reunión se definen acciones a seguir.
*De acuerdo al cronograma establecido, el levantamiento de la Línea base queda como proceso en curso, teniendo en cuenta que el pliego definitivo quedo publicado el 28 de Diciembre de 2018.</t>
  </si>
  <si>
    <t xml:space="preserve">La SDDE no tiene un presuento asignado para la población objeto. Los rubros se destinan a la población en general en relación a  las acciónes de remitir y vincular </t>
  </si>
  <si>
    <t>se realizaron 15 rutas para PcD en la plaza de los artesanos, cubriendo poblacion de todas las localidades del Distrito Capital</t>
  </si>
  <si>
    <t>Se lleva un 47,5% de avance en la meta.</t>
  </si>
  <si>
    <t xml:space="preserve">La SDDE no tiene un presupuesto asignado para la población objeto. Los rubros se destinan a la población en general en relación a  las acciones de remitir y vincular </t>
  </si>
  <si>
    <t>Documento en proceso de socialización.</t>
  </si>
  <si>
    <t>Esta acción no tiene un fin enfocado hacia las PcD, es así que dicho informe es hecho de manera general como un informe de mejora de regulatoria empresarial, por lo que el avence del informe no responde a la aplicaicón de una política diferencial enfocada a las Personas con Discapacidad.</t>
  </si>
  <si>
    <t>Esta acción del PADD no tiene avance, debido a que la acción planteada, el indicador y forma de cálculo no son correspondientes a las PcD, y por ello se va a solicitar el retiro del PADD.</t>
  </si>
  <si>
    <t>Para la meta de 2018 se hizo un avance del 342% , es así que ya se cumplió la meta del cuatrénio.</t>
  </si>
  <si>
    <t>Para la meta de 2017 a 2020 se lleva un avance del 56% a 31-12-2018</t>
  </si>
  <si>
    <t>El 100% de las PcD registradas en la Agencia de empleo son orientadas.</t>
  </si>
  <si>
    <t>Para el 2018, el  68% de las PcD registradas son  formados en competencias blandas y trasversales.</t>
  </si>
  <si>
    <t>Todas las PcD remitidas por la Agencia de Empleo BOGOTÁ TRABAJA cumplen con los perfiles solicitados por los empleadores.</t>
  </si>
  <si>
    <t>Se ha cumplido la presentación del 100% de los informes</t>
  </si>
  <si>
    <t>Para la vigencia 2018 la Ruta diferencial para PcD se hizo en la Plaza de los Artesanos</t>
  </si>
  <si>
    <t xml:space="preserve">La acción solamente estaba programada para el 2017. </t>
  </si>
  <si>
    <t xml:space="preserve">Rose Cily Hernández - Directora de Enfoque Diferencial 
Sandra Medina Boada - Refrenta sector </t>
  </si>
  <si>
    <t xml:space="preserve">Se creó la Beca Iniciativas culturales de mujeres diversas para la promoción de una cultura libre de sexismos, a través del Programa Distrital de Estímulos de la Secretaría Distrital de Cultura, recreación y Deporte, (SCRD), en el marco del Convenio 441/17. 
La Beca entregó un estímulo dirigido a las mujeres con discapacidad y cuidadoras de 10 millones de pesos, a través de la Dirección de Enfoque Diferencial de la Secretaría de la Mujer. El objeto de la beca es Desarrollar actividades artísticas, culturales, patrimoniales, deportivas y de pedagogía social, gestionadas por las mujeres diversas de la ciudad de Bogotá para la transformación de imaginarios y representaciones sociales que reproducen la subordinación, discriminación y exclusión de las mujeres y así promover una cultura libre de sexismos, visibilizando sus experiencias y proyectos colectivos desde el arte y la cultura. El lanzamiento de la beca se llevó a cabo el 13 de abril de 2018, a partir de lo cual se estimó el siguiente cronograma:
1. Etapa de socialización de la beca: del 15 de abril al 15 de mayo. 
2. Etapa de presentación de propuestas: del 13 de abril del 11 de mayo
. Mediante acto administrativo la fecha para la presentación de propuestas se amplió hasta el 25 de mayo. 
3. Postulación de jurados: del 13 de abril al 22 de mayo. 
4. Selección de jurados: del 22 de mayo al 24 de mayo. 
5. Resolución selección de jurados: 21 de junio. 
6. Revisión de documentos formales de propuestas y subsanación: del 28 de mayo al 13 de junio. 
7. Publicación listados habilitados y rechazados: 13 de junio. 
8. Revisión de jurados a iniciativas habilitadas: 21 de junio al 2 de julio.
9.  Ejecución de la iniciativa entre los meses de agosto a octubre.
La organización   habilitada para llevar el proceso de ejecución del proceso fue la Fundación Da vida para Colombia de la localidad de Kennedy.
SEPTIMO ENCUENTRO DISTRITAL DE MUJERES CON DISCAPACIDAD Y CUIDADORAS “LIDERAZGO Y PARTICIPACIÓN PARA UNA BOGOTÁ CON EQUIDAD”.
Se llevó a cabo el 7 de noviembre, en el auditorio principal de la Secretaría Distrital de Salud. 
 Objetivo: Impulsar y promover programas de participación dirigida a las mujeres con discapacidad y cuidadoras, en la incorporación del enfoque de género y diferencial en la reformulación y creación de políticas públicas.  
Las participantes fueron 259 personas, 39 hombres y 227 mujeres con discapacidad y cuidadoras de las 20 localidades del Distrito Capital 
PRESENTACIONES ACADEMICAS:
presentación de la clínica jurídica PAÍS de la Universidad de los Andes, con el tema de las mujeres con discapacidad y la convención de las naciones Unidas Para personas con discapacidad.
el Ministerio de Salud y Protección Social, con el tema de los derechos Sexuales y reproductivos y como favorecen los procesos de tomas de decisión orientadas.
Secretaría de Salud, presentación acerca de cómo cuidar a las cuidadoras, como mecanismo de reconocimiento y autorreconocimiento de sus cuerpos y el cuidado que deben tener ellas después de las labores extenuantes en el cuidado de las personas a su cargo.
PRESETNACIONES ARTISTICAS:
la agrupación Instrumental Voz por vos
 grupo de teatro Fundación Social Integral Tejiendo Diversidades desde Nuevas Realidades TEXFUNTER 
grupo de danzas   Fundación ESCITI
Además, la presentación de 4 videos con las mujeres con discapacidad y cuidadoras quienes nos expresaron sus impresiones acerca de la participación y representación de las mujeres con discapacidad   y cuidadoras.
</t>
  </si>
  <si>
    <t xml:space="preserve">La Secretaría Distrital de la Mujer, no tiene su presupuesto desagregado ni por población ni por acción, por esta razón se informa el presupuesto programado por meta asociada según informe SEGPLAN (Cifras en millones de pesos)
Se ajusta la información respecto a los proyectos de inversión: para el año 2017 las acciones se ejecutaron a través del proyecto de inversión 1067, mientras que para las vigencias 2018, 2019 y 2020 las acciones se ejecutan por el proyecto 7527. De esta manera, se ajustaq además el presupuesto programado. </t>
  </si>
  <si>
    <t>Se Acompañó durante las 12 sesiones ordinarias programadas   en el año del Comité Técnico distrital de discapacidad, (CTDD) a cargo de la referente de mujeres con discapacidad y cuidadoras y a 3 de las 6 del Consejo distrital de discapacidad, (CDD) que acompaña la Directora de Enfoque Diferencial. 
Se desarrollaron las diferentes acciones y actividades programadas en el año, del POA2018, a través de cuatro objetivos de la agenda estratégica, y se presentaron los avances cada dos meses ante el CDD, resaltando los más importantes así:
OBJETIVO ESTRATEGICO REFORMULACIÓN DE LA POLITICA PÚBLICA DE DISCAPACIDAD:
¨aporte al diseño y metodología para la formación a líderes y lideresas y realización de jornada en localidad de Kennedy y Barrios Unidos, incidiendo en la incorporación del enfoque de género y Diferencial.
 Aportes ficha metodológica ejercicios de reformulación de la política pública de discapacidad del distrito para que se incorpore el enfoque de género y diferencial.
La ficha de estructuración del proceso de reformulación se presentó y fue aprobada en sesión del Consejo Distrital de Discapacidad. (CDD).  
OBJETIVO ESTRATEGICO DE ACCESIBILIDAD
Realización del Primer Foro Distrital de Accesibilidad, sobre eliminación de Barreras.
 OBJETIVO ESTRATEGICO DE EMPLEABILIDAD Y PRODUCTIVIDAD
encuentro de actores locales de la Mesa de Empleabilidad y Productividad, donde la SDMUJER acompaña   con las profesionales locales de las Casas de igualdad de Oportunidades para las Mujeres.
Se llevaron a cabo las dos jornadas de socialización del decreto 2011 de 2017, propuestas en los días 8 de junio y 8 de noviembre, dirigidas a las y los funcionarios de las oficinas de talento humano del Distrito, con la participación de la SDMUJER, en la planeación, construcción de ficha metodológica, acompañamiento y realización de las relatorías durante las jornadas. 
Articulación con el Departamento Administrativo del Servicio civil Distrital DASCD y la Comisión Nacional del Servicio Civil para realizar asesoría y acompañamiento para la garantía de los derechos de participación en igualdad de condiciones para las personas con discapacidad (PCD) en los concursos de méritos C3 y C4.
Se conformó la Subcomisión Distrital para la Inclusión Social Laboral y Productiva de las PCD (SISLP), según decreto 2177 de 2018, donde la SDMUJER está asistiendo en calidad de invitada. 
Se realizó el ajuste del Reglamento Interno del CDD, con el fin de incluir lo relacionado con el funcionamiento de la SISLP, aportando algunas sugerencias para el funcionamiento del CDD. Y LA SUBCOMISIÓN POR PARTE DE LA SDMUJER.
OBJETIVO ESTRATEGICO DE ACCESO
Aplicativo Web de divulgación de la oferta en funcionamiento con posicionamiento de nombre “Oferta Bogotá Discapacidad". OBD con un 90 % de los sectores incluidos en el mismo, incluyendo la oferta institucional de los servicios de la secretaría distrital de la Mujer.
Apoyo y organización del circuito de divulgación de la oferta institucional a través del aplicativo OBD en la localidad de Puente Aranda.
Tutorial diseñado, editado y divulgado donde la SDMUJER, hace aportes significativos sobre la accesibilidad e indicaciones de este, para el ingreso y consulta de la información en el aplicativo OBD con apoyo de la Alcaldía Mayor, la Secretaría técnica distrital y demás estudies del sistema distrital de discapacidad.
EJES TRASVERSALES:
El Consejo Distrital de Discapacidad aprobó el Reglamento Interno, mediante acto administrativo "Acuerdo 010 de 2018", en la sesión ordinaria del mes de agosto.
REFORMULACIÓN DECRETO 558 DE 2015:
Se consolidaron los aportes de los y las jurídicas   y de los y las profesionales técnicas de las entidades SDMUJER, SDIS Y SDG en las diferentes reuniones   de trabajo y finalmente se realiza la gestión de firmas de las personas que intervinieron en este proceso y se radica ante Secretaría distrital de Gobierno para firma. 
Se estableció el cronograma y se realizaron las fechas de movilización y visibilización de los derechos de las personas con discapacidad: donde se incluyó el séptimo encuentro distrital de Mujeres con discapacidad y cuidadoras que se realizó el 7 de noviembre, con la participación de 259 personas, 227 mujeres y 32 hombres. 
• Séptimo encuentro Distrital de Mujeres con Discapacidad y Cuidadoras el 7 de noviembre.</t>
  </si>
  <si>
    <t xml:space="preserve">La Secretaría Distrital de la Mujer, no tiene su presupuesto desagregado ni por población ni por acción, por esta razón se informa el presupuesto programado por meta asociada según informe SEGPLAN (Cifras en millones de pesos) 
Se ajusta la información respecto a los proyectos de inversión: para el año 2017 las acciones se ejecutaron a través del proyecto de inversión 1067, mientras que para las vigencias 2018, 2019 y 2020 las acciones se ejecutan por el proyecto 7527. De esta manera, se ajustaq además el presupuesto programado. 
La asistencia téncia se ha brindo de manera permanente durante lo corrido del 2018. . </t>
  </si>
  <si>
    <t>Acompañar y asistir  al comité técnico distrital de Discapacidad  y al Consejo Distrital de Discapacidad como espacios de participación Distrital,  que realizan acciones de seguimiento, evaluación y monitoreo a las políticas públicas, orientadas a los enfoques de la Política Pública de Mujeres y Equidad de Género</t>
  </si>
  <si>
    <t xml:space="preserve">Realizar servicios de interpretación de lengua de señas   para favorecer el acceso y la participación de las mujeres con discapacidad auditiva, en los servicios y acciones de la Secretaría Distrital de la Mujer.
</t>
  </si>
  <si>
    <t xml:space="preserve">Durante el año 2018 se prestó el servicio de interpretación un total de 135 veces para las ciudadanas con discapacidad auditiva, en primer lugar, de manera individual en los espacios de atención psico-social y orientación socio-jurídica en las CIOM, Casas de Justicia, y CAPIV; así como en actividades organizadas para las mujeres desde las direcciones de territorialización y de eliminación de violencias. También se prestó el servicio de interpretación de manera permanente en las Casas Refugio Cacica Gaitana, Ley 1448 y Amaru para las mujeres sordas que estuvieron temporalmente acogidas.
En segundo lugar, de manera colectiva en eventos organizados por la Secretaría o en los que ésta tuvo participación, como lo fueron procesos de fortalecimiento en el derecho a la participación y representación de las mujeres, eventos de actualización de la Política Pública de Mujeres y Equidad de Género, eventos conmemorativos por grupos poblacionales, foros locales y distritales de la ley 1257 de 2008, consejos locales de discapacidad, sensibilizaciones de género y tipos de violencias, entre otros.
Debido a la necesidad de prestar el servicio de interpretación en dupla, se realizó permanentemente la gestión para conseguir el apoyo en la interpretación a través de diferentes entidades de la administración distrital.
</t>
  </si>
  <si>
    <t xml:space="preserve">La Secretaría Distrital de la Mujer, no tiene su presupuesto desagregado ni por población ni por acción, por esta razón se informa el presupuesto programado por meta asociada según informe SEGPLAN (Cifras en millones de pesos)
Se realia ajustes en la redacción, tanto de la acción, como en el indicar y su formula. 
Se ajusta la información respecto a los proyectos de inversión: para el año 2017 las acciones se ejecutaron a través del proyecto de inversión 1067, mientras que para las vigencias 2018, 2019 y 2020 las acciones se ejecutan por el proyecto 7527. De esta manera, se ajustaq además el presupuesto programado. </t>
  </si>
  <si>
    <t>Fortalecer el ejercicio del derecho a la participación y representación de las mujeres con Discapacidad que hacen parte de instancias distritales y locales de participación.</t>
  </si>
  <si>
    <t xml:space="preserve">Número de mujeres con discapacidad y cuidadoras participando  en procesos de fortalecimiento
</t>
  </si>
  <si>
    <t xml:space="preserve">Sumatoria  de mujeres   con discapacidad y cuidadoras participando  en procesos de fortalecimiento
</t>
  </si>
  <si>
    <t xml:space="preserve">La Secretaría Distrital de la Mujer en el marco de la implementación del Programa “Mujeres protagonistas, activas y empoderadas en el cierre de brechas de género” incluido en el Pilar 1: Igualdad en Calidad de Vida del Plan de Desarrollo Distrital 2016-2020 “Bogotá Mejor para Todos,  desarrolló un proceso de formación   social y político , dirigido a las mujeres con discapacidad y cuidadoras,  fundamentados en el Derecho a la Participación y Representación con Equidad priorizado en la Política Pública de Mujeres y Equidad de Género.
Este proceso de formación tuvo en cuenta los conceptos de mujeres como actoras políticas y sujetas de derechos, el ejercicio de la ciudadanía y el posicionamiento de sus derechos y sus agendas, y buscó cualificar el ejercicio de la participación de las mujeres en las instancias distritales y locales, así como aumentar el número de mujeres que las integran y de aquellas que se postulan a cargos de elección popular.  
Se fortalecieron 43 mujeres con discapacidad y cuidadoras y 23 mujeres con discapacidad auditiva, para un total de 66 mujeres, cumpliendo con el total de 40 horas establecidas, RECIBIERON SU CERTIFICADO DE GRADUACIÓN.
• Algunos de los temas vistos fueron:
Reconocimiento del sujeto femenino y masculino
Enfoques de derechos, género y diferencial. 
Sistema Político Colombiano.
Política Pública de Mujeres y Equidad de Género
Política pública de personas con discapacidad 
Mecanismos e instancias de participación de las mujeres.
Agendas para la incidencia social y política.
Línea histórica de las mujeres con discapacidad y cuidadoras.
Agenda social y política de las mujeres con discapacidad y cuidadoras.
Rutas de incidencia. 
Ejercicio y análisis de mecanismos de participación:
¨Deberes y derechos de las ciudadanas 
¨ derechos de las ciudadanas, participación política y participación de mujeres en curules de elección popular.
¨ Política Pública de mujeres y equidad de género
¨Ejercicios prácticos sobre mecanismos de participación.
¨ constitución de colectivos sociales, formas de organización social.   
¨ Construcción de una agenda social.
¨Clausura del proceso.
</t>
  </si>
  <si>
    <t xml:space="preserve">1067 para 2017
7527 para 2018, 2019 y 2020 </t>
  </si>
  <si>
    <t>1067 -Mujeres protagonistas, activas y empoderadas
7527- Acciones con enfoque diferencial para el cierre de brechas de género</t>
  </si>
  <si>
    <t>1067- 2. Ejecutar 5 Proyectos con acciones afirmativas en el ejercicio de los derechos en el marco del PIOEG y DESC de las mujeres en su diversidad.  
7527-  4. Implementar  5 Acciones afirmativas  que contribuyan al reconocimiento y garantía de los derechos de las mujeres desde las diferencias y la diversidad que las constituyen</t>
  </si>
  <si>
    <t xml:space="preserve">1067 - 4. Asesorar 10 instancias y espacios de participación Distrital que realizan acciones de seguimiento, evaluación y monitoreo a las políticas públicas. 
7527- 2, Asesorar 10 instancias y espacios de participación Distrital que realizan acciones de seguimiento, evaluación y monitoreo a las políticas públicas. 
</t>
  </si>
  <si>
    <t xml:space="preserve">1067- 2. Ejecutar 5 Proyectos con acciones afirmativas en el ejercicio de los derechos en el marco del PIOEG y DESC de las mujeres en su diversidad. 
7527. - 1, Fortalecer 500 mujeres que hacen parte de instancias de participación del nivel distrital y local </t>
  </si>
  <si>
    <t xml:space="preserve">1067- 5. Fortalecer 500 mujeres  (300 para la DED) que participan en instancias Distritales.
7527- 1,  Fortalecer 500 mujeres que hacen parte de instancias de participación del nivel distrital y local </t>
  </si>
  <si>
    <t>161.85%</t>
  </si>
  <si>
    <t xml:space="preserve">Durante el año 2018, se incrementó la vinculación de 19.422 personas, de las cuales 9.652 son personas con discapacidad y 9.770 sin discapacidad (cuidadoras/es y  líderes), para un acumulado entre el primer y segundo año de 37.922 personas participando en las diferentes actividades colectivas desarrolladas por la Estrategia Rehabilitación Basada en Comunidad (RBC). Desde el Plan de Salud Pública de Intervenciones Colectivas, las actividades ejecutadas durante el año,  corresponden a: 
"Facilitadores de socio cuidado" del Espacio Educativo realizada durante el primer semestre, donde se ingresó a 36 Instituciones educativas distritales (IED),  para trabajar con 225 jóvenes sin discapacidad y 37 con discapacidad, llegando a la promoción de la participación, generación de prácticas de cuidado de la salud e inclusión  efectiva en procesos de convivencia escolar, como parte del apoyo del sector salud al modelo de educación inclusiva dispuesto por la Secretaría de Educación Distrital.  En el Espacio Vivienda, en la acción integrada “Cuidado para la salud familiar”, se intervinieron familias priorizadas con necesidades derivadas de una discapacidad, mediante asesoría en casa con plan familiar, educación en salud y activación de ruta de promoción y mantenimiento. Las prioridades fueron: alta dependencia que requiere ayuda permanente, menor de 5 años (según edad actual), con origen de la discapacidad de alteración genética o hereditaria; alta dependencia que requiere ayuda permanente por afectaciones psicosociales¸ alta dependencia por asociación con condición crónica; gestantes con discapacidad en cualquier rango de edad y mujeres entre los 10 y 19 años con discapacidad. En el Espacio Público, se dinamizó la acción integrada “Comunidades Promotoras y Protectoras de la Salud”, desarrollando actividades con 5.123 nodos de familias para el empoderamiento en cuidado y autogestión; 258 grupos para el fortalecimiento de líderes promotores de la salud y la inclusión de población con discapacidad; 215 grupos de fortalecimiento de la red de familias cuidadoras de la discapacidad; 215 grupos para el desarrollo de capacidades humanas para la autonomía y 142 grupos de semilleros de inclusión para personas con discapacidad. Desde las acciones orientadas por la Dirección de Provisión de Servicios en el marco del Modelo Integral de Atención en Salud (MIAS), se realizaron 301 visitas de caracterización o de seguimiento a la oferta de Servicios de Rehabilitación en 301 puntos de atención. (797) visitas de fortalecimiento institucional para el mejoramiento de la calidad de la atención en los servicios de rehabilitación, 238 visitas de fortalecimiento del talento humano a puntos de atención públicos y privados, cubriendo 752 personas. (44) visitas a las Empresas Administradoras de planes de Beneficio (EAPB), para el fortalecimiento de los servicios de rehabilitación.  Se revisaron 2.645 historias clínicas verificando criterios claves en la atención en los servicios de rehabilitación. Igualmente se avanzo en el seguimiento al cumplimiento del cronograma de las visitas a las EAPB e IPS para el fortalecimiento de los servicios de rehabilitación. Así mismo, se hizo la asistencia técnica a (40) profesionales de las 4 Subredes integradas de servicios de salud para dar curso al proceso de atención de derechos sexuales y reproductivos de la población con discapacidad, en concordancia con la implementación de la resolución 1904/2017 y se dio comienzo según lineamientos del Ministerio de Salud, para la implementación de la Resolución 583 de 2018 “Certificación de Discapacidad y Registro de Localización y Caracterización de Población con Discapacidad a las entidades públicas y privadas de salud, sectores miembros del Sistema Distrital de Discapacidad y comunidad usuaria de la estrategia RBC.
Desde la gestión de la política, la SDS tuvo participación del 100%  en las instancias y espacios del Sistema,  dando cumplimiento a los compromisos establecidos en el plan operativo anual, en respuesta a la Agenda Estratégica 2016 – 2020, con énfasis en la mesa del objetivo Acceso, donde se logra desde el sector,  coordinar el diseño, implementación y socialización del aplicativo de oferta institucional (OBD-Oferta Bogotá Discapacidad- consulta tutorial “Aplicativo Oferta Bogotá Discapacidad”  https://youtu.be/xufvktpoec),  el cual se constituye en una herramienta para disminuir las barreras de acceso de la población a los distintos programas y servicios a la población , lo mismo que para la consolidación de rutas de atención a partir de la coordinación intersectorial. Se anota que el sector salud mantiene la designación de 12 secretarias técnicas locales.  
</t>
  </si>
  <si>
    <t xml:space="preserve">La actividad  contiene acciones integrales así: 
*Cuidado para la salud de las familias con Personas con discapacidad con grupos priorizados ( Alta dependencia, dispositivos de asistencia, afectación psicosocial, diagnósticos tempranos y afectaciones crónicas asociadas).
*Estrategia Sintonizarte: Grupo de facilitadores en Socio-cuidado para escolares con Discapacidad.
*Acciones protectoras para trabajadores con discapacidad en las unidades de trabajo informal. 
*IPS Amigas de la inclusión (IAI) de RBC
*Red de Cuidadores que orientan en prácticas de cuidado.
*Formación a Líderes de RBC para la promoción de la salud a población con discapacidad.  
*Desarrollo de  Capacidades a partir de la  corporalidad.
*Jornada de Cuidado, Discapacidad y Salud .
*Acciones  itinerantes de promoción de la salud en el espacio publico.
*Adicionalmente,  servicios de Interpretación de lengua de Señas y Guías interpretes para población sorda y sordo ciega, que se contratan para la prestación de servicios y programas  de salud operados por  redes integradas de servicios de  salud  y la  SDS. 
Con relación al presupuesto que aparece en la columna de programado corresponde al contratado por parte de la Secretaria de Salud con las Subredes Integradas de Servicios de Salud, del cual según revisión y actualización al 14 de febrero de 2019  de los resultados de inversión del proyecto 1186 indica:
*Vigencia segundo semestre de 2016: $ 1.316.279.426
*Vigencia 2017: $3.023.709.089
Fuente: Seguimiento al proyecto de Inversión 1186. meta 3 Actividad 3.1.  Subsecretaría de Salud Publica : agosto 2016 - Diciembre 2018. (datos preliminares
De igual manera es de anotar que la meta de cobertura ha tenido mayor porcentaje de cumplimiento en cada  año,   a razón de que las acciones de la estrategia Rehabilitación Basada en Comunidad (RBC) se operan desde  el plan de salud publica de intervenciones colectivas (PSPIC), donde se trabajan en modalidades de grupos,   que gradualmente incrementan la participación según la demanda de la población. 
</t>
  </si>
  <si>
    <t>El proceso de Registro para la Localización y Caracterización  de Personas con Discapacidad operado por los equipos de Vigilancia en Salud Pública (VSP) de las 4 Subredes Integradas de Servicios de Salud, presenta la identificación y  caracterización de 19.057 personas con discapacidad a través de las  estrategias de puntos fijos, visitas domiciliaria en casos de alta dependencia, visitas a institucionales, búsqueda activa institucional y articulación con acciones del plan de salud pública de intervenciones colectivas. Igualmente se da continuidad a las alianzas y concertaciones intersectoriales en el marco de la identificación  de población con discapacidad potencialmente  beneficiaria de planes y proyectos; tales como  Exoneración de pico y placa y subsidio de transporte de la Secretaría Distrital de Movilidad, el programa de mejoramiento de condiciones de vivienda de la Secretaría de Hábitat y el Proyecto 1113 de la Secretaría de Integración Social. Es de resaltar que en el 2018 y en lo que se proyecta del 2019 el registro en mención seguirá siendo la fuente oficial de  caracterización de las personas con discapacidad según lo definido en por el Ministerio de salud y Protección Social en la Resolución 246 de 2019, que modifica la Resolución 583 de 2018.  De la misma forma se mantiene el proceso de actualización de registro que se efectúa en personas ya registradas según requiera por motivos de  algún cambio en su condición, ajustes en domicilio o lugar de residencia o documento de identidad.</t>
  </si>
  <si>
    <t xml:space="preserve">
La actividad no cuenta con un presupuesto programado para las vigencias  por ser una acción que responde a la demanda de la población según Autoreconocimiento de la condición. De esta manera el presupuesto que aparece en la columna  de programado corresponde al contratado por parte de la SDS con las subredes integradas de servicios de salud .  Para el presente informe, según revisión y actualización de los resultados e inversión del proyecto 1186 , los valores ejecutados  son: 
*Vigencia Segundo semestre de 2016:  $381.274.656
*Vigencia 2017: $744.152.068
*Vigencia 2018 $ 635.461.501
Fuente: Seguimiento al proyecto de Inversión 1186. meta 32/ Actividad 32.3.  Subsecretaría de Salud Publica : agosto 2016 - Diciembre 2018. (datos preliminares) 
</t>
  </si>
  <si>
    <t xml:space="preserve"> $ 35.187.751.</t>
  </si>
  <si>
    <t xml:space="preserve">Mediante Resolución 438 del 7 de septiembre de 2018, se ordena la apertura de los premios " Fortalecimiento de los Derechos Culturales de las Personas con Discapacidad" y " Fortalecimiento de los Derechos Culturales de las Personas con Discapacidad - Cuidadores y Cuidadoras". 
En cuanto al premio " Fortalecimiento de los Derechos Culturales de las Personas con Discapacidad" se inscribieron 26 propuestas de las cuales 9 fueron rechazadas y 17 continuaron con el proceso de calificación; en cuanto al premio “Fortalecimiento de los Derechos Culturales de las Personas con Discapacidad – Cuidadores” se inscribieron 26 propuestas de las cuales 10  fueron rechazadas y 16 continuaron el proceso de calificación. 
Los ganadores de la convocatoria Premio Fortalecimiento de los Derechos Culturales de las Personas con Discapacidad, se dieron a conocer mediante resolución 622 del 29 de noviembre de 2018, por medio de la cual se acoge la recomendación de los jurados designados para seleccionar los ganadores de los premios. 
los ganadores fueron: 
Nancy Patricia Salamanca Sopo
Fundación Armonía Diversa
Isaac Bello Quiceno 
Andrés Eduardo Rodríguez 
El ganador de la convocatoria Premio Fortalecimiento de los Derechos Culturales de las Personas con Discapacidad – Cuidadores y Cuidadoras se dio a conocer mediante resolución 637 del 6 de diciembre de 2018; el ganador fue: 
Ronald Alexander Rozo Riveros 
</t>
  </si>
  <si>
    <t>Se brindó apoyo y acompañamiento en la planeación y realización de la VIIII Gala de Exaltación y reconocimiento para las personas con discapacidad celebrada el día 3 de diciembre de 2018, en el salón Rojo del Hotel Tequendama</t>
  </si>
  <si>
    <t xml:space="preserve">Se firmó contrato No.  082 de 2018, cuyo objeto fue la Prestación de servicios de interprete – Lenguaje de señas; con la Federación Nacional de Sordos FENASCOL. Durante su ejecución se realizaron las siguientes actividades: 
• Prestación del servicio de interpretación en los Consejo Local de Discapacidad de la localidad de Engativá 
• Servicio de interpretación para pieza audiovisual Promoción Programa Distrital de Estímulos.
• Socialización Programa Distrital de Estímulos Biblioteca Carlos E Restrepo Localidad de Antonio Nariño
• Rendición de Cuentas Localidad de Puente Aranda 
• Servicio de interpretación Consejo Distrital de Asuntos Locales 
• Taller de Acercamiento al Lenguaje de Señas Colombiano para funcionarios de la SCRD
• Taller de liderazgo localidad de Suba. 
•  Festival de las capacidades localidad de Engativá
•  Servicio de interpretación video promocional 9 Gala de Exaltación y Reconocimiento para las Personas con Discapacidad, Cuidadoras, Cuidadores y sus Familias. 
• Servicio de interpretación en la socialización del nuevo Sistema Distrital de Arte, Cultura y Patrimonio, y del Sistema Distrital de Deporte, Recreación, Actividad Física, Parques, Escenarios y Equipamientos Recreativos y Deportivos. 
• Servicio de interpretación 9 Gala de Exaltación y Reconocimiento para las Personas con Discapacidad, Cuidadoras, Cuidadores y sus Familias.
</t>
  </si>
  <si>
    <t>Se realizó la concertación de los siguientes puntos críticos en relación a (1) por cada eje de la política pública de Derechos Humanos: 1. Baja participación de personas con discapacidad en escenarios convocados por la institucionalidad. 2. Prácticas discriminatorias contra las Personas Con Discapacidad 3. Necesidad de fortalecer la confianza institucional por parte de la población con discapacidad. 4. Necesidad de fortalecer escenarios de autonomía económica de las personas con discapacidad. 5. Necesidad de fortalecer los escenarios educativos para las personas con discapacidad.</t>
  </si>
  <si>
    <t>•	Realizar alguna reunión de socialización en conjunto con comunidad con población con discapacidad, equipo de política pública de DDHH y equipo poblacional de discapacidad con la finalidad de concertar los 5 puntos críticos en relación a cada uno de los ejes de la Política según las problemáticas identificadas previamente. Esta se puede organizar a través del Comité Técnico Distrital de Discapacidad. 
•	 A partir de la concertación de los 5 puntos críticos, en conjunto con el equipo de política pública de DDHH se deben formular las 5 acciones por cada eje de la política pública de DDHH que le den respuesta a esas problemáticas encontradas inicialmente.
Avances e impactos realizados: 
•	Durante el primer trimestre del año, el equipo de Política Pública identifica las siguientes problemáticas en virtud de los ejercicios de construcción de política realizados el año inmediatamente anterior, por cada uno de los ejes que componen la política pública de DDHH, como los principales problemas que afectan a la población con discapacidad en el Distrito:
A) Igualdad y no Discriminación
-Discriminación y exclusión a las personas con discapacidad a nivel local.
- Discriminación en los lugares públicos existencia de prácticas discriminatorias en la ciudad: La población con discapacidad se ha visto expuesta a la exclusión y segregación, la cual se ha visto atravesada desde una ciudad que pone barreras económicas, sociales, arquitectónicas, tecnológicas, informativas y actitudinales. Teniendo este escenario, las asistentes afirman que en cualquier espacio de la ciudad se puede presentar la vulneración de sus derechos.
- Violencia verbal y física hacia personas con discapacidad, se presentan casos de violencia física, psicológica y verbal hacia las personas con discapacidad tanto en los hogares como en los espacios públicos.
-Falta de tolerancia y civismo.
B) Derechos Civiles y Políticos
-Vulneración al derecho de acceso a la información, la población informa la dificultad en el acceso de la información, las ofertas institucionales son desconocidas.
-Escenarios de participación ineficientes, las demandas y solicitudes de la población no repercuten ni se ven reflejadas en las agendas públicas del nivel distrital y local.
-Necesidad de reevaluar la política pública de discapacidad 
-Vinculación a los cuidadores de las personas con discapacidad a la política pública, es necesaria la formación y capacitación a los cuidadores para la atención clínica y psicológica.
C) Derechos Económicos, Sociales, Culturales y Ambientales
-Vulneración al derecho de trabajo digno, no hay ofertas laborales a nivel local, no existen programas de generación de ingresos para las personas con discapacidad.
-Déficit en el espacio público la movilidad en la ciudad es deficiente, el espacio público no está pensado para las personas con discapacidad.
-Acceso a un servicio de salud integral la atención y el servicio es deficiente para cada una de las discapacidades
-Limitaciones para el acceso a la educación no existen planes ni estrategias para ampliar y mejorar la educación necesidad de crear alianzas con universidades e instituciones educativas.
-Vulneración al derecho de la rehabilitación.
D) Acceso a la justicia 
-Comisarías de Familia y Casas de Justicia carecen de personal y atención con enfoque diferencial y poblacional.
-Desconocimiento de las instancias y acciones judiciales la comunidad y las personas con discapacidad participantes relevaron la necesidad de contar con talleres de información respecto a los derechos humanos en las localidades con enfoque diferencial y poblacional, asimismo, se requiere mayor acceso a la información sobre garantía y acceso a la justicia, disminuir la tramitología y contar con un acompañamiento para emprender acciones y demandas jurídicas, se solicita mejorar la institucionalidad referente a discapacidad.
-Comisarías de Familia y Casas de Justicia carecen de personal y atención con enfoque diferencial y poblacional.
E) Construcción de paz.
- Atención a niños, niñas y adolescentes con discapacidad y víctimas del conflicto armado: se manifestó la necesidad de vincular a los niños, niñas y adolescentes en condición de discapacidad victimas el conflicto armado a la política pública de discapacidad en el distrito, ya que en las localidades se evidencia la presencia de estas personas, quienes deben tener un tratamiento distinto y especial al ser población vulnerable. 
-Necesidad implementar y socializar los acuerdos de paz en el nivel local (desconocimiento).
•	Se realiza análisis del plan de acción con su correspondiente territorialización de la política pública de discapacidad buscando evidenciar las acciones que se llevan a cabo en cada uno de los territorios que le dan cumplimiento a la política y que a su vez contienen ejes de la política pública de DDHH. Esta información es esencial en la medida que busca determinar cuáles son los ejes fundamentales de la política y bajo qué presupuestos deben ser incluidos en la política de DDHH.
•	Durante el mes de agosto se realiza un grupo focal con 30 consejeros y consejeras distritales y locales de discapacidad para presentarles los avances en torno a la política pública de DDHH así como del sistema distrital de DDHH, en esta sesión se permite la participación activa de la comunidad con la finalidad de tomar sus aportes y realizar construcciones conjuntas que permitan la adaptación del sistema a las problemáticas que en materia de discapacidad pueden llegar a ser enteramente relevantes en la política pública de DDHH y que también permiten dar cumplimiento al plan de acción de la política pública de discapacidad</t>
  </si>
  <si>
    <t>En este moemnto la Política pública de DDHH se encuentra en la fase de formulación con la concertación de acciones de las entidades para la construcción deun plan de acción que dé respuesta a las necesidades identificadas por la población y la construcción del plan de acción.</t>
  </si>
  <si>
    <t>Procesos de formación y sensibilización adelantados con población con discapacidad:
Sensibilizaciones: 158
Personas pertenecientes a la población con discapacidad formadas en escenarios informales: 271
El número de personas formadas se puede encontrar en el anexo 3. Es pertinente indicar que la suma de formaciones no es la misma cifra presentada en la presente matriz, toda vez que hubó formaciones en el marco de procesos distritales</t>
  </si>
  <si>
    <t>20 personas con discapacidad atendidas a través de los procedimientos formulados de prevención, protección y asistencia con enfoque diferencial.</t>
  </si>
  <si>
    <t>Respecto al componente de Prevención y Protección para defensores y defensoras de DDHH fuerton atendidas 10 personas con discapacidad física, 1 persona con discapacidad auditiva y 7 personas con discapacidad visual. Frente al componente de atención a víctimas de Trata de Personas fueron atendidas 2 personas con discapacidad física para un total de 20 personas con discapacidad atendidas durante la presente vigencia.</t>
  </si>
  <si>
    <r>
      <t xml:space="preserve">A través del proyecto de inversión Recreación activa, en el programa Recreación Incluyente se realizaron las siguientes actividades a corte de 30 de diciembre:                                                      
</t>
    </r>
    <r>
      <rPr>
        <b/>
        <i/>
        <sz val="10"/>
        <color indexed="8"/>
        <rFont val="Calibri Light"/>
        <family val="2"/>
      </rPr>
      <t>Activación sin límites:</t>
    </r>
    <r>
      <rPr>
        <sz val="10"/>
        <color indexed="8"/>
        <rFont val="Calibri Light"/>
        <family val="2"/>
      </rPr>
      <t xml:space="preserve">  se realizaron 2.960  actividades, atendiendo a 65.547  asistentes al programa. 
</t>
    </r>
    <r>
      <rPr>
        <b/>
        <i/>
        <sz val="10"/>
        <color indexed="8"/>
        <rFont val="Calibri Light"/>
        <family val="2"/>
      </rPr>
      <t>Gimnasio incluyente</t>
    </r>
    <r>
      <rPr>
        <sz val="10"/>
        <color indexed="8"/>
        <rFont val="Calibri Light"/>
        <family val="2"/>
      </rPr>
      <t xml:space="preserve">:   se realizaron  598 actividades, atendiendo a  26.343 asistentes al programa. 
</t>
    </r>
    <r>
      <rPr>
        <b/>
        <i/>
        <sz val="10"/>
        <color indexed="8"/>
        <rFont val="Calibri Light"/>
        <family val="2"/>
      </rPr>
      <t>Celebración mes de las personas con discapacidad:</t>
    </r>
    <r>
      <rPr>
        <sz val="10"/>
        <color indexed="8"/>
        <rFont val="Calibri Light"/>
        <family val="2"/>
      </rPr>
      <t xml:space="preserve">  se realizarón 16 actividades atendiendo a 2.488 beneficiarios. 
</t>
    </r>
    <r>
      <rPr>
        <b/>
        <i/>
        <sz val="10"/>
        <color indexed="8"/>
        <rFont val="Calibri Light"/>
        <family val="2"/>
      </rPr>
      <t>Recreación familiar</t>
    </r>
    <r>
      <rPr>
        <sz val="10"/>
        <color indexed="8"/>
        <rFont val="Calibri Light"/>
        <family val="2"/>
      </rPr>
      <t xml:space="preserve">: se realizaron 658 actividades, atendiendo a  1.742 asistentes al programa. 
</t>
    </r>
    <r>
      <rPr>
        <b/>
        <i/>
        <sz val="10"/>
        <color indexed="8"/>
        <rFont val="Calibri Light"/>
        <family val="2"/>
      </rPr>
      <t>Zonas Sensibles</t>
    </r>
    <r>
      <rPr>
        <sz val="10"/>
        <color indexed="8"/>
        <rFont val="Calibri Light"/>
        <family val="2"/>
      </rPr>
      <t xml:space="preserve">: se realizaron 1.275 actividades, atendiendo a  33.599 asistentes al programa. 
</t>
    </r>
    <r>
      <rPr>
        <b/>
        <i/>
        <sz val="10"/>
        <color indexed="8"/>
        <rFont val="Calibri Light"/>
        <family val="2"/>
      </rPr>
      <t>Recreolympíadas</t>
    </r>
    <r>
      <rPr>
        <sz val="10"/>
        <color indexed="8"/>
        <rFont val="Calibri Light"/>
        <family val="2"/>
      </rPr>
      <t xml:space="preserve">: se realizaron 1.283 actividades, atendiendo a 28.221 asistentes al programa. 
</t>
    </r>
    <r>
      <rPr>
        <b/>
        <i/>
        <sz val="10"/>
        <color indexed="8"/>
        <rFont val="Calibri Light"/>
        <family val="2"/>
      </rPr>
      <t>Ecoaventura</t>
    </r>
    <r>
      <rPr>
        <sz val="10"/>
        <color indexed="8"/>
        <rFont val="Calibri Light"/>
        <family val="2"/>
      </rPr>
      <t>: se realizaron 1.050 actividades, atendiendo a  27.008 asistentes al programa. 
En general se realizó un total de 7.840 actividades en las que fueron beneficiados  184.948 personas en condición de discapacidad, de acuerdo con la programación realizada por el instituto.</t>
    </r>
  </si>
  <si>
    <t xml:space="preserve">Una vez fue asignada la cuota global en el 2018 se reformula la asignación de recursos, por tanto la meta, el presupuesto y el porcentaje varian.   </t>
  </si>
  <si>
    <t xml:space="preserve">Durante la vigencia 2018 en el programa Escuelas Deportivas se han atendidio a 1.028 PcD, EN actividades de Escuelas de mi Barrio y Escuelas de Natación Convenio SDIS.
</t>
  </si>
  <si>
    <r>
      <t>Durante la vigencia 2018 se beneficiaron 425</t>
    </r>
    <r>
      <rPr>
        <b/>
        <sz val="10"/>
        <color indexed="8"/>
        <rFont val="Calibri Light"/>
        <family val="2"/>
      </rPr>
      <t xml:space="preserve"> </t>
    </r>
    <r>
      <rPr>
        <sz val="10"/>
        <color indexed="8"/>
        <rFont val="Calibri Light"/>
        <family val="2"/>
      </rPr>
      <t>deportistas del registro Bogotá en condición de discapacidad, con entrenamiento, servicios médicos, educación, salud y alimentación entre otros, en 16 disciplinas (voleibol, tenis, natación, levantamiento de pesas, judo, goalball, futbol, futsal, ciclismo, bolos, boccia, billar, baloncesto, esgrima, atletismo y ajedrez.)</t>
    </r>
  </si>
  <si>
    <t>1. Porcentaje de paraderos con módulo Braille
2. Porcentaje de Paraderos con zona de espera adecuada
3. Porcentaje de paraderos con información adicional (mapas, esquemas de paraderos y/o marcas de piso)
4. Porcentaje de paraderos con módulo M-10</t>
  </si>
  <si>
    <t>1.(Sumatoria de paraderon con módulo Braille/ Total de paraderos programados para que tengan módulo Braille)*100
2. (Sumatoria de paraderos con zona de espera adecuada y accesible/Total de paraderos programados para que tengan zona de espera adecuada y accesible)*100
3. (Sumatoria de paraderos con información adicional / Total de paraderos priorizados para que tengan información adicional)*100.
4. (sumatoria de paraderos con modulo M-10 / total de paraderos priorizados para que tengan modulo M-10)*100</t>
  </si>
  <si>
    <r>
      <t xml:space="preserve">1). </t>
    </r>
    <r>
      <rPr>
        <sz val="11"/>
        <rFont val="Calibri Light"/>
        <family val="2"/>
        <scheme val="major"/>
      </rPr>
      <t>0%</t>
    </r>
    <r>
      <rPr>
        <b/>
        <sz val="11"/>
        <rFont val="Calibri Light"/>
        <family val="2"/>
        <scheme val="major"/>
      </rPr>
      <t xml:space="preserve">
2). </t>
    </r>
    <r>
      <rPr>
        <sz val="11"/>
        <rFont val="Calibri Light"/>
        <family val="2"/>
        <scheme val="major"/>
      </rPr>
      <t>11.16%</t>
    </r>
    <r>
      <rPr>
        <b/>
        <sz val="11"/>
        <rFont val="Calibri Light"/>
        <family val="2"/>
        <scheme val="major"/>
      </rPr>
      <t xml:space="preserve">
3). </t>
    </r>
    <r>
      <rPr>
        <sz val="11"/>
        <rFont val="Calibri Light"/>
        <family val="2"/>
        <scheme val="major"/>
      </rPr>
      <t>0%</t>
    </r>
    <r>
      <rPr>
        <b/>
        <sz val="11"/>
        <rFont val="Calibri Light"/>
        <family val="2"/>
        <scheme val="major"/>
      </rPr>
      <t xml:space="preserve">
4). </t>
    </r>
    <r>
      <rPr>
        <sz val="11"/>
        <rFont val="Calibri Light"/>
        <family val="2"/>
        <scheme val="major"/>
      </rPr>
      <t>5,78%</t>
    </r>
  </si>
  <si>
    <t>0%                     
55,83%     
0%   
5,26%</t>
  </si>
  <si>
    <r>
      <rPr>
        <b/>
        <sz val="11"/>
        <color indexed="8"/>
        <rFont val="Calibri Light"/>
        <family val="2"/>
        <scheme val="major"/>
      </rPr>
      <t>1)</t>
    </r>
    <r>
      <rPr>
        <sz val="11"/>
        <color indexed="8"/>
        <rFont val="Calibri Light"/>
        <family val="2"/>
        <scheme val="major"/>
      </rPr>
      <t xml:space="preserve"> </t>
    </r>
    <r>
      <rPr>
        <b/>
        <sz val="11"/>
        <color rgb="FF00B050"/>
        <rFont val="Calibri Light"/>
        <family val="2"/>
        <scheme val="major"/>
      </rPr>
      <t>META GENERAL = 4.881 / 7.500 * 100 = 65 %*</t>
    </r>
    <r>
      <rPr>
        <sz val="11"/>
        <color indexed="8"/>
        <rFont val="Calibri Light"/>
        <family val="2"/>
        <scheme val="major"/>
      </rPr>
      <t xml:space="preserve">
     META AÑO 2018 </t>
    </r>
    <r>
      <rPr>
        <b/>
        <sz val="11"/>
        <color indexed="8"/>
        <rFont val="Calibri Light"/>
        <family val="2"/>
        <scheme val="major"/>
      </rPr>
      <t>30</t>
    </r>
    <r>
      <rPr>
        <sz val="11"/>
        <color indexed="8"/>
        <rFont val="Calibri Light"/>
        <family val="2"/>
        <scheme val="major"/>
      </rPr>
      <t xml:space="preserve">%= 0 / 2.250 * 100=0%
*La implentación de módulos braille no cuenta con recursos asignados toda vez que es una obligación de la concesión incorporarlas a las señales que tiene a cargo.
*Durante el 2017 se avanzo en un 65% del total de la meta, cubriendo asi el 30% correspondinete al 2018.
</t>
    </r>
    <r>
      <rPr>
        <b/>
        <sz val="11"/>
        <color indexed="8"/>
        <rFont val="Calibri Light"/>
        <family val="2"/>
        <scheme val="major"/>
      </rPr>
      <t xml:space="preserve">2) </t>
    </r>
    <r>
      <rPr>
        <b/>
        <sz val="11"/>
        <color rgb="FF00B050"/>
        <rFont val="Calibri Light"/>
        <family val="2"/>
        <scheme val="major"/>
      </rPr>
      <t>META GENERAL = 134 / 1.200 * 100=11.16 %*</t>
    </r>
    <r>
      <rPr>
        <sz val="11"/>
        <color indexed="8"/>
        <rFont val="Calibri Light"/>
        <family val="2"/>
        <scheme val="major"/>
      </rPr>
      <t xml:space="preserve">
        META AÑO 2018</t>
    </r>
    <r>
      <rPr>
        <b/>
        <sz val="11"/>
        <color indexed="8"/>
        <rFont val="Calibri Light"/>
        <family val="2"/>
        <scheme val="major"/>
      </rPr>
      <t xml:space="preserve"> 20%</t>
    </r>
    <r>
      <rPr>
        <sz val="11"/>
        <color indexed="8"/>
        <rFont val="Calibri Light"/>
        <family val="2"/>
        <scheme val="major"/>
      </rPr>
      <t xml:space="preserve">= 134 / 240 * 100=55.83%*
                                                                   134*100/240=55,83%
* Los paraderos se veinen adecuando a travez del contrato de obra 1540 de 2017 el 22 de diciembre de 2017 y el contrato de Interventoria 1569 de 2017 el 27 de diciembre de 2017, con un presupuesto de $7.500.000.000 . 
*El contrato prioriza el diagnostico de 425 paraderos y la intervención de 187 paraderos como mínimo.
</t>
    </r>
    <r>
      <rPr>
        <b/>
        <sz val="11"/>
        <color indexed="8"/>
        <rFont val="Calibri Light"/>
        <family val="2"/>
        <scheme val="major"/>
      </rPr>
      <t xml:space="preserve">3) </t>
    </r>
    <r>
      <rPr>
        <b/>
        <sz val="11"/>
        <color rgb="FF00B050"/>
        <rFont val="Calibri Light"/>
        <family val="2"/>
        <scheme val="major"/>
      </rPr>
      <t>META GENERAL = 118 / 2.000 * 100=5,9 %*</t>
    </r>
    <r>
      <rPr>
        <sz val="11"/>
        <color indexed="8"/>
        <rFont val="Calibri Light"/>
        <family val="2"/>
        <scheme val="major"/>
      </rPr>
      <t xml:space="preserve">
    </t>
    </r>
    <r>
      <rPr>
        <sz val="11"/>
        <color theme="1"/>
        <rFont val="Calibri Light"/>
        <family val="2"/>
        <scheme val="major"/>
      </rPr>
      <t xml:space="preserve">    META AÑO 2018 </t>
    </r>
    <r>
      <rPr>
        <b/>
        <sz val="11"/>
        <color theme="1"/>
        <rFont val="Calibri Light"/>
        <family val="2"/>
        <scheme val="major"/>
      </rPr>
      <t>30%</t>
    </r>
    <r>
      <rPr>
        <sz val="11"/>
        <color theme="1"/>
        <rFont val="Calibri Light"/>
        <family val="2"/>
        <scheme val="major"/>
      </rPr>
      <t xml:space="preserve">= 0 / 600 * 100=0%*
*Durante el 2018  no sé continuo  con la ejecución de esa actividad debido a los cambios en las rutas continuamente presentados.
</t>
    </r>
    <r>
      <rPr>
        <sz val="11"/>
        <color indexed="8"/>
        <rFont val="Calibri Light"/>
        <family val="2"/>
        <scheme val="major"/>
      </rPr>
      <t xml:space="preserve">
</t>
    </r>
    <r>
      <rPr>
        <b/>
        <sz val="11"/>
        <color indexed="8"/>
        <rFont val="Calibri Light"/>
        <family val="2"/>
        <scheme val="major"/>
      </rPr>
      <t>4).</t>
    </r>
    <r>
      <rPr>
        <sz val="11"/>
        <color indexed="8"/>
        <rFont val="Calibri Light"/>
        <family val="2"/>
        <scheme val="major"/>
      </rPr>
      <t xml:space="preserve"> </t>
    </r>
    <r>
      <rPr>
        <b/>
        <sz val="11"/>
        <color rgb="FF00B050"/>
        <rFont val="Calibri Light"/>
        <family val="2"/>
        <scheme val="major"/>
      </rPr>
      <t>META GENERAL = 11/ 190 * 100=5,78 %*</t>
    </r>
    <r>
      <rPr>
        <sz val="11"/>
        <color indexed="8"/>
        <rFont val="Calibri Light"/>
        <family val="2"/>
        <scheme val="major"/>
      </rPr>
      <t xml:space="preserve">
         </t>
    </r>
    <r>
      <rPr>
        <sz val="11"/>
        <color theme="1"/>
        <rFont val="Calibri Light"/>
        <family val="2"/>
        <scheme val="major"/>
      </rPr>
      <t xml:space="preserve">META AÑO 2018 </t>
    </r>
    <r>
      <rPr>
        <b/>
        <sz val="11"/>
        <color theme="1"/>
        <rFont val="Calibri Light"/>
        <family val="2"/>
        <scheme val="major"/>
      </rPr>
      <t>30%</t>
    </r>
    <r>
      <rPr>
        <sz val="11"/>
        <color theme="1"/>
        <rFont val="Calibri Light"/>
        <family val="2"/>
        <scheme val="major"/>
      </rPr>
      <t>= 3 / 57 * 100=5,2%*
                                                                    3*100/57=5,26%</t>
    </r>
    <r>
      <rPr>
        <sz val="11"/>
        <color indexed="8"/>
        <rFont val="Calibri Light"/>
        <family val="2"/>
        <scheme val="major"/>
      </rPr>
      <t xml:space="preserve">
*La finalización del contrato de concesión a cargo del DADEP incidió en la baja ejecución de traslados de módulos M10.</t>
    </r>
  </si>
  <si>
    <t>Por demanda</t>
  </si>
  <si>
    <t>18.979 subsidios otorgados</t>
  </si>
  <si>
    <t>15.331
Subsidios Otrosgados</t>
  </si>
  <si>
    <t>Es  importante tener en cuenta que el subsidio se financia con recursos proveídos por el Distrito, que se administran a través del Fondo Fuente Externa. El Plan de Desarrollo Distrital vigente no establece metas de asignación del subsidio.
Este beneficio está dirigido a personas con discapacidad permanente residentes en Bogotá e inscritas en el "Registro para la Localización y Caracterización de las personas con Discapacidad Permanente de la ciudad de Bogotá D. C. ", administrado y actualizado en Bogotá D. C., por la Secretaría Distrital de Salud.
Por el año corirdo desde el 1 de enero de 2018 al 31 de diciembre de 2018, presento un incremento de 15.331  personas en condición de discapacidad a las cuales se les otorgo el subsidio, es decir un incremento del 17.61% teniendo un historico de 102.400.
El subsidio para personas con discapacidad fue creado mediante el Acuerdo 484 de 2011 del Concejo de Bogotá y reglamentado por el decreto distrital 429 de 2012, el cual fue modificado por los decretos distritales 259 de 2015 y 131 de 2017. Actualmente, el monto del subsidio se calcula con base en el esquema tarifario implementado mediante el decreto 056 de 2018.
El subsidio consiste en un valor que se carga mensualmente en la tarjeta del beneficiario, equivalente al 40% de descuento sobre 25 viajes al valor de la tarifa máxima vigente. La aplicación de este beneficio inició en 2012 con un descuento del 15% que se ha incrementado en 5 puntos porcentuales al año, hasta llegar y mantenerse en el 40% a partir de 2017. El valor del subsidio para 2018 se calcula de la siguiente manera:
$2.300 X 25 = $57.500 X 40% = $23.000 que se cargan en la tarjeta del beneficiario mensualmente a solicitud suya en la taquillas del Sistema.
Las personas con discapacidad permanente aspirantes al subsidio que se inscriban en el Registro, serán incluidas en la base de beneficiarios dentro de los dos meses siguientes a su inscripción y dentro de los siguientes dos meses le será entregado su medio de pago para el disfrute del subsidio.</t>
  </si>
  <si>
    <t>El equipo de flota en vía de la Dirección Técnica de BRT, realiza la verificación de los sistemas de accesibilidad con una frecuencia de inspección trimestral, en tres diferentes escenarios, a saber:
1) Inspección aleatoria de flota.
2) Inspección periódica de mantenimiento. 
c) Inspección para habilitación al servicio.
Las acciones de inspección de flota no hacen parte de un proyecto específico el cual cuente con presupuesto puntual.
Para el componente zonal la inspección es realizada a través de la fuerza operativa de la interventoría del SITP.
No existe un presupuesto específico para la labor de inspección de flota accesible en razón a que dichas acciones se encuentran enmarcadas dentro de la totalidad de inspecciones de seguimiento a la flota, las cuales se realizan a través de la fuerza operativa de la interventoría del SITP. Labores éstas que hacen parte del contrato de interventoría a los contratos de concesión de transporte masivo en sus diferentes componentes.
Al 31 de diciembre de 2018,  se realizaron 3.91 inspecciones sobre la flota accesible, con un porcentaje de ejecuion para el año del 98%.
En el cuarto trimestre de 2018, para el componente zonal del SITP, se tuvo el inconveniente de no contar con personal de interventoría para el mes de octubre de 2018 a raiz del periodo en el cual se hizo la transición entre un contrato y otro de la interventoría al SITP. Esta condición redujo el número de inspecciones realizadas sobre la flota del Sistema e hizo materialmente imposible cubrir la totalidad de la flota, redundando en un cumplimiento del 98% de la meta propuesta.</t>
  </si>
  <si>
    <t xml:space="preserve">Se cumplió la meta correspondiente al 100%  para el año 2018.                                                                                                                                                                                                                                                                                                                                                                                                                                                                                                                           En lo referente  a los resultados del indicador,  es necesario  tener  en cuenta que los avances de acuerdo a  las metas presentadas son acumulables, permitiendo ajustar los encuentros  en el cuatrenio. Motivo por el cual la meta fijada en 80 encuentros por año es una meta mínima.
Se multiplicó la información correspondiente a los beneficios para la población con discapacidad y demás ítems relacionados con el tema, a través de las acciones ejecutadas en cada localidad.
El objetivo del componente de gestión social es realizar acercamiento con la comunidad, para informar y sensibilizar sobre el buen uso del sistema transmilenio y la cultura ciudadana. Para los dos años siguientes, se aumentará el indicador gradualmente de acuerdo a las proyecciones internas.
Los recursos asignados por parte de la Subgerencia de  atención al usuario y Comunicaciones al componente de accesibilidad, están enmarcados en la misionalidad del área, y hacen parte de una de las diferentes estrategias de comunicaciones que esta lidera.
Todas las acciones afirmativas que desde la Subgerencia de Atención al Usuario y Comunicaciones de TRANSMILENIO S.A. se desarrollan, atienden al proyecto de inversión 0071 denominado: “COMUNICACIÓN, CAPACITACIÓN Y ATENCIÓN AL USUARIO DEL SITP". En este proyecto de inversión no se tiene un rubro específico para cada grupo objetivo, pero sí se tienen contemplados los públicos con enfoque diferencial, donde se encuentran personas que por sus plenos derechos deben incluirse por razones de género, raza, etnia, ruralidad, cultura, situación socio-económica, identidad de género, orientación sexual, discapacidad, religión, ideología y edad (Documento Resolución No. 0492 de 2015 – Enfoque Diferencial). </t>
  </si>
  <si>
    <t>Yolima Perez</t>
  </si>
  <si>
    <t>yolima.perez@transmilenio.gov.co</t>
  </si>
  <si>
    <t xml:space="preserve">Se  realizaron un total de dos (2) campañas,  una (1) por cada semestre,cumpliendose  asi  con la meta fijada para el 2018  ejecutando el  100% de la meta.
Las metas corresponden a las campañas de comunicaciónes dirigidas a la población con y sin discapacidad, se logra generar conciencia acerca de las formas adecuadas para abordar o interactuar directamente con las personas con discapacidad en caso de querer facilitarles el apoyo en el Sistema TransMilenio. Como resultado, los usuarios son más receptivos a brindar apoyo para cruzar los puentes peatonales, las cebras, las zonas peatonales, o darles una instrucción que les permita la accesibilidad al Sistema TransMilenio (Troncal y Zonal). 
Los recursos asignados por parte de la Subgerencia de  Atención al Usuario y Comunicaciones al componente de accesibilidad, están enmarcados en la misionalidad del área, y hacen parte de una de las diferentes estrategias de comunicaciones que esta lidera.
Todas las acciones afirmativas que desde la Subgerencia de Atención al Usuario y Comunicaciones de TRANSMILENIO S.A. se desarrollan, atienden al proyecto de inversión 0071 denominado: “COMUNICACIÓN, CAPACITACIÓN Y ATENCIÓN AL USUARIO DEL SITP". En este proyecto de inversión no se tiene un rubro específico para cada grupo objetivo, pero sí se tienen contemplados los públicos con enfoque diferencial, donde se encuentran personas que por sus plenos derechos deben incluirse por razones de género, raza, etnia, ruralidad, cultura, situación socio-económica, identidad de género, orientación sexual, discapacidad, religión, ideología y edad (Documento Resolución No. 0492 de 2015 – Enfoque Diferencial). </t>
  </si>
  <si>
    <t>Para el 2018 se constata con la publicación de la Encuesta Multipropósito 2017, la incorportación de preguntas para caracterizar a las personas con discapacidad.  Puntualmente, en la variable salud se incorporó  la pregunta # 21: ¿tiene alguna limitación permanente para? Con las siguientes nueve opciones de respuesta: ¿para moverse o caminar?, ¿usar sus brazos o manos?, ¿ver, a pesar de  usar lentes o gafas?, ¿oir, aún con aparatos especiales?, ¿Hablar?, ¿entender o aprender?, ¿relacionarse con otras personas por problemas mentales o emocionales?, ¿bañarse, vestirse, alimentarse sin ayuda de alguien más?, ¿ninguna de las anteriores?.                                                                                                                                                                                                                                                                                   Adicionalmente, en noviembre de 2018, se envia a la Dirección de Estudios Macro la solicitud formal de obtener los resultados de la pregunta # 21, con un documento en el que se solicita la información organizada por las dimensiones de la Política Pública Distrital de Discapacidad y con cruces de otras preguntas y respuestas de la EM2017, insumo necesario para realizar la caracterización.  Para responder a esta solicitud la Dirección de Estudios Macro con el apoyo de la Dirección de Equidad y Políticas Poblacionales, reailza un borrador de diseño de proyecto de estudio siguiendo el protocolo indicado en esa Dirección.    El documento entregado a la Dirección de Estudios Macro con el cruce de preguntas se elaboró con la Secretaría Técnica Distrital de Discapacidad.</t>
  </si>
  <si>
    <t xml:space="preserve">Las personas que procesan la información son de planta por lo que corresponde a  recursos de Funacionamiento. Si bien la EM tiene un costo cercano a los $16.762 millones de pesos, producto de un proyecto de regalías, no es posible discriminar un monto destinado para el estudio de discapacidad, dado que esta Encuesta se usa para la mayoría de los estudios socioeconómicos de la SDP. </t>
  </si>
  <si>
    <t>La presente matriz de plan de acción es el instrumento que establece el marco de referencia para el seguimiento a los resultados y avances asociados a la implementación de la “Política Pública Distrital de Discapacidad”.  Esta herramienta fue proporcionada por la Secretaría Distrital de Planeación – SDP – a los demás sectores administrativos del Distrito, mediante la Circular 006 de marzo de 2017, a través de la cual se brindaron los lineamientos generales para su diligenciamiento.
Durante el 2018 la Secretaria Distrital de Planeación, prestó asistencia técnica al Comité Técnico Distrital de Discapacidad a cada uno de los sectores e instancias responsables en el diligenciamiento de la matriz de plan de acción para registrar el seguimiento de las acciones realizadas en 2017, insumo necesario para la elaboración del documento de seguimiento a la política pública distrital de discapacidad, vigencia 2018.   El documento destaca las acciones de sobrecumplimiento que corresponden a nueve acciones y las de bajo cumplimiento que suman trece acciones.  A la fecha se cuenta con el avance del análisis de las nueve acciones de sobre cumplimiento.</t>
  </si>
  <si>
    <t>El cumplimiento de la meta es para 2019 y 2020.</t>
  </si>
  <si>
    <t xml:space="preserve">Esta meta hace referencia a la estrategia Antojitos para todos, anteriormente conocida como Mecato social, alternativa de generación de ingresos dirigida a vendedores informales mayores de 60 años y/o personas con discapacidad mayores a 18 años que ocupan el espacio público. Allí tienen la oportunidad de comercializar productos comestibles empaquetados y bebidas envasadas en un módulo de venta proporcionado por el IPES y que están ubicados en espacios facilitados en calidad
Desde la alternativa de Generación de Ingresos - Emprendimiento Social se crean oportunidades para la comercialización de productos comestibles empaquetados y bebidas envasadas en módulos de venta que son proporcionados por el IPES a los usuarios y que están ubicados en espacios facilitados, en calidad de préstamo, por entidades públicas y privadas. 
A lo largo del año se realizaron gestiones de espacios con entidades público-privadas para la apertura de módulos de la alternativa de generación de ingresos Emprendimiento Social. Para los usuarios con algún tipo de discapacidad,  se  asignaros 12 módulos  a 8 hombres y 4 mujeres ubicados en las localidades de: Barrios, Bosa, Chapinero, Ciudad Bolívar, Engativá, Fontibón, Los mártires, Rafael Uribe Uribe, San Cristobal, Santa Fé, Suba, Tunjuelito. </t>
  </si>
  <si>
    <t>El objetivo de esta acción es generar alternativas de ingresos a través del emprendimiento y el fortalecimiento empresarial de la población sujeto de atención, para la vigencia 2018 se obtuvieron los siguientes resultados:
Dentro del acompañamiento y seguimiento realizado se identificó que las unidades de negocio en los aspectos comerciales lograron implementar:
Organización administrativa.
Mejoramiento en la presentación de la unidad de negocio.
La receptividad frente a los conocimientos en áreas comerciales, financieras, de atención al cliente y calidad en el servicio. 
En cuanto a los Aspectos psicosociales: 
Fortalecer las habilidades sociales en relación con la autoestima, comunicación, proyecto de vida y resolución de conflictos. 
Durante el 2018 se acompañaron 47 personas en condición de discapacidad en asistencia técnica y fortalecimiento empresarial en las localidades de Antonio Nariño, Barrios Unidos, Bosa, Candelaria, Chapinero, Engativa, Kennedy, Los mártires, Puente Aranda, Rafael Uribe Uribe, San Cristóbal, Santa Fé, Suba, Tunjuelito, Usme.</t>
  </si>
  <si>
    <t>El proyecto tiene como objetivo general “Incrementar el potencial productivo de las personas que ejercen actividades de la economía informal sujeto de atención del IPES y/o sus hijos (mayores de 18 años), padres, cónyuges y/o compañeros permanentes, mediante el fortalecimiento de competencias generales y específicas que les permita ser más competitivos, logrando así mejorar el nivel de ingreso y el bienestar de sus familias.
Es importante resaltar el hecho de que personas que participaron en los procesos de capacitación, realizan actividades de producción y/o comercialización dentro de las alternativas productivas que administra el IPES como Puntos Comerciales, Plazas de Mercado y Emprendimiento Social (Antojitos para Todos). Adultos mayores que se encuentran vinculados hace años a dichas alternativas de atención, y que el IPES fortalece a través de los procesos de capacitación para que las unidades productivas mejoren y generen mayores ingresos para el mejoramiento de su calidad de vida</t>
  </si>
  <si>
    <t>Esta meta está enmarcada dentro del proyecto 1130 de formación e inserción laboral el cual busca fortalecer el perfil productivo de la población sujeto de atención del IPES, a través del desarrollo de procesos formativos pertinentes al sistema productivo de Bogotá, que permita potenciar sus capacidades para generar ingresos mejorando su calidad de vida, así como potenciar una transformación social, en la cual se asuma el trabajo en su concepción más amplia como la posibilidad que le ofrece a las personas de dignificar su existencia desde el despliegue de la corresponsabilidad, solidaridad, la cooperación y la reciprocidad, democrática y colectivamente.
Las personas con discapacidad que se forman en este segmento tienen la finalidad de vincularlas a oportunidades de empleo a través de las alianzas que se logran suscribir con las empresas.
Durante la vigencia 2018 se han logrado vinculas 3 personas en condición de discapacidad formadas en jardinería y limpieza de superficies, servicio al cliente y protocolo</t>
  </si>
  <si>
    <t>Con respecto a esta acción se encuentra suscrita al proyecto 1078 Generación de Alternativas Comerciales Busca brindar a la población de vendedores informales que hacen ocupación indebida del espacio público y que cumplen con los requisitos establecidos por la entidad la oportunidad de acceder a los diferentes formatos comerciales transitorios con el fin de que obtengan un ingreso. Las alternativas comerciales transitorias a disposición de la población sujeto de atención de la entidad se clasifican así: Puntos Comerciales, REDEP (Red de Prestación de Servicios al Usuario en el Espacio Público), ferias comerciales, ZAERT1 (Zonas de Aprovechamiento Económico Regulado Transitorias.
En esta acción se han vinculado 14 personas en condición de discapacidad en diversas alternativas como, puntos comerciales, puntos de encuentro y quioscos</t>
  </si>
  <si>
    <t>Son alternativas institucionales y comerciales transitorias ubicadas en zonas autorizadas por entidades que administran el espacio público. Hay dos tipos de ferias: Permanentes y de temporada. Actualmente hay dos ferias permanentes: una en el parqueadero de Las Aguas, y otra en la Calle 24 con carrera 7. 
Estas ferias permanentes funcionan los domingos y lunes festivos, y se asignan a través de acta de compromiso, de manera que cuando uno de los usuarios abandona el espacio o incumple el acta de compromiso, el punto puede ser reasignado a otras personas. La mayoría de los beneficiarios son los llamados “cachivacheros”. Las ferias de temporada, por su parte, se programan para las épocas más comerciales de la ciudad.
En la vigencia 2018 se vincularon 29 personas en condición de discapacidad a ferias institucionales  y feria temporales.</t>
  </si>
  <si>
    <t>En el año 2018 se inscribieron en el PIVE un total de 21.288 hogares, para un total de 50.057 personas inscritas en el PIVE. De total de hogares hay inscritos 1.745 hogares con PcD, para un total de 1.935 PcD inscritas. En el 2018 se vieron beneficiados 38 hogares con PdD, para un total de 43 PcDFecha Corte 31-12-2018</t>
  </si>
  <si>
    <t>Losplanes,programasyproyectosdelaSDHTestándirigidosalacomunidadengeneraleincorporadentrodealgunosdesusprogramasvariablesétnicas,diferencialesydecondicióndevulnerabilidadparalafocalizacióndelosbeneficiarios,enconsideraciónconladimensióndepoblaciónrelacionada.Susproyectosseorientanaatenderelconjuntodelapoblaciónvulnerableydemenoresingresos,sindesconocerlasnecesidadesdegrupospoblacionalesespecíficos.Razónporlacualnoseasignanrecursosespecificosalapoblación con discapacidad.</t>
  </si>
  <si>
    <t>La SDM realizaron observaciones y recomendaciones de ajustes para garantizar accesibilidad al medio físico y pasos seguros aplicado a las obras en ejecución como:
- TransMicable: Estaciones Mirador, Manitas, Juan Pablo II y Túnel. 
- Piloto “Paso férreo a nivel AV Esperanza X Carrera 66”. 
- Troncal Avenida Carrera Séptima, Troncal Ciudad de Cali y Troncal Avenida 68.
- Avenida Ciudad de Cali entre AV San Bernardino y Av Bosa.
- APP del DADEP (La Castellana, Cll 96-97, Diverplaza)
- APP del DADEP denominada ECOPARK
- APP Alo y Calle 13
- Peatonalización Zona Rosa
- Puente peatonal Av Ferrocarril x Av Ciudad de Cali
- Concepto para estudio tránsito del Metro.                        
De igual forma se hizo acompañamiento en campo al contrato de paraderos accesibles del Convenio IDU -TMSA.</t>
  </si>
  <si>
    <t>Se realizó gestión con Transmilenio S.A.para revisar poder contar con información de Recaudo Bogotá.  Se envío a TIC´s  para revisión y comentarios el anexo técnico estructurado para la consultoría.
Se realizó gestión para entre TM y SDM con el fin de contar con un aplicativo del sector movilidad accesible a todos los tipos de discapacidad, en lo que se viene trabajando
Se presenta dificultad para el avance de este indicador debido a la falta de disponibilidad de la información por parte de Recaudo Bogotá.</t>
  </si>
  <si>
    <t>No se presenta porcentaje de avance ya que se finalizó el contrato 20161282 y se inició el proceso 20181008 para sensibilización de actores del SITP orientado a socializar aspectos relacionados con la movilidad de las Personas con Movilidad Reducida a lo largo de la cadena de movilidad, el cual se encuentra en desarrollo y se finalizará en el 2019.
Para la vigencia 2018 no se tenía programada magnitud.</t>
  </si>
  <si>
    <t>Se realizó la entrega del material programado, kit accesible (porta carnet, silbato, luces reflectivas silla de ruedas, reflectivo espaldar silla deruedas,reflectivo antebrazo)</t>
  </si>
  <si>
    <t>La meta establecida en P.D.D. consiste en complementar intersecciones semaforizadas existentes ya sea con paso peatonal, botón de demanda, con dispositivo sonoro  o con paso de ciclista; sin que exista una meta que se encuentre orientada  únicamente a beneficiar personas con discapacidad; sin embargo en el entendido que algunos de los complementos utilizados benefician mucho más a este grupo poblacional, para esta política pública se están contabilizando sólo las intersecciones con dispositivo sonoro, botón de demanda y paso peatonal, se excluyen las de paso de ciclista. 
Durante la vigencia 2018 se complementaron 29 intersecciones semaforizadas de las cuales 22, le aportan a esta meta puesto que 12 se complementaron con paso peatonal y 10 con botón de demanda y dispositivo sonoro. 
Todo esfuerzo que se haga en la ciudad en materia de instalación y complementación de dispositivos de control, como es el caso de las intersecciones semaforizadas, redunda en mejorar el nivel de vida de los ciudadanos, pues se genera mayor seguridad para todos los ciudadanos, pero principalmente en el caso de las personas que presentan alguna condición de discapacidad, pues le facilitan en cierta medida la movilidad, permitiéndolos desplazarse de manera más segura. 
Adicional a lo anterior, se disminuyen los tiempos de desplazamiento y hace que todos los actores viales, no solo el grupo poblacional que abarca a las personas con discapacidad, aunque en mayor medida ellos, mejoren sus condiciones generales de vida.
El poder alcanzar la meta, y en este caso superarla, depende en varias oportunidades de las labores previas que se adelanten para la puesta en funcionamiento de una intersección semaforizada o sus complementos y estas acciones no dependen de la Entidad, tal es el caso de los permisos de servicios públicos, lo que en algunas oportunidades podría retrasar la programación que se tenga establecida.</t>
  </si>
  <si>
    <t>Con relación a esta acción, se precisa que el porcentaje de cumplimiento para las vigencias 2017 y 2018 superó el 400% en los dos casos, en consecuencia, y con el avál de la Secretaría de Educación, se procedió a colocar como valor programado las magnitudes ejecutadas, así como replantear los valores para las vigencias 2019 y 2020.
De otro lado, y dado que  la Secretaría no identifica presupuestos específicos para este grupo poblacional, y que la ejecución de la meta se adelanta con contratos integrales, desde la Gerencia del Proyecto se manifesta que no es posible identificar el valor de la inversión por cada intersección complementada, razón por la cual en las celdas de presupuesto se registra N.A...</t>
  </si>
  <si>
    <t>Durante el 2018 se formaron 189.795 en temas de seguridad vial de las cuales 2.343 pertenecen al  módulo de capacitación "Movilidad reducida y adulto mayor", dirigido a PcD en los diferentes escenarios</t>
  </si>
  <si>
    <t>Con relación a la información presupuestal, en la columna AI se relaciona el presupuesto programado acumulado Plan de Desarrollo, cuya fuente de información es el informe de SEGPLAN "Componente de inversión" con corte a 31 de diciembre de 2018. Se actualiza el valor por cuanto a medida que avanza el Plan de Desarrollo el presupuesto varía producto de traslados presupuestales, así como por la aprobación del presupuesto cada vigencia. De igual manera, y en lo que corresponde al presupuesto ejecutado en la vigencia 2018, de acuerdo a lo manifestado por la Dirección de Seguridad Vial, no es posible identificar un presupuesto ejecutado  preciso, toda vez que la Secretaría no maneja recursos específicos para grupos poblacionales, razón por la cual se relacionará el presupuesto ejecutado total de la meta en el 2018.</t>
  </si>
  <si>
    <t>Complementar 132  intersecciones semaforizadas existentes</t>
  </si>
  <si>
    <t>Formar 600.000 personas en temas de seguridad vial</t>
  </si>
  <si>
    <t>La meta se logró al 100% en la vigencia 2017, por tanto no se relacionan avances. El plan de Seguridad Vial  se actualizó me diante el  Decreto 813 de 2017.</t>
  </si>
  <si>
    <t>El presupuesto programado para el cuatrienio no varía, toda vez que la meta ya logró su ejecución en el año 2017. Fuente de información  informe de SEGPLAN "Componente de inversión" con corte a 31 de diciembre de 2018.</t>
  </si>
  <si>
    <t>Durante la vigencia 2018 se han realizado las siguientes campañas:
Campaña del Buen Ciclista Cuyo objeto es Promover el buen uso de la bicicleta en vía con 15 conductas que permitan reducir los índices de accidentalidad vial, a través de un sketch que se llamó "El baile de la Bici va Pa allá", con un personaje llamado "Ricci Pedales", el cual está de lanzamiento con este nuevo sencillo por todo Bogotá. El Sketch costa de una coreografía con los 20 actores, la creación musical y grabación de la pista del merengue con la letra acoplada a la conducta especifica de la comunicación de los ciclistas y las señales de movimientos en la vía.
Campaña: "Abróchate el casco, abrocha tu vida": Cuyo objetivo es sensibilizar a los conductores de motos sobre la importancia de usar el casco de forma correcta para evitar siniestros fatales.
Campaña "Qué el afán no destruya los sueños" Cuyo objetivo es concienciar a los bogotanos sobre los riesgos de conducir con exceso de velocidad. 
Campaña: "Mírate, Todos Somos Peatones", tiene como objetivo ponernos en el lugar del peatón, buscando  reducir las cifras de siniestros y víctimas de las vías</t>
  </si>
  <si>
    <t>Con relación a la información presupuestal, en la columna AI se relaciona el presupuesto programado acumulado Plan de Desarrollo, cuya fuente de información es el informe de SEGPLAN "Componente de inversión" con corte a 31 de diciembre de 2018. Se actualiza el valor por cuanto a medida que avanza el Plan de Desarrollo el presupuesto varía producto de traslados presupuestales, así como por la aprobación del presupuesto cada vigencia. De igual manera, y en lo que corresponde al presupuesto ejecutado en la vigencia 2018, de acuerdo a lo manifestado por la Dirección de Seguridad Vial, no es posible identificar un presupuesto ejecutado  preciso, toda vez que la Secretaría no maneja recursos específicos para grupos poblacionales, razón por la cual se relacionará el presupuesto ejecutado total de la meta en el 2018. Las acciones adelantadas están orientadas al beneficio de la población en general.</t>
  </si>
  <si>
    <t>Las actividades que se adelantan en los Centros Locales de Movilidad,  se hacen en desarrollo del Plan  Institucional de Participación  que se ejecuta en el territorio  a traves del las lineas estrategicas de participación, información, formación y ´tecnica, en las dos primeras lineas se  atendieron  personas en condición de discapacidad.</t>
  </si>
  <si>
    <t>Con relación al presupuesto, se precisa que la Secretaría de Movilidad no identifica recursos específicos para grupos poblacionales, toda vez que las acciones están orientadas al beneficio de la población en general.</t>
  </si>
  <si>
    <r>
      <t>El presupuesto es global para la meta 115 "</t>
    </r>
    <r>
      <rPr>
        <i/>
        <sz val="11"/>
        <rFont val="Calibri Light"/>
        <family val="2"/>
        <scheme val="major"/>
      </rPr>
      <t>Realizar el 100% del seguimiento a la implementación del Plan de Movilidad Accesible al SITP</t>
    </r>
    <r>
      <rPr>
        <sz val="11"/>
        <rFont val="Calibri Light"/>
        <family val="2"/>
        <scheme val="major"/>
      </rPr>
      <t>", en el cual se desarrollan las actividades previstas en la vigencia tanto de contratación de personal como de consultorías y apoyo logístico y de material.</t>
    </r>
  </si>
  <si>
    <t>Con corte a 31 de diciembre de 2018, 16 procesos de obra y mantenimiento que se tienen para adjudicar    incorporan la obligación de gestión social, con el  el programa de apoyo para la generación de empleo  para población vulnerable</t>
  </si>
  <si>
    <t>El Instituto de Desarrollo Urbano destina los recursos de inversión teniendo como enfoque  los siguientes lineamientos:
“Desarrollar proyectos sostenibles para mejorar las condiciones de movilidad en términos de equidad, integración, seguridad y accesibilidad de los habitantes del Distrito Capital, mediante la construcción y conservación de obras de infraestructura de los sistemas de movilidad y espacio público”
Por tal razón, el Instituto ejecuta sus proyectos procurando beneficiar a todos los habitantes de la ciudad, sin distingo de edad, raza, género, posición social, condición de discapacidad o política, por consiguiente no contamos con información exclusiva de asignación presupuestal, programas o metas por grupos en condición de discapacidad.
En los proyectos de inversión 1061 - INFRAESTRUCTURA PARA PEATONES Y BICICLETAS y 1062 - CONSTRUCCIÓN DE VÍAS Y CALLES COMPLETAS, incluyen en la contratación de obras de Infraestructura Vial y de Espacio Público el componente de discapacidad como uno de sus requisitos en los pliegos de condiciones, al igual que la incorporación en el programa de apoyo para la generación de empleo a población vulnerable y de personas con discapacidad.</t>
  </si>
  <si>
    <t>Corte a 31 de diciembre de 2018 se tienen 16  procesos adjuducados  dentro de los programas de construcción y mantenimiento de infraestructura vial y de espacio público.</t>
  </si>
  <si>
    <t xml:space="preserve">Se fortalecieron los siguientes  procesos y organizaciones de personas con discapacidad, que se mencionan a continuación:
1) Proceso “Colectivo deportivo Unidos por la 11”objetivo: fortalecer espacio de participación  recreo deportivo, apropiación y exigibilidad de sus derechos. Adicionalmente se busca que este espacio le ofrezca un momento de relajación y aprovechamiento del tiempo libre.  Se realiza sesión de práctica deportiva, se hace retroalimentación para avances del Plan de Acción, se apoya al colectivo con la realización de una pieza comunicativa para apoyar la convocatoria de las Pcd.
2) Proceso   Suba: Formación a líderes y lideresa en participación, recreación y deporte de la localidad articulación con IDRD.
3) Proceso Usaquén: Formación a líderes y lideresa en participación, recreación y deporte en la localidad articulación con IDRD.
4) Proceso Puente Aranda: Formación a líderes y líderes articulación con la Escuela de IDPAC Políticas públicas y sociedad inclusiva.  Temas: inclusión comunitaria para personas con discapacidad fortalecimiento en formulación de proyectos.
5) Proceso de jóvenes con discapacidad: 1) se realiza acompañamiento de la presentación del proceso y reto para la visibilización y promoción de derechos para los jóvenes con discapacidad,  adelantada con la fundación origen. 2) Dialogo de Juventud: encuentro de jóvenes con discapacidad para la Política Pública distrital de juventud.
6) Proceso de inclusión "ciclo paseos incluyentes" a nivel Distrital, fortalecer la participación de la población con discapacidad, cuidadoras, cuidadores y sus familias a través de acciones lúdico deportivas que permitan la promoción de sus derechos.  
7) Proceso "Red de Docentes por la inclusión": 1) Proceso de formación con grupo de docentes de apoyo pedagógico de Ciudad Bolívar y la red de inclusión, tema comunicación intercultural y sociedad inclusiva objetivo general: fomentar la inclusión social y la participación a través del manejo de lenguaje, herramientas comunicativas y pedagógicas para la accesibilidad, en el marco del enfoque diferencial y de derechos delas personas con discapacidad. Dirigida a la Red de docentes de apoyo de Ciudad Bolívar. (24-05-2018).
8) Proceso Consejeros(as) Distritales de Cultura. Proceso de formación en Comunicación intercultural, comunicaciones accesibles y sociedad inclusiva con integrantes del Sistema Distrital de Cultura, funcionarios de la Alcaldía de Mártires, líderes y lideresas de las personas con discapacidad de las localidades de La Candelaria y Mártires.
9 Fortalecimiento actores Candelaria: formación en políticas públicas, marco normativo de discapacidad y enfoque de derechos en el marco de la celebración del mes de la discapacidad 2018 en La Candelaria.10
10 Organización transformando familias: acompañamiento técnico a esta organización conformado con los participantes del proceso de formación a nuevos líderes en participación, recreación y deporte.
11) Proceso de fortalecimiento: Centro de Rehabilitación para Adultos Ciegos (CRAC). Acompañamiento técnico se realiza un  proceso de formación en articulación con la Escuela del IDPAC. Acompañamiento acción de visibilización en día Internacional del Bastón Blanco.
12 Fundación Ejemplos de vida: Cierre de acompañamiento técnico a los líderes del colectivo, dentro del proceso Bogotá Líder, ganadores del intercambio de experiencias. Desarrollo de la actividad para realizar el proceso de Réplica de la organización en su aprendizaje del proceso de Intercambio de Experiencias en el país Europeo de España.
13) Colectivo Perpetum Move: culmina el proceso de  asistencia técnica para el fortalecimiento  de la organización, se realizó acompañamiento técnico siendo ganador de la  convocatoria Bogotá Líder. Se inicia acompañamiento metodológico para acción de participación en el marco del mes de la discapacidad.2)  Encuentro de Hip Hop, promovido por el colectivo Perpetum Moves sin límites de la localidad de Bosa, promocionando la inclusión del baile para personas con discapacidad, en este género musical.
14) Proceso de formación: “Herramientas para participar en la reformulación de la Política Pública de Discapacidad” en articulación con la Escuela del IDPAC y el Sistema Distrital de Discapacidad-SDD.  Tuvo como objetivo fortalecer la incidencia en la participación de la población con discapacidad, cuidadores y sus familias dentro de la Reformulación de la Política Publica Distrital de Discapacidad, Decreto 470 de 2007. Se realizó balance general de la información con los siguientes resultados: 15 Localidades impactadas, y 298 Lideres, Lideresas, Consejeras, Consejeros, miembros de organizaciones y colectivos de las personas con discapacidad.
15) Fundación "Davida por Colombia": Cuídate Cuidador: Encuentro de saberes en el marco de la campaña "Vive la Diversidad Termina con la Discriminación "intervención con los asistentes a la actividad encaminada a la sensibilización y abordaje de  las personas con discapacidad en especial las personas con discapacidad visual.
16) Proceso (Engativá) Participación, Recreación y Deporte.  Formación a líderes y lideresa en participación, recreación y deporte de identificación búsqueda de nuevos líderes/as comprometidos en la construcción de espacios incluyentes. Articulación entre el IDRD y el IDPAC. Entrega de certificados del proceso formación de nuevos líderes/as comprometidos en la construcción de espacios incluyentes.
17) Fundación ACPEF: se inició proceso de  asistencia Técnica para el fortalecimiento de la organización desde 03/2018, se le realiza el acompañamiento  en la propuesta de proyecto uno más uno, se realiza retroalimentación de la propuesta y el 11/09/2018   la organización social sustento su propuesta con los jurados de uno más uno y Gerencia de proyectos, siendo ganadores de la categoría 14 "Que incentive las acciones sociales y pedagógicas de personas con discapacidad"
18) Fundación Sarahi: se inició proceso de  asistencia Técnica para el fortalecimiento de la organización desde 03/2018, se le realiza el acompañamiento  en la propuesta de proyecto uno más uno, se realiza retroalimentación de la propuesta y el 11/09/2018   la organización social sustento su propuesta con los jurados de uno más uno y Gerencia de proyectos, siendo ganadores de la categoría 14 "Que incentive las acciones sociales y pedagógicas de personas con discapacidad"
19) Fundación Arte Boca: se inició proceso de  asistencia Técnica para el fortalecimiento de la organización desde 03/2018, se le realiza el acompañamiento  en la propuesta de proyecto uno más uno, se realiza retroalimentación de la propuesta y el 11/09/2018   la organización social sustento su propuesta con los jurados de uno más uno y Gerencia de proyectos, siendo ganadores de la categoría 14 "Que incentive las acciones sociales y pedagógicas de personas con discapacidad"                                                                                             20) Procesos de promoción a la participacion: • Encuentro de Consejeras y Consejeros Distritales y Locales de Discapacidad:  se realiza con el objetivo de fortalecer y promover la participación incidente de los líderes y lideresas, Consejeros y Consejeras Locales y Distritales de discapacidad dentro de las instancias locales y distritales.  2018 conto con la participación de 240 personas en 2018.  Esta Acción Afirmativa es apoyada por el IDPAC, la Secretaría Distrital de Gobierno. • Gala de Exaltación y Reconocimiento de las personas con discapacidad, cuidadores, cuidadoras y sus familias: este evento destaca la participación activa de esta población. Durante  2018 la Gala de conto con la  2la  asistencia de aproximadamente 660 personas con discapacidad, cuidadores(as) y sus familias y reconoceremos liderazgos en 4 categorías a través de 18 galardones en Desarrollo de Capacidades y Oportunidades, Ciudadanía Activa, Entorno Territorio y Medio Ambiente, Cultural Simbólica. Esta Acción Afirmativa es apoyada por el IDPAC, la Secretaría Distrital de Gobierno y la Secretaría Distrital de Cultura, Recreación y Deporte.
</t>
  </si>
  <si>
    <r>
      <rPr>
        <b/>
        <sz val="11"/>
        <color indexed="57"/>
        <rFont val="Calibri Light"/>
        <family val="2"/>
      </rPr>
      <t>1. (*)</t>
    </r>
    <r>
      <rPr>
        <sz val="11"/>
        <color indexed="8"/>
        <rFont val="Calibri Light"/>
        <family val="2"/>
      </rPr>
      <t xml:space="preserve"> cuatro (4) organizaciones sociales de personas con discapacidad se fortalecieron en el segundo semestre de 2016, por ello se incluyen en la sumatoria para 2017. 
</t>
    </r>
    <r>
      <rPr>
        <b/>
        <sz val="11"/>
        <color indexed="8"/>
        <rFont val="Calibri Light"/>
        <family val="2"/>
      </rPr>
      <t>2.</t>
    </r>
    <r>
      <rPr>
        <sz val="11"/>
        <color indexed="8"/>
        <rFont val="Calibri Light"/>
        <family val="2"/>
      </rPr>
      <t xml:space="preserve"> Se cambia la programación del año 2020 con cuatro (4) organizaciones fortalecidas dado que el presupuesto se contempla hasta el 30 de junio de ese mismo año. 
</t>
    </r>
    <r>
      <rPr>
        <b/>
        <sz val="11"/>
        <color indexed="8"/>
        <rFont val="Calibri Light"/>
        <family val="2"/>
      </rPr>
      <t>3.</t>
    </r>
    <r>
      <rPr>
        <sz val="11"/>
        <color indexed="8"/>
        <rFont val="Calibri Light"/>
        <family val="2"/>
      </rPr>
      <t xml:space="preserve"> El presupuesto ejecutado, corresponde al total  del valor de la meta del proyecto de inversión, el cual incluye todos los grupos etáreos.
A 31 de diicmbre el presupuesto programado para el PI 1014 fue de </t>
    </r>
    <r>
      <rPr>
        <sz val="11"/>
        <color indexed="10"/>
        <rFont val="Calibri Light"/>
        <family val="2"/>
      </rPr>
      <t xml:space="preserve">$ </t>
    </r>
    <r>
      <rPr>
        <sz val="11"/>
        <rFont val="Calibri Light"/>
        <family val="2"/>
      </rPr>
      <t xml:space="preserve">2.865.400.000
</t>
    </r>
    <r>
      <rPr>
        <b/>
        <sz val="11"/>
        <rFont val="Calibri Light"/>
        <family val="2"/>
      </rPr>
      <t/>
    </r>
  </si>
  <si>
    <t xml:space="preserve">En el marco del Proyecto de inversión 1013:  Formación para una participación ciudadana incidente en los asuntos públicos de la ciudad, Se desarrollaron 41 procesos de formación con los siguientes nombres:
1. Herramientas para participar en la reformulación de la Política Pública de Discapacidad
2. Liderazgo y asociatividad
3. Convivencia y solución de conflictos
4. Derechos Humanos, diversidades y lucha contra la discriminación
5. Convivencia y solución de conflictos
6. Derechos humanos, diversidades y lucha contra la discriminación
7. Políticas públicas y sociedad inclusiva
8. Derechos Humanos, diversidades y lucha contra la discriminación
9. Participación ciudadana en políticas públicas
10. Derechos y deberes ciudadanos en torno al reconocimiento y uso de lo público
11. Comunicación intercultural, comunicaciones accesibles y sociedad inclusiva
Intensidad Horaria; 194 horas totales, beneficiarios 1013 personas con discapacidad, cuidadores y sus familias. Localidades impactadas: 20
</t>
  </si>
  <si>
    <r>
      <rPr>
        <b/>
        <sz val="11"/>
        <color indexed="8"/>
        <rFont val="Calibri Light"/>
        <family val="2"/>
        <scheme val="major"/>
      </rPr>
      <t xml:space="preserve">La matriz enviada para el diligenciamiento, no tenia los cambios solicitados por la Secretaría de Planeacion para el reporte del primer semestre de 2018, se relacionan a continuación los cambios: 1. </t>
    </r>
    <r>
      <rPr>
        <sz val="11"/>
        <color indexed="8"/>
        <rFont val="Calibri Light"/>
        <family val="2"/>
        <scheme val="major"/>
      </rPr>
      <t xml:space="preserve">Se cambia el número del proyecto de inversión dado que quien tiene la competencia para desarrollar procesos de formación es el PI-1013, igualmente se cambia el nombre del proyecto y la meta proyecto de inversión (la meta de este proyecto de inversión cambió de 10.000 a 23.585  ciudadanos con previa solicitud a Planeación por parte del IDPAC)
</t>
    </r>
    <r>
      <rPr>
        <b/>
        <sz val="11"/>
        <color indexed="8"/>
        <rFont val="Calibri Light"/>
        <family val="2"/>
        <scheme val="major"/>
      </rPr>
      <t>2.</t>
    </r>
    <r>
      <rPr>
        <sz val="11"/>
        <color indexed="8"/>
        <rFont val="Calibri Light"/>
        <family val="2"/>
        <scheme val="major"/>
      </rPr>
      <t xml:space="preserve"> El presupuesto ejecutado corresponde al total  del valor de la meta del proyecto de inversión, el cual incluye todos los grupos etáreos
</t>
    </r>
    <r>
      <rPr>
        <b/>
        <sz val="11"/>
        <color indexed="8"/>
        <rFont val="Calibri Light"/>
        <family val="2"/>
        <scheme val="major"/>
      </rPr>
      <t xml:space="preserve">3. </t>
    </r>
    <r>
      <rPr>
        <sz val="11"/>
        <color indexed="8"/>
        <rFont val="Calibri Light"/>
        <family val="2"/>
        <scheme val="major"/>
      </rPr>
      <t>A 31 de diciembre el presupuesto programado para el PI 1013 fue de</t>
    </r>
    <r>
      <rPr>
        <sz val="11"/>
        <rFont val="Calibri Light"/>
        <family val="2"/>
        <scheme val="major"/>
      </rPr>
      <t xml:space="preserve"> </t>
    </r>
    <r>
      <rPr>
        <sz val="11"/>
        <rFont val="Calibri Light"/>
        <family val="2"/>
      </rPr>
      <t>$ 2.063.220.000.  En el publicado indica: El presupuesto asignado se reportará según lo ejecutado, dado que es una atención que se brinda por demanda. y hasta el final de la vigencia se sabe cuanto del presupuesto se destino a la formación de organizaciones y/o procesos de personas con discapacidad**Sus familias, cuidadores/cuidadoras
4. El presupuesto programado corresponde al total del proyecto de inversión, que incluye otra metas no solo formar organizaciones y/o procesos de personas con discapacidad.</t>
    </r>
  </si>
  <si>
    <t xml:space="preserve">La Secretaría de Educación del Distrito cuenta con un sistema de apoyos pedagógicos para la atención de estudiantes en las instituciones educativas distritales, los cuales se enmarcan en los ajustes razonables que debe realizar el sistema educativo para garantizar que los estudiantes puedan desenvolverse con la máxima autonomía en los entornos en los que se encuentran, y así poder garantizar su desarrollo, aprendizaje y participación, para la equiparación de oportunidades y la garantía efectiva de los derechos: 
Anualmente se ha incrementado la cantidad de apoyos pedagógicos, lingüisticos y asistenciales de manera progresiva contando a la vigencia 280 con:
284 IED con docentes de Apoyo pedagógico para orientar el proceso de educación inclusiva del 100% de estudiantes con discapacidad
35 IED con interpretes en lengua de señas, modelos linguisticos, guias interpretes y mediadores pedagógicos, para brindar los apoyos que requieren los estudiantes con discapacidad sensorial y múltiple de base sensorial 
80 IED con Auxiliares de enfermería para brindar apoyos en ABC a los estudiantes con discapacidad </t>
  </si>
  <si>
    <t xml:space="preserve">Durante la vigencia 2018 se realizaron acciones de fortalecimiento conceptual y metodologico con las docentes de apoyo pedagógico que participan en las redes locales y red distrital de docentes de apoyo pedagógico, a través de la multiplicación de saberes con las  de docentes de apoyo participes de procesos de formación "Metodologías, estrategias pedagógicas y sensibilización,para la transformación de imaginarios respecto a la discapacidad, así cómo para para el fortalecimiento de la atención en el marco de  la educación inclusiva".
</t>
  </si>
  <si>
    <t xml:space="preserve">Durante la vigencia 2018 no se realizaron cotrataciones o convenios especificos para ejecutar acciones de fortalecimiento conceptual y metodol{ogico.  </t>
  </si>
  <si>
    <t xml:space="preserve">380 IED con elementos didácticos 
45 IED con elementos tecnológicos 
128 IED con material bibliográfico </t>
  </si>
  <si>
    <t xml:space="preserve">Las dotaciones se gestionan a través de los excedentes financieros de las cooperativas de la SED </t>
  </si>
  <si>
    <t xml:space="preserve">La Secretaría de Educación del Distrito ha asignado material tecnológico, pedagógico y didáctico a las Instituciones Educativas Distritales, con el fin de garantizar las condiciones de accesibilidad, acceso a la información y desarrollo de capacidades de los estudiantes con discapacidad que se encuentran en las mismas, lo cual se realiza a través de la gestión con cooperativas, quienes realizan la inversión con los excedentes financieros que se generan anualmente. </t>
  </si>
  <si>
    <t xml:space="preserve">A partir de la expedición de la resolución 2045 del 06 de diciembre de 2017 "Por medio de la cual se adopta la Guía para la Formulación e Implementación de las Políticas Públicas del Distrito Capital", se realizó la elaboración de la ficha de propuesta de politica pública definida por la Secretaría Distrital de Planeación, la cual fue socializada y aprobada en comité técnico distrital de discapacidad, de la cual se obtuvo concepto de necesidad de ajustes en diciembre de 2018 dados por el equipo CONPES de la SDP. 
Una vez aprobada la ficha de propuesta de politica pública se incian las acciones concernientes a cada una de las fases del ciclo de política pública establecidas por la SDP, acciones previstas para la vigencia 2019. </t>
  </si>
  <si>
    <t xml:space="preserve">Durante la vigencia 2018 se garantizó el funcionamiento de la secrtaría técnica de discapacidad a través de la contratación de 6 profesionales que desarrollan las acciones definidas en el acuerdo 505 del  2012 </t>
  </si>
  <si>
    <t xml:space="preserve">En el año 2018 se contó con la capacidad instalada, a travez del talento humano y redes de docente de apoyo se fortaleció el proceso de cualificación en elaboración de Planes Individuales de Ajustes Razonables y otros lineamientos para la atención de estudiantes con discapacidad emitidos por el Ministerio de Educación </t>
  </si>
  <si>
    <t xml:space="preserve">A partir de la vigencia 2017, se apropiaron las orientaciones técnicas, administrativas y pedagógicas para la atención educativa a estudiantes con discapacidad en el marco de la educación inclusiva, expedidas por el Ministerio de Educación Nacional en febrero de 2017; así como también la reglamentación de  la ruta, el esquema y las condiciones para la atención educativa de la población en los niveles preescolar, básica y media, definidas en el mencionado  Decreto 1421 de 2017.
Para dar cumplimiento a lo anterior, la Dirección de Inclusión e Integración de Poblaciones realizó acompañamiento técnico a las Instituciones Educativas Distritales, a las familias y a las Direcciones Locales de Educación, mediante un equipo conformado por 10 personas, así: una madre cuidadora, una interprete en lengua de señas y 8 profesionales.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</si>
</sst>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6" formatCode="&quot;$&quot;\ #,##0;[Red]\-&quot;$&quot;\ #,##0"/>
    <numFmt numFmtId="164" formatCode="&quot;$&quot;#,##0;[Red]\-&quot;$&quot;#,##0"/>
    <numFmt numFmtId="165" formatCode="&quot;$&quot;\ #,##0_);[Red]\(&quot;$&quot;\ #,##0\)"/>
    <numFmt numFmtId="166" formatCode="_(&quot;$&quot;\ * #,##0_);_(&quot;$&quot;\ * \(#,##0\);_(&quot;$&quot;\ * &quot;-&quot;_);_(@_)"/>
    <numFmt numFmtId="167" formatCode="_(* #,##0_);_(* \(#,##0\);_(* &quot;-&quot;_);_(@_)"/>
    <numFmt numFmtId="168" formatCode="_(&quot;$&quot;\ * #,##0.00_);_(&quot;$&quot;\ * \(#,##0.00\);_(&quot;$&quot;\ * &quot;-&quot;??_);_(@_)"/>
    <numFmt numFmtId="169" formatCode="_(* #,##0.00_);_(* \(#,##0.00\);_(* &quot;-&quot;??_);_(@_)"/>
    <numFmt numFmtId="170" formatCode="&quot;$&quot;#,##0"/>
    <numFmt numFmtId="171" formatCode="_(&quot;$&quot;\ * #,##0_);_(&quot;$&quot;\ * \(#,##0\);_(&quot;$&quot;\ * &quot;-&quot;??_);_(@_)"/>
    <numFmt numFmtId="172" formatCode="&quot;$&quot;\ #,##0"/>
    <numFmt numFmtId="173" formatCode="[$$-240A]#,##0;[Red]\([$$-240A]#,##0\)"/>
    <numFmt numFmtId="174" formatCode="&quot;$ &quot;#,##0;[Red]&quot;-$ &quot;#,##0"/>
    <numFmt numFmtId="175" formatCode="0.0%"/>
  </numFmts>
  <fonts count="60" x14ac:knownFonts="1">
    <font>
      <sz val="11"/>
      <color theme="1"/>
      <name val="Calibri"/>
      <family val="2"/>
      <scheme val="minor"/>
    </font>
    <font>
      <sz val="11"/>
      <color theme="1"/>
      <name val="Calibri"/>
      <family val="2"/>
      <scheme val="minor"/>
    </font>
    <font>
      <b/>
      <sz val="11"/>
      <color theme="1"/>
      <name val="Calibri"/>
      <family val="2"/>
      <scheme val="minor"/>
    </font>
    <font>
      <sz val="10"/>
      <color indexed="8"/>
      <name val="Calibri Light"/>
      <family val="2"/>
    </font>
    <font>
      <b/>
      <sz val="36"/>
      <name val="Calibri"/>
      <family val="2"/>
    </font>
    <font>
      <b/>
      <sz val="10"/>
      <name val="Calibri"/>
      <family val="2"/>
    </font>
    <font>
      <sz val="10"/>
      <name val="Calibri"/>
      <family val="2"/>
    </font>
    <font>
      <sz val="10"/>
      <name val="Calibri Light"/>
      <family val="2"/>
    </font>
    <font>
      <b/>
      <sz val="11"/>
      <name val="Calibri Light"/>
      <family val="2"/>
    </font>
    <font>
      <b/>
      <sz val="12"/>
      <name val="Calibri Light"/>
      <family val="2"/>
    </font>
    <font>
      <b/>
      <sz val="10"/>
      <name val="Calibri Light"/>
      <family val="2"/>
    </font>
    <font>
      <b/>
      <sz val="11"/>
      <color indexed="8"/>
      <name val="Calibri Light"/>
      <family val="2"/>
    </font>
    <font>
      <sz val="11"/>
      <color theme="1"/>
      <name val="Calibri Light"/>
      <family val="2"/>
      <scheme val="major"/>
    </font>
    <font>
      <b/>
      <sz val="11"/>
      <color theme="1"/>
      <name val="Calibri Light"/>
      <family val="2"/>
      <scheme val="major"/>
    </font>
    <font>
      <sz val="11"/>
      <name val="Calibri Light"/>
      <family val="2"/>
      <scheme val="major"/>
    </font>
    <font>
      <sz val="11"/>
      <color indexed="8"/>
      <name val="Calibri Light"/>
      <family val="2"/>
      <scheme val="major"/>
    </font>
    <font>
      <b/>
      <sz val="11"/>
      <name val="Calibri Light"/>
      <family val="2"/>
      <scheme val="major"/>
    </font>
    <font>
      <sz val="10"/>
      <color indexed="49"/>
      <name val="Arial"/>
      <family val="2"/>
    </font>
    <font>
      <strike/>
      <sz val="11"/>
      <name val="Calibri Light"/>
      <family val="2"/>
      <scheme val="major"/>
    </font>
    <font>
      <b/>
      <sz val="11"/>
      <color theme="4"/>
      <name val="Calibri Light"/>
      <family val="2"/>
      <scheme val="major"/>
    </font>
    <font>
      <sz val="10"/>
      <color theme="1"/>
      <name val="Arial"/>
      <family val="2"/>
    </font>
    <font>
      <sz val="11"/>
      <color theme="1"/>
      <name val="Arial"/>
      <family val="2"/>
    </font>
    <font>
      <sz val="11"/>
      <name val="Calibri Light"/>
      <family val="2"/>
    </font>
    <font>
      <u/>
      <sz val="11"/>
      <color theme="10"/>
      <name val="Calibri"/>
      <family val="2"/>
      <scheme val="minor"/>
    </font>
    <font>
      <sz val="11"/>
      <name val="Calibri"/>
      <family val="2"/>
      <scheme val="minor"/>
    </font>
    <font>
      <sz val="11"/>
      <color indexed="8"/>
      <name val="Calibri Light"/>
      <family val="2"/>
    </font>
    <font>
      <b/>
      <sz val="11"/>
      <name val="Calibri"/>
      <family val="2"/>
      <scheme val="minor"/>
    </font>
    <font>
      <u/>
      <sz val="11"/>
      <color theme="1"/>
      <name val="Calibri Light"/>
      <family val="2"/>
      <scheme val="major"/>
    </font>
    <font>
      <sz val="10"/>
      <name val="Arial"/>
      <family val="2"/>
    </font>
    <font>
      <u/>
      <sz val="11"/>
      <color theme="10"/>
      <name val="Calibri Light"/>
      <family val="2"/>
      <scheme val="major"/>
    </font>
    <font>
      <sz val="10"/>
      <color indexed="8"/>
      <name val="Calibri"/>
      <family val="2"/>
    </font>
    <font>
      <b/>
      <sz val="11"/>
      <color rgb="FF0070C0"/>
      <name val="Calibri Light"/>
      <family val="2"/>
      <scheme val="major"/>
    </font>
    <font>
      <sz val="11"/>
      <color rgb="FF0070C0"/>
      <name val="Calibri Light"/>
      <family val="2"/>
      <scheme val="major"/>
    </font>
    <font>
      <b/>
      <sz val="11"/>
      <color indexed="8"/>
      <name val="Calibri Light"/>
      <family val="2"/>
      <scheme val="major"/>
    </font>
    <font>
      <sz val="11"/>
      <color rgb="FF000000"/>
      <name val="Calibri Light"/>
      <family val="2"/>
      <scheme val="major"/>
    </font>
    <font>
      <i/>
      <sz val="11"/>
      <color rgb="FF0070C0"/>
      <name val="Calibri Light"/>
      <family val="2"/>
      <scheme val="major"/>
    </font>
    <font>
      <sz val="11"/>
      <color theme="1"/>
      <name val="Calibri Light"/>
      <family val="2"/>
    </font>
    <font>
      <sz val="11"/>
      <color rgb="FFFF0000"/>
      <name val="Calibri Light"/>
      <family val="2"/>
      <scheme val="major"/>
    </font>
    <font>
      <u/>
      <sz val="11"/>
      <name val="Calibri Light"/>
      <family val="2"/>
      <scheme val="major"/>
    </font>
    <font>
      <b/>
      <u/>
      <sz val="11"/>
      <name val="Calibri Light"/>
      <family val="2"/>
      <scheme val="major"/>
    </font>
    <font>
      <b/>
      <sz val="10"/>
      <color theme="8" tint="-0.249977111117893"/>
      <name val="Calibri Light"/>
      <family val="2"/>
      <scheme val="major"/>
    </font>
    <font>
      <sz val="10"/>
      <color theme="1"/>
      <name val="Calibri Light"/>
      <family val="2"/>
    </font>
    <font>
      <sz val="10"/>
      <name val="Calibri Light"/>
      <family val="2"/>
      <scheme val="major"/>
    </font>
    <font>
      <sz val="10"/>
      <color theme="1"/>
      <name val="Calibri Light"/>
      <family val="2"/>
      <scheme val="major"/>
    </font>
    <font>
      <sz val="10"/>
      <color theme="1"/>
      <name val="Calibri"/>
      <family val="2"/>
      <scheme val="minor"/>
    </font>
    <font>
      <b/>
      <sz val="9"/>
      <color indexed="81"/>
      <name val="Tahoma"/>
      <family val="2"/>
    </font>
    <font>
      <sz val="9"/>
      <color indexed="81"/>
      <name val="Tahoma"/>
      <family val="2"/>
    </font>
    <font>
      <sz val="11"/>
      <color rgb="FF000000"/>
      <name val="Calibri"/>
      <family val="2"/>
    </font>
    <font>
      <sz val="10"/>
      <color rgb="FF000000"/>
      <name val="Calibri Light"/>
      <family val="2"/>
    </font>
    <font>
      <u/>
      <sz val="11"/>
      <color rgb="FF0563C1"/>
      <name val="Calibri"/>
      <family val="2"/>
    </font>
    <font>
      <b/>
      <i/>
      <sz val="10"/>
      <color indexed="8"/>
      <name val="Calibri Light"/>
      <family val="2"/>
    </font>
    <font>
      <sz val="11"/>
      <color rgb="FF000000"/>
      <name val="Calibri Light"/>
      <family val="2"/>
    </font>
    <font>
      <u/>
      <sz val="11"/>
      <color rgb="FF0563C1"/>
      <name val="Calibri Light"/>
      <family val="2"/>
    </font>
    <font>
      <u/>
      <sz val="11"/>
      <color theme="10"/>
      <name val="Calibri Light"/>
      <family val="2"/>
    </font>
    <font>
      <sz val="11"/>
      <name val="Calibri"/>
      <family val="2"/>
    </font>
    <font>
      <b/>
      <sz val="10"/>
      <color indexed="8"/>
      <name val="Calibri Light"/>
      <family val="2"/>
    </font>
    <font>
      <b/>
      <sz val="11"/>
      <color rgb="FF00B050"/>
      <name val="Calibri Light"/>
      <family val="2"/>
      <scheme val="major"/>
    </font>
    <font>
      <i/>
      <sz val="11"/>
      <name val="Calibri Light"/>
      <family val="2"/>
      <scheme val="major"/>
    </font>
    <font>
      <b/>
      <sz val="11"/>
      <color indexed="57"/>
      <name val="Calibri Light"/>
      <family val="2"/>
    </font>
    <font>
      <sz val="11"/>
      <color indexed="10"/>
      <name val="Calibri Light"/>
      <family val="2"/>
    </font>
  </fonts>
  <fills count="13">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44"/>
        <bgColor indexed="64"/>
      </patternFill>
    </fill>
    <fill>
      <patternFill patternType="solid">
        <fgColor indexed="40"/>
        <bgColor indexed="64"/>
      </patternFill>
    </fill>
    <fill>
      <patternFill patternType="solid">
        <fgColor theme="0"/>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0"/>
        <bgColor rgb="FFFFFF00"/>
      </patternFill>
    </fill>
    <fill>
      <patternFill patternType="solid">
        <fgColor theme="7" tint="0.79998168889431442"/>
        <bgColor indexed="64"/>
      </patternFill>
    </fill>
    <fill>
      <patternFill patternType="solid">
        <fgColor theme="9" tint="0.59999389629810485"/>
        <bgColor indexed="64"/>
      </patternFill>
    </fill>
    <fill>
      <patternFill patternType="solid">
        <fgColor rgb="FF00B050"/>
        <bgColor indexed="64"/>
      </patternFill>
    </fill>
  </fills>
  <borders count="44">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style="medium">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right style="medium">
        <color auto="1"/>
      </right>
      <top/>
      <bottom/>
      <diagonal/>
    </border>
    <border>
      <left style="medium">
        <color auto="1"/>
      </left>
      <right/>
      <top style="thin">
        <color auto="1"/>
      </top>
      <bottom style="thin">
        <color auto="1"/>
      </bottom>
      <diagonal/>
    </border>
    <border>
      <left style="thin">
        <color auto="1"/>
      </left>
      <right style="thin">
        <color auto="1"/>
      </right>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medium">
        <color auto="1"/>
      </left>
      <right style="medium">
        <color auto="1"/>
      </right>
      <top style="medium">
        <color auto="1"/>
      </top>
      <bottom/>
      <diagonal/>
    </border>
    <border>
      <left style="medium">
        <color auto="1"/>
      </left>
      <right/>
      <top/>
      <bottom style="thin">
        <color auto="1"/>
      </bottom>
      <diagonal/>
    </border>
    <border>
      <left/>
      <right/>
      <top/>
      <bottom style="thin">
        <color auto="1"/>
      </bottom>
      <diagonal/>
    </border>
    <border>
      <left/>
      <right style="medium">
        <color auto="1"/>
      </right>
      <top/>
      <bottom style="thin">
        <color auto="1"/>
      </bottom>
      <diagonal/>
    </border>
    <border>
      <left style="medium">
        <color auto="1"/>
      </left>
      <right style="medium">
        <color auto="1"/>
      </right>
      <top/>
      <bottom/>
      <diagonal/>
    </border>
    <border>
      <left style="medium">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style="thin">
        <color auto="1"/>
      </top>
      <bottom/>
      <diagonal/>
    </border>
    <border>
      <left style="thin">
        <color auto="1"/>
      </left>
      <right style="thin">
        <color auto="1"/>
      </right>
      <top/>
      <bottom/>
      <diagonal/>
    </border>
    <border>
      <left/>
      <right style="thin">
        <color auto="1"/>
      </right>
      <top/>
      <bottom/>
      <diagonal/>
    </border>
    <border>
      <left style="thin">
        <color auto="1"/>
      </left>
      <right style="thin">
        <color auto="1"/>
      </right>
      <top style="thin">
        <color auto="1"/>
      </top>
      <bottom/>
      <diagonal/>
    </border>
    <border>
      <left/>
      <right style="medium">
        <color auto="1"/>
      </right>
      <top style="thin">
        <color auto="1"/>
      </top>
      <bottom/>
      <diagonal/>
    </border>
    <border>
      <left style="thin">
        <color auto="1"/>
      </left>
      <right style="thin">
        <color auto="1"/>
      </right>
      <top style="medium">
        <color auto="1"/>
      </top>
      <bottom style="medium">
        <color auto="1"/>
      </bottom>
      <diagonal/>
    </border>
    <border>
      <left style="thin">
        <color auto="1"/>
      </left>
      <right style="thin">
        <color auto="1"/>
      </right>
      <top style="medium">
        <color auto="1"/>
      </top>
      <bottom/>
      <diagonal/>
    </border>
    <border>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indexed="64"/>
      </bottom>
      <diagonal/>
    </border>
    <border>
      <left style="thin">
        <color auto="1"/>
      </left>
      <right style="thin">
        <color auto="1"/>
      </right>
      <top style="medium">
        <color indexed="64"/>
      </top>
      <bottom style="thin">
        <color auto="1"/>
      </bottom>
      <diagonal/>
    </border>
    <border>
      <left style="thin">
        <color auto="1"/>
      </left>
      <right/>
      <top style="medium">
        <color indexed="64"/>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top style="medium">
        <color auto="1"/>
      </top>
      <bottom style="medium">
        <color auto="1"/>
      </bottom>
      <diagonal/>
    </border>
    <border>
      <left style="thin">
        <color indexed="64"/>
      </left>
      <right style="thin">
        <color indexed="64"/>
      </right>
      <top style="thin">
        <color indexed="64"/>
      </top>
      <bottom style="thin">
        <color rgb="FF000000"/>
      </bottom>
      <diagonal/>
    </border>
  </borders>
  <cellStyleXfs count="18">
    <xf numFmtId="0" fontId="0" fillId="0" borderId="0"/>
    <xf numFmtId="169" fontId="1" fillId="0" borderId="0" applyFont="0" applyFill="0" applyBorder="0" applyAlignment="0" applyProtection="0"/>
    <xf numFmtId="168" fontId="1" fillId="0" borderId="0" applyFont="0" applyFill="0" applyBorder="0" applyAlignment="0" applyProtection="0"/>
    <xf numFmtId="166" fontId="1" fillId="0" borderId="0" applyFont="0" applyFill="0" applyBorder="0" applyAlignment="0" applyProtection="0"/>
    <xf numFmtId="9" fontId="1" fillId="0" borderId="0" applyFont="0" applyFill="0" applyBorder="0" applyAlignment="0" applyProtection="0"/>
    <xf numFmtId="0" fontId="23" fillId="0" borderId="0" applyNumberForma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0" fontId="47" fillId="0" borderId="0" applyNumberFormat="0" applyFont="0" applyBorder="0" applyProtection="0"/>
    <xf numFmtId="0" fontId="49" fillId="0" borderId="0" applyNumberFormat="0" applyFill="0" applyBorder="0" applyAlignment="0" applyProtection="0"/>
    <xf numFmtId="0" fontId="28" fillId="0" borderId="0"/>
    <xf numFmtId="167" fontId="1" fillId="0" borderId="0" applyFont="0" applyFill="0" applyBorder="0" applyAlignment="0" applyProtection="0"/>
    <xf numFmtId="169" fontId="1" fillId="0" borderId="0" applyFont="0" applyFill="0" applyBorder="0" applyAlignment="0" applyProtection="0"/>
    <xf numFmtId="9" fontId="1" fillId="0" borderId="0" applyFont="0" applyFill="0" applyBorder="0" applyAlignment="0" applyProtection="0"/>
    <xf numFmtId="0" fontId="1" fillId="0" borderId="0"/>
    <xf numFmtId="0" fontId="47" fillId="0" borderId="0" applyNumberFormat="0" applyFont="0" applyBorder="0" applyProtection="0"/>
    <xf numFmtId="168" fontId="1" fillId="0" borderId="0" applyFont="0" applyFill="0" applyBorder="0" applyAlignment="0" applyProtection="0"/>
    <xf numFmtId="166" fontId="1" fillId="0" borderId="0" applyFont="0" applyFill="0" applyBorder="0" applyAlignment="0" applyProtection="0"/>
  </cellStyleXfs>
  <cellXfs count="387">
    <xf numFmtId="0" fontId="0" fillId="0" borderId="0" xfId="0"/>
    <xf numFmtId="0" fontId="3" fillId="2" borderId="1" xfId="0" applyFont="1" applyFill="1" applyBorder="1"/>
    <xf numFmtId="0" fontId="3" fillId="2" borderId="2" xfId="0" applyFont="1" applyFill="1" applyBorder="1"/>
    <xf numFmtId="0" fontId="3" fillId="2" borderId="3" xfId="0" applyFont="1" applyFill="1" applyBorder="1"/>
    <xf numFmtId="0" fontId="3" fillId="2" borderId="0" xfId="0" applyFont="1" applyFill="1" applyBorder="1"/>
    <xf numFmtId="0" fontId="3" fillId="0" borderId="0" xfId="0" applyFont="1" applyFill="1" applyBorder="1"/>
    <xf numFmtId="0" fontId="3" fillId="2" borderId="4" xfId="0" applyFont="1" applyFill="1" applyBorder="1"/>
    <xf numFmtId="0" fontId="5" fillId="2" borderId="5" xfId="0" applyFont="1" applyFill="1" applyBorder="1" applyAlignment="1"/>
    <xf numFmtId="0" fontId="5" fillId="2" borderId="6" xfId="0" applyFont="1" applyFill="1" applyBorder="1" applyAlignment="1"/>
    <xf numFmtId="0" fontId="6" fillId="2" borderId="6" xfId="0" applyFont="1" applyFill="1" applyBorder="1" applyAlignment="1"/>
    <xf numFmtId="14" fontId="6" fillId="3" borderId="11" xfId="0" applyNumberFormat="1" applyFont="1" applyFill="1" applyBorder="1" applyAlignment="1"/>
    <xf numFmtId="0" fontId="5" fillId="0" borderId="11" xfId="0" applyFont="1" applyBorder="1" applyAlignment="1">
      <alignment horizontal="left"/>
    </xf>
    <xf numFmtId="0" fontId="5" fillId="3" borderId="8" xfId="0" applyFont="1" applyFill="1" applyBorder="1" applyAlignment="1">
      <alignment horizontal="left"/>
    </xf>
    <xf numFmtId="0" fontId="3" fillId="2" borderId="12" xfId="0" applyFont="1" applyFill="1" applyBorder="1"/>
    <xf numFmtId="0" fontId="3" fillId="2" borderId="13" xfId="0" applyFont="1" applyFill="1" applyBorder="1"/>
    <xf numFmtId="0" fontId="3" fillId="2" borderId="14" xfId="0" applyFont="1" applyFill="1" applyBorder="1"/>
    <xf numFmtId="0" fontId="3" fillId="2" borderId="15" xfId="0" applyFont="1" applyFill="1" applyBorder="1"/>
    <xf numFmtId="0" fontId="7" fillId="2" borderId="4" xfId="0" applyFont="1" applyFill="1" applyBorder="1"/>
    <xf numFmtId="0" fontId="8" fillId="4" borderId="0" xfId="0" applyFont="1" applyFill="1" applyBorder="1" applyAlignment="1">
      <alignment horizontal="center" vertical="center"/>
    </xf>
    <xf numFmtId="0" fontId="7" fillId="2" borderId="0" xfId="0" applyFont="1" applyFill="1" applyBorder="1"/>
    <xf numFmtId="0" fontId="7" fillId="0" borderId="0" xfId="0" applyFont="1" applyBorder="1"/>
    <xf numFmtId="0" fontId="8" fillId="4" borderId="19" xfId="0" applyFont="1" applyFill="1" applyBorder="1" applyAlignment="1">
      <alignment horizontal="center" vertical="center"/>
    </xf>
    <xf numFmtId="0" fontId="8" fillId="4" borderId="30" xfId="0" applyFont="1" applyFill="1" applyBorder="1" applyAlignment="1">
      <alignment horizontal="center" vertical="center" wrapText="1"/>
    </xf>
    <xf numFmtId="0" fontId="11" fillId="4" borderId="30" xfId="0" applyFont="1" applyFill="1" applyBorder="1" applyAlignment="1">
      <alignment horizontal="center" vertical="center" wrapText="1"/>
    </xf>
    <xf numFmtId="0" fontId="8" fillId="3" borderId="31" xfId="0" applyFont="1" applyFill="1" applyBorder="1" applyAlignment="1" applyProtection="1">
      <alignment horizontal="center" vertical="center" wrapText="1"/>
      <protection locked="0"/>
    </xf>
    <xf numFmtId="0" fontId="8" fillId="3" borderId="30" xfId="0" applyFont="1" applyFill="1" applyBorder="1" applyAlignment="1">
      <alignment horizontal="center" vertical="center" wrapText="1"/>
    </xf>
    <xf numFmtId="0" fontId="8" fillId="3" borderId="7" xfId="0" applyFont="1" applyFill="1" applyBorder="1" applyAlignment="1">
      <alignment horizontal="center" vertical="center" wrapText="1"/>
    </xf>
    <xf numFmtId="0" fontId="8" fillId="5" borderId="32" xfId="0" applyFont="1" applyFill="1" applyBorder="1" applyAlignment="1">
      <alignment horizontal="center" vertical="center" wrapText="1"/>
    </xf>
    <xf numFmtId="0" fontId="8" fillId="5" borderId="30" xfId="0" applyFont="1" applyFill="1" applyBorder="1" applyAlignment="1">
      <alignment horizontal="center" vertical="center" wrapText="1"/>
    </xf>
    <xf numFmtId="0" fontId="8" fillId="5" borderId="33" xfId="0" applyFont="1" applyFill="1" applyBorder="1" applyAlignment="1">
      <alignment horizontal="center" vertical="center" wrapText="1"/>
    </xf>
    <xf numFmtId="0" fontId="8" fillId="4" borderId="34" xfId="0" applyFont="1" applyFill="1" applyBorder="1" applyAlignment="1">
      <alignment horizontal="center" vertical="center" wrapText="1"/>
    </xf>
    <xf numFmtId="0" fontId="3" fillId="2" borderId="0" xfId="0" applyFont="1" applyFill="1" applyBorder="1" applyAlignment="1">
      <alignment wrapText="1"/>
    </xf>
    <xf numFmtId="0" fontId="12" fillId="0" borderId="7" xfId="0" applyFont="1" applyFill="1" applyBorder="1" applyAlignment="1">
      <alignment vertical="center" wrapText="1"/>
    </xf>
    <xf numFmtId="0" fontId="12" fillId="6" borderId="6" xfId="0" applyFont="1" applyFill="1" applyBorder="1" applyAlignment="1">
      <alignment vertical="center" wrapText="1"/>
    </xf>
    <xf numFmtId="0" fontId="12" fillId="6" borderId="7" xfId="0" applyFont="1" applyFill="1" applyBorder="1" applyAlignment="1">
      <alignment vertical="center" wrapText="1"/>
    </xf>
    <xf numFmtId="0" fontId="12" fillId="0" borderId="7" xfId="0" applyFont="1" applyFill="1" applyBorder="1" applyAlignment="1">
      <alignment horizontal="center" vertical="center" wrapText="1"/>
    </xf>
    <xf numFmtId="0" fontId="14" fillId="6" borderId="11" xfId="0" applyFont="1" applyFill="1" applyBorder="1" applyAlignment="1">
      <alignment vertical="center" wrapText="1"/>
    </xf>
    <xf numFmtId="0" fontId="14" fillId="6" borderId="7" xfId="0" applyFont="1" applyFill="1" applyBorder="1" applyAlignment="1">
      <alignment vertical="center" wrapText="1"/>
    </xf>
    <xf numFmtId="14" fontId="14" fillId="6" borderId="11" xfId="0" applyNumberFormat="1" applyFont="1" applyFill="1" applyBorder="1" applyAlignment="1">
      <alignment horizontal="center" vertical="center" wrapText="1"/>
    </xf>
    <xf numFmtId="14" fontId="15" fillId="6" borderId="11" xfId="0" applyNumberFormat="1" applyFont="1" applyFill="1" applyBorder="1" applyAlignment="1">
      <alignment horizontal="center" vertical="center" wrapText="1"/>
    </xf>
    <xf numFmtId="0" fontId="14" fillId="0" borderId="7" xfId="0" applyFont="1" applyFill="1" applyBorder="1" applyAlignment="1">
      <alignment horizontal="left" vertical="center" wrapText="1"/>
    </xf>
    <xf numFmtId="0" fontId="14" fillId="6" borderId="11" xfId="0" applyFont="1" applyFill="1" applyBorder="1" applyAlignment="1">
      <alignment horizontal="center" vertical="center" wrapText="1"/>
    </xf>
    <xf numFmtId="0" fontId="14" fillId="0" borderId="7" xfId="0" applyFont="1" applyFill="1" applyBorder="1" applyAlignment="1">
      <alignment horizontal="center" vertical="center" wrapText="1"/>
    </xf>
    <xf numFmtId="9" fontId="14" fillId="0" borderId="7" xfId="0" applyNumberFormat="1" applyFont="1" applyFill="1" applyBorder="1" applyAlignment="1">
      <alignment horizontal="center" vertical="center" wrapText="1"/>
    </xf>
    <xf numFmtId="0" fontId="15" fillId="6" borderId="11" xfId="0" applyFont="1" applyFill="1" applyBorder="1" applyAlignment="1">
      <alignment horizontal="center" vertical="center" wrapText="1"/>
    </xf>
    <xf numFmtId="0" fontId="15" fillId="6" borderId="11" xfId="0" applyFont="1" applyFill="1" applyBorder="1" applyAlignment="1">
      <alignment vertical="center" wrapText="1"/>
    </xf>
    <xf numFmtId="0" fontId="12" fillId="6" borderId="7" xfId="0" applyFont="1" applyFill="1" applyBorder="1" applyAlignment="1">
      <alignment horizontal="justify" vertical="center" wrapText="1"/>
    </xf>
    <xf numFmtId="0" fontId="15" fillId="6" borderId="11" xfId="0" applyFont="1" applyFill="1" applyBorder="1" applyAlignment="1">
      <alignment horizontal="justify" vertical="center" wrapText="1"/>
    </xf>
    <xf numFmtId="0" fontId="15" fillId="0" borderId="35" xfId="0" applyFont="1" applyFill="1" applyBorder="1" applyAlignment="1">
      <alignment horizontal="justify" vertical="center" wrapText="1"/>
    </xf>
    <xf numFmtId="0" fontId="3" fillId="2" borderId="7" xfId="0" applyFont="1" applyFill="1" applyBorder="1" applyAlignment="1">
      <alignment horizontal="center" vertical="center" wrapText="1"/>
    </xf>
    <xf numFmtId="0" fontId="3" fillId="0" borderId="0" xfId="0" applyFont="1" applyFill="1" applyBorder="1" applyAlignment="1">
      <alignment wrapText="1"/>
    </xf>
    <xf numFmtId="9" fontId="14" fillId="0" borderId="11" xfId="0" applyNumberFormat="1" applyFont="1" applyFill="1" applyBorder="1" applyAlignment="1">
      <alignment horizontal="center" vertical="center" wrapText="1"/>
    </xf>
    <xf numFmtId="9" fontId="14" fillId="6" borderId="11" xfId="0" applyNumberFormat="1" applyFont="1" applyFill="1" applyBorder="1" applyAlignment="1">
      <alignment horizontal="center" vertical="center" wrapText="1"/>
    </xf>
    <xf numFmtId="10" fontId="14" fillId="6" borderId="7" xfId="0" applyNumberFormat="1" applyFont="1" applyFill="1" applyBorder="1" applyAlignment="1">
      <alignment horizontal="center" vertical="center" wrapText="1"/>
    </xf>
    <xf numFmtId="0" fontId="14" fillId="6" borderId="7" xfId="0" applyFont="1" applyFill="1" applyBorder="1" applyAlignment="1">
      <alignment horizontal="justify" vertical="center" wrapText="1"/>
    </xf>
    <xf numFmtId="0" fontId="12" fillId="6" borderId="11" xfId="0" applyFont="1" applyFill="1" applyBorder="1" applyAlignment="1">
      <alignment horizontal="center" vertical="center" wrapText="1"/>
    </xf>
    <xf numFmtId="9" fontId="14" fillId="0" borderId="7" xfId="4" applyFont="1" applyFill="1" applyBorder="1" applyAlignment="1">
      <alignment horizontal="center" vertical="center" wrapText="1"/>
    </xf>
    <xf numFmtId="0" fontId="12" fillId="6" borderId="7" xfId="0" applyFont="1" applyFill="1" applyBorder="1" applyAlignment="1">
      <alignment horizontal="justify" vertical="center"/>
    </xf>
    <xf numFmtId="0" fontId="15" fillId="6" borderId="35" xfId="0" applyFont="1" applyFill="1" applyBorder="1" applyAlignment="1">
      <alignment horizontal="justify" vertical="center" wrapText="1"/>
    </xf>
    <xf numFmtId="0" fontId="14" fillId="6" borderId="7" xfId="0" applyFont="1" applyFill="1" applyBorder="1" applyAlignment="1">
      <alignment horizontal="left" vertical="center" wrapText="1"/>
    </xf>
    <xf numFmtId="9" fontId="14" fillId="6" borderId="7" xfId="0" applyNumberFormat="1" applyFont="1" applyFill="1" applyBorder="1" applyAlignment="1">
      <alignment horizontal="center" vertical="center" wrapText="1"/>
    </xf>
    <xf numFmtId="0" fontId="14" fillId="0" borderId="11" xfId="0" applyFont="1" applyFill="1" applyBorder="1" applyAlignment="1">
      <alignment horizontal="center" vertical="center" wrapText="1"/>
    </xf>
    <xf numFmtId="3" fontId="14" fillId="6" borderId="7" xfId="0" applyNumberFormat="1" applyFont="1" applyFill="1" applyBorder="1" applyAlignment="1">
      <alignment horizontal="center" vertical="center" wrapText="1"/>
    </xf>
    <xf numFmtId="10" fontId="14" fillId="6" borderId="7" xfId="4" applyNumberFormat="1" applyFont="1" applyFill="1" applyBorder="1" applyAlignment="1">
      <alignment horizontal="center" vertical="center" wrapText="1"/>
    </xf>
    <xf numFmtId="0" fontId="3" fillId="6" borderId="36" xfId="0" applyFont="1" applyFill="1" applyBorder="1" applyAlignment="1">
      <alignment horizontal="left" vertical="center" wrapText="1"/>
    </xf>
    <xf numFmtId="0" fontId="12" fillId="0" borderId="6" xfId="0" applyFont="1" applyFill="1" applyBorder="1" applyAlignment="1">
      <alignment vertical="center" wrapText="1"/>
    </xf>
    <xf numFmtId="0" fontId="16" fillId="0" borderId="7" xfId="0" applyFont="1" applyFill="1" applyBorder="1" applyAlignment="1">
      <alignment horizontal="justify" vertical="center" wrapText="1"/>
    </xf>
    <xf numFmtId="0" fontId="14" fillId="0" borderId="11" xfId="0" applyFont="1" applyFill="1" applyBorder="1" applyAlignment="1">
      <alignment vertical="center" wrapText="1"/>
    </xf>
    <xf numFmtId="0" fontId="14" fillId="0" borderId="7" xfId="0" applyFont="1" applyFill="1" applyBorder="1" applyAlignment="1">
      <alignment vertical="center" wrapText="1"/>
    </xf>
    <xf numFmtId="14" fontId="14" fillId="0" borderId="11" xfId="0" applyNumberFormat="1" applyFont="1" applyFill="1" applyBorder="1" applyAlignment="1">
      <alignment horizontal="center" vertical="center" wrapText="1"/>
    </xf>
    <xf numFmtId="14" fontId="15" fillId="0" borderId="11" xfId="0" applyNumberFormat="1" applyFont="1" applyFill="1" applyBorder="1" applyAlignment="1">
      <alignment horizontal="center" vertical="center" wrapText="1"/>
    </xf>
    <xf numFmtId="10" fontId="14" fillId="0" borderId="7" xfId="0" applyNumberFormat="1" applyFont="1" applyFill="1" applyBorder="1" applyAlignment="1">
      <alignment horizontal="center" vertical="center" wrapText="1"/>
    </xf>
    <xf numFmtId="10" fontId="14" fillId="0" borderId="7" xfId="0" applyNumberFormat="1" applyFont="1" applyFill="1" applyBorder="1" applyAlignment="1">
      <alignment vertical="center" wrapText="1"/>
    </xf>
    <xf numFmtId="0" fontId="15" fillId="0" borderId="11" xfId="0" applyFont="1" applyFill="1" applyBorder="1" applyAlignment="1">
      <alignment horizontal="center" vertical="center" wrapText="1"/>
    </xf>
    <xf numFmtId="0" fontId="15" fillId="0" borderId="11" xfId="0" applyFont="1" applyFill="1" applyBorder="1" applyAlignment="1">
      <alignment vertical="center" wrapText="1"/>
    </xf>
    <xf numFmtId="0" fontId="12" fillId="0" borderId="7" xfId="0" applyFont="1" applyFill="1" applyBorder="1" applyAlignment="1">
      <alignment horizontal="justify" vertical="center" wrapText="1"/>
    </xf>
    <xf numFmtId="0" fontId="15" fillId="0" borderId="11" xfId="0" applyFont="1" applyFill="1" applyBorder="1" applyAlignment="1">
      <alignment horizontal="justify" vertical="center" wrapText="1"/>
    </xf>
    <xf numFmtId="0" fontId="3" fillId="6" borderId="0" xfId="0" applyFont="1" applyFill="1" applyBorder="1"/>
    <xf numFmtId="14" fontId="14" fillId="6" borderId="7" xfId="0" applyNumberFormat="1" applyFont="1" applyFill="1" applyBorder="1" applyAlignment="1">
      <alignment horizontal="center" vertical="center" wrapText="1"/>
    </xf>
    <xf numFmtId="0" fontId="12" fillId="0" borderId="7" xfId="0" applyFont="1" applyBorder="1" applyAlignment="1">
      <alignment vertical="center" wrapText="1"/>
    </xf>
    <xf numFmtId="0" fontId="12" fillId="0" borderId="7" xfId="0" applyFont="1" applyBorder="1" applyAlignment="1">
      <alignment horizontal="center" vertical="center" wrapText="1"/>
    </xf>
    <xf numFmtId="0" fontId="12" fillId="6" borderId="7" xfId="0" applyFont="1" applyFill="1" applyBorder="1" applyAlignment="1">
      <alignment horizontal="center" vertical="center" wrapText="1"/>
    </xf>
    <xf numFmtId="0" fontId="15" fillId="0" borderId="35" xfId="0" applyFont="1" applyFill="1" applyBorder="1" applyAlignment="1">
      <alignment vertical="center" wrapText="1"/>
    </xf>
    <xf numFmtId="0" fontId="14" fillId="6" borderId="7" xfId="0" applyFont="1" applyFill="1" applyBorder="1" applyAlignment="1">
      <alignment horizontal="center" vertical="center" wrapText="1"/>
    </xf>
    <xf numFmtId="9" fontId="14" fillId="6" borderId="7" xfId="4" applyFont="1" applyFill="1" applyBorder="1" applyAlignment="1">
      <alignment horizontal="center" vertical="center" wrapText="1"/>
    </xf>
    <xf numFmtId="14" fontId="14" fillId="0" borderId="7" xfId="0" applyNumberFormat="1" applyFont="1" applyFill="1" applyBorder="1" applyAlignment="1">
      <alignment horizontal="center" vertical="center" wrapText="1"/>
    </xf>
    <xf numFmtId="0" fontId="14" fillId="6" borderId="7" xfId="0" applyNumberFormat="1" applyFont="1" applyFill="1" applyBorder="1" applyAlignment="1">
      <alignment horizontal="center" vertical="center" wrapText="1"/>
    </xf>
    <xf numFmtId="0" fontId="14" fillId="0" borderId="7" xfId="0" applyFont="1" applyFill="1" applyBorder="1" applyAlignment="1">
      <alignment horizontal="justify" vertical="center"/>
    </xf>
    <xf numFmtId="0" fontId="20" fillId="0" borderId="7" xfId="0" applyFont="1" applyBorder="1" applyAlignment="1">
      <alignment vertical="center" wrapText="1"/>
    </xf>
    <xf numFmtId="0" fontId="0" fillId="0" borderId="7" xfId="0" applyFill="1" applyBorder="1" applyAlignment="1">
      <alignment horizontal="left" vertical="center" wrapText="1"/>
    </xf>
    <xf numFmtId="14" fontId="12" fillId="0" borderId="7" xfId="0" applyNumberFormat="1" applyFont="1" applyFill="1" applyBorder="1" applyAlignment="1">
      <alignment horizontal="center" vertical="center" wrapText="1"/>
    </xf>
    <xf numFmtId="0" fontId="14" fillId="0" borderId="7" xfId="0" applyFont="1" applyFill="1" applyBorder="1" applyAlignment="1">
      <alignment horizontal="justify" vertical="center" wrapText="1"/>
    </xf>
    <xf numFmtId="10" fontId="21" fillId="0" borderId="7" xfId="0" applyNumberFormat="1" applyFont="1" applyFill="1" applyBorder="1" applyAlignment="1">
      <alignment horizontal="center" vertical="center" wrapText="1"/>
    </xf>
    <xf numFmtId="9" fontId="21" fillId="0" borderId="7" xfId="0" applyNumberFormat="1" applyFont="1" applyFill="1" applyBorder="1" applyAlignment="1">
      <alignment horizontal="center" vertical="center" wrapText="1"/>
    </xf>
    <xf numFmtId="6" fontId="20" fillId="0" borderId="7" xfId="0" applyNumberFormat="1" applyFont="1" applyFill="1" applyBorder="1" applyAlignment="1">
      <alignment vertical="center" wrapText="1"/>
    </xf>
    <xf numFmtId="0" fontId="20" fillId="0" borderId="7" xfId="0" applyFont="1" applyFill="1" applyBorder="1" applyAlignment="1" applyProtection="1">
      <alignment vertical="center" wrapText="1"/>
      <protection locked="0"/>
    </xf>
    <xf numFmtId="0" fontId="20" fillId="0" borderId="7" xfId="0" applyFont="1" applyFill="1" applyBorder="1" applyAlignment="1">
      <alignment vertical="center" wrapText="1"/>
    </xf>
    <xf numFmtId="0" fontId="20" fillId="0" borderId="36" xfId="0" applyFont="1" applyBorder="1" applyAlignment="1">
      <alignment horizontal="justify" vertical="center" wrapText="1"/>
    </xf>
    <xf numFmtId="0" fontId="12" fillId="0" borderId="6" xfId="0" applyFont="1" applyFill="1" applyBorder="1" applyAlignment="1">
      <alignment horizontal="center" vertical="center" wrapText="1"/>
    </xf>
    <xf numFmtId="0" fontId="0" fillId="0" borderId="7" xfId="0" applyFont="1" applyFill="1" applyBorder="1" applyAlignment="1">
      <alignment horizontal="center" vertical="center" wrapText="1"/>
    </xf>
    <xf numFmtId="0" fontId="22" fillId="0" borderId="11" xfId="0" applyFont="1" applyFill="1" applyBorder="1" applyAlignment="1">
      <alignment horizontal="center" vertical="center" wrapText="1"/>
    </xf>
    <xf numFmtId="0" fontId="14" fillId="7" borderId="7" xfId="0" applyFont="1" applyFill="1" applyBorder="1" applyAlignment="1">
      <alignment horizontal="center" vertical="center" wrapText="1"/>
    </xf>
    <xf numFmtId="0" fontId="14" fillId="8" borderId="7" xfId="0" applyFont="1" applyFill="1" applyBorder="1" applyAlignment="1">
      <alignment horizontal="center" vertical="center" wrapText="1"/>
    </xf>
    <xf numFmtId="0" fontId="12" fillId="8" borderId="7" xfId="0" applyFont="1" applyFill="1" applyBorder="1" applyAlignment="1">
      <alignment horizontal="center" vertical="center" wrapText="1"/>
    </xf>
    <xf numFmtId="0" fontId="12" fillId="6" borderId="6" xfId="0" applyFont="1" applyFill="1" applyBorder="1" applyAlignment="1">
      <alignment horizontal="center" vertical="center" wrapText="1"/>
    </xf>
    <xf numFmtId="0" fontId="0" fillId="6" borderId="7" xfId="0" applyFont="1" applyFill="1" applyBorder="1" applyAlignment="1">
      <alignment horizontal="center" vertical="center" wrapText="1"/>
    </xf>
    <xf numFmtId="0" fontId="22" fillId="6" borderId="11" xfId="0" applyFont="1" applyFill="1" applyBorder="1" applyAlignment="1">
      <alignment horizontal="center" vertical="center" wrapText="1"/>
    </xf>
    <xf numFmtId="0" fontId="23" fillId="6" borderId="7" xfId="5" applyFont="1" applyFill="1" applyBorder="1" applyAlignment="1">
      <alignment horizontal="center" vertical="center" wrapText="1"/>
    </xf>
    <xf numFmtId="14" fontId="12" fillId="6" borderId="7" xfId="0" applyNumberFormat="1" applyFont="1" applyFill="1" applyBorder="1" applyAlignment="1">
      <alignment horizontal="center" vertical="center" wrapText="1"/>
    </xf>
    <xf numFmtId="9" fontId="14" fillId="7" borderId="7" xfId="0" applyNumberFormat="1" applyFont="1" applyFill="1" applyBorder="1" applyAlignment="1">
      <alignment horizontal="center" vertical="center" wrapText="1"/>
    </xf>
    <xf numFmtId="0" fontId="27" fillId="0" borderId="7" xfId="5" applyFont="1" applyFill="1" applyBorder="1" applyAlignment="1" applyProtection="1">
      <alignment vertical="center" wrapText="1"/>
    </xf>
    <xf numFmtId="0" fontId="12" fillId="0" borderId="7" xfId="0" applyFont="1" applyFill="1" applyBorder="1" applyAlignment="1">
      <alignment horizontal="left" vertical="center" wrapText="1"/>
    </xf>
    <xf numFmtId="37" fontId="12" fillId="6" borderId="7" xfId="1" applyNumberFormat="1" applyFont="1" applyFill="1" applyBorder="1" applyAlignment="1">
      <alignment horizontal="center" vertical="center" wrapText="1"/>
    </xf>
    <xf numFmtId="9" fontId="12" fillId="0" borderId="7" xfId="0" applyNumberFormat="1" applyFont="1" applyFill="1" applyBorder="1" applyAlignment="1">
      <alignment horizontal="center" vertical="center" wrapText="1"/>
    </xf>
    <xf numFmtId="171" fontId="28" fillId="0" borderId="7" xfId="2" applyNumberFormat="1" applyFont="1" applyFill="1" applyBorder="1" applyAlignment="1">
      <alignment horizontal="center" vertical="center" wrapText="1"/>
    </xf>
    <xf numFmtId="10" fontId="28" fillId="0" borderId="7" xfId="4" applyNumberFormat="1" applyFont="1" applyFill="1" applyBorder="1" applyAlignment="1">
      <alignment horizontal="center" vertical="center" wrapText="1"/>
    </xf>
    <xf numFmtId="0" fontId="28" fillId="0" borderId="11" xfId="0" applyFont="1" applyFill="1" applyBorder="1" applyAlignment="1">
      <alignment vertical="top" wrapText="1"/>
    </xf>
    <xf numFmtId="0" fontId="28" fillId="0" borderId="36" xfId="0" applyFont="1" applyFill="1" applyBorder="1" applyAlignment="1">
      <alignment vertical="center" wrapText="1"/>
    </xf>
    <xf numFmtId="0" fontId="3" fillId="2" borderId="7" xfId="0" applyFont="1" applyFill="1" applyBorder="1" applyAlignment="1">
      <alignment horizontal="center" vertical="center"/>
    </xf>
    <xf numFmtId="0" fontId="16" fillId="0" borderId="7" xfId="0" applyFont="1" applyFill="1" applyBorder="1" applyAlignment="1">
      <alignment horizontal="justify" vertical="center"/>
    </xf>
    <xf numFmtId="9" fontId="12" fillId="6" borderId="7" xfId="0" applyNumberFormat="1" applyFont="1" applyFill="1" applyBorder="1" applyAlignment="1">
      <alignment horizontal="center" vertical="center" wrapText="1"/>
    </xf>
    <xf numFmtId="171" fontId="20" fillId="0" borderId="7" xfId="6" applyNumberFormat="1" applyFont="1" applyFill="1" applyBorder="1" applyAlignment="1">
      <alignment horizontal="center" vertical="center" wrapText="1"/>
    </xf>
    <xf numFmtId="171" fontId="28" fillId="0" borderId="7" xfId="6" applyNumberFormat="1" applyFont="1" applyFill="1" applyBorder="1" applyAlignment="1">
      <alignment horizontal="center" vertical="center" wrapText="1"/>
    </xf>
    <xf numFmtId="0" fontId="20" fillId="0" borderId="11" xfId="0" applyFont="1" applyFill="1" applyBorder="1" applyAlignment="1">
      <alignment vertical="top" wrapText="1"/>
    </xf>
    <xf numFmtId="0" fontId="29" fillId="0" borderId="7" xfId="5" applyFont="1" applyFill="1" applyBorder="1" applyAlignment="1">
      <alignment horizontal="center" vertical="center" wrapText="1"/>
    </xf>
    <xf numFmtId="0" fontId="30" fillId="0" borderId="36" xfId="0" applyFont="1" applyFill="1" applyBorder="1" applyAlignment="1">
      <alignment vertical="center" wrapText="1"/>
    </xf>
    <xf numFmtId="0" fontId="30" fillId="0" borderId="38" xfId="0" applyFont="1" applyFill="1" applyBorder="1" applyAlignment="1">
      <alignment vertical="center" wrapText="1"/>
    </xf>
    <xf numFmtId="0" fontId="30" fillId="0" borderId="40" xfId="0" applyFont="1" applyFill="1" applyBorder="1" applyAlignment="1">
      <alignment vertical="center" wrapText="1"/>
    </xf>
    <xf numFmtId="0" fontId="29" fillId="0" borderId="7" xfId="5" applyFont="1" applyFill="1" applyBorder="1" applyAlignment="1">
      <alignment vertical="center" wrapText="1"/>
    </xf>
    <xf numFmtId="14" fontId="12" fillId="0" borderId="7" xfId="0" applyNumberFormat="1" applyFont="1" applyFill="1" applyBorder="1" applyAlignment="1">
      <alignment horizontal="center" vertical="center"/>
    </xf>
    <xf numFmtId="0" fontId="14" fillId="0" borderId="7" xfId="0" applyFont="1" applyFill="1" applyBorder="1" applyAlignment="1">
      <alignment vertical="top" wrapText="1"/>
    </xf>
    <xf numFmtId="14" fontId="34" fillId="0" borderId="7" xfId="0" applyNumberFormat="1" applyFont="1" applyFill="1" applyBorder="1" applyAlignment="1">
      <alignment horizontal="center" vertical="center"/>
    </xf>
    <xf numFmtId="9" fontId="14" fillId="0" borderId="7" xfId="0" applyNumberFormat="1" applyFont="1" applyFill="1" applyBorder="1" applyAlignment="1">
      <alignment vertical="center" wrapText="1"/>
    </xf>
    <xf numFmtId="0" fontId="29" fillId="0" borderId="7" xfId="5" applyFont="1" applyFill="1" applyBorder="1" applyAlignment="1" applyProtection="1">
      <alignment vertical="center" wrapText="1"/>
    </xf>
    <xf numFmtId="0" fontId="14" fillId="8" borderId="7" xfId="0" applyFont="1" applyFill="1" applyBorder="1" applyAlignment="1">
      <alignment vertical="center" wrapText="1"/>
    </xf>
    <xf numFmtId="0" fontId="12" fillId="8" borderId="7" xfId="0" applyFont="1" applyFill="1" applyBorder="1" applyAlignment="1">
      <alignment vertical="center" wrapText="1"/>
    </xf>
    <xf numFmtId="49" fontId="12" fillId="8" borderId="7" xfId="0" applyNumberFormat="1" applyFont="1" applyFill="1" applyBorder="1" applyAlignment="1">
      <alignment vertical="center" wrapText="1"/>
    </xf>
    <xf numFmtId="0" fontId="23" fillId="0" borderId="7" xfId="5" applyFill="1" applyBorder="1" applyAlignment="1">
      <alignment vertical="center" wrapText="1"/>
    </xf>
    <xf numFmtId="0" fontId="3" fillId="0" borderId="7" xfId="0" applyFont="1" applyFill="1" applyBorder="1" applyAlignment="1">
      <alignment wrapText="1"/>
    </xf>
    <xf numFmtId="0" fontId="15" fillId="6" borderId="35" xfId="0" applyFont="1" applyFill="1" applyBorder="1" applyAlignment="1">
      <alignment vertical="center" wrapText="1"/>
    </xf>
    <xf numFmtId="0" fontId="21" fillId="0" borderId="7" xfId="0" applyFont="1" applyBorder="1" applyAlignment="1">
      <alignment horizontal="justify" vertical="center" wrapText="1"/>
    </xf>
    <xf numFmtId="0" fontId="29" fillId="6" borderId="7" xfId="5" applyFont="1" applyFill="1" applyBorder="1" applyAlignment="1">
      <alignment vertical="center" wrapText="1"/>
    </xf>
    <xf numFmtId="0" fontId="14" fillId="0" borderId="7" xfId="0" applyFont="1" applyFill="1" applyBorder="1" applyAlignment="1">
      <alignment horizontal="center" vertical="top" wrapText="1"/>
    </xf>
    <xf numFmtId="0" fontId="14" fillId="6" borderId="7" xfId="0" applyFont="1" applyFill="1" applyBorder="1" applyAlignment="1">
      <alignment horizontal="center" vertical="top" wrapText="1"/>
    </xf>
    <xf numFmtId="0" fontId="16" fillId="6" borderId="7" xfId="0" applyFont="1" applyFill="1" applyBorder="1" applyAlignment="1">
      <alignment horizontal="center" vertical="top" wrapText="1"/>
    </xf>
    <xf numFmtId="9" fontId="14" fillId="6" borderId="7" xfId="0" applyNumberFormat="1" applyFont="1" applyFill="1" applyBorder="1" applyAlignment="1">
      <alignment horizontal="center" vertical="top" wrapText="1"/>
    </xf>
    <xf numFmtId="165" fontId="12" fillId="6" borderId="7" xfId="0" applyNumberFormat="1" applyFont="1" applyFill="1" applyBorder="1" applyAlignment="1">
      <alignment horizontal="center" vertical="center" wrapText="1"/>
    </xf>
    <xf numFmtId="166" fontId="12" fillId="0" borderId="7" xfId="3" applyFont="1" applyFill="1" applyBorder="1" applyAlignment="1">
      <alignment vertical="center" wrapText="1"/>
    </xf>
    <xf numFmtId="0" fontId="15" fillId="0" borderId="7" xfId="0" applyFont="1" applyFill="1" applyBorder="1" applyAlignment="1">
      <alignment vertical="center" wrapText="1"/>
    </xf>
    <xf numFmtId="0" fontId="3" fillId="0" borderId="7" xfId="0" applyFont="1" applyFill="1" applyBorder="1" applyAlignment="1">
      <alignment horizontal="center" vertical="center" wrapText="1"/>
    </xf>
    <xf numFmtId="0" fontId="38" fillId="6" borderId="7" xfId="5" applyFont="1" applyFill="1" applyBorder="1" applyAlignment="1">
      <alignment vertical="center" wrapText="1"/>
    </xf>
    <xf numFmtId="9" fontId="16" fillId="0" borderId="7" xfId="0" applyNumberFormat="1" applyFont="1" applyFill="1" applyBorder="1" applyAlignment="1">
      <alignment horizontal="center" vertical="center" wrapText="1"/>
    </xf>
    <xf numFmtId="0" fontId="16" fillId="6" borderId="7" xfId="0" applyFont="1" applyFill="1" applyBorder="1" applyAlignment="1">
      <alignment vertical="center" wrapText="1"/>
    </xf>
    <xf numFmtId="0" fontId="39" fillId="6" borderId="7" xfId="5" applyFont="1" applyFill="1" applyBorder="1" applyAlignment="1">
      <alignment vertical="center" wrapText="1"/>
    </xf>
    <xf numFmtId="14" fontId="14" fillId="6" borderId="7" xfId="0" applyNumberFormat="1" applyFont="1" applyFill="1" applyBorder="1" applyAlignment="1">
      <alignment vertical="center" wrapText="1"/>
    </xf>
    <xf numFmtId="0" fontId="38" fillId="0" borderId="7" xfId="5" applyFont="1" applyFill="1" applyBorder="1" applyAlignment="1">
      <alignment vertical="center" wrapText="1"/>
    </xf>
    <xf numFmtId="10" fontId="14" fillId="0" borderId="7" xfId="4" applyNumberFormat="1" applyFont="1" applyFill="1" applyBorder="1" applyAlignment="1">
      <alignment horizontal="center" vertical="center" wrapText="1"/>
    </xf>
    <xf numFmtId="0" fontId="15" fillId="6" borderId="7" xfId="0" applyFont="1" applyFill="1" applyBorder="1" applyAlignment="1">
      <alignment horizontal="justify" vertical="center" wrapText="1"/>
    </xf>
    <xf numFmtId="0" fontId="41" fillId="8" borderId="0" xfId="0" applyFont="1" applyFill="1" applyBorder="1"/>
    <xf numFmtId="0" fontId="12" fillId="0" borderId="11" xfId="0" applyFont="1" applyFill="1" applyBorder="1" applyAlignment="1">
      <alignment vertical="center" wrapText="1"/>
    </xf>
    <xf numFmtId="0" fontId="27" fillId="0" borderId="7" xfId="5" applyFont="1" applyFill="1" applyBorder="1" applyAlignment="1">
      <alignment vertical="center" wrapText="1"/>
    </xf>
    <xf numFmtId="0" fontId="38" fillId="6" borderId="7" xfId="5" applyFont="1" applyFill="1" applyBorder="1" applyAlignment="1">
      <alignment horizontal="center" vertical="center" wrapText="1"/>
    </xf>
    <xf numFmtId="0" fontId="43" fillId="0" borderId="7" xfId="0" applyFont="1" applyFill="1" applyBorder="1" applyAlignment="1">
      <alignment vertical="center" wrapText="1"/>
    </xf>
    <xf numFmtId="0" fontId="43" fillId="0" borderId="6" xfId="0" applyFont="1" applyFill="1" applyBorder="1" applyAlignment="1">
      <alignment vertical="center" wrapText="1"/>
    </xf>
    <xf numFmtId="0" fontId="44" fillId="0" borderId="36" xfId="0" applyFont="1" applyBorder="1" applyAlignment="1">
      <alignment vertical="center" wrapText="1"/>
    </xf>
    <xf numFmtId="0" fontId="44" fillId="6" borderId="7" xfId="0" applyFont="1" applyFill="1" applyBorder="1" applyAlignment="1">
      <alignment vertical="center" wrapText="1"/>
    </xf>
    <xf numFmtId="0" fontId="7" fillId="0" borderId="11" xfId="0" applyFont="1" applyFill="1" applyBorder="1" applyAlignment="1">
      <alignment vertical="center" wrapText="1"/>
    </xf>
    <xf numFmtId="0" fontId="42" fillId="0" borderId="7" xfId="0" applyFont="1" applyFill="1" applyBorder="1" applyAlignment="1">
      <alignment vertical="center" wrapText="1"/>
    </xf>
    <xf numFmtId="14" fontId="42" fillId="0" borderId="7" xfId="0" applyNumberFormat="1" applyFont="1" applyFill="1" applyBorder="1" applyAlignment="1">
      <alignment horizontal="center" vertical="center" wrapText="1"/>
    </xf>
    <xf numFmtId="9" fontId="43" fillId="0" borderId="7" xfId="4" applyFont="1" applyFill="1" applyBorder="1" applyAlignment="1">
      <alignment horizontal="center" vertical="center" wrapText="1"/>
    </xf>
    <xf numFmtId="0" fontId="43" fillId="0" borderId="7" xfId="0" applyFont="1" applyFill="1" applyBorder="1" applyAlignment="1">
      <alignment horizontal="center" vertical="center" wrapText="1"/>
    </xf>
    <xf numFmtId="9" fontId="42" fillId="6" borderId="7" xfId="0" applyNumberFormat="1" applyFont="1" applyFill="1" applyBorder="1" applyAlignment="1">
      <alignment horizontal="center" vertical="center" wrapText="1"/>
    </xf>
    <xf numFmtId="0" fontId="44" fillId="0" borderId="7" xfId="0" applyFont="1" applyBorder="1" applyAlignment="1">
      <alignment horizontal="center" vertical="center" wrapText="1"/>
    </xf>
    <xf numFmtId="0" fontId="44" fillId="0" borderId="7" xfId="0" applyFont="1" applyBorder="1" applyAlignment="1">
      <alignment vertical="center" wrapText="1"/>
    </xf>
    <xf numFmtId="0" fontId="42" fillId="6" borderId="7" xfId="0" applyFont="1" applyFill="1" applyBorder="1" applyAlignment="1">
      <alignment horizontal="center" vertical="center" wrapText="1"/>
    </xf>
    <xf numFmtId="0" fontId="16" fillId="6" borderId="0" xfId="0" applyFont="1" applyFill="1" applyBorder="1" applyAlignment="1">
      <alignment horizontal="justify" vertical="center" wrapText="1"/>
    </xf>
    <xf numFmtId="0" fontId="43" fillId="6" borderId="7" xfId="0" applyFont="1" applyFill="1" applyBorder="1" applyAlignment="1">
      <alignment horizontal="center" vertical="center" wrapText="1"/>
    </xf>
    <xf numFmtId="0" fontId="22" fillId="2" borderId="7" xfId="0" applyFont="1" applyFill="1" applyBorder="1" applyAlignment="1">
      <alignment horizontal="center" vertical="center" wrapText="1"/>
    </xf>
    <xf numFmtId="0" fontId="3" fillId="6" borderId="7" xfId="0" applyFont="1" applyFill="1" applyBorder="1" applyAlignment="1">
      <alignment vertical="center" wrapText="1"/>
    </xf>
    <xf numFmtId="0" fontId="22" fillId="0" borderId="7" xfId="0" applyFont="1" applyFill="1" applyBorder="1" applyAlignment="1">
      <alignment horizontal="center" vertical="center" wrapText="1"/>
    </xf>
    <xf numFmtId="9" fontId="15" fillId="0" borderId="7" xfId="0" applyNumberFormat="1" applyFont="1" applyFill="1" applyBorder="1" applyAlignment="1">
      <alignment horizontal="center" vertical="center" wrapText="1"/>
    </xf>
    <xf numFmtId="171" fontId="14" fillId="0" borderId="7" xfId="2" applyNumberFormat="1" applyFont="1" applyFill="1" applyBorder="1" applyAlignment="1" applyProtection="1">
      <alignment horizontal="center" vertical="center"/>
    </xf>
    <xf numFmtId="0" fontId="15" fillId="0" borderId="28" xfId="0" applyFont="1" applyFill="1" applyBorder="1" applyAlignment="1">
      <alignment vertical="top" wrapText="1"/>
    </xf>
    <xf numFmtId="0" fontId="25" fillId="0" borderId="7" xfId="0" applyFont="1" applyFill="1" applyBorder="1" applyAlignment="1">
      <alignment vertical="center" wrapText="1"/>
    </xf>
    <xf numFmtId="0" fontId="15" fillId="0" borderId="36" xfId="0" applyFont="1" applyFill="1" applyBorder="1" applyAlignment="1">
      <alignment vertical="top" wrapText="1"/>
    </xf>
    <xf numFmtId="49" fontId="12" fillId="0" borderId="7" xfId="0" applyNumberFormat="1" applyFont="1" applyFill="1" applyBorder="1" applyAlignment="1">
      <alignment vertical="center" wrapText="1"/>
    </xf>
    <xf numFmtId="168" fontId="14" fillId="0" borderId="7" xfId="2" applyFont="1" applyFill="1" applyBorder="1" applyAlignment="1" applyProtection="1">
      <alignment vertical="center"/>
    </xf>
    <xf numFmtId="168" fontId="14" fillId="0" borderId="11" xfId="2" applyFont="1" applyFill="1" applyBorder="1" applyAlignment="1" applyProtection="1">
      <alignment vertical="center"/>
    </xf>
    <xf numFmtId="0" fontId="41" fillId="0" borderId="7" xfId="0" applyFont="1" applyFill="1" applyBorder="1" applyAlignment="1">
      <alignment vertical="center" wrapText="1"/>
    </xf>
    <xf numFmtId="173" fontId="7" fillId="0" borderId="7" xfId="10" applyNumberFormat="1" applyFont="1" applyFill="1" applyBorder="1" applyAlignment="1">
      <alignment horizontal="center" vertical="center" wrapText="1"/>
    </xf>
    <xf numFmtId="9" fontId="48" fillId="0" borderId="7" xfId="4" applyNumberFormat="1" applyFont="1" applyFill="1" applyBorder="1" applyAlignment="1">
      <alignment horizontal="center" vertical="center"/>
    </xf>
    <xf numFmtId="166" fontId="3" fillId="0" borderId="39" xfId="3" applyFont="1" applyFill="1" applyBorder="1" applyAlignment="1">
      <alignment horizontal="center" vertical="center" wrapText="1"/>
    </xf>
    <xf numFmtId="171" fontId="41" fillId="0" borderId="7" xfId="2" applyNumberFormat="1" applyFont="1" applyFill="1" applyBorder="1" applyAlignment="1">
      <alignment horizontal="center" vertical="center" wrapText="1"/>
    </xf>
    <xf numFmtId="9" fontId="48" fillId="0" borderId="0" xfId="4" applyFont="1" applyFill="1" applyAlignment="1">
      <alignment horizontal="center" vertical="center"/>
    </xf>
    <xf numFmtId="166" fontId="3" fillId="0" borderId="7" xfId="3" applyFont="1" applyFill="1" applyBorder="1" applyAlignment="1">
      <alignment horizontal="center" vertical="center" wrapText="1"/>
    </xf>
    <xf numFmtId="0" fontId="48" fillId="0" borderId="7" xfId="0" applyFont="1" applyBorder="1" applyAlignment="1">
      <alignment horizontal="center" vertical="center" wrapText="1"/>
    </xf>
    <xf numFmtId="171" fontId="41" fillId="0" borderId="37" xfId="7" applyNumberFormat="1" applyFont="1" applyFill="1" applyBorder="1" applyAlignment="1">
      <alignment horizontal="center" vertical="center" wrapText="1"/>
    </xf>
    <xf numFmtId="9" fontId="3" fillId="0" borderId="37" xfId="0" applyNumberFormat="1" applyFont="1" applyFill="1" applyBorder="1" applyAlignment="1">
      <alignment horizontal="center" vertical="center" wrapText="1"/>
    </xf>
    <xf numFmtId="166" fontId="3" fillId="0" borderId="37" xfId="3" applyFont="1" applyFill="1" applyBorder="1" applyAlignment="1">
      <alignment horizontal="center" vertical="center" wrapText="1"/>
    </xf>
    <xf numFmtId="0" fontId="51" fillId="0" borderId="41" xfId="8" applyFont="1" applyFill="1" applyBorder="1" applyAlignment="1">
      <alignment horizontal="center" vertical="center" wrapText="1"/>
    </xf>
    <xf numFmtId="0" fontId="22" fillId="0" borderId="7" xfId="0" applyFont="1" applyFill="1" applyBorder="1" applyAlignment="1">
      <alignment vertical="center" wrapText="1"/>
    </xf>
    <xf numFmtId="0" fontId="52" fillId="0" borderId="41" xfId="9" applyFont="1" applyFill="1" applyBorder="1" applyAlignment="1">
      <alignment horizontal="center" vertical="center" wrapText="1"/>
    </xf>
    <xf numFmtId="14" fontId="22" fillId="0" borderId="7" xfId="0" applyNumberFormat="1" applyFont="1" applyFill="1" applyBorder="1" applyAlignment="1">
      <alignment horizontal="center" vertical="center" wrapText="1"/>
    </xf>
    <xf numFmtId="3" fontId="22" fillId="0" borderId="39" xfId="1" applyNumberFormat="1" applyFont="1" applyFill="1" applyBorder="1" applyAlignment="1">
      <alignment horizontal="center" vertical="center" wrapText="1"/>
    </xf>
    <xf numFmtId="0" fontId="22" fillId="0" borderId="7" xfId="0" applyFont="1" applyFill="1" applyBorder="1" applyAlignment="1">
      <alignment horizontal="left" vertical="center" wrapText="1"/>
    </xf>
    <xf numFmtId="9" fontId="22" fillId="0" borderId="7" xfId="4" applyNumberFormat="1" applyFont="1" applyFill="1" applyBorder="1" applyAlignment="1">
      <alignment horizontal="center" vertical="center" wrapText="1"/>
    </xf>
    <xf numFmtId="0" fontId="53" fillId="0" borderId="7" xfId="5" applyFont="1" applyFill="1" applyBorder="1" applyAlignment="1">
      <alignment vertical="center" wrapText="1"/>
    </xf>
    <xf numFmtId="0" fontId="36" fillId="0" borderId="7" xfId="0" applyFont="1" applyFill="1" applyBorder="1" applyAlignment="1">
      <alignment vertical="center" wrapText="1"/>
    </xf>
    <xf numFmtId="0" fontId="22" fillId="0" borderId="37" xfId="0" applyFont="1" applyFill="1" applyBorder="1" applyAlignment="1">
      <alignment horizontal="center" vertical="center" wrapText="1"/>
    </xf>
    <xf numFmtId="168" fontId="54" fillId="9" borderId="7" xfId="2" applyFont="1" applyFill="1" applyBorder="1" applyAlignment="1" applyProtection="1">
      <alignment horizontal="center" vertical="center" wrapText="1"/>
    </xf>
    <xf numFmtId="0" fontId="54" fillId="9" borderId="7" xfId="0" applyFont="1" applyFill="1" applyBorder="1" applyAlignment="1">
      <alignment horizontal="center" vertical="center" wrapText="1"/>
    </xf>
    <xf numFmtId="0" fontId="54" fillId="6" borderId="7" xfId="0" applyFont="1" applyFill="1" applyBorder="1" applyAlignment="1">
      <alignment vertical="center" wrapText="1"/>
    </xf>
    <xf numFmtId="174" fontId="54" fillId="9" borderId="7" xfId="0" applyNumberFormat="1" applyFont="1" applyFill="1" applyBorder="1" applyAlignment="1">
      <alignment horizontal="center" vertical="center" wrapText="1"/>
    </xf>
    <xf numFmtId="0" fontId="54" fillId="6" borderId="7" xfId="0" applyFont="1" applyFill="1" applyBorder="1" applyAlignment="1">
      <alignment horizontal="justify" vertical="center" wrapText="1"/>
    </xf>
    <xf numFmtId="0" fontId="54" fillId="6" borderId="7" xfId="0" applyFont="1" applyFill="1" applyBorder="1" applyAlignment="1">
      <alignment horizontal="center" vertical="center" wrapText="1"/>
    </xf>
    <xf numFmtId="165" fontId="54" fillId="9" borderId="7" xfId="0" applyNumberFormat="1" applyFont="1" applyFill="1" applyBorder="1" applyAlignment="1">
      <alignment horizontal="center" vertical="center" wrapText="1"/>
    </xf>
    <xf numFmtId="0" fontId="24" fillId="0" borderId="0" xfId="0" applyFont="1" applyFill="1" applyAlignment="1">
      <alignment horizontal="center" vertical="center" wrapText="1"/>
    </xf>
    <xf numFmtId="0" fontId="0" fillId="0" borderId="0" xfId="0" applyFont="1" applyFill="1" applyAlignment="1">
      <alignment horizontal="center" vertical="center" wrapText="1"/>
    </xf>
    <xf numFmtId="168" fontId="12" fillId="0" borderId="7" xfId="2" applyFont="1" applyFill="1" applyBorder="1" applyAlignment="1">
      <alignment horizontal="center" vertical="center" wrapText="1"/>
    </xf>
    <xf numFmtId="0" fontId="25" fillId="0" borderId="11" xfId="0" applyFont="1" applyFill="1" applyBorder="1" applyAlignment="1">
      <alignment horizontal="center" vertical="center" wrapText="1"/>
    </xf>
    <xf numFmtId="171" fontId="12" fillId="0" borderId="7" xfId="2" applyNumberFormat="1" applyFont="1" applyFill="1" applyBorder="1" applyAlignment="1">
      <alignment horizontal="center" vertical="center" wrapText="1"/>
    </xf>
    <xf numFmtId="164" fontId="25" fillId="0" borderId="11" xfId="0" applyNumberFormat="1" applyFont="1" applyFill="1" applyBorder="1" applyAlignment="1">
      <alignment horizontal="center" vertical="center" wrapText="1"/>
    </xf>
    <xf numFmtId="171" fontId="12" fillId="0" borderId="7" xfId="2" applyNumberFormat="1" applyFont="1" applyFill="1" applyBorder="1" applyAlignment="1">
      <alignment vertical="center" wrapText="1"/>
    </xf>
    <xf numFmtId="168" fontId="25" fillId="0" borderId="11" xfId="2" applyFont="1" applyFill="1" applyBorder="1" applyAlignment="1">
      <alignment horizontal="center" vertical="center" wrapText="1"/>
    </xf>
    <xf numFmtId="166" fontId="14" fillId="6" borderId="7" xfId="3" applyFont="1" applyFill="1" applyBorder="1" applyAlignment="1">
      <alignment horizontal="center" vertical="center" wrapText="1"/>
    </xf>
    <xf numFmtId="170" fontId="14" fillId="0" borderId="7" xfId="1" applyNumberFormat="1" applyFont="1" applyFill="1" applyBorder="1" applyAlignment="1">
      <alignment horizontal="center" vertical="center"/>
    </xf>
    <xf numFmtId="0" fontId="7" fillId="0" borderId="0" xfId="0" applyFont="1" applyBorder="1" applyAlignment="1">
      <alignment wrapText="1"/>
    </xf>
    <xf numFmtId="0" fontId="3" fillId="2" borderId="11" xfId="0" applyFont="1" applyFill="1" applyBorder="1" applyAlignment="1">
      <alignment horizontal="center" vertical="center" wrapText="1"/>
    </xf>
    <xf numFmtId="0" fontId="8" fillId="4" borderId="42" xfId="0" applyFont="1" applyFill="1" applyBorder="1" applyAlignment="1">
      <alignment horizontal="center" vertical="center" wrapText="1"/>
    </xf>
    <xf numFmtId="0" fontId="7" fillId="2" borderId="28" xfId="0" applyFont="1" applyFill="1" applyBorder="1"/>
    <xf numFmtId="0" fontId="8" fillId="2" borderId="7" xfId="0" applyFont="1" applyFill="1" applyBorder="1" applyAlignment="1">
      <alignment horizontal="center" vertical="center" wrapText="1"/>
    </xf>
    <xf numFmtId="0" fontId="3" fillId="0" borderId="7" xfId="0" applyFont="1" applyFill="1" applyBorder="1" applyAlignment="1">
      <alignment horizontal="center" vertical="center"/>
    </xf>
    <xf numFmtId="168" fontId="12" fillId="10" borderId="7" xfId="2" applyFont="1" applyFill="1" applyBorder="1" applyAlignment="1">
      <alignment horizontal="center" vertical="center" wrapText="1"/>
    </xf>
    <xf numFmtId="0" fontId="3" fillId="10" borderId="7" xfId="0" applyFont="1" applyFill="1" applyBorder="1" applyAlignment="1">
      <alignment horizontal="center" vertical="center" wrapText="1"/>
    </xf>
    <xf numFmtId="0" fontId="3" fillId="6" borderId="7" xfId="0" applyFont="1" applyFill="1" applyBorder="1" applyAlignment="1">
      <alignment horizontal="center" vertical="center"/>
    </xf>
    <xf numFmtId="9" fontId="54" fillId="9" borderId="7" xfId="0" applyNumberFormat="1" applyFont="1" applyFill="1" applyBorder="1" applyAlignment="1">
      <alignment horizontal="center" vertical="center" wrapText="1"/>
    </xf>
    <xf numFmtId="14" fontId="12" fillId="6" borderId="7" xfId="0" applyNumberFormat="1" applyFont="1" applyFill="1" applyBorder="1" applyAlignment="1">
      <alignment horizontal="center" vertical="center"/>
    </xf>
    <xf numFmtId="49" fontId="12" fillId="6" borderId="7" xfId="0" applyNumberFormat="1" applyFont="1" applyFill="1" applyBorder="1" applyAlignment="1">
      <alignment vertical="center" wrapText="1"/>
    </xf>
    <xf numFmtId="9" fontId="14" fillId="6" borderId="7" xfId="0" applyNumberFormat="1" applyFont="1" applyFill="1" applyBorder="1" applyAlignment="1">
      <alignment vertical="center" wrapText="1"/>
    </xf>
    <xf numFmtId="0" fontId="3" fillId="6" borderId="7" xfId="0" applyFont="1" applyFill="1" applyBorder="1" applyAlignment="1">
      <alignment horizontal="center" vertical="center" wrapText="1"/>
    </xf>
    <xf numFmtId="0" fontId="7" fillId="0" borderId="7" xfId="0" applyFont="1" applyBorder="1" applyAlignment="1">
      <alignment horizontal="center" vertical="center" wrapText="1"/>
    </xf>
    <xf numFmtId="1" fontId="14" fillId="0" borderId="7" xfId="0" applyNumberFormat="1" applyFont="1" applyFill="1" applyBorder="1" applyAlignment="1">
      <alignment horizontal="center" vertical="center" wrapText="1"/>
    </xf>
    <xf numFmtId="1" fontId="12" fillId="6" borderId="7" xfId="0" applyNumberFormat="1" applyFont="1" applyFill="1" applyBorder="1" applyAlignment="1">
      <alignment horizontal="center" vertical="center" wrapText="1"/>
    </xf>
    <xf numFmtId="1" fontId="12" fillId="0" borderId="7" xfId="0" applyNumberFormat="1" applyFont="1" applyFill="1" applyBorder="1" applyAlignment="1">
      <alignment horizontal="center" vertical="center" wrapText="1"/>
    </xf>
    <xf numFmtId="1" fontId="14" fillId="6" borderId="7" xfId="4" applyNumberFormat="1" applyFont="1" applyFill="1" applyBorder="1" applyAlignment="1">
      <alignment horizontal="center" vertical="center" wrapText="1"/>
    </xf>
    <xf numFmtId="1" fontId="14" fillId="0" borderId="7" xfId="4" applyNumberFormat="1" applyFont="1" applyFill="1" applyBorder="1" applyAlignment="1">
      <alignment horizontal="center" vertical="center" wrapText="1"/>
    </xf>
    <xf numFmtId="0" fontId="0" fillId="0" borderId="7" xfId="0" applyBorder="1" applyAlignment="1">
      <alignment horizontal="center" vertical="center" wrapText="1"/>
    </xf>
    <xf numFmtId="0" fontId="22" fillId="6" borderId="7" xfId="0" applyFont="1" applyFill="1" applyBorder="1" applyAlignment="1">
      <alignment horizontal="center" vertical="center" wrapText="1"/>
    </xf>
    <xf numFmtId="1" fontId="14" fillId="6" borderId="7" xfId="0" applyNumberFormat="1" applyFont="1" applyFill="1" applyBorder="1" applyAlignment="1">
      <alignment horizontal="center" vertical="center" wrapText="1"/>
    </xf>
    <xf numFmtId="14" fontId="12" fillId="11" borderId="7" xfId="0" applyNumberFormat="1" applyFont="1" applyFill="1" applyBorder="1" applyAlignment="1">
      <alignment horizontal="center" vertical="center" wrapText="1"/>
    </xf>
    <xf numFmtId="9" fontId="14" fillId="0" borderId="7" xfId="4" applyNumberFormat="1" applyFont="1" applyFill="1" applyBorder="1" applyAlignment="1">
      <alignment horizontal="center" vertical="center" wrapText="1"/>
    </xf>
    <xf numFmtId="168" fontId="12" fillId="0" borderId="28" xfId="2" applyFont="1" applyFill="1" applyBorder="1" applyAlignment="1">
      <alignment horizontal="center" vertical="center"/>
    </xf>
    <xf numFmtId="164" fontId="15" fillId="0" borderId="11" xfId="0" applyNumberFormat="1" applyFont="1" applyFill="1" applyBorder="1" applyAlignment="1">
      <alignment vertical="center" wrapText="1"/>
    </xf>
    <xf numFmtId="164" fontId="15" fillId="0" borderId="11" xfId="0" applyNumberFormat="1" applyFont="1" applyFill="1" applyBorder="1" applyAlignment="1">
      <alignment horizontal="center" vertical="center" wrapText="1"/>
    </xf>
    <xf numFmtId="3" fontId="12" fillId="0" borderId="7" xfId="0" applyNumberFormat="1" applyFont="1" applyFill="1" applyBorder="1" applyAlignment="1">
      <alignment horizontal="center" vertical="center" wrapText="1"/>
    </xf>
    <xf numFmtId="9" fontId="15" fillId="0" borderId="11" xfId="4" applyFont="1" applyFill="1" applyBorder="1" applyAlignment="1">
      <alignment horizontal="center" vertical="center" wrapText="1"/>
    </xf>
    <xf numFmtId="0" fontId="44" fillId="0" borderId="7" xfId="0" applyFont="1" applyFill="1" applyBorder="1" applyAlignment="1">
      <alignment vertical="center" wrapText="1"/>
    </xf>
    <xf numFmtId="0" fontId="43" fillId="0" borderId="7" xfId="0" applyFont="1" applyFill="1" applyBorder="1" applyAlignment="1">
      <alignment horizontal="justify" vertical="center"/>
    </xf>
    <xf numFmtId="0" fontId="43" fillId="0" borderId="7" xfId="0" applyFont="1" applyFill="1" applyBorder="1" applyAlignment="1">
      <alignment horizontal="justify" vertical="center" wrapText="1"/>
    </xf>
    <xf numFmtId="0" fontId="25" fillId="0" borderId="35" xfId="0" applyFont="1" applyFill="1" applyBorder="1" applyAlignment="1">
      <alignment vertical="top" wrapText="1"/>
    </xf>
    <xf numFmtId="0" fontId="15" fillId="0" borderId="7" xfId="0" applyFont="1" applyFill="1" applyBorder="1" applyAlignment="1">
      <alignment horizontal="justify" vertical="center" wrapText="1"/>
    </xf>
    <xf numFmtId="0" fontId="15" fillId="6" borderId="7" xfId="0" applyFont="1" applyFill="1" applyBorder="1" applyAlignment="1">
      <alignment vertical="center" wrapText="1"/>
    </xf>
    <xf numFmtId="14" fontId="36" fillId="0" borderId="7" xfId="0" applyNumberFormat="1" applyFont="1" applyFill="1" applyBorder="1" applyAlignment="1">
      <alignment horizontal="center" vertical="center" wrapText="1"/>
    </xf>
    <xf numFmtId="14" fontId="14" fillId="0" borderId="7" xfId="0" applyNumberFormat="1" applyFont="1" applyFill="1" applyBorder="1" applyAlignment="1">
      <alignment horizontal="right" vertical="center" wrapText="1"/>
    </xf>
    <xf numFmtId="170" fontId="12" fillId="6" borderId="7" xfId="1" applyNumberFormat="1" applyFont="1" applyFill="1" applyBorder="1" applyAlignment="1">
      <alignment horizontal="center" vertical="center"/>
    </xf>
    <xf numFmtId="10" fontId="15" fillId="6" borderId="11" xfId="4" applyNumberFormat="1" applyFont="1" applyFill="1" applyBorder="1" applyAlignment="1">
      <alignment horizontal="center" vertical="center" wrapText="1"/>
    </xf>
    <xf numFmtId="10" fontId="12" fillId="6" borderId="7" xfId="0" applyNumberFormat="1" applyFont="1" applyFill="1" applyBorder="1" applyAlignment="1">
      <alignment horizontal="center" vertical="center" wrapText="1"/>
    </xf>
    <xf numFmtId="9" fontId="15" fillId="6" borderId="11" xfId="0" applyNumberFormat="1" applyFont="1" applyFill="1" applyBorder="1" applyAlignment="1">
      <alignment horizontal="center" vertical="center" wrapText="1"/>
    </xf>
    <xf numFmtId="0" fontId="13" fillId="12" borderId="7" xfId="0" applyFont="1" applyFill="1" applyBorder="1" applyAlignment="1">
      <alignment horizontal="justify" vertical="center" wrapText="1"/>
    </xf>
    <xf numFmtId="0" fontId="13" fillId="12" borderId="7" xfId="0" applyFont="1" applyFill="1" applyBorder="1" applyAlignment="1">
      <alignment horizontal="justify" vertical="center"/>
    </xf>
    <xf numFmtId="0" fontId="16" fillId="12" borderId="7" xfId="0" applyFont="1" applyFill="1" applyBorder="1" applyAlignment="1">
      <alignment horizontal="justify" vertical="center" wrapText="1"/>
    </xf>
    <xf numFmtId="9" fontId="12" fillId="0" borderId="7" xfId="4" applyFont="1" applyFill="1" applyBorder="1" applyAlignment="1">
      <alignment horizontal="center" vertical="center" wrapText="1"/>
    </xf>
    <xf numFmtId="9" fontId="12" fillId="0" borderId="7" xfId="4" applyFont="1" applyFill="1" applyBorder="1" applyAlignment="1">
      <alignment vertical="center" wrapText="1"/>
    </xf>
    <xf numFmtId="0" fontId="3" fillId="0" borderId="7" xfId="0" applyFont="1" applyFill="1" applyBorder="1"/>
    <xf numFmtId="9" fontId="12" fillId="0" borderId="7" xfId="0" applyNumberFormat="1" applyFont="1" applyBorder="1" applyAlignment="1">
      <alignment vertical="center" wrapText="1"/>
    </xf>
    <xf numFmtId="9" fontId="12" fillId="0" borderId="7" xfId="0" applyNumberFormat="1" applyFont="1" applyBorder="1" applyAlignment="1">
      <alignment horizontal="center" vertical="center" wrapText="1"/>
    </xf>
    <xf numFmtId="0" fontId="25" fillId="0" borderId="11" xfId="0" applyFont="1" applyFill="1" applyBorder="1" applyAlignment="1">
      <alignment horizontal="justify" vertical="center" wrapText="1"/>
    </xf>
    <xf numFmtId="0" fontId="25" fillId="0" borderId="35" xfId="0" applyFont="1" applyFill="1" applyBorder="1" applyAlignment="1">
      <alignment horizontal="justify" vertical="center" wrapText="1"/>
    </xf>
    <xf numFmtId="9" fontId="0" fillId="0" borderId="7" xfId="0" applyNumberFormat="1" applyFont="1" applyFill="1" applyBorder="1" applyAlignment="1">
      <alignment horizontal="center" vertical="center" wrapText="1"/>
    </xf>
    <xf numFmtId="0" fontId="2" fillId="12" borderId="7" xfId="0" applyFont="1" applyFill="1" applyBorder="1" applyAlignment="1">
      <alignment horizontal="justify" vertical="center" wrapText="1"/>
    </xf>
    <xf numFmtId="0" fontId="26" fillId="12" borderId="7" xfId="0" applyFont="1" applyFill="1" applyBorder="1" applyAlignment="1">
      <alignment horizontal="justify" vertical="center" wrapText="1"/>
    </xf>
    <xf numFmtId="0" fontId="28" fillId="0" borderId="35" xfId="0" applyFont="1" applyFill="1" applyBorder="1" applyAlignment="1">
      <alignment vertical="top" wrapText="1"/>
    </xf>
    <xf numFmtId="0" fontId="16" fillId="12" borderId="7" xfId="0" applyFont="1" applyFill="1" applyBorder="1" applyAlignment="1">
      <alignment horizontal="justify" vertical="center"/>
    </xf>
    <xf numFmtId="172" fontId="12" fillId="0" borderId="28" xfId="0" applyNumberFormat="1" applyFont="1" applyBorder="1" applyAlignment="1">
      <alignment horizontal="center" vertical="center"/>
    </xf>
    <xf numFmtId="172" fontId="15" fillId="0" borderId="11" xfId="0" applyNumberFormat="1" applyFont="1" applyBorder="1" applyAlignment="1">
      <alignment horizontal="center" vertical="center" wrapText="1"/>
    </xf>
    <xf numFmtId="0" fontId="21" fillId="0" borderId="11" xfId="0" applyFont="1" applyBorder="1" applyAlignment="1">
      <alignment vertical="center" wrapText="1"/>
    </xf>
    <xf numFmtId="0" fontId="15" fillId="0" borderId="7" xfId="0" applyFont="1" applyBorder="1" applyAlignment="1">
      <alignment vertical="center" wrapText="1"/>
    </xf>
    <xf numFmtId="175" fontId="15" fillId="0" borderId="11" xfId="0" applyNumberFormat="1" applyFont="1" applyBorder="1" applyAlignment="1">
      <alignment horizontal="center" vertical="center" wrapText="1"/>
    </xf>
    <xf numFmtId="168" fontId="15" fillId="0" borderId="11" xfId="2" applyFont="1" applyBorder="1" applyAlignment="1">
      <alignment vertical="center" wrapText="1"/>
    </xf>
    <xf numFmtId="172" fontId="12" fillId="0" borderId="7" xfId="0" applyNumberFormat="1" applyFont="1" applyBorder="1" applyAlignment="1">
      <alignment horizontal="center" vertical="center"/>
    </xf>
    <xf numFmtId="175" fontId="15" fillId="0" borderId="7" xfId="0" applyNumberFormat="1" applyFont="1" applyBorder="1" applyAlignment="1">
      <alignment horizontal="center" vertical="center" wrapText="1"/>
    </xf>
    <xf numFmtId="3" fontId="7" fillId="0" borderId="39" xfId="11" applyNumberFormat="1" applyFont="1" applyFill="1" applyBorder="1" applyAlignment="1">
      <alignment horizontal="center" vertical="center" wrapText="1"/>
    </xf>
    <xf numFmtId="3" fontId="7" fillId="0" borderId="39" xfId="12" applyNumberFormat="1" applyFont="1" applyFill="1" applyBorder="1" applyAlignment="1">
      <alignment horizontal="center" vertical="center" wrapText="1"/>
    </xf>
    <xf numFmtId="9" fontId="7" fillId="0" borderId="39" xfId="13" applyNumberFormat="1" applyFont="1" applyFill="1" applyBorder="1" applyAlignment="1">
      <alignment horizontal="center" vertical="center" wrapText="1"/>
    </xf>
    <xf numFmtId="3" fontId="48" fillId="0" borderId="0" xfId="8" applyNumberFormat="1" applyFont="1" applyFill="1" applyAlignment="1">
      <alignment horizontal="center" vertical="center"/>
    </xf>
    <xf numFmtId="9" fontId="41" fillId="0" borderId="7" xfId="13" applyFont="1" applyFill="1" applyBorder="1" applyAlignment="1">
      <alignment horizontal="center" vertical="center" wrapText="1"/>
    </xf>
    <xf numFmtId="9" fontId="7" fillId="0" borderId="7" xfId="13" applyNumberFormat="1" applyFont="1" applyFill="1" applyBorder="1" applyAlignment="1">
      <alignment horizontal="center" vertical="center" wrapText="1"/>
    </xf>
    <xf numFmtId="9" fontId="41" fillId="0" borderId="7" xfId="4" applyFont="1" applyFill="1" applyBorder="1" applyAlignment="1">
      <alignment horizontal="center" vertical="center" wrapText="1"/>
    </xf>
    <xf numFmtId="0" fontId="7" fillId="0" borderId="37" xfId="14" applyFont="1" applyFill="1" applyBorder="1" applyAlignment="1">
      <alignment horizontal="center" vertical="center" wrapText="1"/>
    </xf>
    <xf numFmtId="9" fontId="7" fillId="0" borderId="37" xfId="13" applyNumberFormat="1" applyFont="1" applyFill="1" applyBorder="1" applyAlignment="1">
      <alignment horizontal="center" vertical="center" wrapText="1"/>
    </xf>
    <xf numFmtId="0" fontId="41" fillId="0" borderId="7" xfId="14" applyFont="1" applyFill="1" applyBorder="1" applyAlignment="1">
      <alignment horizontal="center" vertical="center" wrapText="1"/>
    </xf>
    <xf numFmtId="0" fontId="3" fillId="0" borderId="40" xfId="14" applyFont="1" applyFill="1" applyBorder="1" applyAlignment="1">
      <alignment horizontal="left" vertical="center" wrapText="1"/>
    </xf>
    <xf numFmtId="0" fontId="48" fillId="0" borderId="43" xfId="15" applyFont="1" applyFill="1" applyBorder="1" applyAlignment="1">
      <alignment horizontal="left" vertical="center" wrapText="1"/>
    </xf>
    <xf numFmtId="0" fontId="3" fillId="0" borderId="36" xfId="14" applyFont="1" applyFill="1" applyBorder="1" applyAlignment="1">
      <alignment horizontal="left" vertical="center" wrapText="1"/>
    </xf>
    <xf numFmtId="0" fontId="3" fillId="0" borderId="38" xfId="14" applyFont="1" applyFill="1" applyBorder="1" applyAlignment="1">
      <alignment horizontal="left" vertical="center" wrapText="1"/>
    </xf>
    <xf numFmtId="0" fontId="14" fillId="7" borderId="7" xfId="0" applyFont="1" applyFill="1" applyBorder="1" applyAlignment="1">
      <alignment horizontal="justify" vertical="top" wrapText="1"/>
    </xf>
    <xf numFmtId="0" fontId="12" fillId="6" borderId="7" xfId="0" applyFont="1" applyFill="1" applyBorder="1" applyAlignment="1">
      <alignment horizontal="justify" vertical="top" wrapText="1"/>
    </xf>
    <xf numFmtId="0" fontId="14" fillId="7" borderId="7" xfId="0" applyFont="1" applyFill="1" applyBorder="1" applyAlignment="1">
      <alignment horizontal="center" vertical="top" wrapText="1"/>
    </xf>
    <xf numFmtId="0" fontId="16" fillId="7" borderId="7" xfId="0" applyFont="1" applyFill="1" applyBorder="1" applyAlignment="1">
      <alignment horizontal="center" vertical="top" wrapText="1"/>
    </xf>
    <xf numFmtId="9" fontId="14" fillId="7" borderId="7" xfId="0" applyNumberFormat="1" applyFont="1" applyFill="1" applyBorder="1" applyAlignment="1">
      <alignment horizontal="center" vertical="top" wrapText="1"/>
    </xf>
    <xf numFmtId="0" fontId="14" fillId="7" borderId="7" xfId="0" applyFont="1" applyFill="1" applyBorder="1" applyAlignment="1">
      <alignment horizontal="justify" vertical="center" wrapText="1"/>
    </xf>
    <xf numFmtId="0" fontId="16" fillId="6" borderId="7" xfId="0" applyFont="1" applyFill="1" applyBorder="1" applyAlignment="1">
      <alignment horizontal="justify" vertical="center" wrapText="1"/>
    </xf>
    <xf numFmtId="3" fontId="16" fillId="7" borderId="7" xfId="0" applyNumberFormat="1" applyFont="1" applyFill="1" applyBorder="1" applyAlignment="1">
      <alignment horizontal="center" vertical="center" wrapText="1"/>
    </xf>
    <xf numFmtId="0" fontId="16" fillId="7" borderId="7" xfId="0" applyFont="1" applyFill="1" applyBorder="1" applyAlignment="1">
      <alignment horizontal="justify" vertical="center" wrapText="1"/>
    </xf>
    <xf numFmtId="10" fontId="14" fillId="7" borderId="7" xfId="4" applyNumberFormat="1" applyFont="1" applyFill="1" applyBorder="1" applyAlignment="1">
      <alignment horizontal="center" vertical="center" wrapText="1"/>
    </xf>
    <xf numFmtId="0" fontId="14" fillId="0" borderId="28" xfId="0" applyFont="1" applyFill="1" applyBorder="1" applyAlignment="1">
      <alignment horizontal="center" vertical="center" wrapText="1"/>
    </xf>
    <xf numFmtId="9" fontId="43" fillId="6" borderId="7" xfId="0" applyNumberFormat="1" applyFont="1" applyFill="1" applyBorder="1" applyAlignment="1">
      <alignment horizontal="center" vertical="center" wrapText="1"/>
    </xf>
    <xf numFmtId="0" fontId="3" fillId="6" borderId="11" xfId="0" applyFont="1" applyFill="1" applyBorder="1" applyAlignment="1">
      <alignment vertical="center" wrapText="1"/>
    </xf>
    <xf numFmtId="0" fontId="0" fillId="6" borderId="7" xfId="0" applyFill="1" applyBorder="1" applyAlignment="1">
      <alignment horizontal="justify" vertical="center" wrapText="1"/>
    </xf>
    <xf numFmtId="165" fontId="14" fillId="6" borderId="7" xfId="0" applyNumberFormat="1" applyFont="1" applyFill="1" applyBorder="1" applyAlignment="1">
      <alignment horizontal="center" vertical="center" wrapText="1"/>
    </xf>
    <xf numFmtId="9" fontId="14" fillId="6" borderId="7" xfId="4" applyFont="1" applyFill="1" applyBorder="1" applyAlignment="1">
      <alignment horizontal="center" vertical="center" wrapText="1"/>
    </xf>
    <xf numFmtId="166" fontId="12" fillId="0" borderId="7" xfId="3" applyFont="1" applyFill="1" applyBorder="1" applyAlignment="1">
      <alignment horizontal="center" vertical="center" wrapText="1"/>
    </xf>
    <xf numFmtId="0" fontId="13" fillId="12" borderId="7" xfId="0" applyFont="1" applyFill="1" applyBorder="1" applyAlignment="1">
      <alignment vertical="center" wrapText="1"/>
    </xf>
    <xf numFmtId="0" fontId="15" fillId="6" borderId="36" xfId="0" applyFont="1" applyFill="1" applyBorder="1" applyAlignment="1">
      <alignment vertical="center" wrapText="1"/>
    </xf>
    <xf numFmtId="171" fontId="14" fillId="6" borderId="7" xfId="2" applyNumberFormat="1" applyFont="1" applyFill="1" applyBorder="1" applyAlignment="1">
      <alignment horizontal="center" vertical="center" wrapText="1"/>
    </xf>
    <xf numFmtId="0" fontId="22" fillId="6" borderId="36" xfId="0" applyFont="1" applyFill="1" applyBorder="1" applyAlignment="1">
      <alignment horizontal="justify" vertical="center" wrapText="1"/>
    </xf>
    <xf numFmtId="0" fontId="42" fillId="6" borderId="7" xfId="0" applyFont="1" applyFill="1" applyBorder="1" applyAlignment="1">
      <alignment vertical="center" wrapText="1"/>
    </xf>
    <xf numFmtId="10" fontId="12" fillId="0" borderId="7" xfId="0" applyNumberFormat="1" applyFont="1" applyFill="1" applyBorder="1" applyAlignment="1">
      <alignment horizontal="center" vertical="center" wrapText="1"/>
    </xf>
    <xf numFmtId="0" fontId="5" fillId="2" borderId="10" xfId="0" applyFont="1" applyFill="1" applyBorder="1" applyAlignment="1">
      <alignment horizontal="left"/>
    </xf>
    <xf numFmtId="0" fontId="5" fillId="2" borderId="6" xfId="0" applyFont="1" applyFill="1" applyBorder="1" applyAlignment="1">
      <alignment horizontal="left"/>
    </xf>
    <xf numFmtId="0" fontId="8" fillId="4" borderId="4" xfId="0" applyFont="1" applyFill="1" applyBorder="1" applyAlignment="1">
      <alignment horizontal="center" vertical="center"/>
    </xf>
    <xf numFmtId="0" fontId="8" fillId="4" borderId="0" xfId="0" applyFont="1" applyFill="1" applyBorder="1" applyAlignment="1">
      <alignment horizontal="center" vertical="center"/>
    </xf>
    <xf numFmtId="0" fontId="8" fillId="4" borderId="18" xfId="0" applyFont="1" applyFill="1" applyBorder="1" applyAlignment="1">
      <alignment horizontal="center" vertical="center"/>
    </xf>
    <xf numFmtId="0" fontId="8" fillId="4" borderId="19" xfId="0" applyFont="1" applyFill="1" applyBorder="1" applyAlignment="1">
      <alignment horizontal="center" vertical="center"/>
    </xf>
    <xf numFmtId="0" fontId="9" fillId="5" borderId="1" xfId="0" applyFont="1" applyFill="1" applyBorder="1" applyAlignment="1">
      <alignment horizontal="center" vertical="center" wrapText="1"/>
    </xf>
    <xf numFmtId="0" fontId="9" fillId="5" borderId="2" xfId="0" applyFont="1" applyFill="1" applyBorder="1" applyAlignment="1">
      <alignment horizontal="center" vertical="center" wrapText="1"/>
    </xf>
    <xf numFmtId="0" fontId="9" fillId="5" borderId="3" xfId="0" applyFont="1" applyFill="1" applyBorder="1" applyAlignment="1">
      <alignment horizontal="center" vertical="center" wrapText="1"/>
    </xf>
    <xf numFmtId="0" fontId="9" fillId="5" borderId="18" xfId="0" applyFont="1" applyFill="1" applyBorder="1" applyAlignment="1">
      <alignment horizontal="center" vertical="center" wrapText="1"/>
    </xf>
    <xf numFmtId="0" fontId="9" fillId="5" borderId="19" xfId="0" applyFont="1" applyFill="1" applyBorder="1" applyAlignment="1">
      <alignment horizontal="center" vertical="center" wrapText="1"/>
    </xf>
    <xf numFmtId="0" fontId="9" fillId="5" borderId="20" xfId="0" applyFont="1" applyFill="1" applyBorder="1" applyAlignment="1">
      <alignment horizontal="center" vertical="center" wrapText="1"/>
    </xf>
    <xf numFmtId="0" fontId="9" fillId="4" borderId="1" xfId="0" applyFont="1" applyFill="1" applyBorder="1" applyAlignment="1">
      <alignment horizontal="center" vertical="center"/>
    </xf>
    <xf numFmtId="0" fontId="9" fillId="4" borderId="2" xfId="0" applyFont="1" applyFill="1" applyBorder="1" applyAlignment="1">
      <alignment horizontal="center" vertical="center"/>
    </xf>
    <xf numFmtId="0" fontId="9" fillId="4" borderId="3" xfId="0" applyFont="1" applyFill="1" applyBorder="1" applyAlignment="1">
      <alignment horizontal="center" vertical="center"/>
    </xf>
    <xf numFmtId="0" fontId="9" fillId="4" borderId="18" xfId="0" applyFont="1" applyFill="1" applyBorder="1" applyAlignment="1">
      <alignment horizontal="center" vertical="center"/>
    </xf>
    <xf numFmtId="0" fontId="9" fillId="4" borderId="19" xfId="0" applyFont="1" applyFill="1" applyBorder="1" applyAlignment="1">
      <alignment horizontal="center" vertical="center"/>
    </xf>
    <xf numFmtId="0" fontId="9" fillId="4" borderId="20" xfId="0" applyFont="1" applyFill="1" applyBorder="1" applyAlignment="1">
      <alignment horizontal="center" vertical="center"/>
    </xf>
    <xf numFmtId="0" fontId="10" fillId="2" borderId="17" xfId="0" applyFont="1" applyFill="1" applyBorder="1" applyAlignment="1">
      <alignment horizontal="center" vertical="center"/>
    </xf>
    <xf numFmtId="0" fontId="10" fillId="2" borderId="21" xfId="0" applyFont="1" applyFill="1" applyBorder="1" applyAlignment="1">
      <alignment horizontal="center" vertical="center"/>
    </xf>
    <xf numFmtId="0" fontId="10" fillId="2" borderId="4" xfId="0" applyFont="1" applyFill="1" applyBorder="1" applyAlignment="1">
      <alignment horizontal="center" vertical="center"/>
    </xf>
    <xf numFmtId="0" fontId="10" fillId="4" borderId="22" xfId="0" applyFont="1" applyFill="1" applyBorder="1" applyAlignment="1">
      <alignment horizontal="center" vertical="center"/>
    </xf>
    <xf numFmtId="0" fontId="10" fillId="4" borderId="23" xfId="0" applyFont="1" applyFill="1" applyBorder="1" applyAlignment="1">
      <alignment horizontal="center" vertical="center"/>
    </xf>
    <xf numFmtId="0" fontId="10" fillId="4" borderId="24" xfId="0" applyFont="1" applyFill="1" applyBorder="1" applyAlignment="1">
      <alignment horizontal="center" vertical="center"/>
    </xf>
    <xf numFmtId="0" fontId="10" fillId="4" borderId="25" xfId="0" applyFont="1" applyFill="1" applyBorder="1" applyAlignment="1">
      <alignment horizontal="center" vertical="center" wrapText="1"/>
    </xf>
    <xf numFmtId="0" fontId="10" fillId="4" borderId="24" xfId="0" applyFont="1" applyFill="1" applyBorder="1" applyAlignment="1">
      <alignment horizontal="center" vertical="center" wrapText="1"/>
    </xf>
    <xf numFmtId="0" fontId="10" fillId="4" borderId="26" xfId="0" applyFont="1" applyFill="1" applyBorder="1" applyAlignment="1">
      <alignment horizontal="center" vertical="center" wrapText="1"/>
    </xf>
    <xf numFmtId="0" fontId="10" fillId="4" borderId="0" xfId="0" applyFont="1" applyFill="1" applyBorder="1" applyAlignment="1">
      <alignment horizontal="center" vertical="center" wrapText="1"/>
    </xf>
    <xf numFmtId="0" fontId="10" fillId="4" borderId="27" xfId="0" applyFont="1" applyFill="1" applyBorder="1" applyAlignment="1">
      <alignment horizontal="center" vertical="center" wrapText="1"/>
    </xf>
    <xf numFmtId="0" fontId="10" fillId="4" borderId="28" xfId="0" applyFont="1" applyFill="1" applyBorder="1" applyAlignment="1">
      <alignment horizontal="center" vertical="center" wrapText="1"/>
    </xf>
    <xf numFmtId="0" fontId="10" fillId="4" borderId="23" xfId="0" applyFont="1" applyFill="1" applyBorder="1" applyAlignment="1">
      <alignment horizontal="center" vertical="center" wrapText="1"/>
    </xf>
    <xf numFmtId="0" fontId="10" fillId="4" borderId="29" xfId="0" applyFont="1" applyFill="1" applyBorder="1" applyAlignment="1">
      <alignment horizontal="center" vertical="center" wrapText="1"/>
    </xf>
    <xf numFmtId="0" fontId="9" fillId="5" borderId="22" xfId="0" applyFont="1" applyFill="1" applyBorder="1" applyAlignment="1">
      <alignment horizontal="center" vertical="center" wrapText="1"/>
    </xf>
    <xf numFmtId="0" fontId="9" fillId="5" borderId="23" xfId="0" applyFont="1" applyFill="1" applyBorder="1" applyAlignment="1">
      <alignment horizontal="center" vertical="center" wrapText="1"/>
    </xf>
    <xf numFmtId="0" fontId="9" fillId="5" borderId="29" xfId="0" applyFont="1" applyFill="1" applyBorder="1" applyAlignment="1">
      <alignment horizontal="center" vertical="center" wrapText="1"/>
    </xf>
    <xf numFmtId="0" fontId="9" fillId="4" borderId="22" xfId="0" applyFont="1" applyFill="1" applyBorder="1" applyAlignment="1">
      <alignment horizontal="center" vertical="center" wrapText="1"/>
    </xf>
    <xf numFmtId="0" fontId="9" fillId="4" borderId="23" xfId="0" applyFont="1" applyFill="1" applyBorder="1" applyAlignment="1">
      <alignment horizontal="center" vertical="center" wrapText="1"/>
    </xf>
    <xf numFmtId="0" fontId="9" fillId="4" borderId="29" xfId="0" applyFont="1" applyFill="1" applyBorder="1" applyAlignment="1">
      <alignment horizontal="center" vertical="center" wrapText="1"/>
    </xf>
    <xf numFmtId="171" fontId="12" fillId="0" borderId="28" xfId="2" applyNumberFormat="1" applyFont="1" applyFill="1" applyBorder="1" applyAlignment="1">
      <alignment horizontal="center" vertical="center" wrapText="1"/>
    </xf>
    <xf numFmtId="171" fontId="12" fillId="0" borderId="26" xfId="2" applyNumberFormat="1" applyFont="1" applyFill="1" applyBorder="1" applyAlignment="1">
      <alignment horizontal="center" vertical="center" wrapText="1"/>
    </xf>
    <xf numFmtId="171" fontId="12" fillId="0" borderId="11" xfId="2" applyNumberFormat="1" applyFont="1" applyFill="1" applyBorder="1" applyAlignment="1">
      <alignment horizontal="center" vertical="center" wrapText="1"/>
    </xf>
    <xf numFmtId="165" fontId="14" fillId="6" borderId="11" xfId="0" applyNumberFormat="1" applyFont="1" applyFill="1" applyBorder="1" applyAlignment="1">
      <alignment horizontal="center" vertical="center" wrapText="1"/>
    </xf>
    <xf numFmtId="165" fontId="14" fillId="6" borderId="7" xfId="0" applyNumberFormat="1" applyFont="1" applyFill="1" applyBorder="1" applyAlignment="1">
      <alignment horizontal="center" vertical="center" wrapText="1"/>
    </xf>
    <xf numFmtId="175" fontId="14" fillId="6" borderId="11" xfId="4" applyNumberFormat="1" applyFont="1" applyFill="1" applyBorder="1" applyAlignment="1">
      <alignment horizontal="center" vertical="center" wrapText="1"/>
    </xf>
    <xf numFmtId="175" fontId="14" fillId="6" borderId="7" xfId="4" applyNumberFormat="1"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0"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16"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4" fillId="2" borderId="15" xfId="0" applyFont="1" applyFill="1" applyBorder="1" applyAlignment="1">
      <alignment horizontal="center" vertical="center" wrapText="1"/>
    </xf>
    <xf numFmtId="0" fontId="5" fillId="3" borderId="7" xfId="0" applyFont="1" applyFill="1" applyBorder="1" applyAlignment="1">
      <alignment horizontal="center"/>
    </xf>
    <xf numFmtId="0" fontId="5" fillId="3" borderId="8" xfId="0" applyFont="1" applyFill="1" applyBorder="1" applyAlignment="1">
      <alignment horizontal="center"/>
    </xf>
    <xf numFmtId="0" fontId="6" fillId="3" borderId="7" xfId="0" applyFont="1" applyFill="1" applyBorder="1" applyAlignment="1">
      <alignment horizontal="center"/>
    </xf>
    <xf numFmtId="0" fontId="6" fillId="3" borderId="8" xfId="0" applyFont="1" applyFill="1" applyBorder="1" applyAlignment="1">
      <alignment horizontal="center"/>
    </xf>
    <xf numFmtId="0" fontId="14" fillId="6" borderId="36" xfId="0" applyFont="1" applyFill="1" applyBorder="1" applyAlignment="1">
      <alignment horizontal="center" vertical="center" wrapText="1"/>
    </xf>
  </cellXfs>
  <cellStyles count="18">
    <cellStyle name="Hipervínculo" xfId="5" builtinId="8"/>
    <cellStyle name="Hipervínculo 4" xfId="9"/>
    <cellStyle name="Millares" xfId="1" builtinId="3"/>
    <cellStyle name="Millares [0] 6" xfId="11"/>
    <cellStyle name="Millares 24" xfId="12"/>
    <cellStyle name="Moneda" xfId="2" builtinId="4"/>
    <cellStyle name="Moneda [0]" xfId="3" builtinId="7"/>
    <cellStyle name="Moneda [0] 3" xfId="17"/>
    <cellStyle name="Moneda 2" xfId="6"/>
    <cellStyle name="Moneda 4" xfId="7"/>
    <cellStyle name="Moneda 47" xfId="16"/>
    <cellStyle name="Normal" xfId="0" builtinId="0"/>
    <cellStyle name="Normal 14" xfId="14"/>
    <cellStyle name="Normal 2" xfId="10"/>
    <cellStyle name="Normal 3" xfId="15"/>
    <cellStyle name="Normal 5" xfId="8"/>
    <cellStyle name="Porcentaje" xfId="4" builtinId="5"/>
    <cellStyle name="Porcentaje 8" xfId="1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garamirez\Documents\1.%20SOPORTE%20T&#201;CNICO%20Y%20ADMINISTRATIVO\PLAN%20DE%20ACCI&#211;N%20DISTRITAL%20DE%20DISCAPACIDAD\6.%20Ajuste%20PADD%202016-2020%20noviembre\Copia%20de%20Matriz%20PADD_ajustado%20octubre%20revisado%20SDP.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garamirez\Documents\1.%20SOPORTE%20T&#201;CNICO%20Y%20ADMINISTRATIVO\PLAN%20DE%20ACCI&#211;N%202016-2019\Copia%20de%20Copia%20de%20Plan%20de%20Acci&#243;n%20Distrital%20de%20Discapacidad%20%202016-2020%20YANETH..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DD 2016-2020"/>
      <sheetName val="PADD 2016-2020 (2)"/>
      <sheetName val="Validadores (2)"/>
    </sheetNames>
    <sheetDataSet>
      <sheetData sheetId="0"/>
      <sheetData sheetId="1"/>
      <sheetData sheetId="2">
        <row r="3">
          <cell r="B3" t="str">
            <v>Semestre 1</v>
          </cell>
          <cell r="N3" t="str">
            <v>_01_Pilar_Igualdad_de_Calidad_de_Vida</v>
          </cell>
          <cell r="BF3" t="str">
            <v>_Sector_Gestión_Pública</v>
          </cell>
        </row>
        <row r="4">
          <cell r="B4" t="str">
            <v>Semestre 2</v>
          </cell>
          <cell r="N4" t="str">
            <v>_02_Pilar_Democracia_Urbana</v>
          </cell>
          <cell r="BF4" t="str">
            <v>_Sector_Gobierno</v>
          </cell>
        </row>
        <row r="5">
          <cell r="B5" t="str">
            <v>Formulación PA</v>
          </cell>
          <cell r="N5" t="str">
            <v>_03_Pilar_Construcción_de_Comunidad_y_Cultura_Ciudadana</v>
          </cell>
          <cell r="BF5" t="str">
            <v>_Sector_Hacienda</v>
          </cell>
        </row>
        <row r="6">
          <cell r="BF6" t="str">
            <v>_Sector_Planeación</v>
          </cell>
        </row>
        <row r="7">
          <cell r="BF7" t="str">
            <v>_Sector_Desarrollo_Económico_Industria_y_Turismo</v>
          </cell>
        </row>
        <row r="8">
          <cell r="BF8" t="str">
            <v>_Sector_Educación</v>
          </cell>
        </row>
        <row r="9">
          <cell r="BF9" t="str">
            <v>_Sector_Salud</v>
          </cell>
        </row>
        <row r="10">
          <cell r="BF10" t="str">
            <v>_Sector_Integración_Social</v>
          </cell>
        </row>
        <row r="11">
          <cell r="BF11" t="str">
            <v>_Sector_Cultura_Recreación_y_Deporte</v>
          </cell>
        </row>
        <row r="12">
          <cell r="BF12" t="str">
            <v>_Sector_Ambiente</v>
          </cell>
        </row>
        <row r="13">
          <cell r="BF13" t="str">
            <v>_Sector_Movilidad</v>
          </cell>
        </row>
        <row r="14">
          <cell r="BF14" t="str">
            <v>_Sector_Hábitat</v>
          </cell>
        </row>
        <row r="15">
          <cell r="BF15" t="str">
            <v>_Sector_Mujer</v>
          </cell>
        </row>
        <row r="16">
          <cell r="BF16" t="str">
            <v>_Sector_Seguridad_Convivencia_y_Justicia</v>
          </cell>
        </row>
        <row r="17">
          <cell r="BF17" t="str">
            <v>_Sector_Gestión_Jurídica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Hoja3"/>
      <sheetName val="ValidadoreS"/>
      <sheetName val="PARA CTDD"/>
      <sheetName val="Hoja2"/>
    </sheetNames>
    <sheetDataSet>
      <sheetData sheetId="0"/>
      <sheetData sheetId="1"/>
      <sheetData sheetId="2">
        <row r="3">
          <cell r="B3" t="str">
            <v>Semestre 1</v>
          </cell>
          <cell r="D3" t="str">
            <v>_Desarrollo_capacidades_oportunidades</v>
          </cell>
        </row>
        <row r="4">
          <cell r="D4" t="str">
            <v>_Ciudadanía_activa</v>
          </cell>
        </row>
        <row r="5">
          <cell r="D5" t="str">
            <v>_Cultural_simbólica</v>
          </cell>
        </row>
        <row r="6">
          <cell r="D6" t="str">
            <v>_Entorno_territorio_medio_ambiente</v>
          </cell>
        </row>
      </sheetData>
      <sheetData sheetId="3"/>
      <sheetData sheetId="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mailto:dmartinez@educacionbogota.gov.co" TargetMode="External"/><Relationship Id="rId18" Type="http://schemas.openxmlformats.org/officeDocument/2006/relationships/hyperlink" Target="mailto:gloria.beltran@idu.gov.co" TargetMode="External"/><Relationship Id="rId26" Type="http://schemas.openxmlformats.org/officeDocument/2006/relationships/hyperlink" Target="mailto:francisco.gonzalez@transmilenio.gov.co" TargetMode="External"/><Relationship Id="rId39" Type="http://schemas.openxmlformats.org/officeDocument/2006/relationships/hyperlink" Target="mailto:oscar.ruiz@idrd.gov.co" TargetMode="External"/><Relationship Id="rId21" Type="http://schemas.openxmlformats.org/officeDocument/2006/relationships/hyperlink" Target="mailto:rborrero@movilidadbogota.gov.co" TargetMode="External"/><Relationship Id="rId34" Type="http://schemas.openxmlformats.org/officeDocument/2006/relationships/hyperlink" Target="mailto:chdiazg@ipes.gov.co" TargetMode="External"/><Relationship Id="rId42" Type="http://schemas.openxmlformats.org/officeDocument/2006/relationships/hyperlink" Target="mailto:ctorres@sdp.gov.co" TargetMode="External"/><Relationship Id="rId47" Type="http://schemas.openxmlformats.org/officeDocument/2006/relationships/printerSettings" Target="../printerSettings/printerSettings1.bin"/><Relationship Id="rId7" Type="http://schemas.openxmlformats.org/officeDocument/2006/relationships/hyperlink" Target="mailto:angelica.montoya@scrd.gov.co" TargetMode="External"/><Relationship Id="rId2" Type="http://schemas.openxmlformats.org/officeDocument/2006/relationships/hyperlink" Target="mailto:jaraujo@desarrolloeconomico.gov.co" TargetMode="External"/><Relationship Id="rId16" Type="http://schemas.openxmlformats.org/officeDocument/2006/relationships/hyperlink" Target="mailto:manuel.vanegas@transmilenio.gov.co" TargetMode="External"/><Relationship Id="rId29" Type="http://schemas.openxmlformats.org/officeDocument/2006/relationships/hyperlink" Target="mailto:smedina@sdmujer.gov.co" TargetMode="External"/><Relationship Id="rId11" Type="http://schemas.openxmlformats.org/officeDocument/2006/relationships/hyperlink" Target="mailto:dmartinez@educacionbogota.gov.co" TargetMode="External"/><Relationship Id="rId24" Type="http://schemas.openxmlformats.org/officeDocument/2006/relationships/hyperlink" Target="mailto:cdiaz@movilidadbogota.gov.co" TargetMode="External"/><Relationship Id="rId32" Type="http://schemas.openxmlformats.org/officeDocument/2006/relationships/hyperlink" Target="mailto:chdiazg@ipes.gov.co" TargetMode="External"/><Relationship Id="rId37" Type="http://schemas.openxmlformats.org/officeDocument/2006/relationships/hyperlink" Target="mailto:camilo.ramirez@gobiernobogota.gov.co" TargetMode="External"/><Relationship Id="rId40" Type="http://schemas.openxmlformats.org/officeDocument/2006/relationships/hyperlink" Target="mailto:oscar.ruiz@idrd.gov.co" TargetMode="External"/><Relationship Id="rId45" Type="http://schemas.openxmlformats.org/officeDocument/2006/relationships/hyperlink" Target="mailto:yolima.perez@transmilenio.gov.co" TargetMode="External"/><Relationship Id="rId5" Type="http://schemas.openxmlformats.org/officeDocument/2006/relationships/hyperlink" Target="mailto:angelica.montoya@scrd.gov.co" TargetMode="External"/><Relationship Id="rId15" Type="http://schemas.openxmlformats.org/officeDocument/2006/relationships/hyperlink" Target="mailto:slsuarez@participacionbogota.gov.co" TargetMode="External"/><Relationship Id="rId23" Type="http://schemas.openxmlformats.org/officeDocument/2006/relationships/hyperlink" Target="mailto:cdiaz@movilidadbogota.gov.co" TargetMode="External"/><Relationship Id="rId28" Type="http://schemas.openxmlformats.org/officeDocument/2006/relationships/hyperlink" Target="mailto:smedina@sdmujer.gov.co" TargetMode="External"/><Relationship Id="rId36" Type="http://schemas.openxmlformats.org/officeDocument/2006/relationships/hyperlink" Target="mailto:ctorres@sdp.gov.co" TargetMode="External"/><Relationship Id="rId49" Type="http://schemas.openxmlformats.org/officeDocument/2006/relationships/comments" Target="../comments1.xml"/><Relationship Id="rId10" Type="http://schemas.openxmlformats.org/officeDocument/2006/relationships/hyperlink" Target="mailto:dmartinez@educacionbogota.gov.co" TargetMode="External"/><Relationship Id="rId19" Type="http://schemas.openxmlformats.org/officeDocument/2006/relationships/hyperlink" Target="mailto:rborrero@movilidadbogota.gov.co" TargetMode="External"/><Relationship Id="rId31" Type="http://schemas.openxmlformats.org/officeDocument/2006/relationships/hyperlink" Target="mailto:chdiazg@ipes.gov.co" TargetMode="External"/><Relationship Id="rId44" Type="http://schemas.openxmlformats.org/officeDocument/2006/relationships/hyperlink" Target="mailto:smedina@sdmujer.gov.co" TargetMode="External"/><Relationship Id="rId4" Type="http://schemas.openxmlformats.org/officeDocument/2006/relationships/hyperlink" Target="mailto:ma1gonzalez@saludcpital.gov.co" TargetMode="External"/><Relationship Id="rId9" Type="http://schemas.openxmlformats.org/officeDocument/2006/relationships/hyperlink" Target="mailto:dmartinez@educacionbogota.gov.co" TargetMode="External"/><Relationship Id="rId14" Type="http://schemas.openxmlformats.org/officeDocument/2006/relationships/hyperlink" Target="mailto:slsuarez@participacionbogota.gov.co" TargetMode="External"/><Relationship Id="rId22" Type="http://schemas.openxmlformats.org/officeDocument/2006/relationships/hyperlink" Target="mailto:rborrero@movilidadbogota.gov.co" TargetMode="External"/><Relationship Id="rId27" Type="http://schemas.openxmlformats.org/officeDocument/2006/relationships/hyperlink" Target="mailto:smedina@sdmujer.gov.co" TargetMode="External"/><Relationship Id="rId30" Type="http://schemas.openxmlformats.org/officeDocument/2006/relationships/hyperlink" Target="mailto:chdiazg@ipes.gov.co" TargetMode="External"/><Relationship Id="rId35" Type="http://schemas.openxmlformats.org/officeDocument/2006/relationships/hyperlink" Target="mailto:chdiazg@ipes.gov.co" TargetMode="External"/><Relationship Id="rId43" Type="http://schemas.openxmlformats.org/officeDocument/2006/relationships/hyperlink" Target="mailto:ctorres@sdp.gov.co" TargetMode="External"/><Relationship Id="rId48" Type="http://schemas.openxmlformats.org/officeDocument/2006/relationships/vmlDrawing" Target="../drawings/vmlDrawing1.vml"/><Relationship Id="rId8" Type="http://schemas.openxmlformats.org/officeDocument/2006/relationships/hyperlink" Target="mailto:dmartinez@educacionbogota.gov.co" TargetMode="External"/><Relationship Id="rId3" Type="http://schemas.openxmlformats.org/officeDocument/2006/relationships/hyperlink" Target="mailto:ma1gonzalez@saludcpital.gov.co" TargetMode="External"/><Relationship Id="rId12" Type="http://schemas.openxmlformats.org/officeDocument/2006/relationships/hyperlink" Target="mailto:dmartinez@educacionbogota.gov.co" TargetMode="External"/><Relationship Id="rId17" Type="http://schemas.openxmlformats.org/officeDocument/2006/relationships/hyperlink" Target="mailto:gloria.beltran@idu.gov.co" TargetMode="External"/><Relationship Id="rId25" Type="http://schemas.openxmlformats.org/officeDocument/2006/relationships/hyperlink" Target="mailto:cdiaz@movilidadbogota.gov.co" TargetMode="External"/><Relationship Id="rId33" Type="http://schemas.openxmlformats.org/officeDocument/2006/relationships/hyperlink" Target="mailto:chdiazg@ipes.gov.co" TargetMode="External"/><Relationship Id="rId38" Type="http://schemas.openxmlformats.org/officeDocument/2006/relationships/hyperlink" Target="mailto:henry.knudson@idrd.gov.co" TargetMode="External"/><Relationship Id="rId46" Type="http://schemas.openxmlformats.org/officeDocument/2006/relationships/hyperlink" Target="mailto:yolima.perez@transmilenio.gov.co" TargetMode="External"/><Relationship Id="rId20" Type="http://schemas.openxmlformats.org/officeDocument/2006/relationships/hyperlink" Target="mailto:rborrero@movilidadbogota.gov.co" TargetMode="External"/><Relationship Id="rId41" Type="http://schemas.openxmlformats.org/officeDocument/2006/relationships/hyperlink" Target="mailto:smedina@sdmujer.gov.co" TargetMode="External"/><Relationship Id="rId1" Type="http://schemas.openxmlformats.org/officeDocument/2006/relationships/hyperlink" Target="mailto:jaraujo@desarrolloeconomico.gov.co" TargetMode="External"/><Relationship Id="rId6" Type="http://schemas.openxmlformats.org/officeDocument/2006/relationships/hyperlink" Target="mailto:angelica.montoya@scrd.gov.co"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Q85"/>
  <sheetViews>
    <sheetView showGridLines="0" tabSelected="1" topLeftCell="A9" zoomScale="70" zoomScaleNormal="70" zoomScaleSheetLayoutView="100" zoomScalePageLayoutView="125" workbookViewId="0">
      <pane xSplit="1" ySplit="2" topLeftCell="G31" activePane="bottomRight" state="frozen"/>
      <selection activeCell="A9" sqref="A9"/>
      <selection pane="topRight" activeCell="B9" sqref="B9"/>
      <selection pane="bottomLeft" activeCell="A11" sqref="A11"/>
      <selection pane="bottomRight" activeCell="O32" sqref="O32"/>
    </sheetView>
  </sheetViews>
  <sheetFormatPr baseColWidth="10" defaultColWidth="0" defaultRowHeight="12.75" zeroHeight="1" outlineLevelCol="1" x14ac:dyDescent="0.2"/>
  <cols>
    <col min="1" max="1" width="3.42578125" style="5" customWidth="1"/>
    <col min="2" max="2" width="20.140625" style="5" customWidth="1"/>
    <col min="3" max="3" width="15.42578125" style="5" customWidth="1"/>
    <col min="4" max="4" width="43.140625" style="5" customWidth="1"/>
    <col min="5" max="5" width="65.28515625" style="5" customWidth="1"/>
    <col min="6" max="6" width="19.85546875" style="5" customWidth="1" outlineLevel="1"/>
    <col min="7" max="7" width="19.140625" style="5" customWidth="1" outlineLevel="1"/>
    <col min="8" max="8" width="19.28515625" style="5" customWidth="1" outlineLevel="1"/>
    <col min="9" max="9" width="18" style="5" customWidth="1" outlineLevel="1"/>
    <col min="10" max="10" width="24.42578125" style="5" customWidth="1" outlineLevel="1"/>
    <col min="11" max="11" width="15.28515625" style="5" customWidth="1" outlineLevel="1"/>
    <col min="12" max="12" width="17.85546875" style="5" customWidth="1" outlineLevel="1"/>
    <col min="13" max="13" width="13.140625" style="5" customWidth="1" outlineLevel="1"/>
    <col min="14" max="14" width="16" style="5" customWidth="1" outlineLevel="1"/>
    <col min="15" max="15" width="33.140625" style="5" customWidth="1"/>
    <col min="16" max="16" width="49.5703125" style="5" customWidth="1"/>
    <col min="17" max="17" width="25.7109375" style="5" customWidth="1"/>
    <col min="18" max="18" width="24.42578125" style="5" customWidth="1"/>
    <col min="19" max="19" width="24.140625" style="5" customWidth="1"/>
    <col min="20" max="20" width="22.85546875" style="5" customWidth="1"/>
    <col min="21" max="21" width="18.42578125" style="5" customWidth="1"/>
    <col min="22" max="22" width="12.140625" style="5" customWidth="1"/>
    <col min="23" max="23" width="16.140625" style="5" customWidth="1"/>
    <col min="24" max="24" width="10.42578125" style="5" customWidth="1"/>
    <col min="25" max="25" width="14.85546875" style="5" hidden="1" customWidth="1"/>
    <col min="26" max="26" width="11" style="5" hidden="1" customWidth="1"/>
    <col min="27" max="27" width="15.140625" style="5" hidden="1" customWidth="1"/>
    <col min="28" max="28" width="11.42578125" style="5" hidden="1" customWidth="1"/>
    <col min="29" max="29" width="22" style="5" customWidth="1"/>
    <col min="30" max="30" width="24.42578125" style="5" customWidth="1"/>
    <col min="31" max="31" width="24.28515625" style="5" customWidth="1"/>
    <col min="32" max="32" width="12" style="5" customWidth="1"/>
    <col min="33" max="33" width="28" style="5" customWidth="1"/>
    <col min="34" max="34" width="31.85546875" style="5" customWidth="1"/>
    <col min="35" max="35" width="25.7109375" style="5" customWidth="1"/>
    <col min="36" max="36" width="21.7109375" style="5" customWidth="1"/>
    <col min="37" max="37" width="25.7109375" style="5" customWidth="1"/>
    <col min="38" max="38" width="100.5703125" style="5" customWidth="1"/>
    <col min="39" max="39" width="76.28515625" style="5" customWidth="1"/>
    <col min="40" max="40" width="41.28515625" style="5" customWidth="1"/>
    <col min="41" max="41" width="23.5703125" style="5" customWidth="1"/>
    <col min="42" max="42" width="13.140625" style="5" customWidth="1"/>
    <col min="43" max="43" width="10.85546875" style="5" customWidth="1"/>
    <col min="44" max="16384" width="10.85546875" style="5" hidden="1"/>
  </cols>
  <sheetData>
    <row r="1" spans="1:43" ht="19.5" hidden="1" customHeight="1" x14ac:dyDescent="0.2">
      <c r="A1" s="1"/>
      <c r="B1" s="1"/>
      <c r="C1" s="2"/>
      <c r="D1" s="2"/>
      <c r="E1" s="2"/>
      <c r="F1" s="3"/>
      <c r="G1" s="373" t="s">
        <v>0</v>
      </c>
      <c r="H1" s="374"/>
      <c r="I1" s="374"/>
      <c r="J1" s="374"/>
      <c r="K1" s="374"/>
      <c r="L1" s="374"/>
      <c r="M1" s="374"/>
      <c r="N1" s="374"/>
      <c r="O1" s="374"/>
      <c r="P1" s="374"/>
      <c r="Q1" s="374"/>
      <c r="R1" s="374"/>
      <c r="S1" s="374"/>
      <c r="T1" s="374"/>
      <c r="U1" s="374"/>
      <c r="V1" s="374"/>
      <c r="W1" s="374"/>
      <c r="X1" s="374"/>
      <c r="Y1" s="374"/>
      <c r="Z1" s="374"/>
      <c r="AA1" s="374"/>
      <c r="AB1" s="374"/>
      <c r="AC1" s="374"/>
      <c r="AD1" s="374"/>
      <c r="AE1" s="374"/>
      <c r="AF1" s="374"/>
      <c r="AG1" s="374"/>
      <c r="AH1" s="374"/>
      <c r="AI1" s="374"/>
      <c r="AJ1" s="374"/>
      <c r="AK1" s="374"/>
      <c r="AL1" s="374"/>
      <c r="AM1" s="375"/>
      <c r="AN1" s="4"/>
    </row>
    <row r="2" spans="1:43" ht="14.45" hidden="1" customHeight="1" x14ac:dyDescent="0.2">
      <c r="A2" s="6"/>
      <c r="B2" s="7" t="s">
        <v>1</v>
      </c>
      <c r="C2" s="8"/>
      <c r="D2" s="382" t="s">
        <v>2</v>
      </c>
      <c r="E2" s="382"/>
      <c r="F2" s="383"/>
      <c r="G2" s="376"/>
      <c r="H2" s="377"/>
      <c r="I2" s="377"/>
      <c r="J2" s="377"/>
      <c r="K2" s="377"/>
      <c r="L2" s="377"/>
      <c r="M2" s="377"/>
      <c r="N2" s="377"/>
      <c r="O2" s="377"/>
      <c r="P2" s="377"/>
      <c r="Q2" s="377"/>
      <c r="R2" s="377"/>
      <c r="S2" s="377"/>
      <c r="T2" s="377"/>
      <c r="U2" s="377"/>
      <c r="V2" s="377"/>
      <c r="W2" s="377"/>
      <c r="X2" s="377"/>
      <c r="Y2" s="377"/>
      <c r="Z2" s="377"/>
      <c r="AA2" s="377"/>
      <c r="AB2" s="377"/>
      <c r="AC2" s="377"/>
      <c r="AD2" s="377"/>
      <c r="AE2" s="377"/>
      <c r="AF2" s="377"/>
      <c r="AG2" s="377"/>
      <c r="AH2" s="377"/>
      <c r="AI2" s="377"/>
      <c r="AJ2" s="377"/>
      <c r="AK2" s="377"/>
      <c r="AL2" s="377"/>
      <c r="AM2" s="378"/>
      <c r="AN2" s="4"/>
    </row>
    <row r="3" spans="1:43" ht="15" hidden="1" customHeight="1" x14ac:dyDescent="0.2">
      <c r="A3" s="6"/>
      <c r="B3" s="7" t="s">
        <v>3</v>
      </c>
      <c r="C3" s="9"/>
      <c r="D3" s="384"/>
      <c r="E3" s="384"/>
      <c r="F3" s="385"/>
      <c r="G3" s="376"/>
      <c r="H3" s="377"/>
      <c r="I3" s="377"/>
      <c r="J3" s="377"/>
      <c r="K3" s="377"/>
      <c r="L3" s="377"/>
      <c r="M3" s="377"/>
      <c r="N3" s="377"/>
      <c r="O3" s="377"/>
      <c r="P3" s="377"/>
      <c r="Q3" s="377"/>
      <c r="R3" s="377"/>
      <c r="S3" s="377"/>
      <c r="T3" s="377"/>
      <c r="U3" s="377"/>
      <c r="V3" s="377"/>
      <c r="W3" s="377"/>
      <c r="X3" s="377"/>
      <c r="Y3" s="377"/>
      <c r="Z3" s="377"/>
      <c r="AA3" s="377"/>
      <c r="AB3" s="377"/>
      <c r="AC3" s="377"/>
      <c r="AD3" s="377"/>
      <c r="AE3" s="377"/>
      <c r="AF3" s="377"/>
      <c r="AG3" s="377"/>
      <c r="AH3" s="377"/>
      <c r="AI3" s="377"/>
      <c r="AJ3" s="377"/>
      <c r="AK3" s="377"/>
      <c r="AL3" s="377"/>
      <c r="AM3" s="378"/>
      <c r="AN3" s="4"/>
    </row>
    <row r="4" spans="1:43" ht="15" hidden="1" customHeight="1" x14ac:dyDescent="0.2">
      <c r="A4" s="6"/>
      <c r="B4" s="7" t="s">
        <v>4</v>
      </c>
      <c r="C4" s="9"/>
      <c r="D4" s="384"/>
      <c r="E4" s="384"/>
      <c r="F4" s="385"/>
      <c r="G4" s="376"/>
      <c r="H4" s="377"/>
      <c r="I4" s="377"/>
      <c r="J4" s="377"/>
      <c r="K4" s="377"/>
      <c r="L4" s="377"/>
      <c r="M4" s="377"/>
      <c r="N4" s="377"/>
      <c r="O4" s="377"/>
      <c r="P4" s="377"/>
      <c r="Q4" s="377"/>
      <c r="R4" s="377"/>
      <c r="S4" s="377"/>
      <c r="T4" s="377"/>
      <c r="U4" s="377"/>
      <c r="V4" s="377"/>
      <c r="W4" s="377"/>
      <c r="X4" s="377"/>
      <c r="Y4" s="377"/>
      <c r="Z4" s="377"/>
      <c r="AA4" s="377"/>
      <c r="AB4" s="377"/>
      <c r="AC4" s="377"/>
      <c r="AD4" s="377"/>
      <c r="AE4" s="377"/>
      <c r="AF4" s="377"/>
      <c r="AG4" s="377"/>
      <c r="AH4" s="377"/>
      <c r="AI4" s="377"/>
      <c r="AJ4" s="377"/>
      <c r="AK4" s="377"/>
      <c r="AL4" s="377"/>
      <c r="AM4" s="378"/>
      <c r="AN4" s="4"/>
    </row>
    <row r="5" spans="1:43" ht="15" hidden="1" customHeight="1" x14ac:dyDescent="0.2">
      <c r="A5" s="6"/>
      <c r="B5" s="328" t="s">
        <v>5</v>
      </c>
      <c r="C5" s="329"/>
      <c r="D5" s="10"/>
      <c r="E5" s="11" t="s">
        <v>6</v>
      </c>
      <c r="F5" s="12"/>
      <c r="G5" s="376"/>
      <c r="H5" s="377"/>
      <c r="I5" s="377"/>
      <c r="J5" s="377"/>
      <c r="K5" s="377"/>
      <c r="L5" s="377"/>
      <c r="M5" s="377"/>
      <c r="N5" s="377"/>
      <c r="O5" s="377"/>
      <c r="P5" s="377"/>
      <c r="Q5" s="377"/>
      <c r="R5" s="377"/>
      <c r="S5" s="377"/>
      <c r="T5" s="377"/>
      <c r="U5" s="377"/>
      <c r="V5" s="377"/>
      <c r="W5" s="377"/>
      <c r="X5" s="377"/>
      <c r="Y5" s="377"/>
      <c r="Z5" s="377"/>
      <c r="AA5" s="377"/>
      <c r="AB5" s="377"/>
      <c r="AC5" s="377"/>
      <c r="AD5" s="377"/>
      <c r="AE5" s="377"/>
      <c r="AF5" s="377"/>
      <c r="AG5" s="377"/>
      <c r="AH5" s="377"/>
      <c r="AI5" s="377"/>
      <c r="AJ5" s="377"/>
      <c r="AK5" s="377"/>
      <c r="AL5" s="377"/>
      <c r="AM5" s="378"/>
      <c r="AN5" s="4"/>
    </row>
    <row r="6" spans="1:43" ht="15.75" hidden="1" customHeight="1" thickBot="1" x14ac:dyDescent="0.25">
      <c r="A6" s="6"/>
      <c r="B6" s="13"/>
      <c r="C6" s="14"/>
      <c r="D6" s="15"/>
      <c r="E6" s="15"/>
      <c r="F6" s="16"/>
      <c r="G6" s="379"/>
      <c r="H6" s="380"/>
      <c r="I6" s="380"/>
      <c r="J6" s="380"/>
      <c r="K6" s="380"/>
      <c r="L6" s="380"/>
      <c r="M6" s="380"/>
      <c r="N6" s="380"/>
      <c r="O6" s="380"/>
      <c r="P6" s="380"/>
      <c r="Q6" s="380"/>
      <c r="R6" s="380"/>
      <c r="S6" s="380"/>
      <c r="T6" s="380"/>
      <c r="U6" s="380"/>
      <c r="V6" s="380"/>
      <c r="W6" s="380"/>
      <c r="X6" s="380"/>
      <c r="Y6" s="380"/>
      <c r="Z6" s="380"/>
      <c r="AA6" s="380"/>
      <c r="AB6" s="380"/>
      <c r="AC6" s="380"/>
      <c r="AD6" s="380"/>
      <c r="AE6" s="380"/>
      <c r="AF6" s="380"/>
      <c r="AG6" s="380"/>
      <c r="AH6" s="380"/>
      <c r="AI6" s="380"/>
      <c r="AJ6" s="380"/>
      <c r="AK6" s="380"/>
      <c r="AL6" s="380"/>
      <c r="AM6" s="381"/>
      <c r="AN6" s="4"/>
    </row>
    <row r="7" spans="1:43" s="20" customFormat="1" ht="12" hidden="1" customHeight="1" x14ac:dyDescent="0.2">
      <c r="A7" s="17"/>
      <c r="B7" s="330" t="s">
        <v>7</v>
      </c>
      <c r="C7" s="331"/>
      <c r="D7" s="331"/>
      <c r="E7" s="331"/>
      <c r="F7" s="331"/>
      <c r="G7" s="331"/>
      <c r="H7" s="331"/>
      <c r="I7" s="331"/>
      <c r="J7" s="331"/>
      <c r="K7" s="331"/>
      <c r="L7" s="331"/>
      <c r="M7" s="331"/>
      <c r="N7" s="331"/>
      <c r="O7" s="331"/>
      <c r="P7" s="331"/>
      <c r="Q7" s="331"/>
      <c r="R7" s="331"/>
      <c r="S7" s="331"/>
      <c r="T7" s="331"/>
      <c r="U7" s="331"/>
      <c r="V7" s="331"/>
      <c r="W7" s="331"/>
      <c r="X7" s="331"/>
      <c r="Y7" s="331"/>
      <c r="Z7" s="331"/>
      <c r="AA7" s="331"/>
      <c r="AB7" s="18"/>
      <c r="AC7" s="334" t="s">
        <v>8</v>
      </c>
      <c r="AD7" s="335"/>
      <c r="AE7" s="336"/>
      <c r="AF7" s="340" t="s">
        <v>9</v>
      </c>
      <c r="AG7" s="341"/>
      <c r="AH7" s="341"/>
      <c r="AI7" s="341"/>
      <c r="AJ7" s="341"/>
      <c r="AK7" s="341"/>
      <c r="AL7" s="342"/>
      <c r="AM7" s="346"/>
      <c r="AN7" s="19"/>
    </row>
    <row r="8" spans="1:43" s="20" customFormat="1" ht="15" hidden="1" customHeight="1" x14ac:dyDescent="0.2">
      <c r="A8" s="17"/>
      <c r="B8" s="332"/>
      <c r="C8" s="333"/>
      <c r="D8" s="333"/>
      <c r="E8" s="333"/>
      <c r="F8" s="333"/>
      <c r="G8" s="333"/>
      <c r="H8" s="333"/>
      <c r="I8" s="333"/>
      <c r="J8" s="333"/>
      <c r="K8" s="333"/>
      <c r="L8" s="333"/>
      <c r="M8" s="333"/>
      <c r="N8" s="333"/>
      <c r="O8" s="333"/>
      <c r="P8" s="333"/>
      <c r="Q8" s="333"/>
      <c r="R8" s="333"/>
      <c r="S8" s="333"/>
      <c r="T8" s="333"/>
      <c r="U8" s="333"/>
      <c r="V8" s="333"/>
      <c r="W8" s="333"/>
      <c r="X8" s="333"/>
      <c r="Y8" s="333"/>
      <c r="Z8" s="333"/>
      <c r="AA8" s="333"/>
      <c r="AB8" s="21"/>
      <c r="AC8" s="337"/>
      <c r="AD8" s="338"/>
      <c r="AE8" s="339"/>
      <c r="AF8" s="343"/>
      <c r="AG8" s="344"/>
      <c r="AH8" s="344"/>
      <c r="AI8" s="344"/>
      <c r="AJ8" s="344"/>
      <c r="AK8" s="344"/>
      <c r="AL8" s="345"/>
      <c r="AM8" s="347"/>
      <c r="AN8" s="19"/>
    </row>
    <row r="9" spans="1:43" s="20" customFormat="1" ht="21.75" customHeight="1" thickBot="1" x14ac:dyDescent="0.25">
      <c r="A9" s="17"/>
      <c r="B9" s="349" t="s">
        <v>10</v>
      </c>
      <c r="C9" s="350"/>
      <c r="D9" s="351"/>
      <c r="E9" s="352" t="s">
        <v>11</v>
      </c>
      <c r="F9" s="353"/>
      <c r="G9" s="354" t="s">
        <v>12</v>
      </c>
      <c r="H9" s="354"/>
      <c r="I9" s="354"/>
      <c r="J9" s="354"/>
      <c r="K9" s="354"/>
      <c r="L9" s="354"/>
      <c r="M9" s="355" t="s">
        <v>13</v>
      </c>
      <c r="N9" s="356"/>
      <c r="O9" s="357" t="s">
        <v>14</v>
      </c>
      <c r="P9" s="357"/>
      <c r="Q9" s="357"/>
      <c r="R9" s="357"/>
      <c r="S9" s="357"/>
      <c r="T9" s="357"/>
      <c r="U9" s="352" t="s">
        <v>15</v>
      </c>
      <c r="V9" s="358"/>
      <c r="W9" s="358"/>
      <c r="X9" s="358"/>
      <c r="Y9" s="358"/>
      <c r="Z9" s="358"/>
      <c r="AA9" s="358"/>
      <c r="AB9" s="359"/>
      <c r="AC9" s="360"/>
      <c r="AD9" s="361"/>
      <c r="AE9" s="362"/>
      <c r="AF9" s="363" t="s">
        <v>16</v>
      </c>
      <c r="AG9" s="364"/>
      <c r="AH9" s="364"/>
      <c r="AI9" s="364"/>
      <c r="AJ9" s="364"/>
      <c r="AK9" s="364"/>
      <c r="AL9" s="365"/>
      <c r="AM9" s="348"/>
      <c r="AN9" s="229"/>
    </row>
    <row r="10" spans="1:43" s="20" customFormat="1" ht="99.75" customHeight="1" thickBot="1" x14ac:dyDescent="0.25">
      <c r="A10" s="17"/>
      <c r="B10" s="22" t="s">
        <v>17</v>
      </c>
      <c r="C10" s="22" t="s">
        <v>18</v>
      </c>
      <c r="D10" s="22" t="s">
        <v>19</v>
      </c>
      <c r="E10" s="23" t="s">
        <v>20</v>
      </c>
      <c r="F10" s="23" t="s">
        <v>21</v>
      </c>
      <c r="G10" s="23" t="s">
        <v>22</v>
      </c>
      <c r="H10" s="22" t="s">
        <v>23</v>
      </c>
      <c r="I10" s="23" t="s">
        <v>24</v>
      </c>
      <c r="J10" s="23" t="s">
        <v>25</v>
      </c>
      <c r="K10" s="23" t="s">
        <v>26</v>
      </c>
      <c r="L10" s="23" t="s">
        <v>27</v>
      </c>
      <c r="M10" s="23" t="s">
        <v>28</v>
      </c>
      <c r="N10" s="23" t="s">
        <v>29</v>
      </c>
      <c r="O10" s="23" t="s">
        <v>30</v>
      </c>
      <c r="P10" s="23" t="s">
        <v>31</v>
      </c>
      <c r="Q10" s="22" t="s">
        <v>32</v>
      </c>
      <c r="R10" s="22" t="s">
        <v>33</v>
      </c>
      <c r="S10" s="22" t="s">
        <v>34</v>
      </c>
      <c r="T10" s="22" t="s">
        <v>35</v>
      </c>
      <c r="U10" s="22" t="s">
        <v>547</v>
      </c>
      <c r="V10" s="24" t="s">
        <v>36</v>
      </c>
      <c r="W10" s="22" t="s">
        <v>548</v>
      </c>
      <c r="X10" s="25" t="s">
        <v>37</v>
      </c>
      <c r="Y10" s="22" t="s">
        <v>549</v>
      </c>
      <c r="Z10" s="25" t="s">
        <v>38</v>
      </c>
      <c r="AA10" s="22" t="s">
        <v>550</v>
      </c>
      <c r="AB10" s="26" t="s">
        <v>39</v>
      </c>
      <c r="AC10" s="27" t="s">
        <v>40</v>
      </c>
      <c r="AD10" s="28" t="s">
        <v>41</v>
      </c>
      <c r="AE10" s="29" t="s">
        <v>42</v>
      </c>
      <c r="AF10" s="30" t="s">
        <v>43</v>
      </c>
      <c r="AG10" s="22" t="s">
        <v>44</v>
      </c>
      <c r="AH10" s="22" t="s">
        <v>45</v>
      </c>
      <c r="AI10" s="22" t="s">
        <v>46</v>
      </c>
      <c r="AJ10" s="22" t="s">
        <v>47</v>
      </c>
      <c r="AK10" s="22" t="s">
        <v>48</v>
      </c>
      <c r="AL10" s="228" t="s">
        <v>49</v>
      </c>
      <c r="AM10" s="228" t="s">
        <v>50</v>
      </c>
      <c r="AN10" s="230" t="s">
        <v>51</v>
      </c>
      <c r="AO10" s="240"/>
      <c r="AP10" s="240"/>
      <c r="AQ10" s="226"/>
    </row>
    <row r="11" spans="1:43" s="50" customFormat="1" ht="265.5" customHeight="1" x14ac:dyDescent="0.2">
      <c r="A11" s="31"/>
      <c r="B11" s="32" t="s">
        <v>52</v>
      </c>
      <c r="C11" s="33" t="s">
        <v>53</v>
      </c>
      <c r="D11" s="34" t="s">
        <v>54</v>
      </c>
      <c r="E11" s="268" t="s">
        <v>55</v>
      </c>
      <c r="F11" s="35">
        <v>0.8</v>
      </c>
      <c r="G11" s="34" t="s">
        <v>56</v>
      </c>
      <c r="H11" s="34" t="s">
        <v>57</v>
      </c>
      <c r="I11" s="36"/>
      <c r="J11" s="37" t="s">
        <v>58</v>
      </c>
      <c r="K11" s="37" t="s">
        <v>59</v>
      </c>
      <c r="L11" s="37" t="s">
        <v>60</v>
      </c>
      <c r="M11" s="38">
        <v>42552</v>
      </c>
      <c r="N11" s="39">
        <v>44012</v>
      </c>
      <c r="O11" s="40" t="s">
        <v>61</v>
      </c>
      <c r="P11" s="40" t="s">
        <v>62</v>
      </c>
      <c r="Q11" s="41">
        <v>490</v>
      </c>
      <c r="R11" s="41">
        <v>640</v>
      </c>
      <c r="S11" s="41">
        <v>560</v>
      </c>
      <c r="T11" s="41">
        <v>284</v>
      </c>
      <c r="U11" s="42">
        <v>490</v>
      </c>
      <c r="V11" s="43">
        <v>1.08</v>
      </c>
      <c r="W11" s="81">
        <v>640</v>
      </c>
      <c r="X11" s="120">
        <v>1</v>
      </c>
      <c r="Y11" s="34"/>
      <c r="Z11" s="34"/>
      <c r="AA11" s="34"/>
      <c r="AB11" s="44"/>
      <c r="AC11" s="34" t="s">
        <v>63</v>
      </c>
      <c r="AD11" s="34" t="s">
        <v>64</v>
      </c>
      <c r="AE11" s="34" t="s">
        <v>65</v>
      </c>
      <c r="AF11" s="44">
        <v>1113</v>
      </c>
      <c r="AG11" s="45" t="s">
        <v>66</v>
      </c>
      <c r="AH11" s="46" t="s">
        <v>67</v>
      </c>
      <c r="AI11" s="264">
        <v>2368640829</v>
      </c>
      <c r="AJ11" s="265">
        <v>1.06E-2</v>
      </c>
      <c r="AK11" s="264">
        <v>948560955</v>
      </c>
      <c r="AL11" s="47" t="s">
        <v>551</v>
      </c>
      <c r="AM11" s="58" t="s">
        <v>552</v>
      </c>
      <c r="AN11" s="227"/>
      <c r="AO11" s="149"/>
      <c r="AP11" s="149"/>
    </row>
    <row r="12" spans="1:43" ht="143.25" customHeight="1" x14ac:dyDescent="0.2">
      <c r="A12" s="4"/>
      <c r="B12" s="32" t="s">
        <v>52</v>
      </c>
      <c r="C12" s="33" t="s">
        <v>68</v>
      </c>
      <c r="D12" s="34" t="s">
        <v>69</v>
      </c>
      <c r="E12" s="268" t="s">
        <v>70</v>
      </c>
      <c r="F12" s="35">
        <v>0.8</v>
      </c>
      <c r="G12" s="34" t="s">
        <v>56</v>
      </c>
      <c r="H12" s="34" t="s">
        <v>57</v>
      </c>
      <c r="I12" s="36"/>
      <c r="J12" s="37" t="s">
        <v>58</v>
      </c>
      <c r="K12" s="37" t="s">
        <v>59</v>
      </c>
      <c r="L12" s="37" t="s">
        <v>60</v>
      </c>
      <c r="M12" s="38">
        <v>42552</v>
      </c>
      <c r="N12" s="39">
        <v>44012</v>
      </c>
      <c r="O12" s="40" t="s">
        <v>71</v>
      </c>
      <c r="P12" s="40" t="s">
        <v>72</v>
      </c>
      <c r="Q12" s="51">
        <v>1</v>
      </c>
      <c r="R12" s="52">
        <v>1</v>
      </c>
      <c r="S12" s="52">
        <v>1</v>
      </c>
      <c r="T12" s="52">
        <v>1</v>
      </c>
      <c r="U12" s="53">
        <v>0.84460000000000002</v>
      </c>
      <c r="V12" s="53">
        <v>0.84460000000000002</v>
      </c>
      <c r="W12" s="266">
        <v>0.88439999999999996</v>
      </c>
      <c r="X12" s="266">
        <v>0.88439999999999996</v>
      </c>
      <c r="Y12" s="34"/>
      <c r="Z12" s="34"/>
      <c r="AA12" s="34"/>
      <c r="AB12" s="44"/>
      <c r="AC12" s="34" t="s">
        <v>63</v>
      </c>
      <c r="AD12" s="34" t="s">
        <v>64</v>
      </c>
      <c r="AE12" s="34" t="s">
        <v>65</v>
      </c>
      <c r="AF12" s="44">
        <v>1113</v>
      </c>
      <c r="AG12" s="45" t="s">
        <v>66</v>
      </c>
      <c r="AH12" s="54" t="s">
        <v>67</v>
      </c>
      <c r="AI12" s="225" t="s">
        <v>73</v>
      </c>
      <c r="AJ12" s="265">
        <v>0</v>
      </c>
      <c r="AK12" s="267">
        <v>0</v>
      </c>
      <c r="AL12" s="47" t="s">
        <v>553</v>
      </c>
      <c r="AM12" s="48"/>
      <c r="AN12" s="49"/>
      <c r="AO12" s="231"/>
      <c r="AP12" s="149"/>
    </row>
    <row r="13" spans="1:43" ht="170.25" customHeight="1" x14ac:dyDescent="0.2">
      <c r="A13" s="4"/>
      <c r="B13" s="32" t="s">
        <v>74</v>
      </c>
      <c r="C13" s="33" t="s">
        <v>75</v>
      </c>
      <c r="D13" s="34" t="s">
        <v>76</v>
      </c>
      <c r="E13" s="269" t="s">
        <v>77</v>
      </c>
      <c r="F13" s="35">
        <v>1.5</v>
      </c>
      <c r="G13" s="34" t="s">
        <v>56</v>
      </c>
      <c r="H13" s="34" t="s">
        <v>57</v>
      </c>
      <c r="I13" s="36"/>
      <c r="J13" s="37" t="s">
        <v>58</v>
      </c>
      <c r="K13" s="37" t="s">
        <v>59</v>
      </c>
      <c r="L13" s="37" t="s">
        <v>60</v>
      </c>
      <c r="M13" s="38">
        <v>42552</v>
      </c>
      <c r="N13" s="39">
        <v>44012</v>
      </c>
      <c r="O13" s="40" t="s">
        <v>78</v>
      </c>
      <c r="P13" s="40" t="s">
        <v>79</v>
      </c>
      <c r="Q13" s="55">
        <v>450</v>
      </c>
      <c r="R13" s="55">
        <v>450</v>
      </c>
      <c r="S13" s="55">
        <v>277</v>
      </c>
      <c r="T13" s="55">
        <v>117</v>
      </c>
      <c r="U13" s="42">
        <v>473</v>
      </c>
      <c r="V13" s="56">
        <v>1.05111111111111</v>
      </c>
      <c r="W13" s="81">
        <v>450</v>
      </c>
      <c r="X13" s="120">
        <v>1</v>
      </c>
      <c r="Y13" s="34"/>
      <c r="Z13" s="34"/>
      <c r="AA13" s="34"/>
      <c r="AB13" s="44"/>
      <c r="AC13" s="34" t="s">
        <v>63</v>
      </c>
      <c r="AD13" s="34" t="s">
        <v>64</v>
      </c>
      <c r="AE13" s="34" t="s">
        <v>65</v>
      </c>
      <c r="AF13" s="44">
        <v>1113</v>
      </c>
      <c r="AG13" s="45" t="s">
        <v>66</v>
      </c>
      <c r="AH13" s="57" t="s">
        <v>77</v>
      </c>
      <c r="AI13" s="264">
        <v>1043815291</v>
      </c>
      <c r="AJ13" s="265">
        <v>4.7000000000000002E-3</v>
      </c>
      <c r="AK13" s="264">
        <v>662322429</v>
      </c>
      <c r="AL13" s="47" t="s">
        <v>554</v>
      </c>
      <c r="AM13" s="58" t="s">
        <v>552</v>
      </c>
      <c r="AN13" s="49"/>
      <c r="AO13" s="231"/>
      <c r="AP13" s="231"/>
    </row>
    <row r="14" spans="1:43" ht="285" x14ac:dyDescent="0.2">
      <c r="A14" s="4"/>
      <c r="B14" s="32" t="s">
        <v>52</v>
      </c>
      <c r="C14" s="33" t="s">
        <v>53</v>
      </c>
      <c r="D14" s="34" t="s">
        <v>80</v>
      </c>
      <c r="E14" s="269" t="s">
        <v>81</v>
      </c>
      <c r="F14" s="35">
        <v>0.8</v>
      </c>
      <c r="G14" s="34" t="s">
        <v>56</v>
      </c>
      <c r="H14" s="34" t="s">
        <v>57</v>
      </c>
      <c r="I14" s="36"/>
      <c r="J14" s="37" t="s">
        <v>58</v>
      </c>
      <c r="K14" s="37" t="s">
        <v>59</v>
      </c>
      <c r="L14" s="37" t="s">
        <v>60</v>
      </c>
      <c r="M14" s="38">
        <v>42552</v>
      </c>
      <c r="N14" s="39">
        <v>44012</v>
      </c>
      <c r="O14" s="40" t="s">
        <v>82</v>
      </c>
      <c r="P14" s="59" t="s">
        <v>83</v>
      </c>
      <c r="Q14" s="52">
        <v>1</v>
      </c>
      <c r="R14" s="52">
        <v>1</v>
      </c>
      <c r="S14" s="52">
        <v>1</v>
      </c>
      <c r="T14" s="52">
        <v>1</v>
      </c>
      <c r="U14" s="60">
        <v>0.95</v>
      </c>
      <c r="V14" s="60">
        <v>0.95</v>
      </c>
      <c r="W14" s="81" t="s">
        <v>555</v>
      </c>
      <c r="X14" s="81" t="s">
        <v>555</v>
      </c>
      <c r="Y14" s="34"/>
      <c r="Z14" s="34"/>
      <c r="AA14" s="34"/>
      <c r="AB14" s="44"/>
      <c r="AC14" s="34" t="s">
        <v>63</v>
      </c>
      <c r="AD14" s="34" t="s">
        <v>64</v>
      </c>
      <c r="AE14" s="34" t="s">
        <v>65</v>
      </c>
      <c r="AF14" s="44">
        <v>1113</v>
      </c>
      <c r="AG14" s="45" t="s">
        <v>66</v>
      </c>
      <c r="AH14" s="46" t="s">
        <v>84</v>
      </c>
      <c r="AI14" s="264">
        <v>10553929723</v>
      </c>
      <c r="AJ14" s="265">
        <v>4.7199999999999999E-2</v>
      </c>
      <c r="AK14" s="264">
        <v>5686485483</v>
      </c>
      <c r="AL14" s="47" t="s">
        <v>556</v>
      </c>
      <c r="AM14" s="58" t="s">
        <v>552</v>
      </c>
      <c r="AN14" s="49"/>
      <c r="AO14" s="231"/>
      <c r="AP14" s="231"/>
    </row>
    <row r="15" spans="1:43" ht="409.5" x14ac:dyDescent="0.2">
      <c r="A15" s="4"/>
      <c r="B15" s="32" t="s">
        <v>52</v>
      </c>
      <c r="C15" s="33" t="s">
        <v>53</v>
      </c>
      <c r="D15" s="34" t="s">
        <v>85</v>
      </c>
      <c r="E15" s="269" t="s">
        <v>86</v>
      </c>
      <c r="F15" s="35">
        <v>0.8</v>
      </c>
      <c r="G15" s="34" t="s">
        <v>56</v>
      </c>
      <c r="H15" s="34" t="s">
        <v>57</v>
      </c>
      <c r="I15" s="36"/>
      <c r="J15" s="37" t="s">
        <v>58</v>
      </c>
      <c r="K15" s="37" t="s">
        <v>59</v>
      </c>
      <c r="L15" s="37" t="s">
        <v>60</v>
      </c>
      <c r="M15" s="38">
        <v>42552</v>
      </c>
      <c r="N15" s="39">
        <v>44012</v>
      </c>
      <c r="O15" s="40" t="s">
        <v>87</v>
      </c>
      <c r="P15" s="40" t="s">
        <v>88</v>
      </c>
      <c r="Q15" s="61">
        <v>3289</v>
      </c>
      <c r="R15" s="41">
        <v>3289</v>
      </c>
      <c r="S15" s="41">
        <v>3289</v>
      </c>
      <c r="T15" s="41">
        <v>3289</v>
      </c>
      <c r="U15" s="62">
        <v>3033</v>
      </c>
      <c r="V15" s="63">
        <v>0.92220000000000002</v>
      </c>
      <c r="W15" s="81">
        <v>2959</v>
      </c>
      <c r="X15" s="120">
        <v>0.9</v>
      </c>
      <c r="Y15" s="34"/>
      <c r="Z15" s="34"/>
      <c r="AA15" s="34"/>
      <c r="AB15" s="44"/>
      <c r="AC15" s="34" t="s">
        <v>63</v>
      </c>
      <c r="AD15" s="34" t="s">
        <v>64</v>
      </c>
      <c r="AE15" s="34" t="s">
        <v>65</v>
      </c>
      <c r="AF15" s="44">
        <v>1113</v>
      </c>
      <c r="AG15" s="45" t="s">
        <v>66</v>
      </c>
      <c r="AH15" s="46" t="s">
        <v>89</v>
      </c>
      <c r="AI15" s="264">
        <v>203606596543</v>
      </c>
      <c r="AJ15" s="265">
        <v>0.9113</v>
      </c>
      <c r="AK15" s="264">
        <v>102841355834</v>
      </c>
      <c r="AL15" s="47" t="s">
        <v>557</v>
      </c>
      <c r="AM15" s="64" t="s">
        <v>552</v>
      </c>
      <c r="AN15" s="49"/>
      <c r="AO15" s="231"/>
      <c r="AP15" s="231"/>
    </row>
    <row r="16" spans="1:43" ht="173.25" customHeight="1" x14ac:dyDescent="0.2">
      <c r="A16" s="4"/>
      <c r="B16" s="32" t="s">
        <v>90</v>
      </c>
      <c r="C16" s="65" t="s">
        <v>91</v>
      </c>
      <c r="D16" s="32" t="s">
        <v>92</v>
      </c>
      <c r="E16" s="270" t="s">
        <v>93</v>
      </c>
      <c r="F16" s="35">
        <v>4.2</v>
      </c>
      <c r="G16" s="32" t="s">
        <v>56</v>
      </c>
      <c r="H16" s="32" t="s">
        <v>57</v>
      </c>
      <c r="I16" s="67"/>
      <c r="J16" s="68" t="s">
        <v>58</v>
      </c>
      <c r="K16" s="68" t="s">
        <v>59</v>
      </c>
      <c r="L16" s="68" t="s">
        <v>60</v>
      </c>
      <c r="M16" s="69">
        <v>42552</v>
      </c>
      <c r="N16" s="70">
        <v>44012</v>
      </c>
      <c r="O16" s="40" t="s">
        <v>94</v>
      </c>
      <c r="P16" s="40" t="s">
        <v>95</v>
      </c>
      <c r="Q16" s="51">
        <v>0.25</v>
      </c>
      <c r="R16" s="51">
        <v>0.25</v>
      </c>
      <c r="S16" s="51">
        <v>0.25</v>
      </c>
      <c r="T16" s="51">
        <v>0.2</v>
      </c>
      <c r="U16" s="71">
        <v>0.246</v>
      </c>
      <c r="V16" s="72">
        <v>0.98399999999999999</v>
      </c>
      <c r="W16" s="81">
        <v>0.14000000000000001</v>
      </c>
      <c r="X16" s="120">
        <v>0.56000000000000005</v>
      </c>
      <c r="Y16" s="32"/>
      <c r="Z16" s="32"/>
      <c r="AA16" s="32"/>
      <c r="AB16" s="73"/>
      <c r="AC16" s="32" t="s">
        <v>63</v>
      </c>
      <c r="AD16" s="32" t="s">
        <v>64</v>
      </c>
      <c r="AE16" s="32" t="s">
        <v>65</v>
      </c>
      <c r="AF16" s="73">
        <v>1113</v>
      </c>
      <c r="AG16" s="74" t="s">
        <v>66</v>
      </c>
      <c r="AH16" s="75" t="s">
        <v>96</v>
      </c>
      <c r="AI16" s="264">
        <v>5842922796</v>
      </c>
      <c r="AJ16" s="265">
        <f t="shared" ref="AJ16" si="0">AI16/SUM($AI$11:$AI$16)</f>
        <v>2.6152671589071575E-2</v>
      </c>
      <c r="AK16" s="264">
        <v>3095677189</v>
      </c>
      <c r="AL16" s="47" t="s">
        <v>558</v>
      </c>
      <c r="AM16" s="58" t="s">
        <v>552</v>
      </c>
      <c r="AN16" s="49"/>
      <c r="AO16" s="231"/>
      <c r="AP16" s="231"/>
    </row>
    <row r="17" spans="1:42" s="77" customFormat="1" ht="181.5" customHeight="1" x14ac:dyDescent="0.2">
      <c r="B17" s="32" t="s">
        <v>52</v>
      </c>
      <c r="C17" s="65" t="s">
        <v>97</v>
      </c>
      <c r="D17" s="32" t="s">
        <v>98</v>
      </c>
      <c r="E17" s="268" t="s">
        <v>99</v>
      </c>
      <c r="F17" s="35">
        <v>0.8</v>
      </c>
      <c r="G17" s="32" t="s">
        <v>100</v>
      </c>
      <c r="H17" s="32" t="s">
        <v>101</v>
      </c>
      <c r="I17" s="67"/>
      <c r="J17" s="37" t="s">
        <v>102</v>
      </c>
      <c r="K17" s="68" t="s">
        <v>103</v>
      </c>
      <c r="L17" s="68" t="s">
        <v>104</v>
      </c>
      <c r="M17" s="78">
        <v>42887</v>
      </c>
      <c r="N17" s="39">
        <v>44012</v>
      </c>
      <c r="O17" s="68" t="s">
        <v>105</v>
      </c>
      <c r="P17" s="68" t="s">
        <v>106</v>
      </c>
      <c r="Q17" s="43" t="s">
        <v>107</v>
      </c>
      <c r="R17" s="43" t="s">
        <v>108</v>
      </c>
      <c r="S17" s="43" t="s">
        <v>108</v>
      </c>
      <c r="T17" s="60" t="s">
        <v>108</v>
      </c>
      <c r="U17" s="250">
        <v>0.38</v>
      </c>
      <c r="V17" s="56">
        <v>0.95</v>
      </c>
      <c r="W17" s="271">
        <v>0.2</v>
      </c>
      <c r="X17" s="113">
        <v>1</v>
      </c>
      <c r="Y17" s="32"/>
      <c r="Z17" s="32"/>
      <c r="AA17" s="32"/>
      <c r="AB17" s="80"/>
      <c r="AC17" s="32" t="s">
        <v>109</v>
      </c>
      <c r="AD17" s="32" t="s">
        <v>110</v>
      </c>
      <c r="AE17" s="32" t="s">
        <v>111</v>
      </c>
      <c r="AF17" s="80">
        <v>1022</v>
      </c>
      <c r="AG17" s="79" t="s">
        <v>112</v>
      </c>
      <c r="AH17" s="81" t="s">
        <v>113</v>
      </c>
      <c r="AI17" s="218">
        <v>641000000</v>
      </c>
      <c r="AJ17" s="74"/>
      <c r="AK17" s="73" t="s">
        <v>559</v>
      </c>
      <c r="AL17" s="74" t="s">
        <v>560</v>
      </c>
      <c r="AM17" s="82"/>
      <c r="AN17" s="49"/>
      <c r="AO17" s="231"/>
      <c r="AP17" s="231"/>
    </row>
    <row r="18" spans="1:42" s="77" customFormat="1" ht="127.15" customHeight="1" x14ac:dyDescent="0.2">
      <c r="B18" s="32" t="s">
        <v>52</v>
      </c>
      <c r="C18" s="65" t="s">
        <v>97</v>
      </c>
      <c r="D18" s="32" t="s">
        <v>114</v>
      </c>
      <c r="E18" s="268" t="s">
        <v>115</v>
      </c>
      <c r="F18" s="35">
        <v>0.8</v>
      </c>
      <c r="G18" s="32" t="s">
        <v>100</v>
      </c>
      <c r="H18" s="32" t="s">
        <v>101</v>
      </c>
      <c r="I18" s="67"/>
      <c r="J18" s="37" t="s">
        <v>102</v>
      </c>
      <c r="K18" s="68" t="s">
        <v>103</v>
      </c>
      <c r="L18" s="68" t="s">
        <v>104</v>
      </c>
      <c r="M18" s="78">
        <v>42887</v>
      </c>
      <c r="N18" s="39">
        <v>43983</v>
      </c>
      <c r="O18" s="42" t="s">
        <v>116</v>
      </c>
      <c r="P18" s="68" t="s">
        <v>117</v>
      </c>
      <c r="Q18" s="42">
        <v>63</v>
      </c>
      <c r="R18" s="42">
        <v>50</v>
      </c>
      <c r="S18" s="42">
        <v>40</v>
      </c>
      <c r="T18" s="42">
        <v>9</v>
      </c>
      <c r="U18" s="83">
        <v>30</v>
      </c>
      <c r="V18" s="84">
        <f>+U18/Q18</f>
        <v>0.47619047619047616</v>
      </c>
      <c r="W18" s="35">
        <v>47</v>
      </c>
      <c r="X18" s="271">
        <f>+W18/R18</f>
        <v>0.94</v>
      </c>
      <c r="Y18" s="32"/>
      <c r="Z18" s="32"/>
      <c r="AA18" s="32"/>
      <c r="AB18" s="80"/>
      <c r="AC18" s="32" t="s">
        <v>109</v>
      </c>
      <c r="AD18" s="32" t="s">
        <v>110</v>
      </c>
      <c r="AE18" s="32" t="s">
        <v>111</v>
      </c>
      <c r="AF18" s="80">
        <v>1022</v>
      </c>
      <c r="AG18" s="79" t="s">
        <v>112</v>
      </c>
      <c r="AH18" s="81" t="s">
        <v>118</v>
      </c>
      <c r="AI18" s="218">
        <v>380000000</v>
      </c>
      <c r="AJ18" s="74"/>
      <c r="AK18" s="73" t="s">
        <v>559</v>
      </c>
      <c r="AL18" s="74" t="s">
        <v>561</v>
      </c>
      <c r="AM18" s="82"/>
      <c r="AN18" s="49"/>
      <c r="AO18" s="231"/>
      <c r="AP18" s="231"/>
    </row>
    <row r="19" spans="1:42" s="77" customFormat="1" ht="232.5" customHeight="1" x14ac:dyDescent="0.2">
      <c r="B19" s="32" t="s">
        <v>52</v>
      </c>
      <c r="C19" s="65" t="s">
        <v>97</v>
      </c>
      <c r="D19" s="32" t="s">
        <v>119</v>
      </c>
      <c r="E19" s="268" t="s">
        <v>120</v>
      </c>
      <c r="F19" s="35">
        <v>0.8</v>
      </c>
      <c r="G19" s="32" t="s">
        <v>100</v>
      </c>
      <c r="H19" s="32" t="s">
        <v>101</v>
      </c>
      <c r="I19" s="67"/>
      <c r="J19" s="37" t="s">
        <v>102</v>
      </c>
      <c r="K19" s="68" t="s">
        <v>103</v>
      </c>
      <c r="L19" s="68" t="s">
        <v>104</v>
      </c>
      <c r="M19" s="78">
        <v>42737</v>
      </c>
      <c r="N19" s="39">
        <v>44012</v>
      </c>
      <c r="O19" s="42" t="s">
        <v>121</v>
      </c>
      <c r="P19" s="68" t="s">
        <v>122</v>
      </c>
      <c r="Q19" s="43">
        <v>0.05</v>
      </c>
      <c r="R19" s="43">
        <v>0.55000000000000004</v>
      </c>
      <c r="S19" s="43">
        <v>0.3</v>
      </c>
      <c r="T19" s="43">
        <v>0.1</v>
      </c>
      <c r="U19" s="42">
        <v>1</v>
      </c>
      <c r="V19" s="43">
        <v>0.2</v>
      </c>
      <c r="W19" s="113">
        <v>0.55000000000000004</v>
      </c>
      <c r="X19" s="271">
        <f>+W19/R19</f>
        <v>1</v>
      </c>
      <c r="Y19" s="32"/>
      <c r="Z19" s="32"/>
      <c r="AA19" s="32"/>
      <c r="AB19" s="80"/>
      <c r="AC19" s="32" t="s">
        <v>109</v>
      </c>
      <c r="AD19" s="32" t="s">
        <v>110</v>
      </c>
      <c r="AE19" s="32" t="s">
        <v>111</v>
      </c>
      <c r="AF19" s="80">
        <v>1022</v>
      </c>
      <c r="AG19" s="79" t="s">
        <v>112</v>
      </c>
      <c r="AH19" s="81" t="s">
        <v>123</v>
      </c>
      <c r="AI19" s="232">
        <v>365925000</v>
      </c>
      <c r="AJ19" s="74"/>
      <c r="AK19" s="73" t="s">
        <v>562</v>
      </c>
      <c r="AL19" s="74" t="s">
        <v>563</v>
      </c>
      <c r="AM19" s="82" t="s">
        <v>564</v>
      </c>
      <c r="AN19" s="149"/>
      <c r="AO19" s="231"/>
      <c r="AP19" s="231"/>
    </row>
    <row r="20" spans="1:42" s="77" customFormat="1" ht="176.45" customHeight="1" x14ac:dyDescent="0.2">
      <c r="B20" s="32" t="s">
        <v>52</v>
      </c>
      <c r="C20" s="65" t="s">
        <v>97</v>
      </c>
      <c r="D20" s="32" t="s">
        <v>119</v>
      </c>
      <c r="E20" s="270" t="s">
        <v>124</v>
      </c>
      <c r="F20" s="35">
        <v>0.8</v>
      </c>
      <c r="G20" s="32" t="s">
        <v>100</v>
      </c>
      <c r="H20" s="32" t="s">
        <v>101</v>
      </c>
      <c r="I20" s="67"/>
      <c r="J20" s="37" t="s">
        <v>102</v>
      </c>
      <c r="K20" s="68" t="s">
        <v>103</v>
      </c>
      <c r="L20" s="68" t="s">
        <v>104</v>
      </c>
      <c r="M20" s="78">
        <v>42371</v>
      </c>
      <c r="N20" s="39">
        <v>44012</v>
      </c>
      <c r="O20" s="42" t="s">
        <v>125</v>
      </c>
      <c r="P20" s="68" t="s">
        <v>126</v>
      </c>
      <c r="Q20" s="42">
        <v>74</v>
      </c>
      <c r="R20" s="42">
        <v>49</v>
      </c>
      <c r="S20" s="42">
        <v>40</v>
      </c>
      <c r="T20" s="42">
        <v>23</v>
      </c>
      <c r="U20" s="42">
        <v>0</v>
      </c>
      <c r="V20" s="43">
        <v>0</v>
      </c>
      <c r="W20" s="42">
        <v>0</v>
      </c>
      <c r="X20" s="43">
        <v>0</v>
      </c>
      <c r="Y20" s="32"/>
      <c r="Z20" s="32"/>
      <c r="AA20" s="32"/>
      <c r="AB20" s="80"/>
      <c r="AC20" s="32" t="s">
        <v>109</v>
      </c>
      <c r="AD20" s="32" t="s">
        <v>110</v>
      </c>
      <c r="AE20" s="32" t="s">
        <v>111</v>
      </c>
      <c r="AF20" s="35">
        <v>1022</v>
      </c>
      <c r="AG20" s="32" t="s">
        <v>112</v>
      </c>
      <c r="AH20" s="35" t="s">
        <v>127</v>
      </c>
      <c r="AI20" s="218">
        <v>740000000</v>
      </c>
      <c r="AJ20" s="74"/>
      <c r="AK20" s="73" t="s">
        <v>562</v>
      </c>
      <c r="AL20" s="74"/>
      <c r="AM20" s="82" t="s">
        <v>565</v>
      </c>
      <c r="AN20" s="149"/>
      <c r="AO20" s="231"/>
      <c r="AP20" s="231"/>
    </row>
    <row r="21" spans="1:42" s="77" customFormat="1" ht="174.75" customHeight="1" x14ac:dyDescent="0.2">
      <c r="B21" s="32" t="s">
        <v>52</v>
      </c>
      <c r="C21" s="65" t="s">
        <v>97</v>
      </c>
      <c r="D21" s="32" t="s">
        <v>114</v>
      </c>
      <c r="E21" s="270" t="s">
        <v>128</v>
      </c>
      <c r="F21" s="35">
        <v>0.8</v>
      </c>
      <c r="G21" s="32" t="s">
        <v>100</v>
      </c>
      <c r="H21" s="32" t="s">
        <v>101</v>
      </c>
      <c r="I21" s="67"/>
      <c r="J21" s="37" t="s">
        <v>102</v>
      </c>
      <c r="K21" s="68" t="s">
        <v>103</v>
      </c>
      <c r="L21" s="68" t="s">
        <v>104</v>
      </c>
      <c r="M21" s="78">
        <v>42371</v>
      </c>
      <c r="N21" s="39">
        <v>44012</v>
      </c>
      <c r="O21" s="42" t="s">
        <v>129</v>
      </c>
      <c r="P21" s="68" t="s">
        <v>130</v>
      </c>
      <c r="Q21" s="42">
        <v>60</v>
      </c>
      <c r="R21" s="42">
        <v>45</v>
      </c>
      <c r="S21" s="42">
        <v>30</v>
      </c>
      <c r="T21" s="42">
        <v>10</v>
      </c>
      <c r="U21" s="83">
        <v>30</v>
      </c>
      <c r="V21" s="84">
        <f>+U21/Q21</f>
        <v>0.5</v>
      </c>
      <c r="W21" s="35">
        <v>154</v>
      </c>
      <c r="X21" s="271">
        <f>+W21/R21</f>
        <v>3.4222222222222221</v>
      </c>
      <c r="Y21" s="32"/>
      <c r="Z21" s="32"/>
      <c r="AA21" s="32"/>
      <c r="AB21" s="80"/>
      <c r="AC21" s="32" t="s">
        <v>109</v>
      </c>
      <c r="AD21" s="32" t="s">
        <v>110</v>
      </c>
      <c r="AE21" s="32" t="s">
        <v>111</v>
      </c>
      <c r="AF21" s="80">
        <v>1022</v>
      </c>
      <c r="AG21" s="79" t="s">
        <v>112</v>
      </c>
      <c r="AH21" s="81" t="s">
        <v>131</v>
      </c>
      <c r="AI21" s="218">
        <v>184000000</v>
      </c>
      <c r="AJ21" s="45"/>
      <c r="AK21" s="73" t="s">
        <v>562</v>
      </c>
      <c r="AL21" s="74" t="s">
        <v>566</v>
      </c>
      <c r="AM21" s="82"/>
      <c r="AN21" s="149"/>
      <c r="AO21" s="231"/>
      <c r="AP21" s="231"/>
    </row>
    <row r="22" spans="1:42" ht="156.75" customHeight="1" x14ac:dyDescent="0.2">
      <c r="A22" s="4"/>
      <c r="B22" s="32" t="s">
        <v>52</v>
      </c>
      <c r="C22" s="65" t="s">
        <v>97</v>
      </c>
      <c r="D22" s="32" t="s">
        <v>132</v>
      </c>
      <c r="E22" s="270" t="s">
        <v>133</v>
      </c>
      <c r="F22" s="35">
        <v>0.8</v>
      </c>
      <c r="G22" s="32" t="s">
        <v>100</v>
      </c>
      <c r="H22" s="32" t="s">
        <v>101</v>
      </c>
      <c r="I22" s="67"/>
      <c r="J22" s="37" t="s">
        <v>102</v>
      </c>
      <c r="K22" s="68" t="s">
        <v>103</v>
      </c>
      <c r="L22" s="68" t="s">
        <v>104</v>
      </c>
      <c r="M22" s="85">
        <v>42887</v>
      </c>
      <c r="N22" s="85">
        <v>43830</v>
      </c>
      <c r="O22" s="42" t="s">
        <v>134</v>
      </c>
      <c r="P22" s="42" t="s">
        <v>135</v>
      </c>
      <c r="Q22" s="42">
        <v>20</v>
      </c>
      <c r="R22" s="42">
        <v>75</v>
      </c>
      <c r="S22" s="42">
        <v>75</v>
      </c>
      <c r="T22" s="42">
        <v>30</v>
      </c>
      <c r="U22" s="86">
        <v>12</v>
      </c>
      <c r="V22" s="60">
        <f>12/20</f>
        <v>0.6</v>
      </c>
      <c r="W22" s="35">
        <v>100</v>
      </c>
      <c r="X22" s="272">
        <f>+W22/R22</f>
        <v>1.3333333333333333</v>
      </c>
      <c r="Y22" s="32"/>
      <c r="Z22" s="32"/>
      <c r="AA22" s="32"/>
      <c r="AB22" s="80"/>
      <c r="AC22" s="32" t="s">
        <v>109</v>
      </c>
      <c r="AD22" s="32" t="s">
        <v>136</v>
      </c>
      <c r="AE22" s="32" t="s">
        <v>137</v>
      </c>
      <c r="AF22" s="80">
        <v>1023</v>
      </c>
      <c r="AG22" s="79" t="s">
        <v>138</v>
      </c>
      <c r="AH22" s="87" t="s">
        <v>139</v>
      </c>
      <c r="AI22" s="366">
        <v>7102000000</v>
      </c>
      <c r="AJ22" s="273"/>
      <c r="AK22" s="73" t="s">
        <v>562</v>
      </c>
      <c r="AL22" s="74" t="s">
        <v>567</v>
      </c>
      <c r="AM22" s="82"/>
      <c r="AN22" s="149"/>
      <c r="AO22" s="231"/>
      <c r="AP22" s="231"/>
    </row>
    <row r="23" spans="1:42" ht="117.75" customHeight="1" x14ac:dyDescent="0.2">
      <c r="A23" s="4"/>
      <c r="B23" s="32" t="s">
        <v>52</v>
      </c>
      <c r="C23" s="65" t="s">
        <v>97</v>
      </c>
      <c r="D23" s="32" t="s">
        <v>140</v>
      </c>
      <c r="E23" s="270" t="s">
        <v>141</v>
      </c>
      <c r="F23" s="35">
        <v>0.8</v>
      </c>
      <c r="G23" s="32" t="s">
        <v>100</v>
      </c>
      <c r="H23" s="32" t="s">
        <v>101</v>
      </c>
      <c r="I23" s="67"/>
      <c r="J23" s="37" t="s">
        <v>102</v>
      </c>
      <c r="K23" s="68" t="s">
        <v>103</v>
      </c>
      <c r="L23" s="68" t="s">
        <v>104</v>
      </c>
      <c r="M23" s="85">
        <v>42887</v>
      </c>
      <c r="N23" s="85">
        <v>43830</v>
      </c>
      <c r="O23" s="42" t="s">
        <v>142</v>
      </c>
      <c r="P23" s="68" t="s">
        <v>143</v>
      </c>
      <c r="Q23" s="43">
        <v>1</v>
      </c>
      <c r="R23" s="43">
        <v>1</v>
      </c>
      <c r="S23" s="43">
        <v>1</v>
      </c>
      <c r="T23" s="43">
        <v>1</v>
      </c>
      <c r="U23" s="60">
        <f>589/593</f>
        <v>0.99325463743676223</v>
      </c>
      <c r="V23" s="60">
        <f>U23/Q23</f>
        <v>0.99325463743676223</v>
      </c>
      <c r="W23" s="113">
        <v>1</v>
      </c>
      <c r="X23" s="275">
        <v>1</v>
      </c>
      <c r="Y23" s="32"/>
      <c r="Z23" s="32"/>
      <c r="AA23" s="32"/>
      <c r="AB23" s="80"/>
      <c r="AC23" s="32" t="s">
        <v>109</v>
      </c>
      <c r="AD23" s="32" t="s">
        <v>136</v>
      </c>
      <c r="AE23" s="32" t="s">
        <v>137</v>
      </c>
      <c r="AF23" s="80">
        <v>1023</v>
      </c>
      <c r="AG23" s="79" t="s">
        <v>138</v>
      </c>
      <c r="AH23" s="87" t="s">
        <v>144</v>
      </c>
      <c r="AI23" s="367"/>
      <c r="AJ23" s="74"/>
      <c r="AK23" s="73" t="s">
        <v>562</v>
      </c>
      <c r="AL23" s="74" t="s">
        <v>568</v>
      </c>
      <c r="AM23" s="82"/>
      <c r="AN23" s="49"/>
      <c r="AO23" s="231"/>
      <c r="AP23" s="231"/>
    </row>
    <row r="24" spans="1:42" ht="152.25" customHeight="1" x14ac:dyDescent="0.2">
      <c r="A24" s="4"/>
      <c r="B24" s="32" t="s">
        <v>52</v>
      </c>
      <c r="C24" s="65" t="s">
        <v>97</v>
      </c>
      <c r="D24" s="32" t="s">
        <v>140</v>
      </c>
      <c r="E24" s="270" t="s">
        <v>145</v>
      </c>
      <c r="F24" s="35">
        <v>0.8</v>
      </c>
      <c r="G24" s="32" t="s">
        <v>100</v>
      </c>
      <c r="H24" s="32" t="s">
        <v>101</v>
      </c>
      <c r="I24" s="67"/>
      <c r="J24" s="37" t="s">
        <v>102</v>
      </c>
      <c r="K24" s="68" t="s">
        <v>103</v>
      </c>
      <c r="L24" s="68" t="s">
        <v>104</v>
      </c>
      <c r="M24" s="85">
        <v>42522</v>
      </c>
      <c r="N24" s="85">
        <v>43829</v>
      </c>
      <c r="O24" s="42" t="s">
        <v>146</v>
      </c>
      <c r="P24" s="42" t="s">
        <v>147</v>
      </c>
      <c r="Q24" s="43">
        <v>1</v>
      </c>
      <c r="R24" s="43">
        <v>1</v>
      </c>
      <c r="S24" s="43">
        <v>1</v>
      </c>
      <c r="T24" s="43">
        <v>1</v>
      </c>
      <c r="U24" s="43">
        <v>1</v>
      </c>
      <c r="V24" s="43">
        <f>U24/Q24</f>
        <v>1</v>
      </c>
      <c r="W24" s="113">
        <v>0.66</v>
      </c>
      <c r="X24" s="275">
        <v>0.66</v>
      </c>
      <c r="Y24" s="32"/>
      <c r="Z24" s="32"/>
      <c r="AA24" s="32"/>
      <c r="AB24" s="80"/>
      <c r="AC24" s="32" t="s">
        <v>109</v>
      </c>
      <c r="AD24" s="32" t="s">
        <v>136</v>
      </c>
      <c r="AE24" s="32" t="s">
        <v>137</v>
      </c>
      <c r="AF24" s="80">
        <v>1023</v>
      </c>
      <c r="AG24" s="79" t="s">
        <v>138</v>
      </c>
      <c r="AH24" s="87" t="s">
        <v>148</v>
      </c>
      <c r="AI24" s="367"/>
      <c r="AJ24" s="74"/>
      <c r="AK24" s="73" t="s">
        <v>562</v>
      </c>
      <c r="AL24" s="74" t="s">
        <v>569</v>
      </c>
      <c r="AM24" s="82"/>
      <c r="AN24" s="49"/>
      <c r="AO24" s="231"/>
      <c r="AP24" s="231"/>
    </row>
    <row r="25" spans="1:42" ht="181.5" customHeight="1" x14ac:dyDescent="0.2">
      <c r="A25" s="4"/>
      <c r="B25" s="32" t="s">
        <v>52</v>
      </c>
      <c r="C25" s="65" t="s">
        <v>97</v>
      </c>
      <c r="D25" s="32" t="s">
        <v>149</v>
      </c>
      <c r="E25" s="270" t="s">
        <v>150</v>
      </c>
      <c r="F25" s="35">
        <v>0.8</v>
      </c>
      <c r="G25" s="32" t="s">
        <v>100</v>
      </c>
      <c r="H25" s="32" t="s">
        <v>101</v>
      </c>
      <c r="I25" s="67"/>
      <c r="J25" s="37" t="s">
        <v>102</v>
      </c>
      <c r="K25" s="68" t="s">
        <v>103</v>
      </c>
      <c r="L25" s="68" t="s">
        <v>104</v>
      </c>
      <c r="M25" s="85">
        <v>42887</v>
      </c>
      <c r="N25" s="85">
        <v>43830</v>
      </c>
      <c r="O25" s="42" t="s">
        <v>151</v>
      </c>
      <c r="P25" s="68" t="s">
        <v>152</v>
      </c>
      <c r="Q25" s="43">
        <v>1</v>
      </c>
      <c r="R25" s="43">
        <v>1</v>
      </c>
      <c r="S25" s="43">
        <v>1</v>
      </c>
      <c r="T25" s="43">
        <v>1</v>
      </c>
      <c r="U25" s="60">
        <f>146/146</f>
        <v>1</v>
      </c>
      <c r="V25" s="60">
        <f>U25/Q25</f>
        <v>1</v>
      </c>
      <c r="W25" s="113">
        <v>1</v>
      </c>
      <c r="X25" s="275">
        <v>1</v>
      </c>
      <c r="Y25" s="32"/>
      <c r="Z25" s="32"/>
      <c r="AA25" s="32"/>
      <c r="AB25" s="80"/>
      <c r="AC25" s="32" t="s">
        <v>109</v>
      </c>
      <c r="AD25" s="32" t="s">
        <v>136</v>
      </c>
      <c r="AE25" s="32" t="s">
        <v>137</v>
      </c>
      <c r="AF25" s="80">
        <v>1023</v>
      </c>
      <c r="AG25" s="79" t="s">
        <v>138</v>
      </c>
      <c r="AH25" s="87" t="s">
        <v>153</v>
      </c>
      <c r="AI25" s="367"/>
      <c r="AJ25" s="74"/>
      <c r="AK25" s="73" t="s">
        <v>562</v>
      </c>
      <c r="AL25" s="74" t="s">
        <v>570</v>
      </c>
      <c r="AM25" s="82"/>
      <c r="AN25" s="49"/>
      <c r="AO25" s="231"/>
      <c r="AP25" s="231"/>
    </row>
    <row r="26" spans="1:42" ht="96.75" customHeight="1" x14ac:dyDescent="0.2">
      <c r="A26" s="4"/>
      <c r="B26" s="32" t="s">
        <v>52</v>
      </c>
      <c r="C26" s="65" t="s">
        <v>97</v>
      </c>
      <c r="D26" s="32" t="s">
        <v>154</v>
      </c>
      <c r="E26" s="270" t="s">
        <v>155</v>
      </c>
      <c r="F26" s="35">
        <v>0.8</v>
      </c>
      <c r="G26" s="32" t="s">
        <v>100</v>
      </c>
      <c r="H26" s="32" t="s">
        <v>101</v>
      </c>
      <c r="I26" s="67"/>
      <c r="J26" s="37" t="s">
        <v>102</v>
      </c>
      <c r="K26" s="68" t="s">
        <v>103</v>
      </c>
      <c r="L26" s="68" t="s">
        <v>104</v>
      </c>
      <c r="M26" s="85">
        <v>42888</v>
      </c>
      <c r="N26" s="85">
        <v>43831</v>
      </c>
      <c r="O26" s="42" t="s">
        <v>156</v>
      </c>
      <c r="P26" s="68" t="s">
        <v>157</v>
      </c>
      <c r="Q26" s="42">
        <v>20</v>
      </c>
      <c r="R26" s="42">
        <v>20</v>
      </c>
      <c r="S26" s="42">
        <v>20</v>
      </c>
      <c r="T26" s="42">
        <v>20</v>
      </c>
      <c r="U26" s="42">
        <v>19</v>
      </c>
      <c r="V26" s="43">
        <f>19/20</f>
        <v>0.95</v>
      </c>
      <c r="W26" s="35">
        <v>20</v>
      </c>
      <c r="X26" s="275">
        <v>1</v>
      </c>
      <c r="Y26" s="32"/>
      <c r="Z26" s="32"/>
      <c r="AA26" s="32"/>
      <c r="AB26" s="80"/>
      <c r="AC26" s="32" t="s">
        <v>109</v>
      </c>
      <c r="AD26" s="32" t="s">
        <v>136</v>
      </c>
      <c r="AE26" s="32" t="s">
        <v>137</v>
      </c>
      <c r="AF26" s="80">
        <v>1023</v>
      </c>
      <c r="AG26" s="79" t="s">
        <v>138</v>
      </c>
      <c r="AH26" s="87" t="s">
        <v>158</v>
      </c>
      <c r="AI26" s="368"/>
      <c r="AJ26" s="74"/>
      <c r="AK26" s="73" t="s">
        <v>562</v>
      </c>
      <c r="AL26" s="74" t="s">
        <v>571</v>
      </c>
      <c r="AM26" s="82" t="s">
        <v>572</v>
      </c>
      <c r="AN26" s="138"/>
      <c r="AO26" s="231"/>
      <c r="AP26" s="231"/>
    </row>
    <row r="27" spans="1:42" ht="360" x14ac:dyDescent="0.2">
      <c r="A27" s="4"/>
      <c r="B27" s="32" t="s">
        <v>74</v>
      </c>
      <c r="C27" s="32" t="s">
        <v>159</v>
      </c>
      <c r="D27" s="32" t="s">
        <v>160</v>
      </c>
      <c r="E27" s="270" t="s">
        <v>161</v>
      </c>
      <c r="F27" s="35">
        <v>1.5</v>
      </c>
      <c r="G27" s="32" t="s">
        <v>162</v>
      </c>
      <c r="H27" s="35" t="s">
        <v>163</v>
      </c>
      <c r="I27" s="67"/>
      <c r="J27" s="88" t="s">
        <v>164</v>
      </c>
      <c r="K27" s="88" t="s">
        <v>165</v>
      </c>
      <c r="L27" s="89" t="s">
        <v>166</v>
      </c>
      <c r="M27" s="85">
        <v>42856</v>
      </c>
      <c r="N27" s="90">
        <v>44196</v>
      </c>
      <c r="O27" s="91" t="s">
        <v>167</v>
      </c>
      <c r="P27" s="91" t="s">
        <v>168</v>
      </c>
      <c r="Q27" s="43">
        <v>1</v>
      </c>
      <c r="R27" s="43">
        <v>1</v>
      </c>
      <c r="S27" s="43">
        <v>1</v>
      </c>
      <c r="T27" s="43">
        <v>1</v>
      </c>
      <c r="U27" s="92">
        <v>8.0399999999999999E-2</v>
      </c>
      <c r="V27" s="93">
        <v>1</v>
      </c>
      <c r="W27" s="327">
        <v>8.2000000000000003E-2</v>
      </c>
      <c r="X27" s="113">
        <v>1</v>
      </c>
      <c r="Y27" s="32"/>
      <c r="Z27" s="32"/>
      <c r="AA27" s="32"/>
      <c r="AB27" s="32"/>
      <c r="AC27" s="32" t="s">
        <v>169</v>
      </c>
      <c r="AD27" s="32" t="s">
        <v>170</v>
      </c>
      <c r="AE27" s="32" t="s">
        <v>171</v>
      </c>
      <c r="AF27" s="35">
        <v>1075</v>
      </c>
      <c r="AG27" s="32" t="s">
        <v>172</v>
      </c>
      <c r="AH27" s="32" t="s">
        <v>173</v>
      </c>
      <c r="AI27" s="94">
        <v>72984000000</v>
      </c>
      <c r="AJ27" s="95"/>
      <c r="AK27" s="94">
        <v>41671000000</v>
      </c>
      <c r="AL27" s="96" t="s">
        <v>636</v>
      </c>
      <c r="AM27" s="97" t="s">
        <v>637</v>
      </c>
      <c r="AN27" s="49"/>
      <c r="AO27" s="231"/>
      <c r="AP27" s="231"/>
    </row>
    <row r="28" spans="1:42" ht="162.75" customHeight="1" x14ac:dyDescent="0.2">
      <c r="A28" s="4"/>
      <c r="B28" s="35" t="s">
        <v>174</v>
      </c>
      <c r="C28" s="98" t="s">
        <v>175</v>
      </c>
      <c r="D28" s="99" t="s">
        <v>176</v>
      </c>
      <c r="E28" s="279" t="s">
        <v>177</v>
      </c>
      <c r="F28" s="35">
        <v>1.9</v>
      </c>
      <c r="G28" s="99" t="s">
        <v>178</v>
      </c>
      <c r="H28" s="99" t="s">
        <v>179</v>
      </c>
      <c r="I28" s="100"/>
      <c r="J28" s="83" t="s">
        <v>189</v>
      </c>
      <c r="K28" s="42" t="s">
        <v>190</v>
      </c>
      <c r="L28" s="107" t="s">
        <v>191</v>
      </c>
      <c r="M28" s="85">
        <v>42522</v>
      </c>
      <c r="N28" s="249">
        <v>43099</v>
      </c>
      <c r="O28" s="216" t="s">
        <v>181</v>
      </c>
      <c r="P28" s="42" t="s">
        <v>182</v>
      </c>
      <c r="Q28" s="42" t="s">
        <v>183</v>
      </c>
      <c r="R28" s="42" t="s">
        <v>183</v>
      </c>
      <c r="S28" s="42"/>
      <c r="T28" s="42"/>
      <c r="U28" s="42">
        <v>1</v>
      </c>
      <c r="V28" s="43">
        <v>1</v>
      </c>
      <c r="W28" s="35"/>
      <c r="X28" s="99"/>
      <c r="Y28" s="35"/>
      <c r="Z28" s="35"/>
      <c r="AA28" s="35"/>
      <c r="AB28" s="99"/>
      <c r="AC28" s="35" t="s">
        <v>63</v>
      </c>
      <c r="AD28" s="35" t="s">
        <v>184</v>
      </c>
      <c r="AE28" s="35" t="s">
        <v>185</v>
      </c>
      <c r="AF28" s="99">
        <v>1067</v>
      </c>
      <c r="AG28" s="99" t="s">
        <v>186</v>
      </c>
      <c r="AH28" s="35" t="s">
        <v>187</v>
      </c>
      <c r="AI28" s="218">
        <v>303000000</v>
      </c>
      <c r="AJ28" s="219"/>
      <c r="AK28" s="219" t="s">
        <v>291</v>
      </c>
      <c r="AL28" s="276" t="s">
        <v>573</v>
      </c>
      <c r="AM28" s="277" t="s">
        <v>535</v>
      </c>
      <c r="AN28" s="49"/>
      <c r="AO28" s="231"/>
      <c r="AP28" s="231"/>
    </row>
    <row r="29" spans="1:42" ht="167.25" customHeight="1" x14ac:dyDescent="0.2">
      <c r="A29" s="4"/>
      <c r="B29" s="35" t="s">
        <v>174</v>
      </c>
      <c r="C29" s="104" t="s">
        <v>175</v>
      </c>
      <c r="D29" s="105" t="s">
        <v>176</v>
      </c>
      <c r="E29" s="279" t="s">
        <v>188</v>
      </c>
      <c r="F29" s="35">
        <v>1.9</v>
      </c>
      <c r="G29" s="105" t="s">
        <v>178</v>
      </c>
      <c r="H29" s="105" t="s">
        <v>179</v>
      </c>
      <c r="I29" s="106"/>
      <c r="J29" s="83" t="s">
        <v>574</v>
      </c>
      <c r="K29" s="42" t="s">
        <v>190</v>
      </c>
      <c r="L29" s="107" t="s">
        <v>191</v>
      </c>
      <c r="M29" s="78">
        <v>42522</v>
      </c>
      <c r="N29" s="108">
        <v>43829</v>
      </c>
      <c r="O29" s="179" t="s">
        <v>192</v>
      </c>
      <c r="P29" s="42" t="s">
        <v>534</v>
      </c>
      <c r="Q29" s="42" t="s">
        <v>193</v>
      </c>
      <c r="R29" s="42" t="s">
        <v>193</v>
      </c>
      <c r="S29" s="42" t="s">
        <v>193</v>
      </c>
      <c r="T29" s="42" t="s">
        <v>193</v>
      </c>
      <c r="U29" s="43">
        <v>1</v>
      </c>
      <c r="V29" s="43">
        <v>1</v>
      </c>
      <c r="W29" s="113">
        <v>1</v>
      </c>
      <c r="X29" s="278">
        <v>1</v>
      </c>
      <c r="Y29" s="35"/>
      <c r="Z29" s="35"/>
      <c r="AA29" s="35"/>
      <c r="AB29" s="99"/>
      <c r="AC29" s="35" t="s">
        <v>63</v>
      </c>
      <c r="AD29" s="35" t="s">
        <v>184</v>
      </c>
      <c r="AE29" s="35" t="s">
        <v>185</v>
      </c>
      <c r="AF29" s="99" t="s">
        <v>587</v>
      </c>
      <c r="AG29" s="99" t="s">
        <v>588</v>
      </c>
      <c r="AH29" s="35" t="s">
        <v>589</v>
      </c>
      <c r="AI29" s="218">
        <v>1614000000</v>
      </c>
      <c r="AJ29" s="219"/>
      <c r="AK29" s="223">
        <v>560000000</v>
      </c>
      <c r="AL29" s="276" t="s">
        <v>575</v>
      </c>
      <c r="AM29" s="277" t="s">
        <v>576</v>
      </c>
      <c r="AN29" s="49"/>
      <c r="AO29" s="231"/>
      <c r="AP29" s="231"/>
    </row>
    <row r="30" spans="1:42" ht="226.5" customHeight="1" x14ac:dyDescent="0.2">
      <c r="A30" s="4"/>
      <c r="B30" s="35" t="s">
        <v>174</v>
      </c>
      <c r="C30" s="104" t="s">
        <v>175</v>
      </c>
      <c r="D30" s="105" t="s">
        <v>176</v>
      </c>
      <c r="E30" s="279" t="s">
        <v>579</v>
      </c>
      <c r="F30" s="35">
        <v>1.9</v>
      </c>
      <c r="G30" s="105" t="s">
        <v>178</v>
      </c>
      <c r="H30" s="105" t="s">
        <v>179</v>
      </c>
      <c r="I30" s="106"/>
      <c r="J30" s="83" t="s">
        <v>574</v>
      </c>
      <c r="K30" s="42" t="s">
        <v>194</v>
      </c>
      <c r="L30" s="107" t="s">
        <v>191</v>
      </c>
      <c r="M30" s="78">
        <v>42522</v>
      </c>
      <c r="N30" s="108">
        <v>43829</v>
      </c>
      <c r="O30" s="99" t="s">
        <v>195</v>
      </c>
      <c r="P30" s="42" t="s">
        <v>531</v>
      </c>
      <c r="Q30" s="42" t="s">
        <v>196</v>
      </c>
      <c r="R30" s="42" t="s">
        <v>196</v>
      </c>
      <c r="S30" s="42" t="s">
        <v>196</v>
      </c>
      <c r="T30" s="42" t="s">
        <v>196</v>
      </c>
      <c r="U30" s="42">
        <v>1</v>
      </c>
      <c r="V30" s="43">
        <v>1</v>
      </c>
      <c r="W30" s="35">
        <v>1</v>
      </c>
      <c r="X30" s="278">
        <v>1</v>
      </c>
      <c r="Y30" s="35"/>
      <c r="Z30" s="35"/>
      <c r="AA30" s="35"/>
      <c r="AB30" s="99"/>
      <c r="AC30" s="35" t="s">
        <v>63</v>
      </c>
      <c r="AD30" s="35" t="s">
        <v>184</v>
      </c>
      <c r="AE30" s="35" t="s">
        <v>185</v>
      </c>
      <c r="AF30" s="99" t="s">
        <v>587</v>
      </c>
      <c r="AG30" s="99" t="s">
        <v>588</v>
      </c>
      <c r="AH30" s="35" t="s">
        <v>590</v>
      </c>
      <c r="AI30" s="220">
        <v>843000000</v>
      </c>
      <c r="AJ30" s="219"/>
      <c r="AK30" s="221">
        <v>303000000</v>
      </c>
      <c r="AL30" s="276" t="s">
        <v>577</v>
      </c>
      <c r="AM30" s="277" t="s">
        <v>578</v>
      </c>
      <c r="AN30" s="49"/>
      <c r="AO30" s="231"/>
      <c r="AP30" s="231"/>
    </row>
    <row r="31" spans="1:42" ht="220.5" customHeight="1" x14ac:dyDescent="0.2">
      <c r="A31" s="4"/>
      <c r="B31" s="35" t="s">
        <v>174</v>
      </c>
      <c r="C31" s="104" t="s">
        <v>175</v>
      </c>
      <c r="D31" s="99" t="s">
        <v>176</v>
      </c>
      <c r="E31" s="279" t="s">
        <v>580</v>
      </c>
      <c r="F31" s="35">
        <v>1.9</v>
      </c>
      <c r="G31" s="99" t="s">
        <v>178</v>
      </c>
      <c r="H31" s="99" t="s">
        <v>179</v>
      </c>
      <c r="I31" s="100"/>
      <c r="J31" s="83" t="s">
        <v>574</v>
      </c>
      <c r="K31" s="42" t="s">
        <v>180</v>
      </c>
      <c r="L31" s="107" t="s">
        <v>191</v>
      </c>
      <c r="M31" s="78">
        <v>42522</v>
      </c>
      <c r="N31" s="108">
        <v>43829</v>
      </c>
      <c r="O31" s="99" t="s">
        <v>532</v>
      </c>
      <c r="P31" s="42" t="s">
        <v>533</v>
      </c>
      <c r="Q31" s="43">
        <v>1</v>
      </c>
      <c r="R31" s="43">
        <v>1</v>
      </c>
      <c r="S31" s="43">
        <v>1</v>
      </c>
      <c r="T31" s="43">
        <v>1</v>
      </c>
      <c r="U31" s="43">
        <v>1</v>
      </c>
      <c r="V31" s="43">
        <v>1</v>
      </c>
      <c r="W31" s="113">
        <v>1</v>
      </c>
      <c r="X31" s="278">
        <v>1</v>
      </c>
      <c r="Y31" s="35"/>
      <c r="Z31" s="35"/>
      <c r="AA31" s="35"/>
      <c r="AB31" s="99"/>
      <c r="AC31" s="35" t="s">
        <v>63</v>
      </c>
      <c r="AD31" s="35" t="s">
        <v>184</v>
      </c>
      <c r="AE31" s="35" t="s">
        <v>185</v>
      </c>
      <c r="AF31" s="99" t="s">
        <v>587</v>
      </c>
      <c r="AG31" s="99" t="s">
        <v>588</v>
      </c>
      <c r="AH31" s="35" t="s">
        <v>591</v>
      </c>
      <c r="AI31" s="222">
        <v>1614000000</v>
      </c>
      <c r="AJ31" s="219"/>
      <c r="AK31" s="221">
        <v>990000000</v>
      </c>
      <c r="AL31" s="276" t="s">
        <v>581</v>
      </c>
      <c r="AM31" s="277" t="s">
        <v>582</v>
      </c>
      <c r="AN31" s="49"/>
      <c r="AO31" s="231"/>
      <c r="AP31" s="231"/>
    </row>
    <row r="32" spans="1:42" ht="149.25" customHeight="1" x14ac:dyDescent="0.2">
      <c r="A32" s="4"/>
      <c r="B32" s="35" t="s">
        <v>174</v>
      </c>
      <c r="C32" s="104" t="s">
        <v>175</v>
      </c>
      <c r="D32" s="105" t="s">
        <v>176</v>
      </c>
      <c r="E32" s="280" t="s">
        <v>583</v>
      </c>
      <c r="F32" s="35">
        <v>1.9</v>
      </c>
      <c r="G32" s="105" t="s">
        <v>178</v>
      </c>
      <c r="H32" s="105" t="s">
        <v>179</v>
      </c>
      <c r="I32" s="106"/>
      <c r="J32" s="83" t="s">
        <v>574</v>
      </c>
      <c r="K32" s="83">
        <v>3016475257</v>
      </c>
      <c r="L32" s="107" t="s">
        <v>191</v>
      </c>
      <c r="M32" s="78">
        <v>42522</v>
      </c>
      <c r="N32" s="108">
        <v>43829</v>
      </c>
      <c r="O32" s="217" t="s">
        <v>584</v>
      </c>
      <c r="P32" s="42" t="s">
        <v>585</v>
      </c>
      <c r="Q32" s="42">
        <v>50</v>
      </c>
      <c r="R32" s="42">
        <v>50</v>
      </c>
      <c r="S32" s="42">
        <v>50</v>
      </c>
      <c r="T32" s="42">
        <v>50</v>
      </c>
      <c r="U32" s="42">
        <v>13</v>
      </c>
      <c r="V32" s="43">
        <f>+U32/Q32</f>
        <v>0.26</v>
      </c>
      <c r="W32" s="35">
        <v>66</v>
      </c>
      <c r="X32" s="278">
        <v>1.32</v>
      </c>
      <c r="Y32" s="35"/>
      <c r="Z32" s="35"/>
      <c r="AA32" s="35"/>
      <c r="AB32" s="99"/>
      <c r="AC32" s="35" t="s">
        <v>63</v>
      </c>
      <c r="AD32" s="35" t="s">
        <v>184</v>
      </c>
      <c r="AE32" s="35" t="s">
        <v>185</v>
      </c>
      <c r="AF32" s="99" t="s">
        <v>587</v>
      </c>
      <c r="AG32" s="99" t="s">
        <v>588</v>
      </c>
      <c r="AH32" s="35" t="s">
        <v>592</v>
      </c>
      <c r="AI32" s="220">
        <v>934000000</v>
      </c>
      <c r="AJ32" s="219"/>
      <c r="AK32" s="221">
        <v>1155000000</v>
      </c>
      <c r="AL32" s="276" t="s">
        <v>586</v>
      </c>
      <c r="AM32" s="277" t="s">
        <v>582</v>
      </c>
      <c r="AN32" s="49"/>
      <c r="AO32" s="231"/>
      <c r="AP32" s="231"/>
    </row>
    <row r="33" spans="1:42" ht="409.5" x14ac:dyDescent="0.2">
      <c r="A33" s="4"/>
      <c r="B33" s="32" t="s">
        <v>52</v>
      </c>
      <c r="C33" s="65" t="s">
        <v>197</v>
      </c>
      <c r="D33" s="32" t="s">
        <v>198</v>
      </c>
      <c r="E33" s="269" t="s">
        <v>199</v>
      </c>
      <c r="F33" s="35">
        <v>0.8</v>
      </c>
      <c r="G33" s="32" t="s">
        <v>200</v>
      </c>
      <c r="H33" s="32" t="s">
        <v>201</v>
      </c>
      <c r="I33" s="32"/>
      <c r="J33" s="35" t="s">
        <v>202</v>
      </c>
      <c r="K33" s="35">
        <v>3649090</v>
      </c>
      <c r="L33" s="110" t="s">
        <v>203</v>
      </c>
      <c r="M33" s="90">
        <v>42583</v>
      </c>
      <c r="N33" s="90">
        <v>44013</v>
      </c>
      <c r="O33" s="111" t="s">
        <v>204</v>
      </c>
      <c r="P33" s="35" t="s">
        <v>205</v>
      </c>
      <c r="Q33" s="35">
        <v>13000</v>
      </c>
      <c r="R33" s="35">
        <v>12000</v>
      </c>
      <c r="S33" s="35">
        <v>12000</v>
      </c>
      <c r="T33" s="35">
        <v>5000</v>
      </c>
      <c r="U33" s="112">
        <v>18505</v>
      </c>
      <c r="V33" s="60">
        <v>1.42</v>
      </c>
      <c r="W33" s="112">
        <v>19422</v>
      </c>
      <c r="X33" s="113" t="s">
        <v>593</v>
      </c>
      <c r="Y33" s="32"/>
      <c r="Z33" s="32"/>
      <c r="AA33" s="32"/>
      <c r="AB33" s="35"/>
      <c r="AC33" s="32" t="s">
        <v>63</v>
      </c>
      <c r="AD33" s="32" t="s">
        <v>206</v>
      </c>
      <c r="AE33" s="32" t="s">
        <v>207</v>
      </c>
      <c r="AF33" s="35">
        <v>1186</v>
      </c>
      <c r="AG33" s="35" t="s">
        <v>208</v>
      </c>
      <c r="AH33" s="32" t="s">
        <v>209</v>
      </c>
      <c r="AI33" s="114">
        <v>17674941357</v>
      </c>
      <c r="AJ33" s="115">
        <f>+AK33/AI33</f>
        <v>0.42822114105642856</v>
      </c>
      <c r="AK33" s="114">
        <v>7568783556</v>
      </c>
      <c r="AL33" s="116" t="s">
        <v>594</v>
      </c>
      <c r="AM33" s="117" t="s">
        <v>595</v>
      </c>
      <c r="AN33" s="49"/>
      <c r="AO33" s="231"/>
      <c r="AP33" s="231"/>
    </row>
    <row r="34" spans="1:42" ht="268.5" customHeight="1" x14ac:dyDescent="0.2">
      <c r="A34" s="4"/>
      <c r="B34" s="32" t="s">
        <v>52</v>
      </c>
      <c r="C34" s="65" t="s">
        <v>197</v>
      </c>
      <c r="D34" s="32" t="s">
        <v>198</v>
      </c>
      <c r="E34" s="282" t="s">
        <v>210</v>
      </c>
      <c r="F34" s="35">
        <v>0.8</v>
      </c>
      <c r="G34" s="32" t="s">
        <v>200</v>
      </c>
      <c r="H34" s="32" t="s">
        <v>201</v>
      </c>
      <c r="I34" s="32"/>
      <c r="J34" s="35" t="s">
        <v>202</v>
      </c>
      <c r="K34" s="35">
        <v>3649090</v>
      </c>
      <c r="L34" s="110" t="s">
        <v>203</v>
      </c>
      <c r="M34" s="90">
        <v>42583</v>
      </c>
      <c r="N34" s="90">
        <v>44013</v>
      </c>
      <c r="O34" s="111" t="s">
        <v>211</v>
      </c>
      <c r="P34" s="111" t="s">
        <v>212</v>
      </c>
      <c r="Q34" s="113">
        <v>1</v>
      </c>
      <c r="R34" s="113">
        <v>1</v>
      </c>
      <c r="S34" s="113">
        <v>1</v>
      </c>
      <c r="T34" s="113">
        <v>1</v>
      </c>
      <c r="U34" s="120">
        <v>1</v>
      </c>
      <c r="V34" s="120">
        <v>1</v>
      </c>
      <c r="W34" s="120">
        <v>1</v>
      </c>
      <c r="X34" s="120">
        <v>1</v>
      </c>
      <c r="Y34" s="32"/>
      <c r="Z34" s="32"/>
      <c r="AA34" s="32"/>
      <c r="AB34" s="35"/>
      <c r="AC34" s="32" t="s">
        <v>63</v>
      </c>
      <c r="AD34" s="32" t="s">
        <v>206</v>
      </c>
      <c r="AE34" s="32" t="s">
        <v>207</v>
      </c>
      <c r="AF34" s="35">
        <v>1186</v>
      </c>
      <c r="AG34" s="35" t="s">
        <v>208</v>
      </c>
      <c r="AH34" s="32" t="s">
        <v>213</v>
      </c>
      <c r="AI34" s="121">
        <v>1110121731</v>
      </c>
      <c r="AJ34" s="115">
        <v>1</v>
      </c>
      <c r="AK34" s="122">
        <v>1379613569</v>
      </c>
      <c r="AL34" s="123" t="s">
        <v>596</v>
      </c>
      <c r="AM34" s="281" t="s">
        <v>597</v>
      </c>
      <c r="AN34" s="49"/>
      <c r="AO34" s="231"/>
      <c r="AP34" s="231"/>
    </row>
    <row r="35" spans="1:42" ht="116.45" customHeight="1" x14ac:dyDescent="0.2">
      <c r="A35" s="4"/>
      <c r="B35" s="32" t="s">
        <v>174</v>
      </c>
      <c r="C35" s="65" t="s">
        <v>214</v>
      </c>
      <c r="D35" s="32" t="s">
        <v>54</v>
      </c>
      <c r="E35" s="268" t="s">
        <v>215</v>
      </c>
      <c r="F35" s="35">
        <v>1.92</v>
      </c>
      <c r="G35" s="32" t="s">
        <v>216</v>
      </c>
      <c r="H35" s="32" t="s">
        <v>217</v>
      </c>
      <c r="I35" s="67"/>
      <c r="J35" s="42" t="s">
        <v>218</v>
      </c>
      <c r="K35" s="68" t="s">
        <v>219</v>
      </c>
      <c r="L35" s="124" t="s">
        <v>220</v>
      </c>
      <c r="M35" s="85">
        <v>42491</v>
      </c>
      <c r="N35" s="90">
        <v>43952</v>
      </c>
      <c r="O35" s="42" t="s">
        <v>221</v>
      </c>
      <c r="P35" s="68" t="s">
        <v>222</v>
      </c>
      <c r="Q35" s="43">
        <v>1</v>
      </c>
      <c r="R35" s="43">
        <v>1</v>
      </c>
      <c r="S35" s="43">
        <v>1</v>
      </c>
      <c r="T35" s="43">
        <v>1</v>
      </c>
      <c r="U35" s="60">
        <v>1</v>
      </c>
      <c r="V35" s="60">
        <v>1</v>
      </c>
      <c r="W35" s="60">
        <v>1</v>
      </c>
      <c r="X35" s="60">
        <v>1</v>
      </c>
      <c r="Y35" s="32"/>
      <c r="Z35" s="32"/>
      <c r="AA35" s="32"/>
      <c r="AB35" s="35"/>
      <c r="AC35" s="32" t="s">
        <v>223</v>
      </c>
      <c r="AD35" s="32" t="s">
        <v>224</v>
      </c>
      <c r="AE35" s="32" t="s">
        <v>225</v>
      </c>
      <c r="AF35" s="35">
        <v>1016</v>
      </c>
      <c r="AG35" s="35" t="s">
        <v>226</v>
      </c>
      <c r="AH35" s="32" t="s">
        <v>227</v>
      </c>
      <c r="AI35" s="209">
        <v>35187751</v>
      </c>
      <c r="AJ35" s="235">
        <v>0.25</v>
      </c>
      <c r="AK35" s="215" t="s">
        <v>598</v>
      </c>
      <c r="AL35" s="211" t="s">
        <v>599</v>
      </c>
      <c r="AM35" s="125"/>
      <c r="AN35" s="49"/>
      <c r="AO35" s="231"/>
      <c r="AP35" s="231"/>
    </row>
    <row r="36" spans="1:42" ht="171" customHeight="1" thickBot="1" x14ac:dyDescent="0.25">
      <c r="A36" s="4"/>
      <c r="B36" s="32" t="s">
        <v>90</v>
      </c>
      <c r="C36" s="65" t="s">
        <v>214</v>
      </c>
      <c r="D36" s="32" t="s">
        <v>54</v>
      </c>
      <c r="E36" s="282" t="s">
        <v>228</v>
      </c>
      <c r="F36" s="35">
        <v>4.2</v>
      </c>
      <c r="G36" s="32" t="s">
        <v>216</v>
      </c>
      <c r="H36" s="32" t="s">
        <v>217</v>
      </c>
      <c r="I36" s="67"/>
      <c r="J36" s="42" t="s">
        <v>218</v>
      </c>
      <c r="K36" s="68" t="s">
        <v>219</v>
      </c>
      <c r="L36" s="124" t="s">
        <v>220</v>
      </c>
      <c r="M36" s="85">
        <v>42522</v>
      </c>
      <c r="N36" s="90">
        <v>43983</v>
      </c>
      <c r="O36" s="42" t="s">
        <v>229</v>
      </c>
      <c r="P36" s="68" t="s">
        <v>230</v>
      </c>
      <c r="Q36" s="42" t="s">
        <v>231</v>
      </c>
      <c r="R36" s="42" t="s">
        <v>231</v>
      </c>
      <c r="S36" s="42" t="s">
        <v>231</v>
      </c>
      <c r="T36" s="42" t="s">
        <v>231</v>
      </c>
      <c r="U36" s="83">
        <v>1</v>
      </c>
      <c r="V36" s="60">
        <v>1</v>
      </c>
      <c r="W36" s="35">
        <v>1</v>
      </c>
      <c r="X36" s="113">
        <v>1</v>
      </c>
      <c r="Y36" s="32"/>
      <c r="Z36" s="32"/>
      <c r="AA36" s="32"/>
      <c r="AB36" s="35"/>
      <c r="AC36" s="32" t="s">
        <v>223</v>
      </c>
      <c r="AD36" s="32" t="s">
        <v>224</v>
      </c>
      <c r="AE36" s="32" t="s">
        <v>225</v>
      </c>
      <c r="AF36" s="35">
        <v>1016</v>
      </c>
      <c r="AG36" s="35" t="s">
        <v>226</v>
      </c>
      <c r="AH36" s="32" t="s">
        <v>227</v>
      </c>
      <c r="AI36" s="214">
        <v>0</v>
      </c>
      <c r="AJ36" s="214">
        <v>0</v>
      </c>
      <c r="AK36" s="214">
        <v>0</v>
      </c>
      <c r="AL36" s="211" t="s">
        <v>600</v>
      </c>
      <c r="AM36" s="126"/>
      <c r="AN36" s="49"/>
      <c r="AO36" s="231"/>
      <c r="AP36" s="231"/>
    </row>
    <row r="37" spans="1:42" ht="192.75" customHeight="1" x14ac:dyDescent="0.2">
      <c r="A37" s="4"/>
      <c r="B37" s="32" t="s">
        <v>90</v>
      </c>
      <c r="C37" s="65" t="s">
        <v>214</v>
      </c>
      <c r="D37" s="32" t="s">
        <v>54</v>
      </c>
      <c r="E37" s="270" t="s">
        <v>232</v>
      </c>
      <c r="F37" s="35">
        <v>4.2</v>
      </c>
      <c r="G37" s="32" t="s">
        <v>216</v>
      </c>
      <c r="H37" s="32" t="s">
        <v>217</v>
      </c>
      <c r="I37" s="67"/>
      <c r="J37" s="42" t="s">
        <v>218</v>
      </c>
      <c r="K37" s="68" t="s">
        <v>219</v>
      </c>
      <c r="L37" s="124" t="s">
        <v>220</v>
      </c>
      <c r="M37" s="85">
        <v>42491</v>
      </c>
      <c r="N37" s="90">
        <v>42552</v>
      </c>
      <c r="O37" s="42" t="s">
        <v>233</v>
      </c>
      <c r="P37" s="68" t="s">
        <v>234</v>
      </c>
      <c r="Q37" s="43">
        <v>1</v>
      </c>
      <c r="R37" s="43">
        <v>1</v>
      </c>
      <c r="S37" s="43">
        <v>1</v>
      </c>
      <c r="T37" s="43">
        <v>1</v>
      </c>
      <c r="U37" s="60">
        <v>1</v>
      </c>
      <c r="V37" s="60">
        <v>1</v>
      </c>
      <c r="W37" s="113">
        <v>1</v>
      </c>
      <c r="X37" s="113">
        <v>1</v>
      </c>
      <c r="Y37" s="32"/>
      <c r="Z37" s="32"/>
      <c r="AA37" s="32"/>
      <c r="AB37" s="35"/>
      <c r="AC37" s="32" t="s">
        <v>223</v>
      </c>
      <c r="AD37" s="32" t="s">
        <v>224</v>
      </c>
      <c r="AE37" s="32" t="s">
        <v>225</v>
      </c>
      <c r="AF37" s="35">
        <v>1016</v>
      </c>
      <c r="AG37" s="35" t="s">
        <v>226</v>
      </c>
      <c r="AH37" s="32" t="s">
        <v>227</v>
      </c>
      <c r="AI37" s="209">
        <v>9973381</v>
      </c>
      <c r="AJ37" s="210">
        <v>25</v>
      </c>
      <c r="AK37" s="212">
        <v>9973381</v>
      </c>
      <c r="AL37" s="213" t="s">
        <v>601</v>
      </c>
      <c r="AM37" s="127"/>
      <c r="AN37" s="49"/>
      <c r="AO37" s="231"/>
      <c r="AP37" s="231"/>
    </row>
    <row r="38" spans="1:42" ht="223.5" customHeight="1" x14ac:dyDescent="0.2">
      <c r="A38" s="4"/>
      <c r="B38" s="32" t="s">
        <v>52</v>
      </c>
      <c r="C38" s="65" t="s">
        <v>68</v>
      </c>
      <c r="D38" s="68" t="s">
        <v>235</v>
      </c>
      <c r="E38" s="119" t="s">
        <v>236</v>
      </c>
      <c r="F38" s="35">
        <v>0.8</v>
      </c>
      <c r="G38" s="35" t="s">
        <v>237</v>
      </c>
      <c r="H38" s="35" t="s">
        <v>238</v>
      </c>
      <c r="I38" s="67"/>
      <c r="J38" s="68" t="s">
        <v>239</v>
      </c>
      <c r="K38" s="68">
        <v>3241000</v>
      </c>
      <c r="L38" s="128" t="s">
        <v>240</v>
      </c>
      <c r="M38" s="129">
        <v>42658</v>
      </c>
      <c r="N38" s="129">
        <v>43829</v>
      </c>
      <c r="O38" s="35" t="s">
        <v>241</v>
      </c>
      <c r="P38" s="35" t="s">
        <v>242</v>
      </c>
      <c r="Q38" s="68" t="s">
        <v>243</v>
      </c>
      <c r="R38" s="68" t="s">
        <v>244</v>
      </c>
      <c r="S38" s="68" t="s">
        <v>245</v>
      </c>
      <c r="T38" s="68" t="s">
        <v>246</v>
      </c>
      <c r="U38" s="80">
        <v>117</v>
      </c>
      <c r="V38" s="43">
        <v>1</v>
      </c>
      <c r="W38" s="35">
        <v>284</v>
      </c>
      <c r="X38" s="275">
        <v>1</v>
      </c>
      <c r="Y38" s="32"/>
      <c r="Z38" s="32"/>
      <c r="AA38" s="32"/>
      <c r="AB38" s="80"/>
      <c r="AC38" s="32" t="s">
        <v>63</v>
      </c>
      <c r="AD38" s="32" t="s">
        <v>247</v>
      </c>
      <c r="AE38" s="32" t="s">
        <v>248</v>
      </c>
      <c r="AF38" s="80">
        <v>1053</v>
      </c>
      <c r="AG38" s="79" t="s">
        <v>249</v>
      </c>
      <c r="AH38" s="32" t="s">
        <v>250</v>
      </c>
      <c r="AI38" s="251">
        <f>605009000+1058163892+1100490447+295000000+310684384+1469089663+3570632970+3713458289</f>
        <v>12122528645</v>
      </c>
      <c r="AJ38" s="252"/>
      <c r="AK38" s="253" t="s">
        <v>670</v>
      </c>
      <c r="AL38" s="76" t="s">
        <v>671</v>
      </c>
      <c r="AM38" s="48"/>
      <c r="AN38" s="49"/>
      <c r="AO38" s="231"/>
      <c r="AP38" s="231"/>
    </row>
    <row r="39" spans="1:42" ht="361.5" customHeight="1" x14ac:dyDescent="0.2">
      <c r="A39" s="4"/>
      <c r="B39" s="32" t="s">
        <v>52</v>
      </c>
      <c r="C39" s="65" t="s">
        <v>68</v>
      </c>
      <c r="D39" s="79" t="s">
        <v>251</v>
      </c>
      <c r="E39" s="270" t="s">
        <v>252</v>
      </c>
      <c r="F39" s="35">
        <v>0.8</v>
      </c>
      <c r="G39" s="34" t="s">
        <v>237</v>
      </c>
      <c r="H39" s="34" t="s">
        <v>238</v>
      </c>
      <c r="I39" s="67"/>
      <c r="J39" s="68" t="s">
        <v>239</v>
      </c>
      <c r="K39" s="68">
        <v>3241000</v>
      </c>
      <c r="L39" s="128" t="s">
        <v>240</v>
      </c>
      <c r="M39" s="129">
        <v>42552</v>
      </c>
      <c r="N39" s="129">
        <v>43829</v>
      </c>
      <c r="O39" s="35" t="s">
        <v>253</v>
      </c>
      <c r="P39" s="35" t="s">
        <v>254</v>
      </c>
      <c r="Q39" s="130" t="s">
        <v>255</v>
      </c>
      <c r="R39" s="130" t="s">
        <v>256</v>
      </c>
      <c r="S39" s="130" t="s">
        <v>257</v>
      </c>
      <c r="T39" s="130" t="s">
        <v>258</v>
      </c>
      <c r="U39" s="80">
        <v>270</v>
      </c>
      <c r="V39" s="60">
        <v>1.43</v>
      </c>
      <c r="W39" s="35">
        <v>399</v>
      </c>
      <c r="X39" s="275">
        <v>1.06</v>
      </c>
      <c r="Y39" s="32"/>
      <c r="Z39" s="32"/>
      <c r="AA39" s="32"/>
      <c r="AB39" s="80"/>
      <c r="AC39" s="32" t="s">
        <v>63</v>
      </c>
      <c r="AD39" s="32" t="s">
        <v>247</v>
      </c>
      <c r="AE39" s="32" t="s">
        <v>248</v>
      </c>
      <c r="AF39" s="80">
        <v>1053</v>
      </c>
      <c r="AG39" s="79" t="s">
        <v>249</v>
      </c>
      <c r="AH39" s="32" t="s">
        <v>250</v>
      </c>
      <c r="AI39" s="251">
        <f>1407047725+48048000+1964211270+28686740+464695418+483283235+502614564+522719146+29834209+31027577+32268681+49969920+51968716+54047465+466401000+1463329634+1521862819+1582737332</f>
        <v>10704753451</v>
      </c>
      <c r="AJ39" s="74"/>
      <c r="AK39" s="252"/>
      <c r="AL39" s="76" t="s">
        <v>662</v>
      </c>
      <c r="AM39" s="48"/>
      <c r="AN39" s="49"/>
      <c r="AO39" s="231"/>
      <c r="AP39" s="231"/>
    </row>
    <row r="40" spans="1:42" ht="253.5" customHeight="1" x14ac:dyDescent="0.2">
      <c r="A40" s="4"/>
      <c r="B40" s="32" t="s">
        <v>52</v>
      </c>
      <c r="C40" s="65" t="s">
        <v>68</v>
      </c>
      <c r="D40" s="79" t="s">
        <v>259</v>
      </c>
      <c r="E40" s="282" t="s">
        <v>260</v>
      </c>
      <c r="F40" s="35">
        <v>0.8</v>
      </c>
      <c r="G40" s="34" t="s">
        <v>237</v>
      </c>
      <c r="H40" s="34" t="s">
        <v>238</v>
      </c>
      <c r="I40" s="67"/>
      <c r="J40" s="68" t="s">
        <v>239</v>
      </c>
      <c r="K40" s="68">
        <v>3241000</v>
      </c>
      <c r="L40" s="128" t="s">
        <v>240</v>
      </c>
      <c r="M40" s="129">
        <v>42552</v>
      </c>
      <c r="N40" s="129">
        <v>43829</v>
      </c>
      <c r="O40" s="68" t="s">
        <v>261</v>
      </c>
      <c r="P40" s="68" t="s">
        <v>262</v>
      </c>
      <c r="Q40" s="68" t="s">
        <v>263</v>
      </c>
      <c r="R40" s="68" t="s">
        <v>264</v>
      </c>
      <c r="S40" s="68" t="s">
        <v>265</v>
      </c>
      <c r="T40" s="35" t="s">
        <v>266</v>
      </c>
      <c r="U40" s="60" t="s">
        <v>267</v>
      </c>
      <c r="V40" s="60">
        <v>3.55</v>
      </c>
      <c r="W40" s="60" t="s">
        <v>267</v>
      </c>
      <c r="X40" s="275">
        <v>0.31</v>
      </c>
      <c r="Y40" s="32"/>
      <c r="Z40" s="32"/>
      <c r="AA40" s="32"/>
      <c r="AB40" s="80"/>
      <c r="AC40" s="32" t="s">
        <v>63</v>
      </c>
      <c r="AD40" s="32" t="s">
        <v>247</v>
      </c>
      <c r="AE40" s="32" t="s">
        <v>248</v>
      </c>
      <c r="AF40" s="80">
        <v>1053</v>
      </c>
      <c r="AG40" s="79" t="s">
        <v>249</v>
      </c>
      <c r="AH40" s="32" t="s">
        <v>250</v>
      </c>
      <c r="AI40" s="35" t="s">
        <v>268</v>
      </c>
      <c r="AJ40" s="74"/>
      <c r="AK40" s="35"/>
      <c r="AL40" s="76" t="s">
        <v>663</v>
      </c>
      <c r="AM40" s="48" t="s">
        <v>664</v>
      </c>
      <c r="AN40" s="49"/>
      <c r="AO40" s="234"/>
      <c r="AP40" s="231"/>
    </row>
    <row r="41" spans="1:42" ht="264.75" customHeight="1" x14ac:dyDescent="0.2">
      <c r="A41" s="4"/>
      <c r="B41" s="32" t="s">
        <v>52</v>
      </c>
      <c r="C41" s="65" t="s">
        <v>68</v>
      </c>
      <c r="D41" s="79" t="s">
        <v>235</v>
      </c>
      <c r="E41" s="269" t="s">
        <v>269</v>
      </c>
      <c r="F41" s="35">
        <v>0.8</v>
      </c>
      <c r="G41" s="34" t="s">
        <v>237</v>
      </c>
      <c r="H41" s="34" t="s">
        <v>238</v>
      </c>
      <c r="I41" s="67"/>
      <c r="J41" s="68" t="s">
        <v>239</v>
      </c>
      <c r="K41" s="68">
        <v>3241000</v>
      </c>
      <c r="L41" s="128" t="s">
        <v>240</v>
      </c>
      <c r="M41" s="129">
        <v>42552</v>
      </c>
      <c r="N41" s="129">
        <v>43829</v>
      </c>
      <c r="O41" s="32" t="s">
        <v>270</v>
      </c>
      <c r="P41" s="68" t="s">
        <v>271</v>
      </c>
      <c r="Q41" s="68" t="s">
        <v>272</v>
      </c>
      <c r="R41" s="68" t="s">
        <v>273</v>
      </c>
      <c r="S41" s="68" t="s">
        <v>274</v>
      </c>
      <c r="T41" s="68" t="s">
        <v>274</v>
      </c>
      <c r="U41" s="60" t="s">
        <v>275</v>
      </c>
      <c r="V41" s="60" t="s">
        <v>539</v>
      </c>
      <c r="W41" s="35" t="s">
        <v>665</v>
      </c>
      <c r="X41" s="275">
        <v>1</v>
      </c>
      <c r="Y41" s="32"/>
      <c r="Z41" s="32"/>
      <c r="AA41" s="32"/>
      <c r="AB41" s="80"/>
      <c r="AC41" s="32" t="s">
        <v>63</v>
      </c>
      <c r="AD41" s="32" t="s">
        <v>247</v>
      </c>
      <c r="AE41" s="32" t="s">
        <v>248</v>
      </c>
      <c r="AF41" s="80">
        <v>1053</v>
      </c>
      <c r="AG41" s="79" t="s">
        <v>249</v>
      </c>
      <c r="AH41" s="32" t="s">
        <v>250</v>
      </c>
      <c r="AI41" s="35" t="s">
        <v>276</v>
      </c>
      <c r="AJ41" s="74"/>
      <c r="AK41" s="81" t="s">
        <v>666</v>
      </c>
      <c r="AL41" s="47" t="s">
        <v>667</v>
      </c>
      <c r="AM41" s="260"/>
      <c r="AN41" s="118"/>
      <c r="AO41" s="234"/>
      <c r="AP41" s="231"/>
    </row>
    <row r="42" spans="1:42" ht="162.75" customHeight="1" x14ac:dyDescent="0.2">
      <c r="A42" s="4"/>
      <c r="B42" s="32" t="s">
        <v>174</v>
      </c>
      <c r="C42" s="65" t="s">
        <v>277</v>
      </c>
      <c r="D42" s="79" t="s">
        <v>278</v>
      </c>
      <c r="E42" s="268" t="s">
        <v>279</v>
      </c>
      <c r="F42" s="35">
        <v>1.9</v>
      </c>
      <c r="G42" s="34" t="s">
        <v>237</v>
      </c>
      <c r="H42" s="34" t="s">
        <v>238</v>
      </c>
      <c r="I42" s="67"/>
      <c r="J42" s="68" t="s">
        <v>239</v>
      </c>
      <c r="K42" s="68">
        <v>3241000</v>
      </c>
      <c r="L42" s="128" t="s">
        <v>240</v>
      </c>
      <c r="M42" s="236">
        <v>42736</v>
      </c>
      <c r="N42" s="236">
        <v>43464</v>
      </c>
      <c r="O42" s="111" t="s">
        <v>280</v>
      </c>
      <c r="P42" s="68" t="s">
        <v>281</v>
      </c>
      <c r="Q42" s="42" t="s">
        <v>282</v>
      </c>
      <c r="R42" s="42" t="s">
        <v>283</v>
      </c>
      <c r="S42" s="43" t="s">
        <v>282</v>
      </c>
      <c r="T42" s="43" t="s">
        <v>282</v>
      </c>
      <c r="U42" s="80">
        <v>1</v>
      </c>
      <c r="V42" s="60">
        <v>1</v>
      </c>
      <c r="W42" s="35">
        <v>1</v>
      </c>
      <c r="X42" s="275">
        <v>1</v>
      </c>
      <c r="Y42" s="32"/>
      <c r="Z42" s="32"/>
      <c r="AA42" s="32"/>
      <c r="AB42" s="80"/>
      <c r="AC42" s="32" t="s">
        <v>63</v>
      </c>
      <c r="AD42" s="32" t="s">
        <v>247</v>
      </c>
      <c r="AE42" s="32" t="s">
        <v>248</v>
      </c>
      <c r="AF42" s="80">
        <v>1053</v>
      </c>
      <c r="AG42" s="79" t="s">
        <v>249</v>
      </c>
      <c r="AH42" s="32" t="s">
        <v>284</v>
      </c>
      <c r="AI42" s="35" t="s">
        <v>268</v>
      </c>
      <c r="AJ42" s="74"/>
      <c r="AK42" s="35">
        <v>0</v>
      </c>
      <c r="AL42" s="76" t="s">
        <v>668</v>
      </c>
      <c r="AM42" s="260"/>
      <c r="AN42" s="118"/>
      <c r="AO42" s="234"/>
      <c r="AP42" s="231"/>
    </row>
    <row r="43" spans="1:42" ht="143.25" customHeight="1" x14ac:dyDescent="0.2">
      <c r="A43" s="4"/>
      <c r="B43" s="32" t="s">
        <v>174</v>
      </c>
      <c r="C43" s="65" t="s">
        <v>277</v>
      </c>
      <c r="D43" s="79" t="s">
        <v>285</v>
      </c>
      <c r="E43" s="269" t="s">
        <v>286</v>
      </c>
      <c r="F43" s="35">
        <v>1.9</v>
      </c>
      <c r="G43" s="34" t="s">
        <v>237</v>
      </c>
      <c r="H43" s="34" t="s">
        <v>238</v>
      </c>
      <c r="I43" s="67"/>
      <c r="J43" s="68" t="s">
        <v>239</v>
      </c>
      <c r="K43" s="68">
        <v>3241000</v>
      </c>
      <c r="L43" s="128" t="s">
        <v>240</v>
      </c>
      <c r="M43" s="131">
        <v>42370</v>
      </c>
      <c r="N43" s="131">
        <v>43829</v>
      </c>
      <c r="O43" s="35" t="s">
        <v>287</v>
      </c>
      <c r="P43" s="35" t="s">
        <v>288</v>
      </c>
      <c r="Q43" s="132" t="s">
        <v>289</v>
      </c>
      <c r="R43" s="132" t="s">
        <v>289</v>
      </c>
      <c r="S43" s="132" t="s">
        <v>289</v>
      </c>
      <c r="T43" s="132" t="s">
        <v>289</v>
      </c>
      <c r="U43" s="80">
        <v>1</v>
      </c>
      <c r="V43" s="60">
        <v>1</v>
      </c>
      <c r="W43" s="35">
        <v>1</v>
      </c>
      <c r="X43" s="275">
        <v>1</v>
      </c>
      <c r="Y43" s="32"/>
      <c r="Z43" s="32"/>
      <c r="AA43" s="32"/>
      <c r="AB43" s="80"/>
      <c r="AC43" s="32" t="s">
        <v>63</v>
      </c>
      <c r="AD43" s="32" t="s">
        <v>247</v>
      </c>
      <c r="AE43" s="32" t="s">
        <v>248</v>
      </c>
      <c r="AF43" s="80">
        <v>1053</v>
      </c>
      <c r="AG43" s="79" t="s">
        <v>249</v>
      </c>
      <c r="AH43" s="32" t="s">
        <v>290</v>
      </c>
      <c r="AI43" s="251" t="s">
        <v>291</v>
      </c>
      <c r="AJ43" s="74"/>
      <c r="AK43" s="74"/>
      <c r="AL43" s="74" t="s">
        <v>669</v>
      </c>
      <c r="AM43" s="148"/>
      <c r="AN43" s="118"/>
      <c r="AO43" s="234"/>
      <c r="AP43" s="231"/>
    </row>
    <row r="44" spans="1:42" ht="151.5" customHeight="1" x14ac:dyDescent="0.2">
      <c r="A44" s="4"/>
      <c r="B44" s="32" t="s">
        <v>174</v>
      </c>
      <c r="C44" s="65" t="s">
        <v>175</v>
      </c>
      <c r="D44" s="32" t="s">
        <v>292</v>
      </c>
      <c r="E44" s="269" t="s">
        <v>293</v>
      </c>
      <c r="F44" s="35">
        <v>1.9</v>
      </c>
      <c r="G44" s="32" t="s">
        <v>294</v>
      </c>
      <c r="H44" s="32" t="s">
        <v>295</v>
      </c>
      <c r="I44" s="67"/>
      <c r="J44" s="68" t="s">
        <v>296</v>
      </c>
      <c r="K44" s="32" t="s">
        <v>297</v>
      </c>
      <c r="L44" s="133" t="s">
        <v>298</v>
      </c>
      <c r="M44" s="85">
        <v>42767</v>
      </c>
      <c r="N44" s="90">
        <v>43100</v>
      </c>
      <c r="O44" s="40" t="s">
        <v>299</v>
      </c>
      <c r="P44" s="68" t="s">
        <v>300</v>
      </c>
      <c r="Q44" s="42" t="s">
        <v>301</v>
      </c>
      <c r="R44" s="83">
        <v>20</v>
      </c>
      <c r="S44" s="83">
        <v>10</v>
      </c>
      <c r="T44" s="83">
        <v>5</v>
      </c>
      <c r="U44" s="83">
        <v>15</v>
      </c>
      <c r="V44" s="43">
        <v>1</v>
      </c>
      <c r="W44" s="35">
        <v>20</v>
      </c>
      <c r="X44" s="113">
        <v>1</v>
      </c>
      <c r="Y44" s="135"/>
      <c r="Z44" s="136"/>
      <c r="AA44" s="135"/>
      <c r="AB44" s="103"/>
      <c r="AC44" s="32" t="s">
        <v>302</v>
      </c>
      <c r="AD44" s="185" t="s">
        <v>303</v>
      </c>
      <c r="AE44" s="32" t="s">
        <v>304</v>
      </c>
      <c r="AF44" s="35">
        <v>1014</v>
      </c>
      <c r="AG44" s="32" t="s">
        <v>305</v>
      </c>
      <c r="AH44" s="32" t="s">
        <v>306</v>
      </c>
      <c r="AI44" s="186">
        <v>2865400000</v>
      </c>
      <c r="AJ44" s="180">
        <v>1</v>
      </c>
      <c r="AK44" s="181">
        <v>359112855</v>
      </c>
      <c r="AL44" s="182" t="s">
        <v>658</v>
      </c>
      <c r="AM44" s="259" t="s">
        <v>659</v>
      </c>
      <c r="AN44" s="246"/>
      <c r="AO44" s="234"/>
      <c r="AP44" s="231"/>
    </row>
    <row r="45" spans="1:42" ht="144.75" customHeight="1" x14ac:dyDescent="0.2">
      <c r="A45" s="4"/>
      <c r="B45" s="32" t="s">
        <v>174</v>
      </c>
      <c r="C45" s="65" t="s">
        <v>175</v>
      </c>
      <c r="D45" s="32" t="s">
        <v>292</v>
      </c>
      <c r="E45" s="269" t="s">
        <v>307</v>
      </c>
      <c r="F45" s="35">
        <v>1.9</v>
      </c>
      <c r="G45" s="32" t="s">
        <v>294</v>
      </c>
      <c r="H45" s="32" t="s">
        <v>295</v>
      </c>
      <c r="I45" s="67"/>
      <c r="J45" s="68" t="s">
        <v>296</v>
      </c>
      <c r="K45" s="32" t="s">
        <v>308</v>
      </c>
      <c r="L45" s="133" t="s">
        <v>298</v>
      </c>
      <c r="M45" s="85">
        <v>42767</v>
      </c>
      <c r="N45" s="90">
        <v>43100</v>
      </c>
      <c r="O45" s="32" t="s">
        <v>309</v>
      </c>
      <c r="P45" s="68" t="s">
        <v>514</v>
      </c>
      <c r="Q45" s="43">
        <v>1</v>
      </c>
      <c r="R45" s="60">
        <v>1</v>
      </c>
      <c r="S45" s="60">
        <v>1</v>
      </c>
      <c r="T45" s="60">
        <v>1</v>
      </c>
      <c r="U45" s="60">
        <v>1</v>
      </c>
      <c r="V45" s="60">
        <v>1</v>
      </c>
      <c r="W45" s="113">
        <v>1</v>
      </c>
      <c r="X45" s="113">
        <v>1</v>
      </c>
      <c r="Y45" s="34"/>
      <c r="Z45" s="237"/>
      <c r="AA45" s="34"/>
      <c r="AB45" s="81"/>
      <c r="AC45" s="34" t="s">
        <v>302</v>
      </c>
      <c r="AD45" s="185" t="s">
        <v>303</v>
      </c>
      <c r="AE45" s="32" t="s">
        <v>304</v>
      </c>
      <c r="AF45" s="35">
        <v>1014</v>
      </c>
      <c r="AG45" s="32" t="s">
        <v>310</v>
      </c>
      <c r="AH45" s="32" t="s">
        <v>311</v>
      </c>
      <c r="AI45" s="187">
        <v>1712846667</v>
      </c>
      <c r="AJ45" s="180">
        <v>0.1</v>
      </c>
      <c r="AK45" s="181">
        <v>170654000</v>
      </c>
      <c r="AL45" s="183" t="s">
        <v>660</v>
      </c>
      <c r="AM45" s="184" t="s">
        <v>661</v>
      </c>
      <c r="AN45" s="49"/>
      <c r="AO45" s="231"/>
      <c r="AP45" s="231"/>
    </row>
    <row r="46" spans="1:42" ht="144" customHeight="1" x14ac:dyDescent="0.2">
      <c r="B46" s="32" t="s">
        <v>52</v>
      </c>
      <c r="C46" s="65" t="s">
        <v>97</v>
      </c>
      <c r="D46" s="32" t="s">
        <v>312</v>
      </c>
      <c r="E46" s="322" t="s">
        <v>313</v>
      </c>
      <c r="F46" s="35">
        <v>0.8</v>
      </c>
      <c r="G46" s="32" t="s">
        <v>100</v>
      </c>
      <c r="H46" s="32" t="s">
        <v>314</v>
      </c>
      <c r="I46" s="67"/>
      <c r="J46" s="68" t="s">
        <v>315</v>
      </c>
      <c r="K46" s="68">
        <v>2976030</v>
      </c>
      <c r="L46" s="137" t="s">
        <v>316</v>
      </c>
      <c r="M46" s="85">
        <v>42736</v>
      </c>
      <c r="N46" s="90">
        <v>44012</v>
      </c>
      <c r="O46" s="40" t="s">
        <v>317</v>
      </c>
      <c r="P46" s="37" t="s">
        <v>541</v>
      </c>
      <c r="Q46" s="241">
        <v>9</v>
      </c>
      <c r="R46" s="241">
        <v>9</v>
      </c>
      <c r="S46" s="241">
        <v>9</v>
      </c>
      <c r="T46" s="241">
        <v>9</v>
      </c>
      <c r="U46" s="241">
        <v>9</v>
      </c>
      <c r="V46" s="84">
        <v>1</v>
      </c>
      <c r="W46" s="35">
        <v>12</v>
      </c>
      <c r="X46" s="243">
        <f>(W46*100)/R46</f>
        <v>133.33333333333334</v>
      </c>
      <c r="Y46" s="32"/>
      <c r="Z46" s="32"/>
      <c r="AA46" s="32"/>
      <c r="AB46" s="35"/>
      <c r="AC46" s="32" t="s">
        <v>109</v>
      </c>
      <c r="AD46" s="32" t="s">
        <v>110</v>
      </c>
      <c r="AE46" s="32" t="s">
        <v>111</v>
      </c>
      <c r="AF46" s="35">
        <v>1134</v>
      </c>
      <c r="AG46" s="32" t="s">
        <v>318</v>
      </c>
      <c r="AH46" s="32" t="s">
        <v>319</v>
      </c>
      <c r="AI46" s="254">
        <v>232114296</v>
      </c>
      <c r="AJ46" s="255">
        <f>+AK46/AI46</f>
        <v>0.17602437981674338</v>
      </c>
      <c r="AK46" s="321">
        <v>40857775</v>
      </c>
      <c r="AL46" s="74" t="s">
        <v>630</v>
      </c>
      <c r="AM46" s="148"/>
      <c r="AN46" s="231"/>
      <c r="AO46" s="239"/>
      <c r="AP46" s="234"/>
    </row>
    <row r="47" spans="1:42" ht="270" x14ac:dyDescent="0.2">
      <c r="B47" s="32" t="s">
        <v>52</v>
      </c>
      <c r="C47" s="65" t="s">
        <v>97</v>
      </c>
      <c r="D47" s="32" t="s">
        <v>312</v>
      </c>
      <c r="E47" s="268" t="s">
        <v>320</v>
      </c>
      <c r="F47" s="35">
        <v>0.8</v>
      </c>
      <c r="G47" s="32" t="s">
        <v>100</v>
      </c>
      <c r="H47" s="32" t="s">
        <v>314</v>
      </c>
      <c r="I47" s="67"/>
      <c r="J47" s="68" t="s">
        <v>315</v>
      </c>
      <c r="K47" s="68">
        <v>2976030</v>
      </c>
      <c r="L47" s="137" t="s">
        <v>316</v>
      </c>
      <c r="M47" s="85">
        <v>42736</v>
      </c>
      <c r="N47" s="90">
        <v>44012</v>
      </c>
      <c r="O47" s="40" t="s">
        <v>321</v>
      </c>
      <c r="P47" s="247" t="s">
        <v>542</v>
      </c>
      <c r="Q47" s="242">
        <v>13</v>
      </c>
      <c r="R47" s="243">
        <v>8</v>
      </c>
      <c r="S47" s="243">
        <v>8</v>
      </c>
      <c r="T47" s="243">
        <v>7</v>
      </c>
      <c r="U47" s="248">
        <v>13</v>
      </c>
      <c r="V47" s="84">
        <v>1</v>
      </c>
      <c r="W47" s="35">
        <v>47</v>
      </c>
      <c r="X47" s="243">
        <f t="shared" ref="X47:X51" si="1">(W47*100)/R47</f>
        <v>587.5</v>
      </c>
      <c r="Y47" s="32"/>
      <c r="Z47" s="32"/>
      <c r="AA47" s="32"/>
      <c r="AB47" s="35"/>
      <c r="AC47" s="32" t="s">
        <v>109</v>
      </c>
      <c r="AD47" s="32" t="s">
        <v>110</v>
      </c>
      <c r="AE47" s="32" t="s">
        <v>111</v>
      </c>
      <c r="AF47" s="35">
        <v>1134</v>
      </c>
      <c r="AG47" s="32" t="s">
        <v>318</v>
      </c>
      <c r="AH47" s="32" t="s">
        <v>322</v>
      </c>
      <c r="AI47" s="254">
        <v>175821320</v>
      </c>
      <c r="AJ47" s="255">
        <f t="shared" ref="AJ47:AJ51" si="2">+AK47/AI47</f>
        <v>0.81105679902755823</v>
      </c>
      <c r="AK47" s="321">
        <v>142601077</v>
      </c>
      <c r="AL47" s="74" t="s">
        <v>631</v>
      </c>
      <c r="AM47" s="148"/>
      <c r="AN47" s="149"/>
      <c r="AO47" s="239"/>
      <c r="AP47" s="231"/>
    </row>
    <row r="48" spans="1:42" ht="150" x14ac:dyDescent="0.2">
      <c r="B48" s="32" t="s">
        <v>52</v>
      </c>
      <c r="C48" s="65" t="s">
        <v>97</v>
      </c>
      <c r="D48" s="32" t="s">
        <v>312</v>
      </c>
      <c r="E48" s="268" t="s">
        <v>323</v>
      </c>
      <c r="F48" s="35">
        <v>0.8</v>
      </c>
      <c r="G48" s="32" t="s">
        <v>100</v>
      </c>
      <c r="H48" s="32" t="s">
        <v>314</v>
      </c>
      <c r="I48" s="67"/>
      <c r="J48" s="68" t="s">
        <v>315</v>
      </c>
      <c r="K48" s="68">
        <v>2976030</v>
      </c>
      <c r="L48" s="137" t="s">
        <v>316</v>
      </c>
      <c r="M48" s="85">
        <v>42736</v>
      </c>
      <c r="N48" s="90">
        <v>44012</v>
      </c>
      <c r="O48" s="40" t="s">
        <v>324</v>
      </c>
      <c r="P48" s="247" t="s">
        <v>543</v>
      </c>
      <c r="Q48" s="244">
        <v>31</v>
      </c>
      <c r="R48" s="244">
        <v>15</v>
      </c>
      <c r="S48" s="244">
        <v>15</v>
      </c>
      <c r="T48" s="244">
        <v>4</v>
      </c>
      <c r="U48" s="242">
        <v>7</v>
      </c>
      <c r="V48" s="84">
        <f>+U48/Q48</f>
        <v>0.22580645161290322</v>
      </c>
      <c r="W48" s="35">
        <v>25</v>
      </c>
      <c r="X48" s="243">
        <f t="shared" si="1"/>
        <v>166.66666666666666</v>
      </c>
      <c r="Y48" s="32"/>
      <c r="Z48" s="32"/>
      <c r="AA48" s="32"/>
      <c r="AB48" s="35"/>
      <c r="AC48" s="32" t="s">
        <v>109</v>
      </c>
      <c r="AD48" s="32" t="s">
        <v>110</v>
      </c>
      <c r="AE48" s="32" t="s">
        <v>111</v>
      </c>
      <c r="AF48" s="35">
        <v>1130</v>
      </c>
      <c r="AG48" s="32" t="s">
        <v>325</v>
      </c>
      <c r="AH48" s="34" t="s">
        <v>326</v>
      </c>
      <c r="AI48" s="254">
        <v>20520000</v>
      </c>
      <c r="AJ48" s="255">
        <f t="shared" si="2"/>
        <v>1.1570177387914231</v>
      </c>
      <c r="AK48" s="321">
        <v>23742004</v>
      </c>
      <c r="AL48" s="74" t="s">
        <v>632</v>
      </c>
      <c r="AM48" s="148"/>
      <c r="AN48" s="149"/>
      <c r="AO48" s="239"/>
      <c r="AP48" s="231"/>
    </row>
    <row r="49" spans="1:43" ht="150" x14ac:dyDescent="0.2">
      <c r="B49" s="32" t="s">
        <v>52</v>
      </c>
      <c r="C49" s="65" t="s">
        <v>97</v>
      </c>
      <c r="D49" s="32" t="s">
        <v>327</v>
      </c>
      <c r="E49" s="268" t="s">
        <v>328</v>
      </c>
      <c r="F49" s="35">
        <v>0.8</v>
      </c>
      <c r="G49" s="32" t="s">
        <v>100</v>
      </c>
      <c r="H49" s="32" t="s">
        <v>314</v>
      </c>
      <c r="I49" s="67"/>
      <c r="J49" s="68" t="s">
        <v>315</v>
      </c>
      <c r="K49" s="68">
        <v>2976030</v>
      </c>
      <c r="L49" s="137" t="s">
        <v>316</v>
      </c>
      <c r="M49" s="85">
        <v>42736</v>
      </c>
      <c r="N49" s="90">
        <v>44012</v>
      </c>
      <c r="O49" s="40" t="s">
        <v>329</v>
      </c>
      <c r="P49" s="37" t="s">
        <v>544</v>
      </c>
      <c r="Q49" s="244">
        <v>10</v>
      </c>
      <c r="R49" s="245">
        <v>8</v>
      </c>
      <c r="S49" s="245">
        <v>10</v>
      </c>
      <c r="T49" s="245">
        <v>2</v>
      </c>
      <c r="U49" s="248">
        <v>2</v>
      </c>
      <c r="V49" s="84">
        <f>+U49/Q49</f>
        <v>0.2</v>
      </c>
      <c r="W49" s="35">
        <v>3</v>
      </c>
      <c r="X49" s="243">
        <f t="shared" si="1"/>
        <v>37.5</v>
      </c>
      <c r="Y49" s="32"/>
      <c r="Z49" s="32"/>
      <c r="AA49" s="32"/>
      <c r="AB49" s="35"/>
      <c r="AC49" s="32" t="s">
        <v>109</v>
      </c>
      <c r="AD49" s="32" t="s">
        <v>110</v>
      </c>
      <c r="AE49" s="32" t="s">
        <v>111</v>
      </c>
      <c r="AF49" s="35">
        <v>1130</v>
      </c>
      <c r="AG49" s="32" t="s">
        <v>325</v>
      </c>
      <c r="AH49" s="75" t="s">
        <v>330</v>
      </c>
      <c r="AI49" s="254">
        <v>58061556</v>
      </c>
      <c r="AJ49" s="255">
        <f t="shared" si="2"/>
        <v>8.5616306941550105E-2</v>
      </c>
      <c r="AK49" s="321">
        <v>4971016</v>
      </c>
      <c r="AL49" s="74" t="s">
        <v>633</v>
      </c>
      <c r="AM49" s="148"/>
      <c r="AN49" s="149"/>
      <c r="AO49" s="239"/>
      <c r="AP49" s="231"/>
    </row>
    <row r="50" spans="1:43" ht="135" x14ac:dyDescent="0.2">
      <c r="B50" s="32" t="s">
        <v>52</v>
      </c>
      <c r="C50" s="65" t="s">
        <v>97</v>
      </c>
      <c r="D50" s="32" t="s">
        <v>331</v>
      </c>
      <c r="E50" s="322" t="s">
        <v>332</v>
      </c>
      <c r="F50" s="35">
        <v>0.8</v>
      </c>
      <c r="G50" s="32" t="s">
        <v>100</v>
      </c>
      <c r="H50" s="32" t="s">
        <v>314</v>
      </c>
      <c r="I50" s="67"/>
      <c r="J50" s="68" t="s">
        <v>315</v>
      </c>
      <c r="K50" s="42">
        <v>2976030</v>
      </c>
      <c r="L50" s="137" t="s">
        <v>316</v>
      </c>
      <c r="M50" s="85">
        <v>42736</v>
      </c>
      <c r="N50" s="90">
        <v>44012</v>
      </c>
      <c r="O50" s="40" t="s">
        <v>513</v>
      </c>
      <c r="P50" s="59" t="s">
        <v>546</v>
      </c>
      <c r="Q50" s="244">
        <v>26</v>
      </c>
      <c r="R50" s="245">
        <v>26</v>
      </c>
      <c r="S50" s="245">
        <v>26</v>
      </c>
      <c r="T50" s="245">
        <f>90-78</f>
        <v>12</v>
      </c>
      <c r="U50" s="248">
        <v>12</v>
      </c>
      <c r="V50" s="84">
        <f>+U50/Q50</f>
        <v>0.46153846153846156</v>
      </c>
      <c r="W50" s="35">
        <v>14</v>
      </c>
      <c r="X50" s="243">
        <f t="shared" si="1"/>
        <v>53.846153846153847</v>
      </c>
      <c r="Y50" s="32"/>
      <c r="Z50" s="32"/>
      <c r="AA50" s="32"/>
      <c r="AB50" s="35"/>
      <c r="AC50" s="32" t="s">
        <v>109</v>
      </c>
      <c r="AD50" s="32" t="s">
        <v>110</v>
      </c>
      <c r="AE50" s="32" t="s">
        <v>111</v>
      </c>
      <c r="AF50" s="35">
        <v>1078</v>
      </c>
      <c r="AG50" s="32" t="s">
        <v>334</v>
      </c>
      <c r="AH50" s="75" t="s">
        <v>335</v>
      </c>
      <c r="AI50" s="254">
        <v>126741798</v>
      </c>
      <c r="AJ50" s="255">
        <f t="shared" si="2"/>
        <v>9.1497581563423927E-2</v>
      </c>
      <c r="AK50" s="321">
        <v>11596568</v>
      </c>
      <c r="AL50" s="74" t="s">
        <v>634</v>
      </c>
      <c r="AM50" s="148"/>
      <c r="AN50" s="149"/>
      <c r="AO50" s="239"/>
      <c r="AP50" s="231"/>
    </row>
    <row r="51" spans="1:43" ht="135.75" thickBot="1" x14ac:dyDescent="0.25">
      <c r="B51" s="32" t="s">
        <v>52</v>
      </c>
      <c r="C51" s="65" t="s">
        <v>97</v>
      </c>
      <c r="D51" s="32" t="s">
        <v>331</v>
      </c>
      <c r="E51" s="322" t="s">
        <v>336</v>
      </c>
      <c r="F51" s="35">
        <v>0.8</v>
      </c>
      <c r="G51" s="32" t="s">
        <v>100</v>
      </c>
      <c r="H51" s="32" t="s">
        <v>314</v>
      </c>
      <c r="I51" s="67"/>
      <c r="J51" s="68" t="s">
        <v>315</v>
      </c>
      <c r="K51" s="42">
        <v>2976030</v>
      </c>
      <c r="L51" s="137" t="s">
        <v>316</v>
      </c>
      <c r="M51" s="85">
        <v>42736</v>
      </c>
      <c r="N51" s="90">
        <v>44012</v>
      </c>
      <c r="O51" s="40" t="s">
        <v>333</v>
      </c>
      <c r="P51" s="59" t="s">
        <v>545</v>
      </c>
      <c r="Q51" s="244">
        <v>28</v>
      </c>
      <c r="R51" s="245">
        <v>28</v>
      </c>
      <c r="S51" s="245">
        <v>28</v>
      </c>
      <c r="T51" s="245">
        <v>6</v>
      </c>
      <c r="U51" s="248">
        <v>15</v>
      </c>
      <c r="V51" s="84">
        <f>+U51/Q51</f>
        <v>0.5357142857142857</v>
      </c>
      <c r="W51" s="35">
        <v>29</v>
      </c>
      <c r="X51" s="243">
        <f t="shared" si="1"/>
        <v>103.57142857142857</v>
      </c>
      <c r="Y51" s="32"/>
      <c r="Z51" s="32"/>
      <c r="AA51" s="32"/>
      <c r="AB51" s="35"/>
      <c r="AC51" s="32" t="s">
        <v>109</v>
      </c>
      <c r="AD51" s="32" t="s">
        <v>110</v>
      </c>
      <c r="AE51" s="32" t="s">
        <v>111</v>
      </c>
      <c r="AF51" s="35">
        <v>1078</v>
      </c>
      <c r="AG51" s="32" t="s">
        <v>334</v>
      </c>
      <c r="AH51" s="75" t="s">
        <v>337</v>
      </c>
      <c r="AI51" s="254">
        <v>309800505</v>
      </c>
      <c r="AJ51" s="255">
        <f t="shared" si="2"/>
        <v>8.4347987102215985E-2</v>
      </c>
      <c r="AK51" s="321">
        <v>26131049</v>
      </c>
      <c r="AL51" s="74" t="s">
        <v>635</v>
      </c>
      <c r="AM51" s="148"/>
      <c r="AN51" s="149"/>
      <c r="AO51" s="239"/>
      <c r="AP51" s="231"/>
    </row>
    <row r="52" spans="1:43" ht="195.75" customHeight="1" x14ac:dyDescent="0.2">
      <c r="B52" s="32" t="s">
        <v>90</v>
      </c>
      <c r="C52" s="65" t="s">
        <v>338</v>
      </c>
      <c r="D52" s="32" t="s">
        <v>54</v>
      </c>
      <c r="E52" s="282" t="s">
        <v>339</v>
      </c>
      <c r="F52" s="35">
        <v>4.2</v>
      </c>
      <c r="G52" s="32" t="s">
        <v>216</v>
      </c>
      <c r="H52" s="32" t="s">
        <v>340</v>
      </c>
      <c r="I52" s="67"/>
      <c r="J52" s="199" t="s">
        <v>517</v>
      </c>
      <c r="K52" s="200" t="s">
        <v>341</v>
      </c>
      <c r="L52" s="201" t="s">
        <v>518</v>
      </c>
      <c r="M52" s="202">
        <v>42736</v>
      </c>
      <c r="N52" s="262">
        <v>43100</v>
      </c>
      <c r="O52" s="200" t="s">
        <v>342</v>
      </c>
      <c r="P52" s="200" t="s">
        <v>343</v>
      </c>
      <c r="Q52" s="203">
        <v>5028</v>
      </c>
      <c r="R52" s="291">
        <v>8220</v>
      </c>
      <c r="S52" s="291">
        <v>8118</v>
      </c>
      <c r="T52" s="291">
        <v>1581</v>
      </c>
      <c r="U52" s="292">
        <v>5028</v>
      </c>
      <c r="V52" s="293">
        <f>U52/Q52</f>
        <v>1</v>
      </c>
      <c r="W52" s="294">
        <v>7840</v>
      </c>
      <c r="X52" s="295">
        <f>W52/R52</f>
        <v>0.95377128953771284</v>
      </c>
      <c r="Y52" s="135"/>
      <c r="Z52" s="135"/>
      <c r="AA52" s="135"/>
      <c r="AB52" s="103"/>
      <c r="AC52" s="34" t="s">
        <v>223</v>
      </c>
      <c r="AD52" s="34" t="s">
        <v>224</v>
      </c>
      <c r="AE52" s="34" t="s">
        <v>225</v>
      </c>
      <c r="AF52" s="81">
        <v>1146</v>
      </c>
      <c r="AG52" s="188" t="s">
        <v>344</v>
      </c>
      <c r="AH52" s="188" t="s">
        <v>523</v>
      </c>
      <c r="AI52" s="189">
        <v>14750204299</v>
      </c>
      <c r="AJ52" s="190">
        <v>0.58245154146423528</v>
      </c>
      <c r="AK52" s="191">
        <v>4013350481</v>
      </c>
      <c r="AL52" s="301" t="s">
        <v>608</v>
      </c>
      <c r="AM52" s="302" t="s">
        <v>609</v>
      </c>
      <c r="AN52" s="149"/>
      <c r="AO52" s="231"/>
      <c r="AP52" s="231"/>
    </row>
    <row r="53" spans="1:43" ht="90" x14ac:dyDescent="0.2">
      <c r="B53" s="32" t="s">
        <v>90</v>
      </c>
      <c r="C53" s="65" t="s">
        <v>338</v>
      </c>
      <c r="D53" s="32" t="s">
        <v>54</v>
      </c>
      <c r="E53" s="282" t="s">
        <v>345</v>
      </c>
      <c r="F53" s="35">
        <v>4.2</v>
      </c>
      <c r="G53" s="32" t="s">
        <v>216</v>
      </c>
      <c r="H53" s="32" t="s">
        <v>340</v>
      </c>
      <c r="I53" s="67"/>
      <c r="J53" s="200" t="s">
        <v>519</v>
      </c>
      <c r="K53" s="204">
        <v>6605400</v>
      </c>
      <c r="L53" s="201" t="s">
        <v>520</v>
      </c>
      <c r="M53" s="202">
        <v>42808</v>
      </c>
      <c r="N53" s="262">
        <v>43082</v>
      </c>
      <c r="O53" s="200" t="s">
        <v>346</v>
      </c>
      <c r="P53" s="200" t="s">
        <v>347</v>
      </c>
      <c r="Q53" s="205">
        <v>1</v>
      </c>
      <c r="R53" s="296">
        <v>1</v>
      </c>
      <c r="S53" s="296">
        <v>1</v>
      </c>
      <c r="T53" s="296">
        <v>1</v>
      </c>
      <c r="U53" s="296">
        <v>1</v>
      </c>
      <c r="V53" s="296">
        <v>1</v>
      </c>
      <c r="W53" s="297">
        <v>1</v>
      </c>
      <c r="X53" s="295">
        <v>1</v>
      </c>
      <c r="Y53" s="135"/>
      <c r="Z53" s="135"/>
      <c r="AA53" s="135"/>
      <c r="AB53" s="103"/>
      <c r="AC53" s="32" t="s">
        <v>223</v>
      </c>
      <c r="AD53" s="32" t="s">
        <v>224</v>
      </c>
      <c r="AE53" s="32" t="s">
        <v>225</v>
      </c>
      <c r="AF53" s="35">
        <v>1147</v>
      </c>
      <c r="AG53" s="188" t="s">
        <v>348</v>
      </c>
      <c r="AH53" s="188" t="s">
        <v>524</v>
      </c>
      <c r="AI53" s="192">
        <v>36676152958</v>
      </c>
      <c r="AJ53" s="193">
        <v>0.41744789930756399</v>
      </c>
      <c r="AK53" s="194">
        <v>298466734.12754858</v>
      </c>
      <c r="AL53" s="303" t="s">
        <v>610</v>
      </c>
      <c r="AM53" s="302" t="s">
        <v>609</v>
      </c>
      <c r="AN53" s="149"/>
      <c r="AO53" s="231"/>
      <c r="AP53" s="231"/>
    </row>
    <row r="54" spans="1:43" ht="75.75" thickBot="1" x14ac:dyDescent="0.25">
      <c r="B54" s="32" t="s">
        <v>90</v>
      </c>
      <c r="C54" s="65" t="s">
        <v>338</v>
      </c>
      <c r="D54" s="32" t="s">
        <v>54</v>
      </c>
      <c r="E54" s="282" t="s">
        <v>349</v>
      </c>
      <c r="F54" s="35">
        <v>4.2</v>
      </c>
      <c r="G54" s="32" t="s">
        <v>216</v>
      </c>
      <c r="H54" s="32" t="s">
        <v>340</v>
      </c>
      <c r="I54" s="67"/>
      <c r="J54" s="200" t="s">
        <v>521</v>
      </c>
      <c r="K54" s="204">
        <v>6605400</v>
      </c>
      <c r="L54" s="206" t="s">
        <v>522</v>
      </c>
      <c r="M54" s="202">
        <v>42736</v>
      </c>
      <c r="N54" s="262">
        <v>43100</v>
      </c>
      <c r="O54" s="207" t="s">
        <v>350</v>
      </c>
      <c r="P54" s="207" t="s">
        <v>351</v>
      </c>
      <c r="Q54" s="208">
        <v>339</v>
      </c>
      <c r="R54" s="298">
        <v>400</v>
      </c>
      <c r="S54" s="298">
        <v>500</v>
      </c>
      <c r="T54" s="298">
        <v>500</v>
      </c>
      <c r="U54" s="298">
        <v>339</v>
      </c>
      <c r="V54" s="299">
        <f>+U54/Q54</f>
        <v>1</v>
      </c>
      <c r="W54" s="300">
        <v>425</v>
      </c>
      <c r="X54" s="295">
        <f>W54/R54</f>
        <v>1.0625</v>
      </c>
      <c r="Y54" s="135"/>
      <c r="Z54" s="135"/>
      <c r="AA54" s="135"/>
      <c r="AB54" s="103"/>
      <c r="AC54" s="32" t="s">
        <v>223</v>
      </c>
      <c r="AD54" s="32" t="s">
        <v>224</v>
      </c>
      <c r="AE54" s="32" t="s">
        <v>225</v>
      </c>
      <c r="AF54" s="35">
        <v>1076</v>
      </c>
      <c r="AG54" s="188" t="s">
        <v>352</v>
      </c>
      <c r="AH54" s="195" t="s">
        <v>525</v>
      </c>
      <c r="AI54" s="196">
        <v>103226997305</v>
      </c>
      <c r="AJ54" s="197">
        <v>0.35445909542038845</v>
      </c>
      <c r="AK54" s="198">
        <v>10973378868.290001</v>
      </c>
      <c r="AL54" s="304" t="s">
        <v>611</v>
      </c>
      <c r="AM54" s="302" t="s">
        <v>609</v>
      </c>
      <c r="AN54" s="149"/>
      <c r="AO54" s="231"/>
      <c r="AP54" s="231"/>
    </row>
    <row r="55" spans="1:43" ht="409.5" x14ac:dyDescent="0.2">
      <c r="B55" s="32" t="s">
        <v>174</v>
      </c>
      <c r="C55" s="65" t="s">
        <v>175</v>
      </c>
      <c r="D55" s="32" t="s">
        <v>353</v>
      </c>
      <c r="E55" s="269" t="s">
        <v>354</v>
      </c>
      <c r="F55" s="35">
        <v>1.9</v>
      </c>
      <c r="G55" s="35" t="s">
        <v>294</v>
      </c>
      <c r="H55" s="35" t="s">
        <v>355</v>
      </c>
      <c r="I55" s="67"/>
      <c r="J55" s="68" t="s">
        <v>356</v>
      </c>
      <c r="K55" s="68">
        <v>3168247484</v>
      </c>
      <c r="L55" s="137" t="s">
        <v>357</v>
      </c>
      <c r="M55" s="85">
        <v>42552</v>
      </c>
      <c r="N55" s="90">
        <v>44012</v>
      </c>
      <c r="O55" s="91" t="s">
        <v>358</v>
      </c>
      <c r="P55" s="75" t="s">
        <v>526</v>
      </c>
      <c r="Q55" s="42" t="s">
        <v>359</v>
      </c>
      <c r="R55" s="42" t="s">
        <v>360</v>
      </c>
      <c r="S55" s="42" t="s">
        <v>361</v>
      </c>
      <c r="T55" s="42" t="s">
        <v>362</v>
      </c>
      <c r="U55" s="238" t="s">
        <v>527</v>
      </c>
      <c r="V55" s="132">
        <v>1</v>
      </c>
      <c r="W55" s="79" t="s">
        <v>602</v>
      </c>
      <c r="X55" s="274">
        <v>0.7</v>
      </c>
      <c r="Y55" s="32"/>
      <c r="Z55" s="32"/>
      <c r="AA55" s="32"/>
      <c r="AB55" s="35"/>
      <c r="AC55" s="32" t="s">
        <v>223</v>
      </c>
      <c r="AD55" s="32" t="s">
        <v>363</v>
      </c>
      <c r="AE55" s="32" t="s">
        <v>364</v>
      </c>
      <c r="AF55" s="35">
        <v>1131</v>
      </c>
      <c r="AG55" s="32" t="s">
        <v>365</v>
      </c>
      <c r="AH55" s="75" t="s">
        <v>366</v>
      </c>
      <c r="AI55" s="283">
        <v>1892715684.5</v>
      </c>
      <c r="AJ55" s="52">
        <f>AK55/AI55</f>
        <v>1.162351016592952E-2</v>
      </c>
      <c r="AK55" s="284">
        <v>22000000</v>
      </c>
      <c r="AL55" s="285" t="s">
        <v>603</v>
      </c>
      <c r="AM55" s="286" t="s">
        <v>604</v>
      </c>
      <c r="AN55" s="149"/>
      <c r="AO55" s="239"/>
      <c r="AP55" s="231"/>
    </row>
    <row r="56" spans="1:43" ht="150" x14ac:dyDescent="0.2">
      <c r="B56" s="32" t="s">
        <v>174</v>
      </c>
      <c r="C56" s="65" t="s">
        <v>367</v>
      </c>
      <c r="D56" s="32" t="s">
        <v>353</v>
      </c>
      <c r="E56" s="269" t="s">
        <v>368</v>
      </c>
      <c r="F56" s="35">
        <v>1.9</v>
      </c>
      <c r="G56" s="32" t="s">
        <v>294</v>
      </c>
      <c r="H56" s="32" t="s">
        <v>355</v>
      </c>
      <c r="I56" s="67"/>
      <c r="J56" s="68" t="s">
        <v>356</v>
      </c>
      <c r="K56" s="68">
        <v>3168247484</v>
      </c>
      <c r="L56" s="68" t="s">
        <v>357</v>
      </c>
      <c r="M56" s="85">
        <v>42552</v>
      </c>
      <c r="N56" s="90">
        <v>43829</v>
      </c>
      <c r="O56" s="91" t="s">
        <v>369</v>
      </c>
      <c r="P56" s="91" t="s">
        <v>529</v>
      </c>
      <c r="Q56" s="43">
        <v>1</v>
      </c>
      <c r="R56" s="43">
        <v>1</v>
      </c>
      <c r="S56" s="43">
        <v>1</v>
      </c>
      <c r="T56" s="43">
        <v>1</v>
      </c>
      <c r="U56" s="43">
        <v>1</v>
      </c>
      <c r="V56" s="43">
        <v>1</v>
      </c>
      <c r="W56" s="275">
        <v>1</v>
      </c>
      <c r="X56" s="275">
        <v>1</v>
      </c>
      <c r="Y56" s="32"/>
      <c r="Z56" s="32"/>
      <c r="AA56" s="32"/>
      <c r="AB56" s="35"/>
      <c r="AC56" s="32" t="s">
        <v>223</v>
      </c>
      <c r="AD56" s="32" t="s">
        <v>363</v>
      </c>
      <c r="AE56" s="32" t="s">
        <v>364</v>
      </c>
      <c r="AF56" s="35">
        <v>1131</v>
      </c>
      <c r="AG56" s="32" t="s">
        <v>365</v>
      </c>
      <c r="AH56" s="75" t="s">
        <v>370</v>
      </c>
      <c r="AI56" s="283">
        <v>2399773532</v>
      </c>
      <c r="AJ56" s="287">
        <f>AK56/AI56</f>
        <v>1.0473215770095426E-2</v>
      </c>
      <c r="AK56" s="288">
        <f>(28268*158)+(76262*271)</f>
        <v>25133346</v>
      </c>
      <c r="AL56" s="140" t="s">
        <v>605</v>
      </c>
      <c r="AM56" s="148"/>
      <c r="AN56" s="138"/>
      <c r="AO56" s="233"/>
      <c r="AP56" s="231"/>
    </row>
    <row r="57" spans="1:43" ht="238.5" customHeight="1" x14ac:dyDescent="0.2">
      <c r="B57" s="32" t="s">
        <v>174</v>
      </c>
      <c r="C57" s="65" t="s">
        <v>175</v>
      </c>
      <c r="D57" s="32" t="s">
        <v>353</v>
      </c>
      <c r="E57" s="269" t="s">
        <v>371</v>
      </c>
      <c r="F57" s="35">
        <v>1.9</v>
      </c>
      <c r="G57" s="32" t="s">
        <v>294</v>
      </c>
      <c r="H57" s="32" t="s">
        <v>355</v>
      </c>
      <c r="I57" s="67"/>
      <c r="J57" s="68" t="s">
        <v>356</v>
      </c>
      <c r="K57" s="68">
        <v>3168247484</v>
      </c>
      <c r="L57" s="68" t="s">
        <v>357</v>
      </c>
      <c r="M57" s="85">
        <v>42552</v>
      </c>
      <c r="N57" s="90">
        <v>43829</v>
      </c>
      <c r="O57" s="91" t="s">
        <v>372</v>
      </c>
      <c r="P57" s="75" t="s">
        <v>530</v>
      </c>
      <c r="Q57" s="42" t="s">
        <v>373</v>
      </c>
      <c r="R57" s="42" t="s">
        <v>374</v>
      </c>
      <c r="S57" s="42" t="s">
        <v>374</v>
      </c>
      <c r="T57" s="42" t="s">
        <v>374</v>
      </c>
      <c r="U57" s="132" t="s">
        <v>528</v>
      </c>
      <c r="V57" s="132">
        <v>1</v>
      </c>
      <c r="W57" s="79" t="s">
        <v>606</v>
      </c>
      <c r="X57" s="274">
        <v>1</v>
      </c>
      <c r="Y57" s="32"/>
      <c r="Z57" s="32"/>
      <c r="AA57" s="32"/>
      <c r="AB57" s="35"/>
      <c r="AC57" s="32" t="s">
        <v>223</v>
      </c>
      <c r="AD57" s="32" t="s">
        <v>363</v>
      </c>
      <c r="AE57" s="32" t="s">
        <v>364</v>
      </c>
      <c r="AF57" s="35">
        <v>1131</v>
      </c>
      <c r="AG57" s="32" t="s">
        <v>365</v>
      </c>
      <c r="AH57" s="75" t="s">
        <v>375</v>
      </c>
      <c r="AI57" s="289">
        <v>1145206868.5</v>
      </c>
      <c r="AJ57" s="290">
        <f>AK57/AI57</f>
        <v>5.1546390109692218E-2</v>
      </c>
      <c r="AK57" s="289">
        <f>2951564*20</f>
        <v>59031280</v>
      </c>
      <c r="AL57" s="140" t="s">
        <v>607</v>
      </c>
      <c r="AM57" s="261"/>
      <c r="AN57" s="149"/>
      <c r="AO57" s="234"/>
      <c r="AP57" s="234"/>
    </row>
    <row r="58" spans="1:43" ht="409.5" x14ac:dyDescent="0.2">
      <c r="B58" s="32" t="s">
        <v>74</v>
      </c>
      <c r="C58" s="33" t="s">
        <v>376</v>
      </c>
      <c r="D58" s="34" t="s">
        <v>377</v>
      </c>
      <c r="E58" s="269" t="s">
        <v>378</v>
      </c>
      <c r="F58" s="35">
        <v>1.5</v>
      </c>
      <c r="G58" s="34" t="s">
        <v>379</v>
      </c>
      <c r="H58" s="34" t="s">
        <v>380</v>
      </c>
      <c r="I58" s="36"/>
      <c r="J58" s="83" t="s">
        <v>381</v>
      </c>
      <c r="K58" s="37" t="s">
        <v>382</v>
      </c>
      <c r="L58" s="141" t="s">
        <v>383</v>
      </c>
      <c r="M58" s="78">
        <v>43009</v>
      </c>
      <c r="N58" s="90">
        <v>44196</v>
      </c>
      <c r="O58" s="305" t="s">
        <v>612</v>
      </c>
      <c r="P58" s="306" t="s">
        <v>613</v>
      </c>
      <c r="Q58" s="142" t="s">
        <v>384</v>
      </c>
      <c r="R58" s="307" t="s">
        <v>385</v>
      </c>
      <c r="S58" s="143" t="s">
        <v>386</v>
      </c>
      <c r="T58" s="143" t="s">
        <v>387</v>
      </c>
      <c r="U58" s="144" t="s">
        <v>388</v>
      </c>
      <c r="V58" s="145" t="s">
        <v>389</v>
      </c>
      <c r="W58" s="308" t="s">
        <v>614</v>
      </c>
      <c r="X58" s="309" t="s">
        <v>615</v>
      </c>
      <c r="Y58" s="34"/>
      <c r="Z58" s="34"/>
      <c r="AA58" s="34"/>
      <c r="AB58" s="81"/>
      <c r="AC58" s="34" t="s">
        <v>390</v>
      </c>
      <c r="AD58" s="34" t="s">
        <v>391</v>
      </c>
      <c r="AE58" s="34" t="s">
        <v>392</v>
      </c>
      <c r="AF58" s="35">
        <v>7251</v>
      </c>
      <c r="AG58" s="111" t="s">
        <v>393</v>
      </c>
      <c r="AH58" s="34" t="s">
        <v>394</v>
      </c>
      <c r="AI58" s="146">
        <v>17500000000</v>
      </c>
      <c r="AJ58" s="32"/>
      <c r="AK58" s="147">
        <v>7533989756</v>
      </c>
      <c r="AL58" s="148" t="s">
        <v>616</v>
      </c>
      <c r="AM58" s="261"/>
      <c r="AN58" s="149"/>
      <c r="AO58" s="234"/>
      <c r="AP58" s="234"/>
    </row>
    <row r="59" spans="1:43" ht="409.5" x14ac:dyDescent="0.2">
      <c r="B59" s="32" t="s">
        <v>74</v>
      </c>
      <c r="C59" s="33" t="s">
        <v>376</v>
      </c>
      <c r="D59" s="37" t="s">
        <v>377</v>
      </c>
      <c r="E59" s="282" t="s">
        <v>395</v>
      </c>
      <c r="F59" s="35">
        <v>1.5</v>
      </c>
      <c r="G59" s="37" t="s">
        <v>379</v>
      </c>
      <c r="H59" s="37" t="s">
        <v>380</v>
      </c>
      <c r="I59" s="36"/>
      <c r="J59" s="37" t="s">
        <v>396</v>
      </c>
      <c r="K59" s="37">
        <v>2203000</v>
      </c>
      <c r="L59" s="150" t="s">
        <v>397</v>
      </c>
      <c r="M59" s="78">
        <v>42736</v>
      </c>
      <c r="N59" s="85">
        <v>44196</v>
      </c>
      <c r="O59" s="310" t="s">
        <v>398</v>
      </c>
      <c r="P59" s="311" t="s">
        <v>399</v>
      </c>
      <c r="Q59" s="43" t="s">
        <v>617</v>
      </c>
      <c r="R59" s="109" t="s">
        <v>617</v>
      </c>
      <c r="S59" s="60" t="s">
        <v>617</v>
      </c>
      <c r="T59" s="60" t="s">
        <v>617</v>
      </c>
      <c r="U59" s="151" t="s">
        <v>618</v>
      </c>
      <c r="V59" s="60">
        <v>1</v>
      </c>
      <c r="W59" s="312" t="s">
        <v>619</v>
      </c>
      <c r="X59" s="109">
        <v>1</v>
      </c>
      <c r="Y59" s="37"/>
      <c r="Z59" s="37"/>
      <c r="AA59" s="37"/>
      <c r="AB59" s="83"/>
      <c r="AC59" s="37" t="s">
        <v>390</v>
      </c>
      <c r="AD59" s="37" t="s">
        <v>391</v>
      </c>
      <c r="AE59" s="37" t="s">
        <v>392</v>
      </c>
      <c r="AF59" s="83">
        <v>88</v>
      </c>
      <c r="AG59" s="37" t="s">
        <v>400</v>
      </c>
      <c r="AH59" s="37" t="s">
        <v>401</v>
      </c>
      <c r="AI59" s="42" t="s">
        <v>291</v>
      </c>
      <c r="AJ59" s="42" t="s">
        <v>291</v>
      </c>
      <c r="AK59" s="42" t="s">
        <v>291</v>
      </c>
      <c r="AL59" s="183" t="s">
        <v>620</v>
      </c>
      <c r="AM59" s="261"/>
      <c r="AN59" s="149"/>
      <c r="AO59" s="234"/>
      <c r="AP59" s="234"/>
    </row>
    <row r="60" spans="1:43" ht="375" x14ac:dyDescent="0.2">
      <c r="B60" s="32" t="s">
        <v>74</v>
      </c>
      <c r="C60" s="33" t="s">
        <v>402</v>
      </c>
      <c r="D60" s="37" t="s">
        <v>403</v>
      </c>
      <c r="E60" s="270" t="s">
        <v>404</v>
      </c>
      <c r="F60" s="35">
        <v>1.5</v>
      </c>
      <c r="G60" s="37" t="s">
        <v>379</v>
      </c>
      <c r="H60" s="37" t="s">
        <v>380</v>
      </c>
      <c r="I60" s="36"/>
      <c r="J60" s="152" t="s">
        <v>405</v>
      </c>
      <c r="K60" s="152" t="s">
        <v>406</v>
      </c>
      <c r="L60" s="153" t="s">
        <v>407</v>
      </c>
      <c r="M60" s="154">
        <v>42736</v>
      </c>
      <c r="N60" s="263">
        <v>44196</v>
      </c>
      <c r="O60" s="313" t="s">
        <v>408</v>
      </c>
      <c r="P60" s="66" t="s">
        <v>409</v>
      </c>
      <c r="Q60" s="42">
        <v>4</v>
      </c>
      <c r="R60" s="101">
        <v>4</v>
      </c>
      <c r="S60" s="42">
        <v>4</v>
      </c>
      <c r="T60" s="42">
        <v>2</v>
      </c>
      <c r="U60" s="83">
        <v>4</v>
      </c>
      <c r="V60" s="60">
        <v>1</v>
      </c>
      <c r="W60" s="101">
        <v>3.91</v>
      </c>
      <c r="X60" s="109">
        <v>0.98</v>
      </c>
      <c r="Y60" s="68"/>
      <c r="Z60" s="68"/>
      <c r="AA60" s="68"/>
      <c r="AB60" s="42"/>
      <c r="AC60" s="68" t="s">
        <v>390</v>
      </c>
      <c r="AD60" s="68" t="s">
        <v>391</v>
      </c>
      <c r="AE60" s="68" t="s">
        <v>392</v>
      </c>
      <c r="AF60" s="83" t="s">
        <v>291</v>
      </c>
      <c r="AG60" s="83" t="s">
        <v>410</v>
      </c>
      <c r="AH60" s="42" t="s">
        <v>410</v>
      </c>
      <c r="AI60" s="42" t="s">
        <v>291</v>
      </c>
      <c r="AJ60" s="42" t="s">
        <v>291</v>
      </c>
      <c r="AK60" s="42" t="s">
        <v>291</v>
      </c>
      <c r="AL60" s="260" t="s">
        <v>621</v>
      </c>
      <c r="AM60" s="152"/>
      <c r="AN60" s="231"/>
      <c r="AO60" s="231"/>
      <c r="AP60" s="231"/>
    </row>
    <row r="61" spans="1:43" ht="345" x14ac:dyDescent="0.2">
      <c r="B61" s="32" t="s">
        <v>74</v>
      </c>
      <c r="C61" s="65" t="s">
        <v>402</v>
      </c>
      <c r="D61" s="68" t="s">
        <v>403</v>
      </c>
      <c r="E61" s="282" t="s">
        <v>411</v>
      </c>
      <c r="F61" s="35">
        <v>1.5</v>
      </c>
      <c r="G61" s="68" t="s">
        <v>379</v>
      </c>
      <c r="H61" s="68" t="s">
        <v>380</v>
      </c>
      <c r="I61" s="67"/>
      <c r="J61" s="68" t="s">
        <v>623</v>
      </c>
      <c r="K61" s="68" t="s">
        <v>412</v>
      </c>
      <c r="L61" s="137" t="s">
        <v>624</v>
      </c>
      <c r="M61" s="85">
        <v>42736</v>
      </c>
      <c r="N61" s="85">
        <v>43100</v>
      </c>
      <c r="O61" s="310" t="s">
        <v>413</v>
      </c>
      <c r="P61" s="91" t="s">
        <v>414</v>
      </c>
      <c r="Q61" s="42" t="s">
        <v>415</v>
      </c>
      <c r="R61" s="101" t="s">
        <v>415</v>
      </c>
      <c r="S61" s="42" t="s">
        <v>415</v>
      </c>
      <c r="T61" s="42" t="s">
        <v>415</v>
      </c>
      <c r="U61" s="42">
        <v>143</v>
      </c>
      <c r="V61" s="156">
        <f>+U61/80</f>
        <v>1.7875000000000001</v>
      </c>
      <c r="W61" s="101">
        <v>86</v>
      </c>
      <c r="X61" s="314">
        <v>1.075</v>
      </c>
      <c r="Y61" s="68"/>
      <c r="Z61" s="68"/>
      <c r="AA61" s="68"/>
      <c r="AB61" s="42"/>
      <c r="AC61" s="68" t="s">
        <v>302</v>
      </c>
      <c r="AD61" s="68" t="s">
        <v>416</v>
      </c>
      <c r="AE61" s="68" t="s">
        <v>417</v>
      </c>
      <c r="AF61" s="42">
        <v>71</v>
      </c>
      <c r="AG61" s="68" t="s">
        <v>418</v>
      </c>
      <c r="AH61" s="68" t="s">
        <v>419</v>
      </c>
      <c r="AI61" s="315" t="s">
        <v>410</v>
      </c>
      <c r="AJ61" s="315" t="s">
        <v>291</v>
      </c>
      <c r="AK61" s="42" t="s">
        <v>291</v>
      </c>
      <c r="AL61" s="32" t="s">
        <v>622</v>
      </c>
      <c r="AM61" s="139"/>
      <c r="AN61" s="149"/>
      <c r="AO61" s="231"/>
      <c r="AP61" s="231"/>
    </row>
    <row r="62" spans="1:43" ht="300" x14ac:dyDescent="0.2">
      <c r="B62" s="32" t="s">
        <v>74</v>
      </c>
      <c r="C62" s="65" t="s">
        <v>402</v>
      </c>
      <c r="D62" s="68" t="s">
        <v>403</v>
      </c>
      <c r="E62" s="282" t="s">
        <v>420</v>
      </c>
      <c r="F62" s="35">
        <v>1.5</v>
      </c>
      <c r="G62" s="68" t="s">
        <v>379</v>
      </c>
      <c r="H62" s="68" t="s">
        <v>380</v>
      </c>
      <c r="I62" s="67"/>
      <c r="J62" s="68" t="s">
        <v>623</v>
      </c>
      <c r="K62" s="68" t="s">
        <v>412</v>
      </c>
      <c r="L62" s="137" t="s">
        <v>624</v>
      </c>
      <c r="M62" s="85">
        <v>42887</v>
      </c>
      <c r="N62" s="85">
        <v>43009</v>
      </c>
      <c r="O62" s="310" t="s">
        <v>421</v>
      </c>
      <c r="P62" s="91" t="s">
        <v>422</v>
      </c>
      <c r="Q62" s="42">
        <v>2</v>
      </c>
      <c r="R62" s="101">
        <v>2</v>
      </c>
      <c r="S62" s="42">
        <v>2</v>
      </c>
      <c r="T62" s="42">
        <v>2</v>
      </c>
      <c r="U62" s="42">
        <v>2</v>
      </c>
      <c r="V62" s="156">
        <f>+U62/Q62</f>
        <v>1</v>
      </c>
      <c r="W62" s="101">
        <v>2</v>
      </c>
      <c r="X62" s="314">
        <v>1</v>
      </c>
      <c r="Y62" s="68"/>
      <c r="Z62" s="68"/>
      <c r="AA62" s="68"/>
      <c r="AB62" s="42"/>
      <c r="AC62" s="68" t="s">
        <v>302</v>
      </c>
      <c r="AD62" s="68" t="s">
        <v>416</v>
      </c>
      <c r="AE62" s="68" t="s">
        <v>417</v>
      </c>
      <c r="AF62" s="42">
        <v>71</v>
      </c>
      <c r="AG62" s="68" t="s">
        <v>418</v>
      </c>
      <c r="AH62" s="68" t="s">
        <v>419</v>
      </c>
      <c r="AI62" s="42" t="s">
        <v>410</v>
      </c>
      <c r="AJ62" s="42" t="s">
        <v>410</v>
      </c>
      <c r="AK62" s="83" t="s">
        <v>291</v>
      </c>
      <c r="AL62" s="32" t="s">
        <v>625</v>
      </c>
      <c r="AM62" s="178"/>
      <c r="AN62" s="149"/>
      <c r="AO62" s="231"/>
      <c r="AP62" s="231"/>
    </row>
    <row r="63" spans="1:43" ht="246" customHeight="1" x14ac:dyDescent="0.2">
      <c r="A63" s="77"/>
      <c r="B63" s="34" t="s">
        <v>74</v>
      </c>
      <c r="C63" s="33" t="s">
        <v>402</v>
      </c>
      <c r="D63" s="37" t="s">
        <v>403</v>
      </c>
      <c r="E63" s="282" t="s">
        <v>423</v>
      </c>
      <c r="F63" s="81">
        <v>1.5</v>
      </c>
      <c r="G63" s="37" t="s">
        <v>379</v>
      </c>
      <c r="H63" s="37" t="s">
        <v>424</v>
      </c>
      <c r="I63" s="36"/>
      <c r="J63" s="37" t="s">
        <v>425</v>
      </c>
      <c r="K63" s="37" t="s">
        <v>426</v>
      </c>
      <c r="L63" s="150" t="s">
        <v>427</v>
      </c>
      <c r="M63" s="78">
        <v>42826</v>
      </c>
      <c r="N63" s="85">
        <v>44012</v>
      </c>
      <c r="O63" s="68" t="s">
        <v>428</v>
      </c>
      <c r="P63" s="68" t="s">
        <v>515</v>
      </c>
      <c r="Q63" s="43">
        <v>0.25</v>
      </c>
      <c r="R63" s="43">
        <v>0.25</v>
      </c>
      <c r="S63" s="43">
        <v>0.25</v>
      </c>
      <c r="T63" s="60">
        <v>0.25</v>
      </c>
      <c r="U63" s="60">
        <v>0.25</v>
      </c>
      <c r="V63" s="60">
        <f>+U63/Q63</f>
        <v>1</v>
      </c>
      <c r="W63" s="60">
        <v>0.25</v>
      </c>
      <c r="X63" s="60">
        <f>+W63/S63</f>
        <v>1</v>
      </c>
      <c r="Y63" s="37"/>
      <c r="Z63" s="37"/>
      <c r="AA63" s="37"/>
      <c r="AB63" s="83"/>
      <c r="AC63" s="37" t="s">
        <v>390</v>
      </c>
      <c r="AD63" s="37" t="s">
        <v>429</v>
      </c>
      <c r="AE63" s="37" t="s">
        <v>430</v>
      </c>
      <c r="AF63" s="83">
        <v>339</v>
      </c>
      <c r="AG63" s="37" t="s">
        <v>431</v>
      </c>
      <c r="AH63" s="37" t="s">
        <v>432</v>
      </c>
      <c r="AI63" s="369">
        <v>4132481882.7365499</v>
      </c>
      <c r="AJ63" s="371">
        <v>1</v>
      </c>
      <c r="AK63" s="370">
        <v>766298446</v>
      </c>
      <c r="AL63" s="157" t="s">
        <v>638</v>
      </c>
      <c r="AM63" s="386" t="s">
        <v>654</v>
      </c>
      <c r="AN63" s="239"/>
      <c r="AO63" s="234"/>
      <c r="AP63" s="234"/>
      <c r="AQ63" s="77"/>
    </row>
    <row r="64" spans="1:43" ht="90" x14ac:dyDescent="0.2">
      <c r="A64" s="77"/>
      <c r="B64" s="34" t="s">
        <v>74</v>
      </c>
      <c r="C64" s="33" t="s">
        <v>376</v>
      </c>
      <c r="D64" s="37" t="s">
        <v>433</v>
      </c>
      <c r="E64" s="282" t="s">
        <v>434</v>
      </c>
      <c r="F64" s="81">
        <v>1.5</v>
      </c>
      <c r="G64" s="37" t="s">
        <v>379</v>
      </c>
      <c r="H64" s="37" t="s">
        <v>424</v>
      </c>
      <c r="I64" s="36"/>
      <c r="J64" s="37" t="s">
        <v>425</v>
      </c>
      <c r="K64" s="37" t="s">
        <v>426</v>
      </c>
      <c r="L64" s="150" t="s">
        <v>427</v>
      </c>
      <c r="M64" s="78">
        <v>42856</v>
      </c>
      <c r="N64" s="85">
        <v>44012</v>
      </c>
      <c r="O64" s="68" t="s">
        <v>435</v>
      </c>
      <c r="P64" s="68" t="s">
        <v>540</v>
      </c>
      <c r="Q64" s="43">
        <v>0.4</v>
      </c>
      <c r="R64" s="43">
        <v>0.4</v>
      </c>
      <c r="S64" s="43">
        <v>0.1</v>
      </c>
      <c r="T64" s="60">
        <v>0.1</v>
      </c>
      <c r="U64" s="43">
        <v>0.05</v>
      </c>
      <c r="V64" s="60">
        <v>0.125</v>
      </c>
      <c r="W64" s="43">
        <v>0.05</v>
      </c>
      <c r="X64" s="60">
        <v>0.125</v>
      </c>
      <c r="Y64" s="37"/>
      <c r="Z64" s="37"/>
      <c r="AA64" s="37"/>
      <c r="AB64" s="83"/>
      <c r="AC64" s="37" t="s">
        <v>390</v>
      </c>
      <c r="AD64" s="37" t="s">
        <v>429</v>
      </c>
      <c r="AE64" s="37" t="s">
        <v>430</v>
      </c>
      <c r="AF64" s="83">
        <v>339</v>
      </c>
      <c r="AG64" s="37" t="s">
        <v>431</v>
      </c>
      <c r="AH64" s="37" t="s">
        <v>432</v>
      </c>
      <c r="AI64" s="370"/>
      <c r="AJ64" s="372"/>
      <c r="AK64" s="370"/>
      <c r="AL64" s="157" t="s">
        <v>639</v>
      </c>
      <c r="AM64" s="386"/>
      <c r="AN64" s="239"/>
      <c r="AO64" s="234"/>
      <c r="AP64" s="234"/>
      <c r="AQ64" s="77"/>
    </row>
    <row r="65" spans="1:43" ht="75" x14ac:dyDescent="0.2">
      <c r="A65" s="77"/>
      <c r="B65" s="34" t="s">
        <v>74</v>
      </c>
      <c r="C65" s="33" t="s">
        <v>75</v>
      </c>
      <c r="D65" s="37" t="s">
        <v>436</v>
      </c>
      <c r="E65" s="282" t="s">
        <v>437</v>
      </c>
      <c r="F65" s="81">
        <v>1.5</v>
      </c>
      <c r="G65" s="37" t="s">
        <v>379</v>
      </c>
      <c r="H65" s="37" t="s">
        <v>424</v>
      </c>
      <c r="I65" s="36"/>
      <c r="J65" s="37" t="s">
        <v>425</v>
      </c>
      <c r="K65" s="37" t="s">
        <v>426</v>
      </c>
      <c r="L65" s="150" t="s">
        <v>427</v>
      </c>
      <c r="M65" s="78">
        <v>42826</v>
      </c>
      <c r="N65" s="85">
        <v>44012</v>
      </c>
      <c r="O65" s="68" t="s">
        <v>438</v>
      </c>
      <c r="P65" s="68" t="s">
        <v>439</v>
      </c>
      <c r="Q65" s="42">
        <v>11000</v>
      </c>
      <c r="R65" s="42">
        <v>0</v>
      </c>
      <c r="S65" s="42">
        <v>10000</v>
      </c>
      <c r="T65" s="83">
        <v>0</v>
      </c>
      <c r="U65" s="83">
        <v>11000</v>
      </c>
      <c r="V65" s="60">
        <f t="shared" ref="V65:V71" si="3">+U65/Q65</f>
        <v>1</v>
      </c>
      <c r="W65" s="83">
        <v>0</v>
      </c>
      <c r="X65" s="60">
        <v>0</v>
      </c>
      <c r="Y65" s="37"/>
      <c r="Z65" s="37"/>
      <c r="AA65" s="37"/>
      <c r="AB65" s="83"/>
      <c r="AC65" s="37" t="s">
        <v>390</v>
      </c>
      <c r="AD65" s="37" t="s">
        <v>429</v>
      </c>
      <c r="AE65" s="37" t="s">
        <v>430</v>
      </c>
      <c r="AF65" s="83">
        <v>339</v>
      </c>
      <c r="AG65" s="37" t="s">
        <v>431</v>
      </c>
      <c r="AH65" s="37" t="s">
        <v>432</v>
      </c>
      <c r="AI65" s="370"/>
      <c r="AJ65" s="372"/>
      <c r="AK65" s="370"/>
      <c r="AL65" s="157" t="s">
        <v>640</v>
      </c>
      <c r="AM65" s="386"/>
      <c r="AN65" s="239"/>
      <c r="AO65" s="234"/>
      <c r="AP65" s="234"/>
      <c r="AQ65" s="77"/>
    </row>
    <row r="66" spans="1:43" ht="75" customHeight="1" x14ac:dyDescent="0.2">
      <c r="A66" s="158"/>
      <c r="B66" s="32" t="s">
        <v>74</v>
      </c>
      <c r="C66" s="65" t="s">
        <v>75</v>
      </c>
      <c r="D66" s="32" t="s">
        <v>436</v>
      </c>
      <c r="E66" s="269" t="s">
        <v>440</v>
      </c>
      <c r="F66" s="35">
        <v>1.5</v>
      </c>
      <c r="G66" s="32" t="s">
        <v>379</v>
      </c>
      <c r="H66" s="32" t="s">
        <v>424</v>
      </c>
      <c r="I66" s="159"/>
      <c r="J66" s="32" t="s">
        <v>425</v>
      </c>
      <c r="K66" s="32" t="s">
        <v>426</v>
      </c>
      <c r="L66" s="160" t="s">
        <v>427</v>
      </c>
      <c r="M66" s="90">
        <v>42887</v>
      </c>
      <c r="N66" s="90">
        <v>43100</v>
      </c>
      <c r="O66" s="32" t="s">
        <v>441</v>
      </c>
      <c r="P66" s="68" t="s">
        <v>516</v>
      </c>
      <c r="Q66" s="35">
        <v>8000</v>
      </c>
      <c r="R66" s="35">
        <v>2800</v>
      </c>
      <c r="S66" s="35">
        <v>8000</v>
      </c>
      <c r="T66" s="81">
        <v>4000</v>
      </c>
      <c r="U66" s="81">
        <v>9266</v>
      </c>
      <c r="V66" s="120">
        <f t="shared" si="3"/>
        <v>1.15825</v>
      </c>
      <c r="W66" s="81">
        <v>2800</v>
      </c>
      <c r="X66" s="320">
        <v>1</v>
      </c>
      <c r="Y66" s="135"/>
      <c r="Z66" s="135"/>
      <c r="AA66" s="135"/>
      <c r="AB66" s="103"/>
      <c r="AC66" s="34" t="s">
        <v>390</v>
      </c>
      <c r="AD66" s="34" t="s">
        <v>429</v>
      </c>
      <c r="AE66" s="34" t="s">
        <v>430</v>
      </c>
      <c r="AF66" s="81">
        <v>339</v>
      </c>
      <c r="AG66" s="34" t="s">
        <v>431</v>
      </c>
      <c r="AH66" s="34" t="s">
        <v>432</v>
      </c>
      <c r="AI66" s="370"/>
      <c r="AJ66" s="372"/>
      <c r="AK66" s="370"/>
      <c r="AL66" s="157" t="s">
        <v>641</v>
      </c>
      <c r="AM66" s="386"/>
      <c r="AN66" s="239"/>
      <c r="AO66" s="234"/>
      <c r="AP66" s="234"/>
      <c r="AQ66" s="77"/>
    </row>
    <row r="67" spans="1:43" ht="300" x14ac:dyDescent="0.2">
      <c r="B67" s="32" t="s">
        <v>74</v>
      </c>
      <c r="C67" s="65" t="s">
        <v>376</v>
      </c>
      <c r="D67" s="68" t="s">
        <v>433</v>
      </c>
      <c r="E67" s="270" t="s">
        <v>442</v>
      </c>
      <c r="F67" s="35">
        <v>1.5</v>
      </c>
      <c r="G67" s="68" t="s">
        <v>379</v>
      </c>
      <c r="H67" s="68" t="s">
        <v>424</v>
      </c>
      <c r="I67" s="67"/>
      <c r="J67" s="68" t="s">
        <v>443</v>
      </c>
      <c r="K67" s="68" t="s">
        <v>444</v>
      </c>
      <c r="L67" s="155" t="s">
        <v>445</v>
      </c>
      <c r="M67" s="85">
        <v>42887</v>
      </c>
      <c r="N67" s="85">
        <v>43100</v>
      </c>
      <c r="O67" s="68" t="s">
        <v>446</v>
      </c>
      <c r="P67" s="68" t="s">
        <v>447</v>
      </c>
      <c r="Q67" s="42">
        <v>20</v>
      </c>
      <c r="R67" s="42">
        <v>22</v>
      </c>
      <c r="S67" s="42">
        <v>6</v>
      </c>
      <c r="T67" s="83">
        <v>6</v>
      </c>
      <c r="U67" s="83">
        <v>20</v>
      </c>
      <c r="V67" s="56">
        <f t="shared" si="3"/>
        <v>1</v>
      </c>
      <c r="W67" s="42">
        <v>22</v>
      </c>
      <c r="X67" s="43">
        <v>1</v>
      </c>
      <c r="Y67" s="134"/>
      <c r="Z67" s="134"/>
      <c r="AA67" s="134"/>
      <c r="AB67" s="102"/>
      <c r="AC67" s="37" t="s">
        <v>390</v>
      </c>
      <c r="AD67" s="37" t="s">
        <v>429</v>
      </c>
      <c r="AE67" s="37" t="s">
        <v>448</v>
      </c>
      <c r="AF67" s="83">
        <v>1032</v>
      </c>
      <c r="AG67" s="37" t="s">
        <v>449</v>
      </c>
      <c r="AH67" s="37" t="s">
        <v>646</v>
      </c>
      <c r="AI67" s="324" t="s">
        <v>282</v>
      </c>
      <c r="AJ67" s="324" t="s">
        <v>282</v>
      </c>
      <c r="AK67" s="324" t="s">
        <v>282</v>
      </c>
      <c r="AL67" s="54" t="s">
        <v>642</v>
      </c>
      <c r="AM67" s="323" t="s">
        <v>643</v>
      </c>
      <c r="AN67" s="239"/>
      <c r="AO67" s="234"/>
      <c r="AP67" s="234"/>
    </row>
    <row r="68" spans="1:43" ht="115.5" customHeight="1" x14ac:dyDescent="0.2">
      <c r="B68" s="32" t="s">
        <v>74</v>
      </c>
      <c r="C68" s="33" t="s">
        <v>75</v>
      </c>
      <c r="D68" s="37" t="s">
        <v>436</v>
      </c>
      <c r="E68" s="270" t="s">
        <v>450</v>
      </c>
      <c r="F68" s="35">
        <v>1.5</v>
      </c>
      <c r="G68" s="37" t="s">
        <v>379</v>
      </c>
      <c r="H68" s="37" t="s">
        <v>424</v>
      </c>
      <c r="I68" s="36"/>
      <c r="J68" s="83" t="s">
        <v>451</v>
      </c>
      <c r="K68" s="37" t="s">
        <v>452</v>
      </c>
      <c r="L68" s="161" t="s">
        <v>453</v>
      </c>
      <c r="M68" s="78">
        <v>42736</v>
      </c>
      <c r="N68" s="85">
        <v>44196</v>
      </c>
      <c r="O68" s="91" t="s">
        <v>454</v>
      </c>
      <c r="P68" s="91" t="s">
        <v>455</v>
      </c>
      <c r="Q68" s="42">
        <v>500</v>
      </c>
      <c r="R68" s="42">
        <v>2500</v>
      </c>
      <c r="S68" s="42">
        <v>2000</v>
      </c>
      <c r="T68" s="42">
        <v>500</v>
      </c>
      <c r="U68" s="83">
        <v>385</v>
      </c>
      <c r="V68" s="84">
        <f t="shared" si="3"/>
        <v>0.77</v>
      </c>
      <c r="W68" s="83">
        <v>2343</v>
      </c>
      <c r="X68" s="320">
        <v>0.94</v>
      </c>
      <c r="Y68" s="37"/>
      <c r="Z68" s="37"/>
      <c r="AA68" s="37"/>
      <c r="AB68" s="83"/>
      <c r="AC68" s="37" t="s">
        <v>390</v>
      </c>
      <c r="AD68" s="37" t="s">
        <v>429</v>
      </c>
      <c r="AE68" s="37" t="s">
        <v>456</v>
      </c>
      <c r="AF68" s="83">
        <v>1004</v>
      </c>
      <c r="AG68" s="37" t="s">
        <v>457</v>
      </c>
      <c r="AH68" s="37" t="s">
        <v>647</v>
      </c>
      <c r="AI68" s="319">
        <v>15177373219.536648</v>
      </c>
      <c r="AJ68" s="324" t="s">
        <v>282</v>
      </c>
      <c r="AK68" s="224">
        <v>3557806252</v>
      </c>
      <c r="AL68" s="54" t="s">
        <v>644</v>
      </c>
      <c r="AM68" s="325" t="s">
        <v>645</v>
      </c>
      <c r="AN68" s="149"/>
      <c r="AO68" s="231"/>
      <c r="AP68" s="231"/>
    </row>
    <row r="69" spans="1:43" ht="139.5" customHeight="1" x14ac:dyDescent="0.2">
      <c r="B69" s="32" t="s">
        <v>74</v>
      </c>
      <c r="C69" s="33" t="s">
        <v>75</v>
      </c>
      <c r="D69" s="37" t="s">
        <v>436</v>
      </c>
      <c r="E69" s="270" t="s">
        <v>458</v>
      </c>
      <c r="F69" s="35">
        <v>1.5</v>
      </c>
      <c r="G69" s="37" t="s">
        <v>379</v>
      </c>
      <c r="H69" s="37" t="s">
        <v>424</v>
      </c>
      <c r="I69" s="36"/>
      <c r="J69" s="83" t="s">
        <v>451</v>
      </c>
      <c r="K69" s="37" t="s">
        <v>452</v>
      </c>
      <c r="L69" s="161" t="s">
        <v>453</v>
      </c>
      <c r="M69" s="78">
        <v>42736</v>
      </c>
      <c r="N69" s="85">
        <v>44196</v>
      </c>
      <c r="O69" s="91" t="s">
        <v>459</v>
      </c>
      <c r="P69" s="75" t="s">
        <v>537</v>
      </c>
      <c r="Q69" s="43">
        <v>1</v>
      </c>
      <c r="R69" s="42">
        <v>0</v>
      </c>
      <c r="S69" s="42">
        <v>0</v>
      </c>
      <c r="T69" s="42">
        <v>0</v>
      </c>
      <c r="U69" s="53">
        <v>1</v>
      </c>
      <c r="V69" s="84">
        <f t="shared" si="3"/>
        <v>1</v>
      </c>
      <c r="W69" s="83">
        <v>0</v>
      </c>
      <c r="X69" s="60">
        <v>0</v>
      </c>
      <c r="Y69" s="37"/>
      <c r="Z69" s="37"/>
      <c r="AA69" s="37"/>
      <c r="AB69" s="83"/>
      <c r="AC69" s="37" t="s">
        <v>390</v>
      </c>
      <c r="AD69" s="37" t="s">
        <v>429</v>
      </c>
      <c r="AE69" s="37" t="s">
        <v>456</v>
      </c>
      <c r="AF69" s="83">
        <v>1004</v>
      </c>
      <c r="AG69" s="37" t="s">
        <v>457</v>
      </c>
      <c r="AH69" s="37" t="s">
        <v>460</v>
      </c>
      <c r="AI69" s="319">
        <v>2364442321</v>
      </c>
      <c r="AJ69" s="320" t="s">
        <v>291</v>
      </c>
      <c r="AK69" s="224" t="s">
        <v>282</v>
      </c>
      <c r="AL69" s="46" t="s">
        <v>648</v>
      </c>
      <c r="AM69" s="325" t="s">
        <v>649</v>
      </c>
      <c r="AN69" s="149"/>
      <c r="AO69" s="231"/>
      <c r="AP69" s="231"/>
    </row>
    <row r="70" spans="1:43" ht="240" x14ac:dyDescent="0.2">
      <c r="B70" s="32" t="s">
        <v>74</v>
      </c>
      <c r="C70" s="33" t="s">
        <v>75</v>
      </c>
      <c r="D70" s="37" t="s">
        <v>436</v>
      </c>
      <c r="E70" s="270" t="s">
        <v>461</v>
      </c>
      <c r="F70" s="35">
        <v>1.5</v>
      </c>
      <c r="G70" s="37" t="s">
        <v>379</v>
      </c>
      <c r="H70" s="37" t="s">
        <v>424</v>
      </c>
      <c r="I70" s="36"/>
      <c r="J70" s="83" t="s">
        <v>451</v>
      </c>
      <c r="K70" s="37" t="s">
        <v>452</v>
      </c>
      <c r="L70" s="161" t="s">
        <v>453</v>
      </c>
      <c r="M70" s="78">
        <v>42736</v>
      </c>
      <c r="N70" s="85">
        <v>44196</v>
      </c>
      <c r="O70" s="91" t="s">
        <v>462</v>
      </c>
      <c r="P70" s="91" t="s">
        <v>463</v>
      </c>
      <c r="Q70" s="42">
        <v>1</v>
      </c>
      <c r="R70" s="42">
        <v>1</v>
      </c>
      <c r="S70" s="42">
        <v>0</v>
      </c>
      <c r="T70" s="42">
        <v>0</v>
      </c>
      <c r="U70" s="83">
        <v>3</v>
      </c>
      <c r="V70" s="84">
        <f t="shared" si="3"/>
        <v>3</v>
      </c>
      <c r="W70" s="83">
        <v>4</v>
      </c>
      <c r="X70" s="60">
        <v>1.33</v>
      </c>
      <c r="Y70" s="37"/>
      <c r="Z70" s="37"/>
      <c r="AA70" s="37"/>
      <c r="AB70" s="83"/>
      <c r="AC70" s="37" t="s">
        <v>390</v>
      </c>
      <c r="AD70" s="37" t="s">
        <v>429</v>
      </c>
      <c r="AE70" s="37" t="s">
        <v>456</v>
      </c>
      <c r="AF70" s="83">
        <v>1004</v>
      </c>
      <c r="AG70" s="37" t="s">
        <v>457</v>
      </c>
      <c r="AH70" s="37" t="s">
        <v>464</v>
      </c>
      <c r="AI70" s="319">
        <v>22301441472</v>
      </c>
      <c r="AJ70" s="324" t="s">
        <v>282</v>
      </c>
      <c r="AK70" s="224">
        <v>5479241000</v>
      </c>
      <c r="AL70" s="46" t="s">
        <v>650</v>
      </c>
      <c r="AM70" s="325" t="s">
        <v>651</v>
      </c>
      <c r="AN70" s="149"/>
      <c r="AO70" s="231"/>
      <c r="AP70" s="231"/>
    </row>
    <row r="71" spans="1:43" ht="75" x14ac:dyDescent="0.2">
      <c r="B71" s="32" t="s">
        <v>74</v>
      </c>
      <c r="C71" s="65" t="s">
        <v>75</v>
      </c>
      <c r="D71" s="68" t="s">
        <v>436</v>
      </c>
      <c r="E71" s="282" t="s">
        <v>465</v>
      </c>
      <c r="F71" s="35">
        <v>1.5</v>
      </c>
      <c r="G71" s="68" t="s">
        <v>379</v>
      </c>
      <c r="H71" s="68" t="s">
        <v>424</v>
      </c>
      <c r="I71" s="67"/>
      <c r="J71" s="68" t="s">
        <v>466</v>
      </c>
      <c r="K71" s="68" t="s">
        <v>467</v>
      </c>
      <c r="L71" s="155" t="s">
        <v>468</v>
      </c>
      <c r="M71" s="85">
        <v>42736</v>
      </c>
      <c r="N71" s="85">
        <v>43100</v>
      </c>
      <c r="O71" s="68" t="s">
        <v>469</v>
      </c>
      <c r="P71" s="68" t="s">
        <v>470</v>
      </c>
      <c r="Q71" s="42">
        <v>8</v>
      </c>
      <c r="R71" s="42">
        <v>75</v>
      </c>
      <c r="S71" s="42">
        <v>80</v>
      </c>
      <c r="T71" s="83">
        <v>85</v>
      </c>
      <c r="U71" s="83">
        <v>97</v>
      </c>
      <c r="V71" s="60">
        <f t="shared" si="3"/>
        <v>12.125</v>
      </c>
      <c r="W71" s="42">
        <v>55</v>
      </c>
      <c r="X71" s="71">
        <v>0.73329999999999995</v>
      </c>
      <c r="Y71" s="134"/>
      <c r="Z71" s="134"/>
      <c r="AA71" s="134"/>
      <c r="AB71" s="102"/>
      <c r="AC71" s="68" t="s">
        <v>302</v>
      </c>
      <c r="AD71" s="68" t="s">
        <v>471</v>
      </c>
      <c r="AE71" s="68" t="s">
        <v>472</v>
      </c>
      <c r="AF71" s="83">
        <v>1044</v>
      </c>
      <c r="AG71" s="37" t="s">
        <v>473</v>
      </c>
      <c r="AH71" s="37" t="s">
        <v>474</v>
      </c>
      <c r="AI71" s="83" t="s">
        <v>291</v>
      </c>
      <c r="AJ71" s="324" t="s">
        <v>282</v>
      </c>
      <c r="AK71" s="324" t="s">
        <v>282</v>
      </c>
      <c r="AL71" s="323" t="s">
        <v>652</v>
      </c>
      <c r="AM71" s="323" t="s">
        <v>653</v>
      </c>
      <c r="AN71" s="149"/>
      <c r="AO71" s="231"/>
      <c r="AP71" s="231"/>
    </row>
    <row r="72" spans="1:43" ht="216.75" x14ac:dyDescent="0.2">
      <c r="B72" s="32" t="s">
        <v>52</v>
      </c>
      <c r="C72" s="65" t="s">
        <v>97</v>
      </c>
      <c r="D72" s="68" t="s">
        <v>98</v>
      </c>
      <c r="E72" s="270" t="s">
        <v>475</v>
      </c>
      <c r="F72" s="35">
        <v>0.8</v>
      </c>
      <c r="G72" s="68" t="s">
        <v>379</v>
      </c>
      <c r="H72" s="68" t="s">
        <v>476</v>
      </c>
      <c r="I72" s="67"/>
      <c r="J72" s="68" t="s">
        <v>477</v>
      </c>
      <c r="K72" s="68" t="s">
        <v>478</v>
      </c>
      <c r="L72" s="155" t="s">
        <v>479</v>
      </c>
      <c r="M72" s="85">
        <v>42887</v>
      </c>
      <c r="N72" s="85">
        <v>43830</v>
      </c>
      <c r="O72" s="68" t="s">
        <v>480</v>
      </c>
      <c r="P72" s="91" t="s">
        <v>508</v>
      </c>
      <c r="Q72" s="43">
        <v>0.8</v>
      </c>
      <c r="R72" s="43">
        <v>0.8</v>
      </c>
      <c r="S72" s="43">
        <v>0.8</v>
      </c>
      <c r="T72" s="43">
        <v>0.8</v>
      </c>
      <c r="U72" s="71">
        <v>0.6</v>
      </c>
      <c r="V72" s="43">
        <f t="shared" ref="V72:V73" si="4">+U72/Q72</f>
        <v>0.74999999999999989</v>
      </c>
      <c r="W72" s="43">
        <v>0.8</v>
      </c>
      <c r="X72" s="43">
        <v>1</v>
      </c>
      <c r="Y72" s="42"/>
      <c r="Z72" s="42"/>
      <c r="AA72" s="42"/>
      <c r="AB72" s="42"/>
      <c r="AC72" s="170" t="s">
        <v>509</v>
      </c>
      <c r="AD72" s="170" t="s">
        <v>510</v>
      </c>
      <c r="AE72" s="170" t="s">
        <v>511</v>
      </c>
      <c r="AF72" s="179">
        <v>1061</v>
      </c>
      <c r="AG72" s="170" t="s">
        <v>512</v>
      </c>
      <c r="AH72" s="42" t="s">
        <v>481</v>
      </c>
      <c r="AI72" s="42" t="s">
        <v>291</v>
      </c>
      <c r="AJ72" s="42" t="s">
        <v>291</v>
      </c>
      <c r="AK72" s="42" t="s">
        <v>291</v>
      </c>
      <c r="AL72" s="326" t="s">
        <v>655</v>
      </c>
      <c r="AM72" s="178" t="s">
        <v>656</v>
      </c>
      <c r="AN72" s="149"/>
      <c r="AO72" s="231"/>
      <c r="AP72" s="231"/>
    </row>
    <row r="73" spans="1:43" ht="216.75" x14ac:dyDescent="0.2">
      <c r="B73" s="32" t="s">
        <v>74</v>
      </c>
      <c r="C73" s="33" t="s">
        <v>402</v>
      </c>
      <c r="D73" s="37" t="s">
        <v>403</v>
      </c>
      <c r="E73" s="270" t="s">
        <v>482</v>
      </c>
      <c r="F73" s="35">
        <v>1.5</v>
      </c>
      <c r="G73" s="37" t="s">
        <v>379</v>
      </c>
      <c r="H73" s="37" t="s">
        <v>476</v>
      </c>
      <c r="I73" s="36"/>
      <c r="J73" s="37" t="s">
        <v>477</v>
      </c>
      <c r="K73" s="37" t="s">
        <v>478</v>
      </c>
      <c r="L73" s="150" t="s">
        <v>479</v>
      </c>
      <c r="M73" s="78">
        <v>42887</v>
      </c>
      <c r="N73" s="85">
        <v>43830</v>
      </c>
      <c r="O73" s="68" t="s">
        <v>483</v>
      </c>
      <c r="P73" s="91" t="s">
        <v>484</v>
      </c>
      <c r="Q73" s="43">
        <v>1</v>
      </c>
      <c r="R73" s="43">
        <v>1</v>
      </c>
      <c r="S73" s="43">
        <v>1</v>
      </c>
      <c r="T73" s="43">
        <v>1</v>
      </c>
      <c r="U73" s="60">
        <v>0.4</v>
      </c>
      <c r="V73" s="60">
        <f t="shared" si="4"/>
        <v>0.4</v>
      </c>
      <c r="W73" s="60">
        <v>1</v>
      </c>
      <c r="X73" s="60">
        <v>1</v>
      </c>
      <c r="Y73" s="83"/>
      <c r="Z73" s="83"/>
      <c r="AA73" s="83"/>
      <c r="AB73" s="83"/>
      <c r="AC73" s="176" t="s">
        <v>509</v>
      </c>
      <c r="AD73" s="176" t="s">
        <v>510</v>
      </c>
      <c r="AE73" s="176" t="s">
        <v>511</v>
      </c>
      <c r="AF73" s="177">
        <v>1061</v>
      </c>
      <c r="AG73" s="176" t="s">
        <v>512</v>
      </c>
      <c r="AH73" s="83" t="s">
        <v>481</v>
      </c>
      <c r="AI73" s="42" t="s">
        <v>291</v>
      </c>
      <c r="AJ73" s="42" t="s">
        <v>291</v>
      </c>
      <c r="AK73" s="42"/>
      <c r="AL73" s="178" t="s">
        <v>657</v>
      </c>
      <c r="AM73" s="178" t="s">
        <v>656</v>
      </c>
      <c r="AN73" s="149"/>
      <c r="AO73" s="231"/>
      <c r="AP73" s="231"/>
    </row>
    <row r="74" spans="1:43" ht="242.25" x14ac:dyDescent="0.2">
      <c r="B74" s="162" t="s">
        <v>52</v>
      </c>
      <c r="C74" s="163" t="s">
        <v>53</v>
      </c>
      <c r="D74" s="164" t="s">
        <v>85</v>
      </c>
      <c r="E74" s="270" t="s">
        <v>485</v>
      </c>
      <c r="F74" s="35">
        <v>0.8</v>
      </c>
      <c r="G74" s="165" t="s">
        <v>486</v>
      </c>
      <c r="H74" s="165" t="s">
        <v>487</v>
      </c>
      <c r="I74" s="166"/>
      <c r="J74" s="167" t="s">
        <v>538</v>
      </c>
      <c r="K74" s="167" t="s">
        <v>504</v>
      </c>
      <c r="L74" s="137" t="s">
        <v>505</v>
      </c>
      <c r="M74" s="168">
        <v>42977</v>
      </c>
      <c r="N74" s="168">
        <v>43830</v>
      </c>
      <c r="O74" s="256" t="s">
        <v>488</v>
      </c>
      <c r="P74" s="162" t="s">
        <v>489</v>
      </c>
      <c r="Q74" s="169">
        <v>0.2</v>
      </c>
      <c r="R74" s="169">
        <v>0.6</v>
      </c>
      <c r="S74" s="169">
        <v>1</v>
      </c>
      <c r="T74" s="170"/>
      <c r="U74" s="171">
        <v>0.2</v>
      </c>
      <c r="V74" s="171">
        <v>1</v>
      </c>
      <c r="W74" s="316">
        <v>0.6</v>
      </c>
      <c r="X74" s="316">
        <v>1</v>
      </c>
      <c r="Y74" s="162"/>
      <c r="Z74" s="162"/>
      <c r="AA74" s="162"/>
      <c r="AB74" s="172"/>
      <c r="AC74" s="162" t="s">
        <v>302</v>
      </c>
      <c r="AD74" s="162" t="s">
        <v>490</v>
      </c>
      <c r="AE74" s="162" t="s">
        <v>491</v>
      </c>
      <c r="AF74" s="172">
        <v>994</v>
      </c>
      <c r="AG74" s="172" t="s">
        <v>492</v>
      </c>
      <c r="AH74" s="162" t="s">
        <v>493</v>
      </c>
      <c r="AI74" s="176" t="s">
        <v>291</v>
      </c>
      <c r="AJ74" s="176" t="s">
        <v>291</v>
      </c>
      <c r="AK74" s="176" t="s">
        <v>291</v>
      </c>
      <c r="AL74" s="317" t="s">
        <v>626</v>
      </c>
      <c r="AM74" s="318" t="s">
        <v>627</v>
      </c>
      <c r="AN74" s="149"/>
      <c r="AO74" s="231"/>
      <c r="AP74" s="231"/>
    </row>
    <row r="75" spans="1:43" ht="113.25" customHeight="1" x14ac:dyDescent="0.2">
      <c r="B75" s="162" t="s">
        <v>52</v>
      </c>
      <c r="C75" s="163" t="s">
        <v>53</v>
      </c>
      <c r="D75" s="173" t="s">
        <v>85</v>
      </c>
      <c r="E75" s="270" t="s">
        <v>494</v>
      </c>
      <c r="F75" s="35">
        <v>0.8</v>
      </c>
      <c r="G75" s="165" t="s">
        <v>486</v>
      </c>
      <c r="H75" s="165" t="s">
        <v>487</v>
      </c>
      <c r="I75" s="166"/>
      <c r="J75" s="167" t="s">
        <v>538</v>
      </c>
      <c r="K75" s="167" t="s">
        <v>504</v>
      </c>
      <c r="L75" s="137" t="s">
        <v>505</v>
      </c>
      <c r="M75" s="168">
        <v>43101</v>
      </c>
      <c r="N75" s="168">
        <v>44196</v>
      </c>
      <c r="O75" s="257" t="s">
        <v>495</v>
      </c>
      <c r="P75" s="258" t="s">
        <v>496</v>
      </c>
      <c r="Q75" s="170">
        <v>0</v>
      </c>
      <c r="R75" s="170">
        <v>2</v>
      </c>
      <c r="S75" s="170">
        <v>2</v>
      </c>
      <c r="T75" s="170">
        <v>2</v>
      </c>
      <c r="U75" s="174" t="s">
        <v>536</v>
      </c>
      <c r="V75" s="174" t="s">
        <v>499</v>
      </c>
      <c r="W75" s="176">
        <v>0</v>
      </c>
      <c r="X75" s="176">
        <v>0</v>
      </c>
      <c r="Y75" s="162"/>
      <c r="Z75" s="162"/>
      <c r="AA75" s="162"/>
      <c r="AB75" s="172"/>
      <c r="AC75" s="162" t="s">
        <v>302</v>
      </c>
      <c r="AD75" s="162" t="s">
        <v>490</v>
      </c>
      <c r="AE75" s="162" t="s">
        <v>491</v>
      </c>
      <c r="AF75" s="172">
        <v>990</v>
      </c>
      <c r="AG75" s="173" t="s">
        <v>497</v>
      </c>
      <c r="AH75" s="162" t="s">
        <v>498</v>
      </c>
      <c r="AI75" s="176" t="s">
        <v>499</v>
      </c>
      <c r="AJ75" s="176" t="s">
        <v>499</v>
      </c>
      <c r="AK75" s="176" t="s">
        <v>499</v>
      </c>
      <c r="AL75" s="317" t="s">
        <v>628</v>
      </c>
      <c r="AM75" s="105" t="s">
        <v>500</v>
      </c>
      <c r="AN75" s="149"/>
      <c r="AO75" s="231"/>
      <c r="AP75" s="231"/>
    </row>
    <row r="76" spans="1:43" ht="114.75" x14ac:dyDescent="0.2">
      <c r="B76" s="162" t="s">
        <v>52</v>
      </c>
      <c r="C76" s="163" t="s">
        <v>53</v>
      </c>
      <c r="D76" s="173" t="s">
        <v>501</v>
      </c>
      <c r="E76" s="270" t="s">
        <v>502</v>
      </c>
      <c r="F76" s="35">
        <v>0.8</v>
      </c>
      <c r="G76" s="165" t="s">
        <v>486</v>
      </c>
      <c r="H76" s="165" t="s">
        <v>487</v>
      </c>
      <c r="I76" s="166"/>
      <c r="J76" s="167" t="s">
        <v>503</v>
      </c>
      <c r="K76" s="167" t="s">
        <v>504</v>
      </c>
      <c r="L76" s="137" t="s">
        <v>505</v>
      </c>
      <c r="M76" s="168">
        <v>43466</v>
      </c>
      <c r="N76" s="168">
        <v>44196</v>
      </c>
      <c r="O76" s="256" t="s">
        <v>506</v>
      </c>
      <c r="P76" s="162" t="s">
        <v>507</v>
      </c>
      <c r="Q76" s="170">
        <v>0</v>
      </c>
      <c r="R76" s="170">
        <v>0</v>
      </c>
      <c r="S76" s="170">
        <v>1</v>
      </c>
      <c r="T76" s="170">
        <v>1</v>
      </c>
      <c r="U76" s="174">
        <v>0</v>
      </c>
      <c r="V76" s="174">
        <v>0</v>
      </c>
      <c r="W76" s="176" t="s">
        <v>291</v>
      </c>
      <c r="X76" s="176" t="s">
        <v>291</v>
      </c>
      <c r="Y76" s="162"/>
      <c r="Z76" s="162"/>
      <c r="AA76" s="162"/>
      <c r="AB76" s="172"/>
      <c r="AC76" s="162" t="s">
        <v>302</v>
      </c>
      <c r="AD76" s="162" t="s">
        <v>490</v>
      </c>
      <c r="AE76" s="162" t="s">
        <v>491</v>
      </c>
      <c r="AF76" s="172">
        <v>990</v>
      </c>
      <c r="AG76" s="173" t="s">
        <v>497</v>
      </c>
      <c r="AH76" s="162" t="s">
        <v>498</v>
      </c>
      <c r="AI76" s="176" t="s">
        <v>499</v>
      </c>
      <c r="AJ76" s="176" t="s">
        <v>499</v>
      </c>
      <c r="AK76" s="176" t="s">
        <v>499</v>
      </c>
      <c r="AL76" s="317" t="s">
        <v>629</v>
      </c>
      <c r="AM76" s="105" t="s">
        <v>500</v>
      </c>
      <c r="AN76" s="149"/>
      <c r="AO76" s="231"/>
      <c r="AP76" s="231"/>
    </row>
    <row r="77" spans="1:43" ht="15" x14ac:dyDescent="0.2">
      <c r="E77" s="175"/>
    </row>
    <row r="78" spans="1:43" ht="15" x14ac:dyDescent="0.2">
      <c r="E78" s="175"/>
    </row>
    <row r="79" spans="1:43" ht="15" x14ac:dyDescent="0.2">
      <c r="E79" s="175"/>
    </row>
    <row r="80" spans="1:43" ht="15" x14ac:dyDescent="0.2">
      <c r="E80" s="175"/>
    </row>
    <row r="81" spans="5:5" ht="15" hidden="1" x14ac:dyDescent="0.2">
      <c r="E81" s="175"/>
    </row>
    <row r="82" spans="5:5" ht="15" hidden="1" x14ac:dyDescent="0.2">
      <c r="E82" s="175"/>
    </row>
    <row r="83" spans="5:5" ht="15" hidden="1" x14ac:dyDescent="0.2">
      <c r="E83" s="175"/>
    </row>
    <row r="84" spans="5:5" ht="15" hidden="1" x14ac:dyDescent="0.2">
      <c r="E84" s="175"/>
    </row>
    <row r="85" spans="5:5" ht="15" hidden="1" x14ac:dyDescent="0.2">
      <c r="E85" s="175"/>
    </row>
  </sheetData>
  <sheetProtection selectLockedCells="1" selectUnlockedCells="1"/>
  <dataConsolidate/>
  <mergeCells count="22">
    <mergeCell ref="AI22:AI26"/>
    <mergeCell ref="AI63:AI66"/>
    <mergeCell ref="AJ63:AJ66"/>
    <mergeCell ref="G1:AM6"/>
    <mergeCell ref="D2:F2"/>
    <mergeCell ref="D3:F3"/>
    <mergeCell ref="D4:F4"/>
    <mergeCell ref="AK63:AK66"/>
    <mergeCell ref="AM63:AM66"/>
    <mergeCell ref="B5:C5"/>
    <mergeCell ref="B7:AA8"/>
    <mergeCell ref="AC7:AE8"/>
    <mergeCell ref="AF7:AL8"/>
    <mergeCell ref="AM7:AM9"/>
    <mergeCell ref="B9:D9"/>
    <mergeCell ref="E9:F9"/>
    <mergeCell ref="G9:L9"/>
    <mergeCell ref="M9:N9"/>
    <mergeCell ref="O9:T9"/>
    <mergeCell ref="U9:AB9"/>
    <mergeCell ref="AC9:AE9"/>
    <mergeCell ref="AF9:AL9"/>
  </mergeCells>
  <dataValidations count="47">
    <dataValidation type="date" operator="greaterThan" allowBlank="1" showInputMessage="1" showErrorMessage="1" sqref="M44:N58 M59:M60 M27:N37 M17:M26 M61:N76">
      <formula1>42370</formula1>
    </dataValidation>
    <dataValidation type="list" allowBlank="1" showInputMessage="1" showErrorMessage="1" sqref="H38:H43 Z38:AA43 AE27 AA27 AD38:AE43">
      <formula1>INDIRECT(#REF!)</formula1>
    </dataValidation>
    <dataValidation type="list" allowBlank="1" showInputMessage="1" showErrorMessage="1" sqref="C17:C26 D17:D21 C35:C37 C46:C51">
      <formula1>INDIRECT(B18)</formula1>
    </dataValidation>
    <dataValidation type="list" allowBlank="1" showInputMessage="1" showErrorMessage="1" sqref="D11 D14:D16 C11:C16 AD11:AE26 Z11:AA26 Z27 AD27 D33:D37 D39:D43 C38:C43 Z28:AA37 AA44:AA45 AE44:AE45 Z46:AA60 C44:D45 AD61:AD62 Z61:Z62 AD63:AE71 Z63:AA71 C52:D76 C27:D32 C33:C34 AD74:AE76 Z74:AA76 H11:H37 AD46:AE60 H44:H76 AD28:AE37">
      <formula1>INDIRECT(B11)</formula1>
    </dataValidation>
    <dataValidation allowBlank="1" showInputMessage="1" showErrorMessage="1" prompt="Teniendo en cuenta la fórmula de cálculo de cada indicador, registre el resultado de cada uno para la vigencia." sqref="W10"/>
    <dataValidation allowBlank="1" showInputMessage="1" showErrorMessage="1" prompt="Este avance se calcula en la Dirección de Equidad y Políticas Poblacionales a partir del resultado de cada indicador frente a su meta anual." sqref="X10 Z10 AB10"/>
    <dataValidation allowBlank="1" showInputMessage="1" showErrorMessage="1" prompt=" Este avance se calcula en la Dirección de Equidad y Políticas Poblacionales a partir del resultado de cada indicador frente a su meta anual." sqref="V10"/>
    <dataValidation allowBlank="1" showInputMessage="1" showErrorMessage="1" prompt="Teniendo en cuenta la fórmula de cálculo de cada indicador, registre el resultado de cada uno para la vigencia_x000a_" sqref="U10"/>
    <dataValidation allowBlank="1" showInputMessage="1" showErrorMessage="1" prompt="Por favor indique el porcentaje de recursos del proyecto que corresponden a la acción referenciada de esta polìtica o programa._x000a_" sqref="AJ10"/>
    <dataValidation allowBlank="1" showInputMessage="1" showErrorMessage="1" prompt="Por favor diligencie los recursos del proyecto. Si no hay un proyecto asociado, por favor incluya los recursos por funcionamiento (gestión)._x000a_" sqref="AI10"/>
    <dataValidation allowBlank="1" showInputMessage="1" showErrorMessage="1" prompt="Por favor diligencie la Meta del proyecto._x000a__x000a_" sqref="AH10"/>
    <dataValidation allowBlank="1" showInputMessage="1" showErrorMessage="1" prompt="Diligencia por favor el código o número del proyecto._x000a__x000a_" sqref="AF10"/>
    <dataValidation allowBlank="1" showInputMessage="1" showErrorMessage="1" prompt="Por favor diligencie el nombre del proyecto o las actividades de funcionamiento con las que se da cumplimiento (gestión)._x000a__x000a__x000a__x000a_" sqref="AG10"/>
    <dataValidation type="list" allowBlank="1" showInputMessage="1" showErrorMessage="1" sqref="F5">
      <formula1>Periodo</formula1>
    </dataValidation>
    <dataValidation allowBlank="1" showInputMessage="1" showErrorMessage="1" prompt="Por diligencie las observaciones que considere pertinentes." sqref="AM10"/>
    <dataValidation allowBlank="1" showInputMessage="1" showErrorMessage="1" prompt="Por favor incluya los avances frente  la meta del proyecto de inversión." sqref="AL10"/>
    <dataValidation allowBlank="1" showInputMessage="1" showErrorMessage="1" prompt="Por favor indicar en recursos: presupuesto obligado/ persupuesto asignado" sqref="AK10"/>
    <dataValidation allowBlank="1" showInputMessage="1" showErrorMessage="1" prompt="Por favor seleccionar el Proyecto de acuerdo al Progama" sqref="AE10"/>
    <dataValidation allowBlank="1" showInputMessage="1" showErrorMessage="1" prompt="Por favor seleccionar el Programa de acuerdo al Pilar o Eje." sqref="AD10"/>
    <dataValidation allowBlank="1" showInputMessage="1" showErrorMessage="1" prompt="Por favor elija el Pilar o Eje del PDD." sqref="AC10"/>
    <dataValidation allowBlank="1" showInputMessage="1" showErrorMessage="1" prompt="Teniendo en cuenta la fórmula de cálculo de cada indicador, registre el resultado de cada uno para la vigencia" sqref="AA10 Y10"/>
    <dataValidation allowBlank="1" showInputMessage="1" showErrorMessage="1" prompt="Escriba la Meta que se tienen programada." sqref="Q10:T10"/>
    <dataValidation allowBlank="1" showInputMessage="1" showErrorMessage="1" prompt="Por favor incluya las variables consideradas para el cálculo del indicador tomando como referencia las variables señaladas en la definición de la fórmula. (forma matematica)." sqref="P10"/>
    <dataValidation allowBlank="1" showInputMessage="1" showErrorMessage="1" prompt="Escriba el nombre del indicador. Debe ser claro,apropiado,medible, adecuado y sensible. Recuerde NO formular varios indicadores para la misma acción." sqref="O10"/>
    <dataValidation allowBlank="1" showInputMessage="1" showErrorMessage="1" prompt="Escriba la fecha de finalización de la acción. Formato DD-MM-AAAA" sqref="N10"/>
    <dataValidation allowBlank="1" showInputMessage="1" showErrorMessage="1" prompt="Escriba la fecha de inicio de la acción. Formato DD-MM-AAAA" sqref="M10"/>
    <dataValidation allowBlank="1" showInputMessage="1" showErrorMessage="1" prompt="Por favor escriba el correo electrónico de la persona responsable de reportar la información sobre la ejecución de la acción." sqref="L10"/>
    <dataValidation allowBlank="1" showInputMessage="1" showErrorMessage="1" prompt="Por favor escriba el número telefónico de la persona responsable de reportar la información sobre la ejecución de la acción." sqref="K10"/>
    <dataValidation allowBlank="1" showInputMessage="1" showErrorMessage="1" prompt="Escriba el nombre completo de la persona responsable de reportar la ejecución de la acción." sqref="J10"/>
    <dataValidation allowBlank="1" showInputMessage="1" showErrorMessage="1" prompt="Defina la ponderación de cada acción por su nivel de importancia en el cumplimiento del objetivo o componente específico de la pp o plan de acciones afirmativas." sqref="F10"/>
    <dataValidation allowBlank="1" showInputMessage="1" showErrorMessage="1" prompt="Elija de acuerdo a la categoría anterior_x000a_" sqref="C10"/>
    <dataValidation allowBlank="1" showInputMessage="1" showErrorMessage="1" prompt="Si el reporte de la información no corresponde al Distrito por favor diligencie el nombre completo de quién debe repotar." sqref="I10"/>
    <dataValidation allowBlank="1" showInputMessage="1" showErrorMessage="1" prompt="De acuerdo al Sector elija la entidad responsable de repotar la información." sqref="H10"/>
    <dataValidation allowBlank="1" showInputMessage="1" showErrorMessage="1" prompt="Por favor elija el Sector de la Administración Distrital que está a cargo del reporte de la información sobre el desarrollo de la acción. " sqref="G10"/>
    <dataValidation allowBlank="1" showInputMessage="1" showErrorMessage="1" prompt="Describa las acciones que desarrollan los componentes de la PP o Plan de Acciones Afirmativas" sqref="E10"/>
    <dataValidation allowBlank="1" showInputMessage="1" showErrorMessage="1" prompt="Escriba el nombre del profesional que diligencia la matriz _x000a_" sqref="D4"/>
    <dataValidation allowBlank="1" showInputMessage="1" showErrorMessage="1" prompt="Escriba el nombre de la Entidad qué hizo el reporte_x000a_" sqref="D3"/>
    <dataValidation allowBlank="1" showInputMessage="1" showErrorMessage="1" prompt="Por favor elegir de acuerdo a la categoría anterior, el objetivo o componente que desarrolla la categoría._x000a_" sqref="D10"/>
    <dataValidation allowBlank="1" showInputMessage="1" showErrorMessage="1" prompt="Por favor elegir la categoría que estructura la pp o el plan de acciones afirmativas_x000a_" sqref="B10"/>
    <dataValidation type="date" operator="greaterThan" allowBlank="1" showInputMessage="1" showErrorMessage="1" prompt="Escriba la fecha en formato DD-MM-AA_x000a_" sqref="D5">
      <formula1>32874</formula1>
    </dataValidation>
    <dataValidation type="list" allowBlank="1" showInputMessage="1" showErrorMessage="1" sqref="Y74:Y76 AC74:AC76 Y11:Y71 AC11:AC71">
      <formula1>_Pilar_Eje</formula1>
    </dataValidation>
    <dataValidation type="decimal" allowBlank="1" showInputMessage="1" showErrorMessage="1" sqref="AJ46:AJ51 AJ63 AJ54:AJ58 AJ11:AJ21 AJ23:AJ37 AJ69 AJ39:AJ44">
      <formula1>0</formula1>
      <formula2>100</formula2>
    </dataValidation>
    <dataValidation showInputMessage="1" showErrorMessage="1" sqref="AJ45"/>
    <dataValidation type="whole" operator="greaterThan" allowBlank="1" showInputMessage="1" showErrorMessage="1" sqref="AK58">
      <formula1>0</formula1>
    </dataValidation>
    <dataValidation operator="greaterThan" allowBlank="1" showInputMessage="1" showErrorMessage="1" sqref="E46 E50:E51"/>
    <dataValidation type="list" allowBlank="1" showInputMessage="1" showErrorMessage="1" sqref="B11:B76">
      <formula1>Lineamientos</formula1>
    </dataValidation>
    <dataValidation type="list" allowBlank="1" showInputMessage="1" showErrorMessage="1" sqref="G11:G76">
      <formula1>Sector</formula1>
    </dataValidation>
  </dataValidations>
  <hyperlinks>
    <hyperlink ref="L17" r:id="rId1"/>
    <hyperlink ref="L18:L26" r:id="rId2" display="jaraujo@desarrolloeconomico.gov.co"/>
    <hyperlink ref="L33" r:id="rId3"/>
    <hyperlink ref="L34" r:id="rId4"/>
    <hyperlink ref="L37" r:id="rId5"/>
    <hyperlink ref="L35" r:id="rId6"/>
    <hyperlink ref="L36" r:id="rId7"/>
    <hyperlink ref="L39" r:id="rId8" display="dmartinez@educacionbogota.gov.co"/>
    <hyperlink ref="L38" r:id="rId9" display="dmartinez@educacionbogota.gov.co"/>
    <hyperlink ref="L40" r:id="rId10" display="dmartinez@educacionbogota.gov.co"/>
    <hyperlink ref="L43" r:id="rId11" display="dmartinez@educacionbogota.gov.co"/>
    <hyperlink ref="L42" r:id="rId12" display="dmartinez@educacionbogota.gov.co"/>
    <hyperlink ref="L41" r:id="rId13" display="dmartinez@educacionbogota.gov.co"/>
    <hyperlink ref="L44" r:id="rId14"/>
    <hyperlink ref="L45" r:id="rId15"/>
    <hyperlink ref="L58" r:id="rId16"/>
    <hyperlink ref="L72" r:id="rId17"/>
    <hyperlink ref="L73" r:id="rId18"/>
    <hyperlink ref="L63" r:id="rId19"/>
    <hyperlink ref="L64" r:id="rId20"/>
    <hyperlink ref="L65" r:id="rId21"/>
    <hyperlink ref="L66" r:id="rId22"/>
    <hyperlink ref="L68" r:id="rId23"/>
    <hyperlink ref="L69" r:id="rId24"/>
    <hyperlink ref="L70" r:id="rId25"/>
    <hyperlink ref="L60" r:id="rId26" display="francisco.gonzalez@transmilenio.gov.co"/>
    <hyperlink ref="L29" r:id="rId27"/>
    <hyperlink ref="L30" r:id="rId28"/>
    <hyperlink ref="L32" r:id="rId29"/>
    <hyperlink ref="L46" r:id="rId30"/>
    <hyperlink ref="L47" r:id="rId31"/>
    <hyperlink ref="L48" r:id="rId32"/>
    <hyperlink ref="L49" r:id="rId33"/>
    <hyperlink ref="L50" r:id="rId34"/>
    <hyperlink ref="L51" r:id="rId35"/>
    <hyperlink ref="L76" r:id="rId36"/>
    <hyperlink ref="L55" r:id="rId37"/>
    <hyperlink ref="L54" r:id="rId38" display="henry.knudson@idrd.gov.co"/>
    <hyperlink ref="L52" r:id="rId39" display="javier.medina@idrd.gov.co_x000a_oscar.ruiz@idrd.gov.co_x000a_amparo.wiswell@idrd.gov.co"/>
    <hyperlink ref="L53" r:id="rId40" display="javier.medina@idrd.gov.co_x000a_oscar.ruiz@idrd.gov.co_x000a_amparo.wiswell@idrd.gov.co"/>
    <hyperlink ref="L28" r:id="rId41"/>
    <hyperlink ref="L74" r:id="rId42"/>
    <hyperlink ref="L75" r:id="rId43"/>
    <hyperlink ref="L31" r:id="rId44"/>
    <hyperlink ref="L61" r:id="rId45"/>
    <hyperlink ref="L62" r:id="rId46"/>
  </hyperlinks>
  <pageMargins left="0.7" right="0.7" top="0.75" bottom="0.75" header="0.3" footer="0.3"/>
  <pageSetup scale="91" orientation="portrait" r:id="rId47"/>
  <legacyDrawing r:id="rId48"/>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PADD 2018</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de Windows</dc:creator>
  <cp:lastModifiedBy>Luz Stella Bohorquez Velasco</cp:lastModifiedBy>
  <cp:lastPrinted>2018-12-04T15:25:35Z</cp:lastPrinted>
  <dcterms:created xsi:type="dcterms:W3CDTF">2018-09-04T17:25:01Z</dcterms:created>
  <dcterms:modified xsi:type="dcterms:W3CDTF">2019-03-12T16:30:54Z</dcterms:modified>
</cp:coreProperties>
</file>